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420" windowHeight="7790" tabRatio="716" activeTab="9"/>
  </bookViews>
  <sheets>
    <sheet name="2008" sheetId="12" r:id="rId1"/>
    <sheet name="2009" sheetId="38" r:id="rId2"/>
    <sheet name="2010" sheetId="39" r:id="rId3"/>
    <sheet name="2011" sheetId="40" r:id="rId4"/>
    <sheet name="2012" sheetId="41" r:id="rId5"/>
    <sheet name="2013" sheetId="42" r:id="rId6"/>
    <sheet name="2014" sheetId="43" r:id="rId7"/>
    <sheet name="2015" sheetId="44" r:id="rId8"/>
    <sheet name="2016" sheetId="45" r:id="rId9"/>
    <sheet name="2017" sheetId="46" r:id="rId10"/>
    <sheet name="Monthly average" sheetId="13" r:id="rId11"/>
    <sheet name="Calc. Rs. " sheetId="37" r:id="rId12"/>
  </sheets>
  <calcPr calcId="145621"/>
</workbook>
</file>

<file path=xl/calcChain.xml><?xml version="1.0" encoding="utf-8"?>
<calcChain xmlns="http://schemas.openxmlformats.org/spreadsheetml/2006/main">
  <c r="BB44" i="13" l="1"/>
  <c r="BB45" i="13"/>
  <c r="BB46" i="13"/>
  <c r="BB47" i="13"/>
  <c r="BB48" i="13"/>
  <c r="BB49" i="13"/>
  <c r="BB50" i="13"/>
  <c r="BB51" i="13"/>
  <c r="BB52" i="13"/>
  <c r="BB53" i="13"/>
  <c r="BB54" i="13"/>
  <c r="BB43" i="13"/>
  <c r="BC44" i="13"/>
  <c r="BC45" i="13"/>
  <c r="BC46" i="13"/>
  <c r="BC47" i="13"/>
  <c r="BC48" i="13"/>
  <c r="BC49" i="13"/>
  <c r="BC50" i="13"/>
  <c r="BC51" i="13"/>
  <c r="BC52" i="13"/>
  <c r="BC53" i="13"/>
  <c r="BC54" i="13"/>
  <c r="BC43" i="13"/>
  <c r="O57" i="12" l="1"/>
  <c r="O58" i="12"/>
  <c r="O368" i="46"/>
  <c r="P368" i="46" s="1"/>
  <c r="S368" i="46" s="1"/>
  <c r="AP369" i="13" s="1"/>
  <c r="M368" i="46"/>
  <c r="O367" i="46"/>
  <c r="M367" i="46"/>
  <c r="O366" i="46"/>
  <c r="M366" i="46"/>
  <c r="O365" i="46"/>
  <c r="M365" i="46"/>
  <c r="O364" i="46"/>
  <c r="P364" i="46" s="1"/>
  <c r="S364" i="46" s="1"/>
  <c r="AP365" i="13" s="1"/>
  <c r="M364" i="46"/>
  <c r="O363" i="46"/>
  <c r="M363" i="46"/>
  <c r="O362" i="46"/>
  <c r="M362" i="46"/>
  <c r="O361" i="46"/>
  <c r="M361" i="46"/>
  <c r="O360" i="46"/>
  <c r="P360" i="46" s="1"/>
  <c r="S360" i="46" s="1"/>
  <c r="AP361" i="13" s="1"/>
  <c r="M360" i="46"/>
  <c r="O359" i="46"/>
  <c r="M359" i="46"/>
  <c r="O358" i="46"/>
  <c r="M358" i="46"/>
  <c r="O357" i="46"/>
  <c r="M357" i="46"/>
  <c r="O356" i="46"/>
  <c r="P356" i="46" s="1"/>
  <c r="S356" i="46" s="1"/>
  <c r="AP357" i="13" s="1"/>
  <c r="M356" i="46"/>
  <c r="O355" i="46"/>
  <c r="M355" i="46"/>
  <c r="O354" i="46"/>
  <c r="M354" i="46"/>
  <c r="O353" i="46"/>
  <c r="M353" i="46"/>
  <c r="O352" i="46"/>
  <c r="P352" i="46" s="1"/>
  <c r="M352" i="46"/>
  <c r="O351" i="46"/>
  <c r="M351" i="46"/>
  <c r="O350" i="46"/>
  <c r="P350" i="46" s="1"/>
  <c r="M350" i="46"/>
  <c r="O349" i="46"/>
  <c r="M349" i="46"/>
  <c r="O348" i="46"/>
  <c r="M348" i="46"/>
  <c r="O347" i="46"/>
  <c r="M347" i="46"/>
  <c r="O346" i="46"/>
  <c r="M346" i="46"/>
  <c r="O345" i="46"/>
  <c r="M345" i="46"/>
  <c r="O344" i="46"/>
  <c r="P344" i="46" s="1"/>
  <c r="M344" i="46"/>
  <c r="O343" i="46"/>
  <c r="M343" i="46"/>
  <c r="O342" i="46"/>
  <c r="M342" i="46"/>
  <c r="I342" i="46"/>
  <c r="I343" i="46" s="1"/>
  <c r="I344" i="46" s="1"/>
  <c r="I345" i="46" s="1"/>
  <c r="I346" i="46" s="1"/>
  <c r="I347" i="46" s="1"/>
  <c r="I348" i="46" s="1"/>
  <c r="I349" i="46" s="1"/>
  <c r="I350" i="46" s="1"/>
  <c r="I351" i="46" s="1"/>
  <c r="I352" i="46" s="1"/>
  <c r="I353" i="46" s="1"/>
  <c r="I354" i="46" s="1"/>
  <c r="I355" i="46" s="1"/>
  <c r="I356" i="46" s="1"/>
  <c r="I357" i="46" s="1"/>
  <c r="I358" i="46" s="1"/>
  <c r="I359" i="46" s="1"/>
  <c r="I360" i="46" s="1"/>
  <c r="I361" i="46" s="1"/>
  <c r="I362" i="46" s="1"/>
  <c r="I363" i="46" s="1"/>
  <c r="I364" i="46" s="1"/>
  <c r="I365" i="46" s="1"/>
  <c r="I366" i="46" s="1"/>
  <c r="I367" i="46" s="1"/>
  <c r="I368" i="46" s="1"/>
  <c r="O341" i="46"/>
  <c r="M341" i="46"/>
  <c r="O340" i="46"/>
  <c r="M340" i="46"/>
  <c r="O339" i="46"/>
  <c r="M339" i="46"/>
  <c r="I339" i="46"/>
  <c r="I340" i="46" s="1"/>
  <c r="I341" i="46" s="1"/>
  <c r="O338" i="46"/>
  <c r="M338" i="46"/>
  <c r="O337" i="46"/>
  <c r="P337" i="46" s="1"/>
  <c r="M337" i="46"/>
  <c r="O336" i="46"/>
  <c r="M336" i="46"/>
  <c r="O335" i="46"/>
  <c r="M335" i="46"/>
  <c r="O334" i="46"/>
  <c r="M334" i="46"/>
  <c r="O333" i="46"/>
  <c r="P333" i="46" s="1"/>
  <c r="M333" i="46"/>
  <c r="O332" i="46"/>
  <c r="M332" i="46"/>
  <c r="O331" i="46"/>
  <c r="M331" i="46"/>
  <c r="O330" i="46"/>
  <c r="M330" i="46"/>
  <c r="O329" i="46"/>
  <c r="P329" i="46" s="1"/>
  <c r="M329" i="46"/>
  <c r="O328" i="46"/>
  <c r="M328" i="46"/>
  <c r="O327" i="46"/>
  <c r="M327" i="46"/>
  <c r="O326" i="46"/>
  <c r="M326" i="46"/>
  <c r="O325" i="46"/>
  <c r="P325" i="46" s="1"/>
  <c r="M325" i="46"/>
  <c r="O324" i="46"/>
  <c r="M324" i="46"/>
  <c r="O323" i="46"/>
  <c r="M323" i="46"/>
  <c r="O322" i="46"/>
  <c r="M322" i="46"/>
  <c r="O321" i="46"/>
  <c r="P321" i="46" s="1"/>
  <c r="M321" i="46"/>
  <c r="O320" i="46"/>
  <c r="M320" i="46"/>
  <c r="O319" i="46"/>
  <c r="P319" i="46" s="1"/>
  <c r="M319" i="46"/>
  <c r="O318" i="46"/>
  <c r="M318" i="46"/>
  <c r="O317" i="46"/>
  <c r="M317" i="46"/>
  <c r="O316" i="46"/>
  <c r="M316" i="46"/>
  <c r="O315" i="46"/>
  <c r="M315" i="46"/>
  <c r="O314" i="46"/>
  <c r="M314" i="46"/>
  <c r="O313" i="46"/>
  <c r="P313" i="46" s="1"/>
  <c r="M313" i="46"/>
  <c r="O312" i="46"/>
  <c r="M312" i="46"/>
  <c r="O311" i="46"/>
  <c r="M311" i="46"/>
  <c r="O310" i="46"/>
  <c r="M310" i="46"/>
  <c r="O309" i="46"/>
  <c r="P309" i="46" s="1"/>
  <c r="M309" i="46"/>
  <c r="I309" i="46"/>
  <c r="I310" i="46" s="1"/>
  <c r="I311" i="46" s="1"/>
  <c r="I312" i="46" s="1"/>
  <c r="I313" i="46" s="1"/>
  <c r="I314" i="46" s="1"/>
  <c r="I315" i="46" s="1"/>
  <c r="I316" i="46" s="1"/>
  <c r="I317" i="46" s="1"/>
  <c r="I318" i="46" s="1"/>
  <c r="I319" i="46" s="1"/>
  <c r="I320" i="46" s="1"/>
  <c r="I321" i="46" s="1"/>
  <c r="I322" i="46" s="1"/>
  <c r="I323" i="46" s="1"/>
  <c r="I324" i="46" s="1"/>
  <c r="I325" i="46" s="1"/>
  <c r="I326" i="46" s="1"/>
  <c r="I327" i="46" s="1"/>
  <c r="I328" i="46" s="1"/>
  <c r="I329" i="46" s="1"/>
  <c r="I330" i="46" s="1"/>
  <c r="I331" i="46" s="1"/>
  <c r="I332" i="46" s="1"/>
  <c r="I333" i="46" s="1"/>
  <c r="I334" i="46" s="1"/>
  <c r="I335" i="46" s="1"/>
  <c r="I336" i="46" s="1"/>
  <c r="I337" i="46" s="1"/>
  <c r="O308" i="46"/>
  <c r="M308" i="46"/>
  <c r="O307" i="46"/>
  <c r="P307" i="46" s="1"/>
  <c r="M307" i="46"/>
  <c r="O306" i="46"/>
  <c r="P306" i="46" s="1"/>
  <c r="M306" i="46"/>
  <c r="O305" i="46"/>
  <c r="P305" i="46" s="1"/>
  <c r="M305" i="46"/>
  <c r="O304" i="46"/>
  <c r="M304" i="46"/>
  <c r="O303" i="46"/>
  <c r="P303" i="46" s="1"/>
  <c r="M303" i="46"/>
  <c r="O302" i="46"/>
  <c r="P302" i="46" s="1"/>
  <c r="M302" i="46"/>
  <c r="O301" i="46"/>
  <c r="M301" i="46"/>
  <c r="O300" i="46"/>
  <c r="P300" i="46" s="1"/>
  <c r="M300" i="46"/>
  <c r="O299" i="46"/>
  <c r="M299" i="46"/>
  <c r="O298" i="46"/>
  <c r="M298" i="46"/>
  <c r="O297" i="46"/>
  <c r="P297" i="46" s="1"/>
  <c r="M297" i="46"/>
  <c r="O296" i="46"/>
  <c r="M296" i="46"/>
  <c r="O295" i="46"/>
  <c r="M295" i="46"/>
  <c r="O294" i="46"/>
  <c r="M294" i="46"/>
  <c r="O293" i="46"/>
  <c r="P293" i="46" s="1"/>
  <c r="M293" i="46"/>
  <c r="O292" i="46"/>
  <c r="M292" i="46"/>
  <c r="O291" i="46"/>
  <c r="P291" i="46" s="1"/>
  <c r="M291" i="46"/>
  <c r="O290" i="46"/>
  <c r="M290" i="46"/>
  <c r="O289" i="46"/>
  <c r="P289" i="46" s="1"/>
  <c r="M289" i="46"/>
  <c r="O288" i="46"/>
  <c r="P288" i="46" s="1"/>
  <c r="M288" i="46"/>
  <c r="O287" i="46"/>
  <c r="M287" i="46"/>
  <c r="O286" i="46"/>
  <c r="M286" i="46"/>
  <c r="O285" i="46"/>
  <c r="P285" i="46" s="1"/>
  <c r="M285" i="46"/>
  <c r="O284" i="46"/>
  <c r="R284" i="46" s="1"/>
  <c r="O285" i="13" s="1"/>
  <c r="M284" i="46"/>
  <c r="O283" i="46"/>
  <c r="M283" i="46"/>
  <c r="O282" i="46"/>
  <c r="M282" i="46"/>
  <c r="O281" i="46"/>
  <c r="P281" i="46" s="1"/>
  <c r="M281" i="46"/>
  <c r="O280" i="46"/>
  <c r="M280" i="46"/>
  <c r="O279" i="46"/>
  <c r="M279" i="46"/>
  <c r="I279" i="46"/>
  <c r="I280" i="46" s="1"/>
  <c r="I281" i="46" s="1"/>
  <c r="I282" i="46" s="1"/>
  <c r="I283" i="46" s="1"/>
  <c r="I284" i="46" s="1"/>
  <c r="I285" i="46" s="1"/>
  <c r="I286" i="46" s="1"/>
  <c r="I287" i="46" s="1"/>
  <c r="I288" i="46" s="1"/>
  <c r="I289" i="46" s="1"/>
  <c r="I290" i="46" s="1"/>
  <c r="I291" i="46" s="1"/>
  <c r="I292" i="46" s="1"/>
  <c r="I293" i="46" s="1"/>
  <c r="I294" i="46" s="1"/>
  <c r="I295" i="46" s="1"/>
  <c r="I296" i="46" s="1"/>
  <c r="I297" i="46" s="1"/>
  <c r="I298" i="46" s="1"/>
  <c r="I299" i="46" s="1"/>
  <c r="I300" i="46" s="1"/>
  <c r="I301" i="46" s="1"/>
  <c r="I302" i="46" s="1"/>
  <c r="I303" i="46" s="1"/>
  <c r="I304" i="46" s="1"/>
  <c r="I305" i="46" s="1"/>
  <c r="I306" i="46" s="1"/>
  <c r="I307" i="46" s="1"/>
  <c r="O278" i="46"/>
  <c r="M278" i="46"/>
  <c r="I278" i="46"/>
  <c r="P277" i="46"/>
  <c r="O277" i="46"/>
  <c r="M277" i="46"/>
  <c r="O276" i="46"/>
  <c r="M276" i="46"/>
  <c r="O275" i="46"/>
  <c r="M275" i="46"/>
  <c r="O274" i="46"/>
  <c r="M274" i="46"/>
  <c r="O273" i="46"/>
  <c r="P273" i="46" s="1"/>
  <c r="M273" i="46"/>
  <c r="O272" i="46"/>
  <c r="M272" i="46"/>
  <c r="O271" i="46"/>
  <c r="P271" i="46" s="1"/>
  <c r="M271" i="46"/>
  <c r="O270" i="46"/>
  <c r="M270" i="46"/>
  <c r="O269" i="46"/>
  <c r="M269" i="46"/>
  <c r="O268" i="46"/>
  <c r="M268" i="46"/>
  <c r="O267" i="46"/>
  <c r="M267" i="46"/>
  <c r="O266" i="46"/>
  <c r="P266" i="46" s="1"/>
  <c r="M266" i="46"/>
  <c r="O265" i="46"/>
  <c r="P265" i="46" s="1"/>
  <c r="M265" i="46"/>
  <c r="O264" i="46"/>
  <c r="M264" i="46"/>
  <c r="O263" i="46"/>
  <c r="M263" i="46"/>
  <c r="O262" i="46"/>
  <c r="M262" i="46"/>
  <c r="O261" i="46"/>
  <c r="P261" i="46" s="1"/>
  <c r="M261" i="46"/>
  <c r="O260" i="46"/>
  <c r="M260" i="46"/>
  <c r="O259" i="46"/>
  <c r="M259" i="46"/>
  <c r="O258" i="46"/>
  <c r="P258" i="46" s="1"/>
  <c r="M258" i="46"/>
  <c r="O257" i="46"/>
  <c r="P257" i="46" s="1"/>
  <c r="M257" i="46"/>
  <c r="O256" i="46"/>
  <c r="M256" i="46"/>
  <c r="O255" i="46"/>
  <c r="M255" i="46"/>
  <c r="I255" i="46"/>
  <c r="I256" i="46" s="1"/>
  <c r="I257" i="46" s="1"/>
  <c r="I258" i="46" s="1"/>
  <c r="I259" i="46" s="1"/>
  <c r="I260" i="46" s="1"/>
  <c r="I261" i="46" s="1"/>
  <c r="I262" i="46" s="1"/>
  <c r="I263" i="46" s="1"/>
  <c r="I264" i="46" s="1"/>
  <c r="I265" i="46" s="1"/>
  <c r="I266" i="46" s="1"/>
  <c r="I267" i="46" s="1"/>
  <c r="I268" i="46" s="1"/>
  <c r="I269" i="46" s="1"/>
  <c r="I270" i="46" s="1"/>
  <c r="I271" i="46" s="1"/>
  <c r="I272" i="46" s="1"/>
  <c r="I273" i="46" s="1"/>
  <c r="I274" i="46" s="1"/>
  <c r="I275" i="46" s="1"/>
  <c r="I276" i="46" s="1"/>
  <c r="O254" i="46"/>
  <c r="M254" i="46"/>
  <c r="O253" i="46"/>
  <c r="P253" i="46" s="1"/>
  <c r="M253" i="46"/>
  <c r="O252" i="46"/>
  <c r="P252" i="46" s="1"/>
  <c r="M252" i="46"/>
  <c r="O251" i="46"/>
  <c r="M251" i="46"/>
  <c r="O250" i="46"/>
  <c r="M250" i="46"/>
  <c r="O249" i="46"/>
  <c r="P249" i="46" s="1"/>
  <c r="M249" i="46"/>
  <c r="O248" i="46"/>
  <c r="P248" i="46" s="1"/>
  <c r="M248" i="46"/>
  <c r="I248" i="46"/>
  <c r="I249" i="46" s="1"/>
  <c r="I250" i="46" s="1"/>
  <c r="I251" i="46" s="1"/>
  <c r="I252" i="46" s="1"/>
  <c r="I253" i="46" s="1"/>
  <c r="I254" i="46" s="1"/>
  <c r="O247" i="46"/>
  <c r="M247" i="46"/>
  <c r="O246" i="46"/>
  <c r="P246" i="46" s="1"/>
  <c r="M246" i="46"/>
  <c r="O245" i="46"/>
  <c r="M245" i="46"/>
  <c r="O244" i="46"/>
  <c r="M244" i="46"/>
  <c r="O243" i="46"/>
  <c r="M243" i="46"/>
  <c r="O242" i="46"/>
  <c r="P242" i="46" s="1"/>
  <c r="M242" i="46"/>
  <c r="O241" i="46"/>
  <c r="P241" i="46" s="1"/>
  <c r="S241" i="46" s="1"/>
  <c r="AP242" i="13" s="1"/>
  <c r="M241" i="46"/>
  <c r="O240" i="46"/>
  <c r="M240" i="46"/>
  <c r="O239" i="46"/>
  <c r="M239" i="46"/>
  <c r="O238" i="46"/>
  <c r="P238" i="46" s="1"/>
  <c r="M238" i="46"/>
  <c r="O237" i="46"/>
  <c r="R237" i="46" s="1"/>
  <c r="O238" i="13" s="1"/>
  <c r="M237" i="46"/>
  <c r="O236" i="46"/>
  <c r="M236" i="46"/>
  <c r="O235" i="46"/>
  <c r="M235" i="46"/>
  <c r="O234" i="46"/>
  <c r="M234" i="46"/>
  <c r="O233" i="46"/>
  <c r="R233" i="46" s="1"/>
  <c r="O234" i="13" s="1"/>
  <c r="M233" i="46"/>
  <c r="O232" i="46"/>
  <c r="M232" i="46"/>
  <c r="O231" i="46"/>
  <c r="M231" i="46"/>
  <c r="O230" i="46"/>
  <c r="P230" i="46" s="1"/>
  <c r="M230" i="46"/>
  <c r="P229" i="46"/>
  <c r="S229" i="46" s="1"/>
  <c r="AP230" i="13" s="1"/>
  <c r="O229" i="46"/>
  <c r="M229" i="46"/>
  <c r="O228" i="46"/>
  <c r="M228" i="46"/>
  <c r="O227" i="46"/>
  <c r="M227" i="46"/>
  <c r="O226" i="46"/>
  <c r="P226" i="46" s="1"/>
  <c r="M226" i="46"/>
  <c r="O225" i="46"/>
  <c r="M225" i="46"/>
  <c r="O224" i="46"/>
  <c r="M224" i="46"/>
  <c r="O223" i="46"/>
  <c r="M223" i="46"/>
  <c r="O222" i="46"/>
  <c r="M222" i="46"/>
  <c r="O221" i="46"/>
  <c r="M221" i="46"/>
  <c r="O220" i="46"/>
  <c r="M220" i="46"/>
  <c r="O219" i="46"/>
  <c r="M219" i="46"/>
  <c r="O218" i="46"/>
  <c r="M218" i="46"/>
  <c r="O217" i="46"/>
  <c r="M217" i="46"/>
  <c r="I217" i="46"/>
  <c r="I218" i="46" s="1"/>
  <c r="I219" i="46" s="1"/>
  <c r="I220" i="46" s="1"/>
  <c r="I221" i="46" s="1"/>
  <c r="I222" i="46" s="1"/>
  <c r="I223" i="46" s="1"/>
  <c r="I224" i="46" s="1"/>
  <c r="I225" i="46" s="1"/>
  <c r="I226" i="46" s="1"/>
  <c r="I227" i="46" s="1"/>
  <c r="I228" i="46" s="1"/>
  <c r="I229" i="46" s="1"/>
  <c r="I230" i="46" s="1"/>
  <c r="I231" i="46" s="1"/>
  <c r="I232" i="46" s="1"/>
  <c r="I233" i="46" s="1"/>
  <c r="I234" i="46" s="1"/>
  <c r="I235" i="46" s="1"/>
  <c r="I236" i="46" s="1"/>
  <c r="I237" i="46" s="1"/>
  <c r="I238" i="46" s="1"/>
  <c r="I239" i="46" s="1"/>
  <c r="I240" i="46" s="1"/>
  <c r="I241" i="46" s="1"/>
  <c r="I242" i="46" s="1"/>
  <c r="I243" i="46" s="1"/>
  <c r="I244" i="46" s="1"/>
  <c r="I245" i="46" s="1"/>
  <c r="I246" i="46" s="1"/>
  <c r="O216" i="46"/>
  <c r="M216" i="46"/>
  <c r="O215" i="46"/>
  <c r="P215" i="46" s="1"/>
  <c r="M215" i="46"/>
  <c r="O214" i="46"/>
  <c r="R214" i="46" s="1"/>
  <c r="O215" i="13" s="1"/>
  <c r="M214" i="46"/>
  <c r="O213" i="46"/>
  <c r="M213" i="46"/>
  <c r="O212" i="46"/>
  <c r="M212" i="46"/>
  <c r="O211" i="46"/>
  <c r="P211" i="46" s="1"/>
  <c r="M211" i="46"/>
  <c r="O210" i="46"/>
  <c r="R210" i="46" s="1"/>
  <c r="O211" i="13" s="1"/>
  <c r="M210" i="46"/>
  <c r="O209" i="46"/>
  <c r="M209" i="46"/>
  <c r="O208" i="46"/>
  <c r="M208" i="46"/>
  <c r="O207" i="46"/>
  <c r="M207" i="46"/>
  <c r="O206" i="46"/>
  <c r="R206" i="46" s="1"/>
  <c r="O207" i="13" s="1"/>
  <c r="M206" i="46"/>
  <c r="O205" i="46"/>
  <c r="M205" i="46"/>
  <c r="O204" i="46"/>
  <c r="M204" i="46"/>
  <c r="O203" i="46"/>
  <c r="M203" i="46"/>
  <c r="O202" i="46"/>
  <c r="R202" i="46" s="1"/>
  <c r="O203" i="13" s="1"/>
  <c r="M202" i="46"/>
  <c r="O201" i="46"/>
  <c r="M201" i="46"/>
  <c r="O200" i="46"/>
  <c r="M200" i="46"/>
  <c r="O199" i="46"/>
  <c r="P199" i="46" s="1"/>
  <c r="M199" i="46"/>
  <c r="O198" i="46"/>
  <c r="R198" i="46" s="1"/>
  <c r="O199" i="13" s="1"/>
  <c r="M198" i="46"/>
  <c r="O197" i="46"/>
  <c r="M197" i="46"/>
  <c r="O196" i="46"/>
  <c r="M196" i="46"/>
  <c r="O195" i="46"/>
  <c r="P195" i="46" s="1"/>
  <c r="M195" i="46"/>
  <c r="O194" i="46"/>
  <c r="R194" i="46" s="1"/>
  <c r="O195" i="13" s="1"/>
  <c r="M194" i="46"/>
  <c r="O193" i="46"/>
  <c r="M193" i="46"/>
  <c r="O192" i="46"/>
  <c r="M192" i="46"/>
  <c r="O191" i="46"/>
  <c r="P191" i="46" s="1"/>
  <c r="M191" i="46"/>
  <c r="O190" i="46"/>
  <c r="P190" i="46" s="1"/>
  <c r="M190" i="46"/>
  <c r="O189" i="46"/>
  <c r="M189" i="46"/>
  <c r="O188" i="46"/>
  <c r="M188" i="46"/>
  <c r="O187" i="46"/>
  <c r="M187" i="46"/>
  <c r="O186" i="46"/>
  <c r="M186" i="46"/>
  <c r="I186" i="46"/>
  <c r="I187" i="46" s="1"/>
  <c r="I188" i="46" s="1"/>
  <c r="I189" i="46" s="1"/>
  <c r="I190" i="46" s="1"/>
  <c r="I191" i="46" s="1"/>
  <c r="I192" i="46" s="1"/>
  <c r="I193" i="46" s="1"/>
  <c r="I194" i="46" s="1"/>
  <c r="I195" i="46" s="1"/>
  <c r="I196" i="46" s="1"/>
  <c r="I197" i="46" s="1"/>
  <c r="I198" i="46" s="1"/>
  <c r="I199" i="46" s="1"/>
  <c r="I200" i="46" s="1"/>
  <c r="I201" i="46" s="1"/>
  <c r="I202" i="46" s="1"/>
  <c r="I203" i="46" s="1"/>
  <c r="I204" i="46" s="1"/>
  <c r="I205" i="46" s="1"/>
  <c r="I206" i="46" s="1"/>
  <c r="I207" i="46" s="1"/>
  <c r="I208" i="46" s="1"/>
  <c r="I209" i="46" s="1"/>
  <c r="I210" i="46" s="1"/>
  <c r="I211" i="46" s="1"/>
  <c r="I212" i="46" s="1"/>
  <c r="I213" i="46" s="1"/>
  <c r="I214" i="46" s="1"/>
  <c r="I215" i="46" s="1"/>
  <c r="O185" i="46"/>
  <c r="M185" i="46"/>
  <c r="O184" i="46"/>
  <c r="P184" i="46" s="1"/>
  <c r="M184" i="46"/>
  <c r="O183" i="46"/>
  <c r="P183" i="46" s="1"/>
  <c r="M183" i="46"/>
  <c r="O182" i="46"/>
  <c r="P182" i="46" s="1"/>
  <c r="M182" i="46"/>
  <c r="O181" i="46"/>
  <c r="M181" i="46"/>
  <c r="O180" i="46"/>
  <c r="P180" i="46" s="1"/>
  <c r="M180" i="46"/>
  <c r="O179" i="46"/>
  <c r="P179" i="46" s="1"/>
  <c r="M179" i="46"/>
  <c r="O178" i="46"/>
  <c r="M178" i="46"/>
  <c r="O177" i="46"/>
  <c r="M177" i="46"/>
  <c r="O176" i="46"/>
  <c r="M176" i="46"/>
  <c r="O175" i="46"/>
  <c r="P175" i="46" s="1"/>
  <c r="M175" i="46"/>
  <c r="O174" i="46"/>
  <c r="P174" i="46" s="1"/>
  <c r="M174" i="46"/>
  <c r="O173" i="46"/>
  <c r="M173" i="46"/>
  <c r="O172" i="46"/>
  <c r="M172" i="46"/>
  <c r="O171" i="46"/>
  <c r="P171" i="46" s="1"/>
  <c r="M171" i="46"/>
  <c r="O170" i="46"/>
  <c r="M170" i="46"/>
  <c r="O169" i="46"/>
  <c r="M169" i="46"/>
  <c r="O168" i="46"/>
  <c r="M168" i="46"/>
  <c r="O167" i="46"/>
  <c r="M167" i="46"/>
  <c r="O166" i="46"/>
  <c r="P166" i="46" s="1"/>
  <c r="M166" i="46"/>
  <c r="O165" i="46"/>
  <c r="P165" i="46" s="1"/>
  <c r="M165" i="46"/>
  <c r="O164" i="46"/>
  <c r="P164" i="46" s="1"/>
  <c r="M164" i="46"/>
  <c r="O163" i="46"/>
  <c r="M163" i="46"/>
  <c r="O162" i="46"/>
  <c r="M162" i="46"/>
  <c r="O161" i="46"/>
  <c r="P161" i="46" s="1"/>
  <c r="M161" i="46"/>
  <c r="O160" i="46"/>
  <c r="P160" i="46" s="1"/>
  <c r="M160" i="46"/>
  <c r="O159" i="46"/>
  <c r="M159" i="46"/>
  <c r="O158" i="46"/>
  <c r="M158" i="46"/>
  <c r="O157" i="46"/>
  <c r="P157" i="46" s="1"/>
  <c r="M157" i="46"/>
  <c r="I157" i="46"/>
  <c r="I158" i="46" s="1"/>
  <c r="I159" i="46" s="1"/>
  <c r="I160" i="46" s="1"/>
  <c r="I161" i="46" s="1"/>
  <c r="I162" i="46" s="1"/>
  <c r="I163" i="46" s="1"/>
  <c r="I164" i="46" s="1"/>
  <c r="I165" i="46" s="1"/>
  <c r="I166" i="46" s="1"/>
  <c r="I167" i="46" s="1"/>
  <c r="I168" i="46" s="1"/>
  <c r="I169" i="46" s="1"/>
  <c r="I170" i="46" s="1"/>
  <c r="I171" i="46" s="1"/>
  <c r="I172" i="46" s="1"/>
  <c r="I173" i="46" s="1"/>
  <c r="I174" i="46" s="1"/>
  <c r="I175" i="46" s="1"/>
  <c r="I176" i="46" s="1"/>
  <c r="I177" i="46" s="1"/>
  <c r="I178" i="46" s="1"/>
  <c r="I179" i="46" s="1"/>
  <c r="I180" i="46" s="1"/>
  <c r="I181" i="46" s="1"/>
  <c r="I182" i="46" s="1"/>
  <c r="I183" i="46" s="1"/>
  <c r="I184" i="46" s="1"/>
  <c r="O156" i="46"/>
  <c r="M156" i="46"/>
  <c r="I156" i="46"/>
  <c r="O155" i="46"/>
  <c r="M155" i="46"/>
  <c r="O154" i="46"/>
  <c r="M154" i="46"/>
  <c r="O153" i="46"/>
  <c r="M153" i="46"/>
  <c r="O152" i="46"/>
  <c r="P152" i="46" s="1"/>
  <c r="M152" i="46"/>
  <c r="O151" i="46"/>
  <c r="P151" i="46" s="1"/>
  <c r="M151" i="46"/>
  <c r="O150" i="46"/>
  <c r="M150" i="46"/>
  <c r="O149" i="46"/>
  <c r="M149" i="46"/>
  <c r="O148" i="46"/>
  <c r="M148" i="46"/>
  <c r="O147" i="46"/>
  <c r="P147" i="46" s="1"/>
  <c r="M147" i="46"/>
  <c r="O146" i="46"/>
  <c r="M146" i="46"/>
  <c r="O145" i="46"/>
  <c r="M145" i="46"/>
  <c r="O144" i="46"/>
  <c r="P144" i="46" s="1"/>
  <c r="M144" i="46"/>
  <c r="R144" i="46" s="1"/>
  <c r="O145" i="13" s="1"/>
  <c r="O143" i="46"/>
  <c r="P143" i="46" s="1"/>
  <c r="M143" i="46"/>
  <c r="O142" i="46"/>
  <c r="M142" i="46"/>
  <c r="O141" i="46"/>
  <c r="M141" i="46"/>
  <c r="O140" i="46"/>
  <c r="P140" i="46" s="1"/>
  <c r="M140" i="46"/>
  <c r="O139" i="46"/>
  <c r="P139" i="46" s="1"/>
  <c r="M139" i="46"/>
  <c r="O138" i="46"/>
  <c r="M138" i="46"/>
  <c r="O137" i="46"/>
  <c r="M137" i="46"/>
  <c r="O136" i="46"/>
  <c r="M136" i="46"/>
  <c r="O135" i="46"/>
  <c r="P135" i="46" s="1"/>
  <c r="M135" i="46"/>
  <c r="O134" i="46"/>
  <c r="M134" i="46"/>
  <c r="O133" i="46"/>
  <c r="M133" i="46"/>
  <c r="O132" i="46"/>
  <c r="P132" i="46" s="1"/>
  <c r="M132" i="46"/>
  <c r="O131" i="46"/>
  <c r="P131" i="46" s="1"/>
  <c r="M131" i="46"/>
  <c r="O130" i="46"/>
  <c r="M130" i="46"/>
  <c r="O129" i="46"/>
  <c r="M129" i="46"/>
  <c r="O128" i="46"/>
  <c r="M128" i="46"/>
  <c r="O127" i="46"/>
  <c r="P127" i="46" s="1"/>
  <c r="M127" i="46"/>
  <c r="O126" i="46"/>
  <c r="M126" i="46"/>
  <c r="I126" i="46"/>
  <c r="I127" i="46" s="1"/>
  <c r="I128" i="46" s="1"/>
  <c r="I129" i="46" s="1"/>
  <c r="I130" i="46" s="1"/>
  <c r="I131" i="46" s="1"/>
  <c r="I132" i="46" s="1"/>
  <c r="I133" i="46" s="1"/>
  <c r="I134" i="46" s="1"/>
  <c r="I135" i="46" s="1"/>
  <c r="I136" i="46" s="1"/>
  <c r="I137" i="46" s="1"/>
  <c r="I138" i="46" s="1"/>
  <c r="I139" i="46" s="1"/>
  <c r="I140" i="46" s="1"/>
  <c r="I141" i="46" s="1"/>
  <c r="I142" i="46" s="1"/>
  <c r="I143" i="46" s="1"/>
  <c r="I144" i="46" s="1"/>
  <c r="I145" i="46" s="1"/>
  <c r="I146" i="46" s="1"/>
  <c r="I147" i="46" s="1"/>
  <c r="I148" i="46" s="1"/>
  <c r="I149" i="46" s="1"/>
  <c r="I150" i="46" s="1"/>
  <c r="I151" i="46" s="1"/>
  <c r="I152" i="46" s="1"/>
  <c r="I153" i="46" s="1"/>
  <c r="I154" i="46" s="1"/>
  <c r="O125" i="46"/>
  <c r="M125" i="46"/>
  <c r="I125" i="46"/>
  <c r="O124" i="46"/>
  <c r="M124" i="46"/>
  <c r="O123" i="46"/>
  <c r="M123" i="46"/>
  <c r="O122" i="46"/>
  <c r="M122" i="46"/>
  <c r="O121" i="46"/>
  <c r="M121" i="46"/>
  <c r="O120" i="46"/>
  <c r="M120" i="46"/>
  <c r="O119" i="46"/>
  <c r="M119" i="46"/>
  <c r="O118" i="46"/>
  <c r="M118" i="46"/>
  <c r="O117" i="46"/>
  <c r="M117" i="46"/>
  <c r="O116" i="46"/>
  <c r="M116" i="46"/>
  <c r="O115" i="46"/>
  <c r="M115" i="46"/>
  <c r="O114" i="46"/>
  <c r="M114" i="46"/>
  <c r="O113" i="46"/>
  <c r="P113" i="46" s="1"/>
  <c r="M113" i="46"/>
  <c r="O112" i="46"/>
  <c r="M112" i="46"/>
  <c r="O111" i="46"/>
  <c r="M111" i="46"/>
  <c r="O110" i="46"/>
  <c r="M110" i="46"/>
  <c r="O109" i="46"/>
  <c r="P109" i="46" s="1"/>
  <c r="M109" i="46"/>
  <c r="O108" i="46"/>
  <c r="M108" i="46"/>
  <c r="O107" i="46"/>
  <c r="M107" i="46"/>
  <c r="O106" i="46"/>
  <c r="M106" i="46"/>
  <c r="O105" i="46"/>
  <c r="M105" i="46"/>
  <c r="O104" i="46"/>
  <c r="P104" i="46" s="1"/>
  <c r="M104" i="46"/>
  <c r="O103" i="46"/>
  <c r="M103" i="46"/>
  <c r="O102" i="46"/>
  <c r="M102" i="46"/>
  <c r="O101" i="46"/>
  <c r="P101" i="46" s="1"/>
  <c r="M101" i="46"/>
  <c r="O100" i="46"/>
  <c r="M100" i="46"/>
  <c r="O99" i="46"/>
  <c r="M99" i="46"/>
  <c r="O98" i="46"/>
  <c r="M98" i="46"/>
  <c r="O97" i="46"/>
  <c r="P97" i="46" s="1"/>
  <c r="M97" i="46"/>
  <c r="O96" i="46"/>
  <c r="M96" i="46"/>
  <c r="O95" i="46"/>
  <c r="M95" i="46"/>
  <c r="I95" i="46"/>
  <c r="I96" i="46" s="1"/>
  <c r="I97" i="46" s="1"/>
  <c r="I98" i="46" s="1"/>
  <c r="I99" i="46" s="1"/>
  <c r="I100" i="46" s="1"/>
  <c r="I101" i="46" s="1"/>
  <c r="I102" i="46" s="1"/>
  <c r="I103" i="46" s="1"/>
  <c r="I104" i="46" s="1"/>
  <c r="I105" i="46" s="1"/>
  <c r="I106" i="46" s="1"/>
  <c r="I107" i="46" s="1"/>
  <c r="I108" i="46" s="1"/>
  <c r="I109" i="46" s="1"/>
  <c r="I110" i="46" s="1"/>
  <c r="I111" i="46" s="1"/>
  <c r="I112" i="46" s="1"/>
  <c r="I113" i="46" s="1"/>
  <c r="I114" i="46" s="1"/>
  <c r="I115" i="46" s="1"/>
  <c r="I116" i="46" s="1"/>
  <c r="I117" i="46" s="1"/>
  <c r="I118" i="46" s="1"/>
  <c r="I119" i="46" s="1"/>
  <c r="I120" i="46" s="1"/>
  <c r="I121" i="46" s="1"/>
  <c r="I122" i="46" s="1"/>
  <c r="I123" i="46" s="1"/>
  <c r="O94" i="46"/>
  <c r="M94" i="46"/>
  <c r="O93" i="46"/>
  <c r="P93" i="46" s="1"/>
  <c r="M93" i="46"/>
  <c r="O92" i="46"/>
  <c r="M92" i="46"/>
  <c r="O91" i="46"/>
  <c r="M91" i="46"/>
  <c r="O90" i="46"/>
  <c r="P90" i="46" s="1"/>
  <c r="S90" i="46" s="1"/>
  <c r="AP91" i="13" s="1"/>
  <c r="M90" i="46"/>
  <c r="O89" i="46"/>
  <c r="M89" i="46"/>
  <c r="O88" i="46"/>
  <c r="M88" i="46"/>
  <c r="O87" i="46"/>
  <c r="M87" i="46"/>
  <c r="O86" i="46"/>
  <c r="P86" i="46" s="1"/>
  <c r="M86" i="46"/>
  <c r="O85" i="46"/>
  <c r="P85" i="46" s="1"/>
  <c r="M85" i="46"/>
  <c r="O84" i="46"/>
  <c r="M84" i="46"/>
  <c r="O83" i="46"/>
  <c r="M83" i="46"/>
  <c r="O82" i="46"/>
  <c r="M82" i="46"/>
  <c r="O81" i="46"/>
  <c r="M81" i="46"/>
  <c r="O80" i="46"/>
  <c r="M80" i="46"/>
  <c r="O79" i="46"/>
  <c r="M79" i="46"/>
  <c r="O78" i="46"/>
  <c r="M78" i="46"/>
  <c r="O77" i="46"/>
  <c r="P77" i="46" s="1"/>
  <c r="M77" i="46"/>
  <c r="O76" i="46"/>
  <c r="M76" i="46"/>
  <c r="O75" i="46"/>
  <c r="M75" i="46"/>
  <c r="O74" i="46"/>
  <c r="P74" i="46" s="1"/>
  <c r="M74" i="46"/>
  <c r="O73" i="46"/>
  <c r="P73" i="46" s="1"/>
  <c r="M73" i="46"/>
  <c r="R73" i="46" s="1"/>
  <c r="O74" i="13" s="1"/>
  <c r="O72" i="46"/>
  <c r="M72" i="46"/>
  <c r="O71" i="46"/>
  <c r="M71" i="46"/>
  <c r="O70" i="46"/>
  <c r="P70" i="46" s="1"/>
  <c r="M70" i="46"/>
  <c r="O69" i="46"/>
  <c r="P69" i="46" s="1"/>
  <c r="M69" i="46"/>
  <c r="O68" i="46"/>
  <c r="M68" i="46"/>
  <c r="O67" i="46"/>
  <c r="M67" i="46"/>
  <c r="O66" i="46"/>
  <c r="P66" i="46" s="1"/>
  <c r="M66" i="46"/>
  <c r="O65" i="46"/>
  <c r="P65" i="46" s="1"/>
  <c r="M65" i="46"/>
  <c r="O64" i="46"/>
  <c r="M64" i="46"/>
  <c r="I64" i="46"/>
  <c r="I65" i="46" s="1"/>
  <c r="I66" i="46" s="1"/>
  <c r="I67" i="46" s="1"/>
  <c r="I68" i="46" s="1"/>
  <c r="I69" i="46" s="1"/>
  <c r="I70" i="46" s="1"/>
  <c r="I71" i="46" s="1"/>
  <c r="I72" i="46" s="1"/>
  <c r="I73" i="46" s="1"/>
  <c r="I74" i="46" s="1"/>
  <c r="I75" i="46" s="1"/>
  <c r="I76" i="46" s="1"/>
  <c r="I77" i="46" s="1"/>
  <c r="I78" i="46" s="1"/>
  <c r="I79" i="46" s="1"/>
  <c r="I80" i="46" s="1"/>
  <c r="I81" i="46" s="1"/>
  <c r="I82" i="46" s="1"/>
  <c r="I83" i="46" s="1"/>
  <c r="I84" i="46" s="1"/>
  <c r="I85" i="46" s="1"/>
  <c r="I86" i="46" s="1"/>
  <c r="I87" i="46" s="1"/>
  <c r="I88" i="46" s="1"/>
  <c r="I89" i="46" s="1"/>
  <c r="I90" i="46" s="1"/>
  <c r="I91" i="46" s="1"/>
  <c r="I92" i="46" s="1"/>
  <c r="I93" i="46" s="1"/>
  <c r="O63" i="46"/>
  <c r="M63" i="46"/>
  <c r="O62" i="46"/>
  <c r="P62" i="46" s="1"/>
  <c r="M62" i="46"/>
  <c r="O61" i="46"/>
  <c r="M61" i="46"/>
  <c r="O60" i="46"/>
  <c r="M60" i="46"/>
  <c r="O59" i="46"/>
  <c r="P59" i="46" s="1"/>
  <c r="M59" i="46"/>
  <c r="O58" i="46"/>
  <c r="P58" i="46" s="1"/>
  <c r="M58" i="46"/>
  <c r="O57" i="46"/>
  <c r="M57" i="46"/>
  <c r="O56" i="46"/>
  <c r="M56" i="46"/>
  <c r="O55" i="46"/>
  <c r="P55" i="46" s="1"/>
  <c r="M55" i="46"/>
  <c r="O54" i="46"/>
  <c r="P54" i="46" s="1"/>
  <c r="M54" i="46"/>
  <c r="O53" i="46"/>
  <c r="M53" i="46"/>
  <c r="O52" i="46"/>
  <c r="M52" i="46"/>
  <c r="O51" i="46"/>
  <c r="P51" i="46" s="1"/>
  <c r="M51" i="46"/>
  <c r="O50" i="46"/>
  <c r="M50" i="46"/>
  <c r="O49" i="46"/>
  <c r="M49" i="46"/>
  <c r="O48" i="46"/>
  <c r="M48" i="46"/>
  <c r="O47" i="46"/>
  <c r="P47" i="46" s="1"/>
  <c r="M47" i="46"/>
  <c r="O46" i="46"/>
  <c r="P46" i="46" s="1"/>
  <c r="M46" i="46"/>
  <c r="O45" i="46"/>
  <c r="M45" i="46"/>
  <c r="O44" i="46"/>
  <c r="M44" i="46"/>
  <c r="O43" i="46"/>
  <c r="M43" i="46"/>
  <c r="O42" i="46"/>
  <c r="M42" i="46"/>
  <c r="O41" i="46"/>
  <c r="P41" i="46" s="1"/>
  <c r="M41" i="46"/>
  <c r="O40" i="46"/>
  <c r="P40" i="46" s="1"/>
  <c r="M40" i="46"/>
  <c r="O39" i="46"/>
  <c r="P39" i="46" s="1"/>
  <c r="M39" i="46"/>
  <c r="O38" i="46"/>
  <c r="P38" i="46" s="1"/>
  <c r="M38" i="46"/>
  <c r="O37" i="46"/>
  <c r="M37" i="46"/>
  <c r="I37" i="46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O36" i="46"/>
  <c r="P36" i="46" s="1"/>
  <c r="M36" i="46"/>
  <c r="I36" i="46"/>
  <c r="O35" i="46"/>
  <c r="P35" i="46" s="1"/>
  <c r="M35" i="46"/>
  <c r="O34" i="46"/>
  <c r="P34" i="46" s="1"/>
  <c r="M34" i="46"/>
  <c r="O33" i="46"/>
  <c r="P33" i="46" s="1"/>
  <c r="M33" i="46"/>
  <c r="O32" i="46"/>
  <c r="P32" i="46" s="1"/>
  <c r="M32" i="46"/>
  <c r="O31" i="46"/>
  <c r="M31" i="46"/>
  <c r="O30" i="46"/>
  <c r="P30" i="46" s="1"/>
  <c r="M30" i="46"/>
  <c r="O29" i="46"/>
  <c r="M29" i="46"/>
  <c r="O28" i="46"/>
  <c r="M28" i="46"/>
  <c r="O27" i="46"/>
  <c r="P27" i="46" s="1"/>
  <c r="M27" i="46"/>
  <c r="O26" i="46"/>
  <c r="P26" i="46" s="1"/>
  <c r="M26" i="46"/>
  <c r="O25" i="46"/>
  <c r="P25" i="46" s="1"/>
  <c r="M25" i="46"/>
  <c r="O24" i="46"/>
  <c r="M24" i="46"/>
  <c r="O23" i="46"/>
  <c r="P23" i="46" s="1"/>
  <c r="M23" i="46"/>
  <c r="O22" i="46"/>
  <c r="P22" i="46" s="1"/>
  <c r="M22" i="46"/>
  <c r="O21" i="46"/>
  <c r="M21" i="46"/>
  <c r="O20" i="46"/>
  <c r="M20" i="46"/>
  <c r="O19" i="46"/>
  <c r="M19" i="46"/>
  <c r="O18" i="46"/>
  <c r="P18" i="46" s="1"/>
  <c r="M18" i="46"/>
  <c r="O17" i="46"/>
  <c r="P17" i="46" s="1"/>
  <c r="M17" i="46"/>
  <c r="O16" i="46"/>
  <c r="P16" i="46" s="1"/>
  <c r="M16" i="46"/>
  <c r="O15" i="46"/>
  <c r="P15" i="46" s="1"/>
  <c r="M15" i="46"/>
  <c r="O14" i="46"/>
  <c r="P14" i="46" s="1"/>
  <c r="M14" i="46"/>
  <c r="O13" i="46"/>
  <c r="P13" i="46" s="1"/>
  <c r="M13" i="46"/>
  <c r="O12" i="46"/>
  <c r="P12" i="46" s="1"/>
  <c r="M12" i="46"/>
  <c r="O11" i="46"/>
  <c r="P11" i="46" s="1"/>
  <c r="M11" i="46"/>
  <c r="O10" i="46"/>
  <c r="P10" i="46" s="1"/>
  <c r="M10" i="46"/>
  <c r="O9" i="46"/>
  <c r="P9" i="46" s="1"/>
  <c r="M9" i="46"/>
  <c r="C9" i="46"/>
  <c r="C12" i="46" s="1"/>
  <c r="O8" i="46"/>
  <c r="P8" i="46" s="1"/>
  <c r="M8" i="46"/>
  <c r="C8" i="46"/>
  <c r="O7" i="46"/>
  <c r="P7" i="46" s="1"/>
  <c r="M7" i="46"/>
  <c r="O6" i="46"/>
  <c r="P6" i="46" s="1"/>
  <c r="M6" i="46"/>
  <c r="O5" i="46"/>
  <c r="P5" i="46" s="1"/>
  <c r="M5" i="46"/>
  <c r="J5" i="46"/>
  <c r="J6" i="46" s="1"/>
  <c r="J7" i="46" s="1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J69" i="46" s="1"/>
  <c r="J70" i="46" s="1"/>
  <c r="J71" i="46" s="1"/>
  <c r="J72" i="46" s="1"/>
  <c r="J73" i="46" s="1"/>
  <c r="J74" i="46" s="1"/>
  <c r="J75" i="46" s="1"/>
  <c r="J76" i="46" s="1"/>
  <c r="J77" i="46" s="1"/>
  <c r="J78" i="46" s="1"/>
  <c r="J79" i="46" s="1"/>
  <c r="J80" i="46" s="1"/>
  <c r="J81" i="46" s="1"/>
  <c r="J82" i="46" s="1"/>
  <c r="J83" i="46" s="1"/>
  <c r="J84" i="46" s="1"/>
  <c r="J85" i="46" s="1"/>
  <c r="J86" i="46" s="1"/>
  <c r="J87" i="46" s="1"/>
  <c r="J88" i="46" s="1"/>
  <c r="J89" i="46" s="1"/>
  <c r="J90" i="46" s="1"/>
  <c r="J91" i="46" s="1"/>
  <c r="J92" i="46" s="1"/>
  <c r="J93" i="46" s="1"/>
  <c r="J94" i="46" s="1"/>
  <c r="J95" i="46" s="1"/>
  <c r="J96" i="46" s="1"/>
  <c r="J97" i="46" s="1"/>
  <c r="J98" i="46" s="1"/>
  <c r="J99" i="46" s="1"/>
  <c r="J100" i="46" s="1"/>
  <c r="J101" i="46" s="1"/>
  <c r="J102" i="46" s="1"/>
  <c r="J103" i="46" s="1"/>
  <c r="J104" i="46" s="1"/>
  <c r="J105" i="46" s="1"/>
  <c r="J106" i="46" s="1"/>
  <c r="J107" i="46" s="1"/>
  <c r="J108" i="46" s="1"/>
  <c r="J109" i="46" s="1"/>
  <c r="J110" i="46" s="1"/>
  <c r="J111" i="46" s="1"/>
  <c r="J112" i="46" s="1"/>
  <c r="J113" i="46" s="1"/>
  <c r="J114" i="46" s="1"/>
  <c r="J115" i="46" s="1"/>
  <c r="J116" i="46" s="1"/>
  <c r="J117" i="46" s="1"/>
  <c r="J118" i="46" s="1"/>
  <c r="J119" i="46" s="1"/>
  <c r="J120" i="46" s="1"/>
  <c r="J121" i="46" s="1"/>
  <c r="J122" i="46" s="1"/>
  <c r="J123" i="46" s="1"/>
  <c r="J124" i="46" s="1"/>
  <c r="J125" i="46" s="1"/>
  <c r="J126" i="46" s="1"/>
  <c r="J127" i="46" s="1"/>
  <c r="J128" i="46" s="1"/>
  <c r="J129" i="46" s="1"/>
  <c r="J130" i="46" s="1"/>
  <c r="J131" i="46" s="1"/>
  <c r="J132" i="46" s="1"/>
  <c r="J133" i="46" s="1"/>
  <c r="J134" i="46" s="1"/>
  <c r="J135" i="46" s="1"/>
  <c r="J136" i="46" s="1"/>
  <c r="J137" i="46" s="1"/>
  <c r="J138" i="46" s="1"/>
  <c r="J139" i="46" s="1"/>
  <c r="J140" i="46" s="1"/>
  <c r="J141" i="46" s="1"/>
  <c r="J142" i="46" s="1"/>
  <c r="J143" i="46" s="1"/>
  <c r="J144" i="46" s="1"/>
  <c r="J145" i="46" s="1"/>
  <c r="J146" i="46" s="1"/>
  <c r="J147" i="46" s="1"/>
  <c r="J148" i="46" s="1"/>
  <c r="J149" i="46" s="1"/>
  <c r="J150" i="46" s="1"/>
  <c r="J151" i="46" s="1"/>
  <c r="J152" i="46" s="1"/>
  <c r="J153" i="46" s="1"/>
  <c r="J154" i="46" s="1"/>
  <c r="J155" i="46" s="1"/>
  <c r="J156" i="46" s="1"/>
  <c r="J157" i="46" s="1"/>
  <c r="J158" i="46" s="1"/>
  <c r="J159" i="46" s="1"/>
  <c r="J160" i="46" s="1"/>
  <c r="J161" i="46" s="1"/>
  <c r="J162" i="46" s="1"/>
  <c r="J163" i="46" s="1"/>
  <c r="J164" i="46" s="1"/>
  <c r="J165" i="46" s="1"/>
  <c r="J166" i="46" s="1"/>
  <c r="J167" i="46" s="1"/>
  <c r="J168" i="46" s="1"/>
  <c r="J169" i="46" s="1"/>
  <c r="J170" i="46" s="1"/>
  <c r="J171" i="46" s="1"/>
  <c r="J172" i="46" s="1"/>
  <c r="J173" i="46" s="1"/>
  <c r="J174" i="46" s="1"/>
  <c r="J175" i="46" s="1"/>
  <c r="J176" i="46" s="1"/>
  <c r="J177" i="46" s="1"/>
  <c r="J178" i="46" s="1"/>
  <c r="J179" i="46" s="1"/>
  <c r="J180" i="46" s="1"/>
  <c r="J181" i="46" s="1"/>
  <c r="J182" i="46" s="1"/>
  <c r="J183" i="46" s="1"/>
  <c r="J184" i="46" s="1"/>
  <c r="J185" i="46" s="1"/>
  <c r="J186" i="46" s="1"/>
  <c r="J187" i="46" s="1"/>
  <c r="J188" i="46" s="1"/>
  <c r="J189" i="46" s="1"/>
  <c r="J190" i="46" s="1"/>
  <c r="J191" i="46" s="1"/>
  <c r="J192" i="46" s="1"/>
  <c r="J193" i="46" s="1"/>
  <c r="J194" i="46" s="1"/>
  <c r="J195" i="46" s="1"/>
  <c r="J196" i="46" s="1"/>
  <c r="J197" i="46" s="1"/>
  <c r="J198" i="46" s="1"/>
  <c r="J199" i="46" s="1"/>
  <c r="J200" i="46" s="1"/>
  <c r="J201" i="46" s="1"/>
  <c r="J202" i="46" s="1"/>
  <c r="J203" i="46" s="1"/>
  <c r="J204" i="46" s="1"/>
  <c r="J205" i="46" s="1"/>
  <c r="J206" i="46" s="1"/>
  <c r="J207" i="46" s="1"/>
  <c r="J208" i="46" s="1"/>
  <c r="J209" i="46" s="1"/>
  <c r="J210" i="46" s="1"/>
  <c r="J211" i="46" s="1"/>
  <c r="J212" i="46" s="1"/>
  <c r="J213" i="46" s="1"/>
  <c r="J214" i="46" s="1"/>
  <c r="J215" i="46" s="1"/>
  <c r="J216" i="46" s="1"/>
  <c r="J217" i="46" s="1"/>
  <c r="J218" i="46" s="1"/>
  <c r="J219" i="46" s="1"/>
  <c r="J220" i="46" s="1"/>
  <c r="J221" i="46" s="1"/>
  <c r="J222" i="46" s="1"/>
  <c r="J223" i="46" s="1"/>
  <c r="J224" i="46" s="1"/>
  <c r="J225" i="46" s="1"/>
  <c r="J226" i="46" s="1"/>
  <c r="J227" i="46" s="1"/>
  <c r="J228" i="46" s="1"/>
  <c r="J229" i="46" s="1"/>
  <c r="J230" i="46" s="1"/>
  <c r="J231" i="46" s="1"/>
  <c r="J232" i="46" s="1"/>
  <c r="J233" i="46" s="1"/>
  <c r="J234" i="46" s="1"/>
  <c r="J235" i="46" s="1"/>
  <c r="J236" i="46" s="1"/>
  <c r="J237" i="46" s="1"/>
  <c r="J238" i="46" s="1"/>
  <c r="J239" i="46" s="1"/>
  <c r="J240" i="46" s="1"/>
  <c r="J241" i="46" s="1"/>
  <c r="J242" i="46" s="1"/>
  <c r="J243" i="46" s="1"/>
  <c r="J244" i="46" s="1"/>
  <c r="J245" i="46" s="1"/>
  <c r="J246" i="46" s="1"/>
  <c r="J247" i="46" s="1"/>
  <c r="J248" i="46" s="1"/>
  <c r="J249" i="46" s="1"/>
  <c r="J250" i="46" s="1"/>
  <c r="J251" i="46" s="1"/>
  <c r="J252" i="46" s="1"/>
  <c r="J253" i="46" s="1"/>
  <c r="J254" i="46" s="1"/>
  <c r="J255" i="46" s="1"/>
  <c r="J256" i="46" s="1"/>
  <c r="J257" i="46" s="1"/>
  <c r="J258" i="46" s="1"/>
  <c r="J259" i="46" s="1"/>
  <c r="J260" i="46" s="1"/>
  <c r="J261" i="46" s="1"/>
  <c r="J262" i="46" s="1"/>
  <c r="J263" i="46" s="1"/>
  <c r="J264" i="46" s="1"/>
  <c r="J265" i="46" s="1"/>
  <c r="J266" i="46" s="1"/>
  <c r="J267" i="46" s="1"/>
  <c r="J268" i="46" s="1"/>
  <c r="J269" i="46" s="1"/>
  <c r="J270" i="46" s="1"/>
  <c r="J271" i="46" s="1"/>
  <c r="J272" i="46" s="1"/>
  <c r="J273" i="46" s="1"/>
  <c r="J274" i="46" s="1"/>
  <c r="J275" i="46" s="1"/>
  <c r="J276" i="46" s="1"/>
  <c r="J277" i="46" s="1"/>
  <c r="J278" i="46" s="1"/>
  <c r="J279" i="46" s="1"/>
  <c r="J280" i="46" s="1"/>
  <c r="J281" i="46" s="1"/>
  <c r="J282" i="46" s="1"/>
  <c r="J283" i="46" s="1"/>
  <c r="J284" i="46" s="1"/>
  <c r="J285" i="46" s="1"/>
  <c r="J286" i="46" s="1"/>
  <c r="J287" i="46" s="1"/>
  <c r="J288" i="46" s="1"/>
  <c r="J289" i="46" s="1"/>
  <c r="J290" i="46" s="1"/>
  <c r="J291" i="46" s="1"/>
  <c r="J292" i="46" s="1"/>
  <c r="J293" i="46" s="1"/>
  <c r="J294" i="46" s="1"/>
  <c r="J295" i="46" s="1"/>
  <c r="J296" i="46" s="1"/>
  <c r="J297" i="46" s="1"/>
  <c r="J298" i="46" s="1"/>
  <c r="J299" i="46" s="1"/>
  <c r="J300" i="46" s="1"/>
  <c r="J301" i="46" s="1"/>
  <c r="J302" i="46" s="1"/>
  <c r="J303" i="46" s="1"/>
  <c r="J304" i="46" s="1"/>
  <c r="J305" i="46" s="1"/>
  <c r="J306" i="46" s="1"/>
  <c r="J307" i="46" s="1"/>
  <c r="J308" i="46" s="1"/>
  <c r="J309" i="46" s="1"/>
  <c r="J310" i="46" s="1"/>
  <c r="J311" i="46" s="1"/>
  <c r="J312" i="46" s="1"/>
  <c r="J313" i="46" s="1"/>
  <c r="J314" i="46" s="1"/>
  <c r="J315" i="46" s="1"/>
  <c r="J316" i="46" s="1"/>
  <c r="J317" i="46" s="1"/>
  <c r="J318" i="46" s="1"/>
  <c r="J319" i="46" s="1"/>
  <c r="J320" i="46" s="1"/>
  <c r="J321" i="46" s="1"/>
  <c r="J322" i="46" s="1"/>
  <c r="J323" i="46" s="1"/>
  <c r="J324" i="46" s="1"/>
  <c r="J325" i="46" s="1"/>
  <c r="J326" i="46" s="1"/>
  <c r="J327" i="46" s="1"/>
  <c r="J328" i="46" s="1"/>
  <c r="J329" i="46" s="1"/>
  <c r="J330" i="46" s="1"/>
  <c r="J331" i="46" s="1"/>
  <c r="J332" i="46" s="1"/>
  <c r="J333" i="46" s="1"/>
  <c r="J334" i="46" s="1"/>
  <c r="J335" i="46" s="1"/>
  <c r="J336" i="46" s="1"/>
  <c r="J337" i="46" s="1"/>
  <c r="J338" i="46" s="1"/>
  <c r="J339" i="46" s="1"/>
  <c r="J340" i="46" s="1"/>
  <c r="J341" i="46" s="1"/>
  <c r="J342" i="46" s="1"/>
  <c r="J343" i="46" s="1"/>
  <c r="J344" i="46" s="1"/>
  <c r="J345" i="46" s="1"/>
  <c r="J346" i="46" s="1"/>
  <c r="J347" i="46" s="1"/>
  <c r="J348" i="46" s="1"/>
  <c r="J349" i="46" s="1"/>
  <c r="J350" i="46" s="1"/>
  <c r="J351" i="46" s="1"/>
  <c r="J352" i="46" s="1"/>
  <c r="J353" i="46" s="1"/>
  <c r="J354" i="46" s="1"/>
  <c r="J355" i="46" s="1"/>
  <c r="J356" i="46" s="1"/>
  <c r="J357" i="46" s="1"/>
  <c r="J358" i="46" s="1"/>
  <c r="J359" i="46" s="1"/>
  <c r="J360" i="46" s="1"/>
  <c r="J361" i="46" s="1"/>
  <c r="J362" i="46" s="1"/>
  <c r="J363" i="46" s="1"/>
  <c r="J364" i="46" s="1"/>
  <c r="J365" i="46" s="1"/>
  <c r="J366" i="46" s="1"/>
  <c r="J367" i="46" s="1"/>
  <c r="J368" i="46" s="1"/>
  <c r="I5" i="46"/>
  <c r="I6" i="46" s="1"/>
  <c r="I7" i="46" s="1"/>
  <c r="I8" i="46" s="1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O4" i="46"/>
  <c r="M4" i="46"/>
  <c r="D4" i="46"/>
  <c r="O368" i="45"/>
  <c r="P368" i="45" s="1"/>
  <c r="M368" i="45"/>
  <c r="O367" i="45"/>
  <c r="M367" i="45"/>
  <c r="O366" i="45"/>
  <c r="P366" i="45" s="1"/>
  <c r="M366" i="45"/>
  <c r="O365" i="45"/>
  <c r="M365" i="45"/>
  <c r="O364" i="45"/>
  <c r="P364" i="45" s="1"/>
  <c r="M364" i="45"/>
  <c r="O363" i="45"/>
  <c r="M363" i="45"/>
  <c r="O362" i="45"/>
  <c r="P362" i="45" s="1"/>
  <c r="M362" i="45"/>
  <c r="O361" i="45"/>
  <c r="P361" i="45" s="1"/>
  <c r="M361" i="45"/>
  <c r="O360" i="45"/>
  <c r="P360" i="45" s="1"/>
  <c r="S360" i="45" s="1"/>
  <c r="AO361" i="13" s="1"/>
  <c r="M360" i="45"/>
  <c r="O359" i="45"/>
  <c r="M359" i="45"/>
  <c r="O358" i="45"/>
  <c r="P358" i="45" s="1"/>
  <c r="M358" i="45"/>
  <c r="O357" i="45"/>
  <c r="M357" i="45"/>
  <c r="O356" i="45"/>
  <c r="P356" i="45" s="1"/>
  <c r="M356" i="45"/>
  <c r="O355" i="45"/>
  <c r="M355" i="45"/>
  <c r="O354" i="45"/>
  <c r="M354" i="45"/>
  <c r="O353" i="45"/>
  <c r="M353" i="45"/>
  <c r="O352" i="45"/>
  <c r="P352" i="45" s="1"/>
  <c r="M352" i="45"/>
  <c r="O351" i="45"/>
  <c r="M351" i="45"/>
  <c r="O350" i="45"/>
  <c r="P350" i="45" s="1"/>
  <c r="M350" i="45"/>
  <c r="O349" i="45"/>
  <c r="M349" i="45"/>
  <c r="O348" i="45"/>
  <c r="P348" i="45" s="1"/>
  <c r="S348" i="45" s="1"/>
  <c r="AO349" i="13" s="1"/>
  <c r="M348" i="45"/>
  <c r="O347" i="45"/>
  <c r="M347" i="45"/>
  <c r="O346" i="45"/>
  <c r="P346" i="45" s="1"/>
  <c r="M346" i="45"/>
  <c r="O345" i="45"/>
  <c r="P345" i="45" s="1"/>
  <c r="M345" i="45"/>
  <c r="O344" i="45"/>
  <c r="P344" i="45" s="1"/>
  <c r="S344" i="45" s="1"/>
  <c r="AO345" i="13" s="1"/>
  <c r="M344" i="45"/>
  <c r="O343" i="45"/>
  <c r="M343" i="45"/>
  <c r="O342" i="45"/>
  <c r="P342" i="45" s="1"/>
  <c r="M342" i="45"/>
  <c r="O341" i="45"/>
  <c r="M341" i="45"/>
  <c r="I341" i="45"/>
  <c r="I342" i="45" s="1"/>
  <c r="I343" i="45" s="1"/>
  <c r="I344" i="45" s="1"/>
  <c r="I345" i="45" s="1"/>
  <c r="I346" i="45" s="1"/>
  <c r="I347" i="45" s="1"/>
  <c r="I348" i="45" s="1"/>
  <c r="I349" i="45" s="1"/>
  <c r="I350" i="45" s="1"/>
  <c r="I351" i="45" s="1"/>
  <c r="I352" i="45" s="1"/>
  <c r="I353" i="45" s="1"/>
  <c r="I354" i="45" s="1"/>
  <c r="I355" i="45" s="1"/>
  <c r="I356" i="45" s="1"/>
  <c r="I357" i="45" s="1"/>
  <c r="I358" i="45" s="1"/>
  <c r="I359" i="45" s="1"/>
  <c r="I360" i="45" s="1"/>
  <c r="I361" i="45" s="1"/>
  <c r="I362" i="45" s="1"/>
  <c r="I363" i="45" s="1"/>
  <c r="I364" i="45" s="1"/>
  <c r="I365" i="45" s="1"/>
  <c r="I366" i="45" s="1"/>
  <c r="I367" i="45" s="1"/>
  <c r="I368" i="45" s="1"/>
  <c r="O340" i="45"/>
  <c r="P340" i="45" s="1"/>
  <c r="M340" i="45"/>
  <c r="I340" i="45"/>
  <c r="O339" i="45"/>
  <c r="M339" i="45"/>
  <c r="I339" i="45"/>
  <c r="O338" i="45"/>
  <c r="M338" i="45"/>
  <c r="O337" i="45"/>
  <c r="P337" i="45" s="1"/>
  <c r="M337" i="45"/>
  <c r="O336" i="45"/>
  <c r="M336" i="45"/>
  <c r="O335" i="45"/>
  <c r="P335" i="45" s="1"/>
  <c r="M335" i="45"/>
  <c r="O334" i="45"/>
  <c r="P334" i="45" s="1"/>
  <c r="M334" i="45"/>
  <c r="O333" i="45"/>
  <c r="P333" i="45" s="1"/>
  <c r="M333" i="45"/>
  <c r="O332" i="45"/>
  <c r="M332" i="45"/>
  <c r="O331" i="45"/>
  <c r="P331" i="45" s="1"/>
  <c r="M331" i="45"/>
  <c r="O330" i="45"/>
  <c r="M330" i="45"/>
  <c r="O329" i="45"/>
  <c r="P329" i="45" s="1"/>
  <c r="M329" i="45"/>
  <c r="O328" i="45"/>
  <c r="M328" i="45"/>
  <c r="O327" i="45"/>
  <c r="P327" i="45" s="1"/>
  <c r="M327" i="45"/>
  <c r="O326" i="45"/>
  <c r="M326" i="45"/>
  <c r="O325" i="45"/>
  <c r="P325" i="45" s="1"/>
  <c r="M325" i="45"/>
  <c r="O324" i="45"/>
  <c r="M324" i="45"/>
  <c r="O323" i="45"/>
  <c r="M323" i="45"/>
  <c r="O322" i="45"/>
  <c r="M322" i="45"/>
  <c r="O321" i="45"/>
  <c r="P321" i="45" s="1"/>
  <c r="M321" i="45"/>
  <c r="O320" i="45"/>
  <c r="M320" i="45"/>
  <c r="O319" i="45"/>
  <c r="P319" i="45" s="1"/>
  <c r="M319" i="45"/>
  <c r="O318" i="45"/>
  <c r="M318" i="45"/>
  <c r="O317" i="45"/>
  <c r="P317" i="45" s="1"/>
  <c r="M317" i="45"/>
  <c r="O316" i="45"/>
  <c r="M316" i="45"/>
  <c r="O315" i="45"/>
  <c r="P315" i="45" s="1"/>
  <c r="M315" i="45"/>
  <c r="O314" i="45"/>
  <c r="P314" i="45" s="1"/>
  <c r="M314" i="45"/>
  <c r="R314" i="45" s="1"/>
  <c r="N315" i="13" s="1"/>
  <c r="O313" i="45"/>
  <c r="M313" i="45"/>
  <c r="O312" i="45"/>
  <c r="M312" i="45"/>
  <c r="O311" i="45"/>
  <c r="P311" i="45" s="1"/>
  <c r="M311" i="45"/>
  <c r="O310" i="45"/>
  <c r="M310" i="45"/>
  <c r="O309" i="45"/>
  <c r="M309" i="45"/>
  <c r="I309" i="45"/>
  <c r="I310" i="45" s="1"/>
  <c r="I311" i="45" s="1"/>
  <c r="I312" i="45" s="1"/>
  <c r="I313" i="45" s="1"/>
  <c r="I314" i="45" s="1"/>
  <c r="I315" i="45" s="1"/>
  <c r="I316" i="45" s="1"/>
  <c r="I317" i="45" s="1"/>
  <c r="I318" i="45" s="1"/>
  <c r="I319" i="45" s="1"/>
  <c r="I320" i="45" s="1"/>
  <c r="I321" i="45" s="1"/>
  <c r="I322" i="45" s="1"/>
  <c r="I323" i="45" s="1"/>
  <c r="I324" i="45" s="1"/>
  <c r="I325" i="45" s="1"/>
  <c r="I326" i="45" s="1"/>
  <c r="I327" i="45" s="1"/>
  <c r="I328" i="45" s="1"/>
  <c r="I329" i="45" s="1"/>
  <c r="I330" i="45" s="1"/>
  <c r="I331" i="45" s="1"/>
  <c r="I332" i="45" s="1"/>
  <c r="I333" i="45" s="1"/>
  <c r="I334" i="45" s="1"/>
  <c r="I335" i="45" s="1"/>
  <c r="I336" i="45" s="1"/>
  <c r="I337" i="45" s="1"/>
  <c r="O308" i="45"/>
  <c r="M308" i="45"/>
  <c r="O307" i="45"/>
  <c r="M307" i="45"/>
  <c r="O306" i="45"/>
  <c r="M306" i="45"/>
  <c r="O305" i="45"/>
  <c r="M305" i="45"/>
  <c r="O304" i="45"/>
  <c r="M304" i="45"/>
  <c r="O303" i="45"/>
  <c r="M303" i="45"/>
  <c r="O302" i="45"/>
  <c r="M302" i="45"/>
  <c r="O301" i="45"/>
  <c r="M301" i="45"/>
  <c r="O300" i="45"/>
  <c r="P300" i="45" s="1"/>
  <c r="M300" i="45"/>
  <c r="O299" i="45"/>
  <c r="M299" i="45"/>
  <c r="O298" i="45"/>
  <c r="M298" i="45"/>
  <c r="O297" i="45"/>
  <c r="P297" i="45" s="1"/>
  <c r="M297" i="45"/>
  <c r="O296" i="45"/>
  <c r="P296" i="45" s="1"/>
  <c r="M296" i="45"/>
  <c r="O295" i="45"/>
  <c r="M295" i="45"/>
  <c r="O294" i="45"/>
  <c r="M294" i="45"/>
  <c r="O293" i="45"/>
  <c r="P293" i="45" s="1"/>
  <c r="M293" i="45"/>
  <c r="O292" i="45"/>
  <c r="P292" i="45" s="1"/>
  <c r="M292" i="45"/>
  <c r="O291" i="45"/>
  <c r="M291" i="45"/>
  <c r="O290" i="45"/>
  <c r="M290" i="45"/>
  <c r="O289" i="45"/>
  <c r="P289" i="45" s="1"/>
  <c r="M289" i="45"/>
  <c r="O288" i="45"/>
  <c r="P288" i="45" s="1"/>
  <c r="M288" i="45"/>
  <c r="O287" i="45"/>
  <c r="M287" i="45"/>
  <c r="O286" i="45"/>
  <c r="P286" i="45" s="1"/>
  <c r="M286" i="45"/>
  <c r="O285" i="45"/>
  <c r="P285" i="45" s="1"/>
  <c r="M285" i="45"/>
  <c r="O284" i="45"/>
  <c r="P284" i="45" s="1"/>
  <c r="M284" i="45"/>
  <c r="O283" i="45"/>
  <c r="M283" i="45"/>
  <c r="O282" i="45"/>
  <c r="M282" i="45"/>
  <c r="O281" i="45"/>
  <c r="P281" i="45" s="1"/>
  <c r="M281" i="45"/>
  <c r="O280" i="45"/>
  <c r="P280" i="45" s="1"/>
  <c r="M280" i="45"/>
  <c r="O279" i="45"/>
  <c r="M279" i="45"/>
  <c r="O278" i="45"/>
  <c r="M278" i="45"/>
  <c r="I278" i="45"/>
  <c r="I279" i="45" s="1"/>
  <c r="I280" i="45" s="1"/>
  <c r="I281" i="45" s="1"/>
  <c r="I282" i="45" s="1"/>
  <c r="I283" i="45" s="1"/>
  <c r="I284" i="45" s="1"/>
  <c r="I285" i="45" s="1"/>
  <c r="I286" i="45" s="1"/>
  <c r="I287" i="45" s="1"/>
  <c r="I288" i="45" s="1"/>
  <c r="I289" i="45" s="1"/>
  <c r="I290" i="45" s="1"/>
  <c r="I291" i="45" s="1"/>
  <c r="I292" i="45" s="1"/>
  <c r="I293" i="45" s="1"/>
  <c r="I294" i="45" s="1"/>
  <c r="I295" i="45" s="1"/>
  <c r="I296" i="45" s="1"/>
  <c r="I297" i="45" s="1"/>
  <c r="I298" i="45" s="1"/>
  <c r="I299" i="45" s="1"/>
  <c r="I300" i="45" s="1"/>
  <c r="I301" i="45" s="1"/>
  <c r="I302" i="45" s="1"/>
  <c r="I303" i="45" s="1"/>
  <c r="I304" i="45" s="1"/>
  <c r="I305" i="45" s="1"/>
  <c r="I306" i="45" s="1"/>
  <c r="I307" i="45" s="1"/>
  <c r="O277" i="45"/>
  <c r="P277" i="45" s="1"/>
  <c r="M277" i="45"/>
  <c r="O276" i="45"/>
  <c r="M276" i="45"/>
  <c r="O275" i="45"/>
  <c r="P275" i="45" s="1"/>
  <c r="M275" i="45"/>
  <c r="O274" i="45"/>
  <c r="P274" i="45" s="1"/>
  <c r="M274" i="45"/>
  <c r="O273" i="45"/>
  <c r="P273" i="45" s="1"/>
  <c r="M273" i="45"/>
  <c r="O272" i="45"/>
  <c r="P272" i="45" s="1"/>
  <c r="M272" i="45"/>
  <c r="P271" i="45"/>
  <c r="S271" i="45" s="1"/>
  <c r="AO272" i="13" s="1"/>
  <c r="O271" i="45"/>
  <c r="M271" i="45"/>
  <c r="O270" i="45"/>
  <c r="P270" i="45" s="1"/>
  <c r="M270" i="45"/>
  <c r="O269" i="45"/>
  <c r="P269" i="45" s="1"/>
  <c r="M269" i="45"/>
  <c r="O268" i="45"/>
  <c r="M268" i="45"/>
  <c r="O267" i="45"/>
  <c r="M267" i="45"/>
  <c r="O266" i="45"/>
  <c r="M266" i="45"/>
  <c r="O265" i="45"/>
  <c r="P265" i="45" s="1"/>
  <c r="M265" i="45"/>
  <c r="O264" i="45"/>
  <c r="M264" i="45"/>
  <c r="O263" i="45"/>
  <c r="M263" i="45"/>
  <c r="O262" i="45"/>
  <c r="M262" i="45"/>
  <c r="O261" i="45"/>
  <c r="P261" i="45" s="1"/>
  <c r="M261" i="45"/>
  <c r="O260" i="45"/>
  <c r="M260" i="45"/>
  <c r="O259" i="45"/>
  <c r="P259" i="45" s="1"/>
  <c r="M259" i="45"/>
  <c r="O258" i="45"/>
  <c r="M258" i="45"/>
  <c r="O257" i="45"/>
  <c r="M257" i="45"/>
  <c r="O256" i="45"/>
  <c r="M256" i="45"/>
  <c r="O255" i="45"/>
  <c r="M255" i="45"/>
  <c r="O254" i="45"/>
  <c r="M254" i="45"/>
  <c r="O253" i="45"/>
  <c r="P253" i="45" s="1"/>
  <c r="M253" i="45"/>
  <c r="O252" i="45"/>
  <c r="M252" i="45"/>
  <c r="O251" i="45"/>
  <c r="M251" i="45"/>
  <c r="O250" i="45"/>
  <c r="M250" i="45"/>
  <c r="O249" i="45"/>
  <c r="P249" i="45" s="1"/>
  <c r="M249" i="45"/>
  <c r="O248" i="45"/>
  <c r="M248" i="45"/>
  <c r="I248" i="45"/>
  <c r="I249" i="45" s="1"/>
  <c r="I250" i="45" s="1"/>
  <c r="I251" i="45" s="1"/>
  <c r="I252" i="45" s="1"/>
  <c r="I253" i="45" s="1"/>
  <c r="I254" i="45" s="1"/>
  <c r="I255" i="45" s="1"/>
  <c r="I256" i="45" s="1"/>
  <c r="I257" i="45" s="1"/>
  <c r="I258" i="45" s="1"/>
  <c r="I259" i="45" s="1"/>
  <c r="I260" i="45" s="1"/>
  <c r="I261" i="45" s="1"/>
  <c r="I262" i="45" s="1"/>
  <c r="I263" i="45" s="1"/>
  <c r="I264" i="45" s="1"/>
  <c r="I265" i="45" s="1"/>
  <c r="I266" i="45" s="1"/>
  <c r="I267" i="45" s="1"/>
  <c r="I268" i="45" s="1"/>
  <c r="I269" i="45" s="1"/>
  <c r="I270" i="45" s="1"/>
  <c r="I271" i="45" s="1"/>
  <c r="I272" i="45" s="1"/>
  <c r="I273" i="45" s="1"/>
  <c r="I274" i="45" s="1"/>
  <c r="I275" i="45" s="1"/>
  <c r="I276" i="45" s="1"/>
  <c r="O247" i="45"/>
  <c r="M247" i="45"/>
  <c r="O246" i="45"/>
  <c r="P246" i="45" s="1"/>
  <c r="M246" i="45"/>
  <c r="O245" i="45"/>
  <c r="P245" i="45" s="1"/>
  <c r="M245" i="45"/>
  <c r="O244" i="45"/>
  <c r="M244" i="45"/>
  <c r="O243" i="45"/>
  <c r="M243" i="45"/>
  <c r="O242" i="45"/>
  <c r="P242" i="45" s="1"/>
  <c r="M242" i="45"/>
  <c r="O241" i="45"/>
  <c r="P241" i="45" s="1"/>
  <c r="M241" i="45"/>
  <c r="O240" i="45"/>
  <c r="R240" i="45" s="1"/>
  <c r="N241" i="13" s="1"/>
  <c r="M240" i="45"/>
  <c r="O239" i="45"/>
  <c r="M239" i="45"/>
  <c r="O238" i="45"/>
  <c r="P238" i="45" s="1"/>
  <c r="M238" i="45"/>
  <c r="O237" i="45"/>
  <c r="M237" i="45"/>
  <c r="O236" i="45"/>
  <c r="M236" i="45"/>
  <c r="O235" i="45"/>
  <c r="M235" i="45"/>
  <c r="O234" i="45"/>
  <c r="P234" i="45" s="1"/>
  <c r="M234" i="45"/>
  <c r="O233" i="45"/>
  <c r="P233" i="45" s="1"/>
  <c r="M233" i="45"/>
  <c r="O232" i="45"/>
  <c r="P232" i="45" s="1"/>
  <c r="M232" i="45"/>
  <c r="O231" i="45"/>
  <c r="M231" i="45"/>
  <c r="O230" i="45"/>
  <c r="M230" i="45"/>
  <c r="O229" i="45"/>
  <c r="P229" i="45" s="1"/>
  <c r="M229" i="45"/>
  <c r="O228" i="45"/>
  <c r="P228" i="45" s="1"/>
  <c r="M228" i="45"/>
  <c r="O227" i="45"/>
  <c r="M227" i="45"/>
  <c r="O226" i="45"/>
  <c r="P226" i="45" s="1"/>
  <c r="M226" i="45"/>
  <c r="O225" i="45"/>
  <c r="P225" i="45" s="1"/>
  <c r="M225" i="45"/>
  <c r="O224" i="45"/>
  <c r="P224" i="45" s="1"/>
  <c r="M224" i="45"/>
  <c r="O223" i="45"/>
  <c r="P223" i="45" s="1"/>
  <c r="M223" i="45"/>
  <c r="O222" i="45"/>
  <c r="P222" i="45" s="1"/>
  <c r="M222" i="45"/>
  <c r="O221" i="45"/>
  <c r="P221" i="45" s="1"/>
  <c r="M221" i="45"/>
  <c r="O220" i="45"/>
  <c r="P220" i="45" s="1"/>
  <c r="M220" i="45"/>
  <c r="O219" i="45"/>
  <c r="M219" i="45"/>
  <c r="O218" i="45"/>
  <c r="P218" i="45" s="1"/>
  <c r="M218" i="45"/>
  <c r="O217" i="45"/>
  <c r="P217" i="45" s="1"/>
  <c r="M217" i="45"/>
  <c r="I217" i="45"/>
  <c r="I218" i="45" s="1"/>
  <c r="I219" i="45" s="1"/>
  <c r="I220" i="45" s="1"/>
  <c r="I221" i="45" s="1"/>
  <c r="I222" i="45" s="1"/>
  <c r="I223" i="45" s="1"/>
  <c r="I224" i="45" s="1"/>
  <c r="I225" i="45" s="1"/>
  <c r="I226" i="45" s="1"/>
  <c r="I227" i="45" s="1"/>
  <c r="I228" i="45" s="1"/>
  <c r="I229" i="45" s="1"/>
  <c r="I230" i="45" s="1"/>
  <c r="I231" i="45" s="1"/>
  <c r="I232" i="45" s="1"/>
  <c r="I233" i="45" s="1"/>
  <c r="I234" i="45" s="1"/>
  <c r="I235" i="45" s="1"/>
  <c r="I236" i="45" s="1"/>
  <c r="I237" i="45" s="1"/>
  <c r="I238" i="45" s="1"/>
  <c r="I239" i="45" s="1"/>
  <c r="I240" i="45" s="1"/>
  <c r="I241" i="45" s="1"/>
  <c r="I242" i="45" s="1"/>
  <c r="I243" i="45" s="1"/>
  <c r="I244" i="45" s="1"/>
  <c r="I245" i="45" s="1"/>
  <c r="I246" i="45" s="1"/>
  <c r="O216" i="45"/>
  <c r="P216" i="45" s="1"/>
  <c r="M216" i="45"/>
  <c r="O215" i="45"/>
  <c r="P215" i="45" s="1"/>
  <c r="S215" i="45" s="1"/>
  <c r="AO216" i="13" s="1"/>
  <c r="M215" i="45"/>
  <c r="O214" i="45"/>
  <c r="P214" i="45" s="1"/>
  <c r="M214" i="45"/>
  <c r="O213" i="45"/>
  <c r="P213" i="45" s="1"/>
  <c r="M213" i="45"/>
  <c r="O212" i="45"/>
  <c r="M212" i="45"/>
  <c r="O211" i="45"/>
  <c r="P211" i="45" s="1"/>
  <c r="M211" i="45"/>
  <c r="O210" i="45"/>
  <c r="P210" i="45" s="1"/>
  <c r="M210" i="45"/>
  <c r="O209" i="45"/>
  <c r="M209" i="45"/>
  <c r="O208" i="45"/>
  <c r="P208" i="45" s="1"/>
  <c r="M208" i="45"/>
  <c r="O207" i="45"/>
  <c r="M207" i="45"/>
  <c r="O206" i="45"/>
  <c r="P206" i="45" s="1"/>
  <c r="M206" i="45"/>
  <c r="O205" i="45"/>
  <c r="M205" i="45"/>
  <c r="O204" i="45"/>
  <c r="M204" i="45"/>
  <c r="O203" i="45"/>
  <c r="M203" i="45"/>
  <c r="O202" i="45"/>
  <c r="P202" i="45" s="1"/>
  <c r="M202" i="45"/>
  <c r="O201" i="45"/>
  <c r="M201" i="45"/>
  <c r="O200" i="45"/>
  <c r="P200" i="45" s="1"/>
  <c r="M200" i="45"/>
  <c r="O199" i="45"/>
  <c r="P199" i="45" s="1"/>
  <c r="M199" i="45"/>
  <c r="O198" i="45"/>
  <c r="P198" i="45" s="1"/>
  <c r="M198" i="45"/>
  <c r="O197" i="45"/>
  <c r="M197" i="45"/>
  <c r="O196" i="45"/>
  <c r="P196" i="45" s="1"/>
  <c r="M196" i="45"/>
  <c r="O195" i="45"/>
  <c r="M195" i="45"/>
  <c r="O194" i="45"/>
  <c r="P194" i="45" s="1"/>
  <c r="M194" i="45"/>
  <c r="O193" i="45"/>
  <c r="P193" i="45" s="1"/>
  <c r="M193" i="45"/>
  <c r="O192" i="45"/>
  <c r="P192" i="45" s="1"/>
  <c r="M192" i="45"/>
  <c r="O191" i="45"/>
  <c r="P191" i="45" s="1"/>
  <c r="M191" i="45"/>
  <c r="O190" i="45"/>
  <c r="P190" i="45" s="1"/>
  <c r="M190" i="45"/>
  <c r="O189" i="45"/>
  <c r="P189" i="45" s="1"/>
  <c r="M189" i="45"/>
  <c r="O188" i="45"/>
  <c r="P188" i="45" s="1"/>
  <c r="M188" i="45"/>
  <c r="O187" i="45"/>
  <c r="P187" i="45" s="1"/>
  <c r="M187" i="45"/>
  <c r="O186" i="45"/>
  <c r="P186" i="45" s="1"/>
  <c r="M186" i="45"/>
  <c r="I186" i="45"/>
  <c r="I187" i="45" s="1"/>
  <c r="I188" i="45" s="1"/>
  <c r="I189" i="45" s="1"/>
  <c r="I190" i="45" s="1"/>
  <c r="I191" i="45" s="1"/>
  <c r="I192" i="45" s="1"/>
  <c r="I193" i="45" s="1"/>
  <c r="I194" i="45" s="1"/>
  <c r="I195" i="45" s="1"/>
  <c r="I196" i="45" s="1"/>
  <c r="I197" i="45" s="1"/>
  <c r="I198" i="45" s="1"/>
  <c r="I199" i="45" s="1"/>
  <c r="I200" i="45" s="1"/>
  <c r="I201" i="45" s="1"/>
  <c r="I202" i="45" s="1"/>
  <c r="I203" i="45" s="1"/>
  <c r="I204" i="45" s="1"/>
  <c r="I205" i="45" s="1"/>
  <c r="I206" i="45" s="1"/>
  <c r="I207" i="45" s="1"/>
  <c r="I208" i="45" s="1"/>
  <c r="I209" i="45" s="1"/>
  <c r="I210" i="45" s="1"/>
  <c r="I211" i="45" s="1"/>
  <c r="I212" i="45" s="1"/>
  <c r="I213" i="45" s="1"/>
  <c r="I214" i="45" s="1"/>
  <c r="I215" i="45" s="1"/>
  <c r="O185" i="45"/>
  <c r="P185" i="45" s="1"/>
  <c r="S185" i="45" s="1"/>
  <c r="AO186" i="13" s="1"/>
  <c r="M185" i="45"/>
  <c r="O184" i="45"/>
  <c r="P184" i="45" s="1"/>
  <c r="M184" i="45"/>
  <c r="O183" i="45"/>
  <c r="P183" i="45" s="1"/>
  <c r="M183" i="45"/>
  <c r="O182" i="45"/>
  <c r="M182" i="45"/>
  <c r="O181" i="45"/>
  <c r="P181" i="45" s="1"/>
  <c r="M181" i="45"/>
  <c r="O180" i="45"/>
  <c r="P180" i="45" s="1"/>
  <c r="M180" i="45"/>
  <c r="O179" i="45"/>
  <c r="P179" i="45" s="1"/>
  <c r="M179" i="45"/>
  <c r="O178" i="45"/>
  <c r="P178" i="45" s="1"/>
  <c r="M178" i="45"/>
  <c r="O177" i="45"/>
  <c r="M177" i="45"/>
  <c r="O176" i="45"/>
  <c r="M176" i="45"/>
  <c r="O175" i="45"/>
  <c r="M175" i="45"/>
  <c r="O174" i="45"/>
  <c r="M174" i="45"/>
  <c r="O173" i="45"/>
  <c r="P173" i="45" s="1"/>
  <c r="M173" i="45"/>
  <c r="O172" i="45"/>
  <c r="M172" i="45"/>
  <c r="O171" i="45"/>
  <c r="M171" i="45"/>
  <c r="O170" i="45"/>
  <c r="P170" i="45" s="1"/>
  <c r="M170" i="45"/>
  <c r="O169" i="45"/>
  <c r="M169" i="45"/>
  <c r="O168" i="45"/>
  <c r="M168" i="45"/>
  <c r="O167" i="45"/>
  <c r="M167" i="45"/>
  <c r="O166" i="45"/>
  <c r="P166" i="45" s="1"/>
  <c r="M166" i="45"/>
  <c r="O165" i="45"/>
  <c r="M165" i="45"/>
  <c r="O164" i="45"/>
  <c r="M164" i="45"/>
  <c r="O163" i="45"/>
  <c r="M163" i="45"/>
  <c r="O162" i="45"/>
  <c r="P162" i="45" s="1"/>
  <c r="M162" i="45"/>
  <c r="O161" i="45"/>
  <c r="M161" i="45"/>
  <c r="O160" i="45"/>
  <c r="M160" i="45"/>
  <c r="O159" i="45"/>
  <c r="M159" i="45"/>
  <c r="O158" i="45"/>
  <c r="M158" i="45"/>
  <c r="O157" i="45"/>
  <c r="P157" i="45" s="1"/>
  <c r="M157" i="45"/>
  <c r="I157" i="45"/>
  <c r="I158" i="45" s="1"/>
  <c r="I159" i="45" s="1"/>
  <c r="I160" i="45" s="1"/>
  <c r="I161" i="45" s="1"/>
  <c r="I162" i="45" s="1"/>
  <c r="I163" i="45" s="1"/>
  <c r="I164" i="45" s="1"/>
  <c r="I165" i="45" s="1"/>
  <c r="I166" i="45" s="1"/>
  <c r="I167" i="45" s="1"/>
  <c r="I168" i="45" s="1"/>
  <c r="I169" i="45" s="1"/>
  <c r="I170" i="45" s="1"/>
  <c r="I171" i="45" s="1"/>
  <c r="I172" i="45" s="1"/>
  <c r="I173" i="45" s="1"/>
  <c r="I174" i="45" s="1"/>
  <c r="I175" i="45" s="1"/>
  <c r="I176" i="45" s="1"/>
  <c r="I177" i="45" s="1"/>
  <c r="I178" i="45" s="1"/>
  <c r="I179" i="45" s="1"/>
  <c r="I180" i="45" s="1"/>
  <c r="I181" i="45" s="1"/>
  <c r="I182" i="45" s="1"/>
  <c r="I183" i="45" s="1"/>
  <c r="I184" i="45" s="1"/>
  <c r="O156" i="45"/>
  <c r="M156" i="45"/>
  <c r="I156" i="45"/>
  <c r="O155" i="45"/>
  <c r="M155" i="45"/>
  <c r="O154" i="45"/>
  <c r="P154" i="45" s="1"/>
  <c r="M154" i="45"/>
  <c r="O153" i="45"/>
  <c r="M153" i="45"/>
  <c r="O152" i="45"/>
  <c r="M152" i="45"/>
  <c r="O151" i="45"/>
  <c r="P151" i="45" s="1"/>
  <c r="M151" i="45"/>
  <c r="O150" i="45"/>
  <c r="M150" i="45"/>
  <c r="O149" i="45"/>
  <c r="M149" i="45"/>
  <c r="O148" i="45"/>
  <c r="M148" i="45"/>
  <c r="O147" i="45"/>
  <c r="M147" i="45"/>
  <c r="O146" i="45"/>
  <c r="P146" i="45" s="1"/>
  <c r="M146" i="45"/>
  <c r="O145" i="45"/>
  <c r="P145" i="45" s="1"/>
  <c r="M145" i="45"/>
  <c r="O144" i="45"/>
  <c r="M144" i="45"/>
  <c r="O143" i="45"/>
  <c r="P143" i="45" s="1"/>
  <c r="M143" i="45"/>
  <c r="O142" i="45"/>
  <c r="P142" i="45" s="1"/>
  <c r="M142" i="45"/>
  <c r="O141" i="45"/>
  <c r="P141" i="45" s="1"/>
  <c r="M141" i="45"/>
  <c r="O140" i="45"/>
  <c r="M140" i="45"/>
  <c r="O139" i="45"/>
  <c r="P139" i="45" s="1"/>
  <c r="M139" i="45"/>
  <c r="O138" i="45"/>
  <c r="P138" i="45" s="1"/>
  <c r="M138" i="45"/>
  <c r="O137" i="45"/>
  <c r="P137" i="45" s="1"/>
  <c r="M137" i="45"/>
  <c r="O136" i="45"/>
  <c r="M136" i="45"/>
  <c r="O135" i="45"/>
  <c r="P135" i="45" s="1"/>
  <c r="M135" i="45"/>
  <c r="O134" i="45"/>
  <c r="M134" i="45"/>
  <c r="O133" i="45"/>
  <c r="M133" i="45"/>
  <c r="O132" i="45"/>
  <c r="M132" i="45"/>
  <c r="O131" i="45"/>
  <c r="M131" i="45"/>
  <c r="O130" i="45"/>
  <c r="P130" i="45" s="1"/>
  <c r="M130" i="45"/>
  <c r="O129" i="45"/>
  <c r="M129" i="45"/>
  <c r="O128" i="45"/>
  <c r="M128" i="45"/>
  <c r="O127" i="45"/>
  <c r="P127" i="45" s="1"/>
  <c r="M127" i="45"/>
  <c r="O126" i="45"/>
  <c r="P126" i="45" s="1"/>
  <c r="M126" i="45"/>
  <c r="I126" i="45"/>
  <c r="I127" i="45" s="1"/>
  <c r="I128" i="45" s="1"/>
  <c r="I129" i="45" s="1"/>
  <c r="I130" i="45" s="1"/>
  <c r="I131" i="45" s="1"/>
  <c r="I132" i="45" s="1"/>
  <c r="I133" i="45" s="1"/>
  <c r="I134" i="45" s="1"/>
  <c r="I135" i="45" s="1"/>
  <c r="I136" i="45" s="1"/>
  <c r="I137" i="45" s="1"/>
  <c r="I138" i="45" s="1"/>
  <c r="I139" i="45" s="1"/>
  <c r="I140" i="45" s="1"/>
  <c r="I141" i="45" s="1"/>
  <c r="I142" i="45" s="1"/>
  <c r="I143" i="45" s="1"/>
  <c r="I144" i="45" s="1"/>
  <c r="I145" i="45" s="1"/>
  <c r="I146" i="45" s="1"/>
  <c r="I147" i="45" s="1"/>
  <c r="I148" i="45" s="1"/>
  <c r="I149" i="45" s="1"/>
  <c r="I150" i="45" s="1"/>
  <c r="I151" i="45" s="1"/>
  <c r="I152" i="45" s="1"/>
  <c r="I153" i="45" s="1"/>
  <c r="I154" i="45" s="1"/>
  <c r="O125" i="45"/>
  <c r="M125" i="45"/>
  <c r="I125" i="45"/>
  <c r="O124" i="45"/>
  <c r="M124" i="45"/>
  <c r="O123" i="45"/>
  <c r="P123" i="45" s="1"/>
  <c r="M123" i="45"/>
  <c r="O122" i="45"/>
  <c r="M122" i="45"/>
  <c r="O121" i="45"/>
  <c r="P121" i="45" s="1"/>
  <c r="M121" i="45"/>
  <c r="O120" i="45"/>
  <c r="M120" i="45"/>
  <c r="O119" i="45"/>
  <c r="P119" i="45" s="1"/>
  <c r="M119" i="45"/>
  <c r="O118" i="45"/>
  <c r="M118" i="45"/>
  <c r="O117" i="45"/>
  <c r="M117" i="45"/>
  <c r="O116" i="45"/>
  <c r="P116" i="45" s="1"/>
  <c r="M116" i="45"/>
  <c r="O115" i="45"/>
  <c r="P115" i="45" s="1"/>
  <c r="S115" i="45" s="1"/>
  <c r="AO116" i="13" s="1"/>
  <c r="M115" i="45"/>
  <c r="O114" i="45"/>
  <c r="M114" i="45"/>
  <c r="O113" i="45"/>
  <c r="P113" i="45" s="1"/>
  <c r="M113" i="45"/>
  <c r="O112" i="45"/>
  <c r="P112" i="45" s="1"/>
  <c r="M112" i="45"/>
  <c r="O111" i="45"/>
  <c r="P111" i="45" s="1"/>
  <c r="S111" i="45" s="1"/>
  <c r="AO112" i="13" s="1"/>
  <c r="M111" i="45"/>
  <c r="O110" i="45"/>
  <c r="M110" i="45"/>
  <c r="O109" i="45"/>
  <c r="P109" i="45" s="1"/>
  <c r="M109" i="45"/>
  <c r="O108" i="45"/>
  <c r="P108" i="45" s="1"/>
  <c r="M108" i="45"/>
  <c r="O107" i="45"/>
  <c r="P107" i="45" s="1"/>
  <c r="M107" i="45"/>
  <c r="O106" i="45"/>
  <c r="M106" i="45"/>
  <c r="O105" i="45"/>
  <c r="M105" i="45"/>
  <c r="O104" i="45"/>
  <c r="M104" i="45"/>
  <c r="O103" i="45"/>
  <c r="P103" i="45" s="1"/>
  <c r="M103" i="45"/>
  <c r="O102" i="45"/>
  <c r="M102" i="45"/>
  <c r="O101" i="45"/>
  <c r="M101" i="45"/>
  <c r="O100" i="45"/>
  <c r="P100" i="45" s="1"/>
  <c r="M100" i="45"/>
  <c r="O99" i="45"/>
  <c r="M99" i="45"/>
  <c r="O98" i="45"/>
  <c r="M98" i="45"/>
  <c r="O97" i="45"/>
  <c r="P97" i="45" s="1"/>
  <c r="M97" i="45"/>
  <c r="O96" i="45"/>
  <c r="P96" i="45" s="1"/>
  <c r="M96" i="45"/>
  <c r="O95" i="45"/>
  <c r="M95" i="45"/>
  <c r="I95" i="45"/>
  <c r="I96" i="45" s="1"/>
  <c r="I97" i="45" s="1"/>
  <c r="I98" i="45" s="1"/>
  <c r="I99" i="45" s="1"/>
  <c r="I100" i="45" s="1"/>
  <c r="I101" i="45" s="1"/>
  <c r="I102" i="45" s="1"/>
  <c r="I103" i="45" s="1"/>
  <c r="I104" i="45" s="1"/>
  <c r="I105" i="45" s="1"/>
  <c r="I106" i="45" s="1"/>
  <c r="I107" i="45" s="1"/>
  <c r="I108" i="45" s="1"/>
  <c r="I109" i="45" s="1"/>
  <c r="I110" i="45" s="1"/>
  <c r="I111" i="45" s="1"/>
  <c r="I112" i="45" s="1"/>
  <c r="I113" i="45" s="1"/>
  <c r="I114" i="45" s="1"/>
  <c r="I115" i="45" s="1"/>
  <c r="I116" i="45" s="1"/>
  <c r="I117" i="45" s="1"/>
  <c r="I118" i="45" s="1"/>
  <c r="I119" i="45" s="1"/>
  <c r="I120" i="45" s="1"/>
  <c r="I121" i="45" s="1"/>
  <c r="I122" i="45" s="1"/>
  <c r="I123" i="45" s="1"/>
  <c r="O94" i="45"/>
  <c r="M94" i="45"/>
  <c r="O93" i="45"/>
  <c r="P93" i="45" s="1"/>
  <c r="M93" i="45"/>
  <c r="O92" i="45"/>
  <c r="M92" i="45"/>
  <c r="O91" i="45"/>
  <c r="M91" i="45"/>
  <c r="O90" i="45"/>
  <c r="P90" i="45" s="1"/>
  <c r="M90" i="45"/>
  <c r="O89" i="45"/>
  <c r="P89" i="45" s="1"/>
  <c r="M89" i="45"/>
  <c r="O88" i="45"/>
  <c r="M88" i="45"/>
  <c r="O87" i="45"/>
  <c r="M87" i="45"/>
  <c r="O86" i="45"/>
  <c r="M86" i="45"/>
  <c r="O85" i="45"/>
  <c r="P85" i="45" s="1"/>
  <c r="M85" i="45"/>
  <c r="O84" i="45"/>
  <c r="M84" i="45"/>
  <c r="O83" i="45"/>
  <c r="M83" i="45"/>
  <c r="O82" i="45"/>
  <c r="M82" i="45"/>
  <c r="O81" i="45"/>
  <c r="M81" i="45"/>
  <c r="O80" i="45"/>
  <c r="P80" i="45" s="1"/>
  <c r="M80" i="45"/>
  <c r="O79" i="45"/>
  <c r="M79" i="45"/>
  <c r="O78" i="45"/>
  <c r="M78" i="45"/>
  <c r="O77" i="45"/>
  <c r="P77" i="45" s="1"/>
  <c r="M77" i="45"/>
  <c r="O76" i="45"/>
  <c r="M76" i="45"/>
  <c r="O75" i="45"/>
  <c r="M75" i="45"/>
  <c r="O74" i="45"/>
  <c r="P74" i="45" s="1"/>
  <c r="M74" i="45"/>
  <c r="O73" i="45"/>
  <c r="P73" i="45" s="1"/>
  <c r="M73" i="45"/>
  <c r="O72" i="45"/>
  <c r="P72" i="45" s="1"/>
  <c r="M72" i="45"/>
  <c r="O71" i="45"/>
  <c r="M71" i="45"/>
  <c r="O70" i="45"/>
  <c r="M70" i="45"/>
  <c r="O69" i="45"/>
  <c r="P69" i="45" s="1"/>
  <c r="M69" i="45"/>
  <c r="O68" i="45"/>
  <c r="M68" i="45"/>
  <c r="O67" i="45"/>
  <c r="M67" i="45"/>
  <c r="O66" i="45"/>
  <c r="M66" i="45"/>
  <c r="O65" i="45"/>
  <c r="M65" i="45"/>
  <c r="O64" i="45"/>
  <c r="P64" i="45" s="1"/>
  <c r="M64" i="45"/>
  <c r="I64" i="45"/>
  <c r="I65" i="45" s="1"/>
  <c r="I66" i="45" s="1"/>
  <c r="I67" i="45" s="1"/>
  <c r="I68" i="45" s="1"/>
  <c r="I69" i="45" s="1"/>
  <c r="I70" i="45" s="1"/>
  <c r="I71" i="45" s="1"/>
  <c r="I72" i="45" s="1"/>
  <c r="I73" i="45" s="1"/>
  <c r="I74" i="45" s="1"/>
  <c r="I75" i="45" s="1"/>
  <c r="I76" i="45" s="1"/>
  <c r="I77" i="45" s="1"/>
  <c r="I78" i="45" s="1"/>
  <c r="I79" i="45" s="1"/>
  <c r="I80" i="45" s="1"/>
  <c r="I81" i="45" s="1"/>
  <c r="I82" i="45" s="1"/>
  <c r="I83" i="45" s="1"/>
  <c r="I84" i="45" s="1"/>
  <c r="I85" i="45" s="1"/>
  <c r="I86" i="45" s="1"/>
  <c r="I87" i="45" s="1"/>
  <c r="I88" i="45" s="1"/>
  <c r="I89" i="45" s="1"/>
  <c r="I90" i="45" s="1"/>
  <c r="I91" i="45" s="1"/>
  <c r="I92" i="45" s="1"/>
  <c r="I93" i="45" s="1"/>
  <c r="O63" i="45"/>
  <c r="M63" i="45"/>
  <c r="O62" i="45"/>
  <c r="P62" i="45" s="1"/>
  <c r="M62" i="45"/>
  <c r="O61" i="45"/>
  <c r="M61" i="45"/>
  <c r="O60" i="45"/>
  <c r="M60" i="45"/>
  <c r="O59" i="45"/>
  <c r="M59" i="45"/>
  <c r="O58" i="45"/>
  <c r="M58" i="45"/>
  <c r="O57" i="45"/>
  <c r="P57" i="45" s="1"/>
  <c r="M57" i="45"/>
  <c r="O56" i="45"/>
  <c r="M56" i="45"/>
  <c r="O55" i="45"/>
  <c r="M55" i="45"/>
  <c r="O54" i="45"/>
  <c r="P54" i="45" s="1"/>
  <c r="M54" i="45"/>
  <c r="O53" i="45"/>
  <c r="P53" i="45" s="1"/>
  <c r="M53" i="45"/>
  <c r="O52" i="45"/>
  <c r="M52" i="45"/>
  <c r="O51" i="45"/>
  <c r="P51" i="45" s="1"/>
  <c r="M51" i="45"/>
  <c r="O50" i="45"/>
  <c r="P50" i="45" s="1"/>
  <c r="M50" i="45"/>
  <c r="O49" i="45"/>
  <c r="M49" i="45"/>
  <c r="O48" i="45"/>
  <c r="M48" i="45"/>
  <c r="O47" i="45"/>
  <c r="P47" i="45" s="1"/>
  <c r="M47" i="45"/>
  <c r="O46" i="45"/>
  <c r="P46" i="45" s="1"/>
  <c r="M46" i="45"/>
  <c r="O45" i="45"/>
  <c r="M45" i="45"/>
  <c r="O44" i="45"/>
  <c r="M44" i="45"/>
  <c r="O43" i="45"/>
  <c r="M43" i="45"/>
  <c r="O42" i="45"/>
  <c r="M42" i="45"/>
  <c r="O41" i="45"/>
  <c r="P41" i="45" s="1"/>
  <c r="M41" i="45"/>
  <c r="O40" i="45"/>
  <c r="M40" i="45"/>
  <c r="O39" i="45"/>
  <c r="M39" i="45"/>
  <c r="O38" i="45"/>
  <c r="P38" i="45" s="1"/>
  <c r="M38" i="45"/>
  <c r="O37" i="45"/>
  <c r="M37" i="45"/>
  <c r="O36" i="45"/>
  <c r="M36" i="45"/>
  <c r="I36" i="45"/>
  <c r="I37" i="45" s="1"/>
  <c r="I38" i="45" s="1"/>
  <c r="I39" i="45" s="1"/>
  <c r="I40" i="45" s="1"/>
  <c r="I41" i="45" s="1"/>
  <c r="I42" i="45" s="1"/>
  <c r="I43" i="45" s="1"/>
  <c r="I44" i="45" s="1"/>
  <c r="I45" i="45" s="1"/>
  <c r="I46" i="45" s="1"/>
  <c r="I47" i="45" s="1"/>
  <c r="I48" i="45" s="1"/>
  <c r="I49" i="45" s="1"/>
  <c r="I50" i="45" s="1"/>
  <c r="I51" i="45" s="1"/>
  <c r="I52" i="45" s="1"/>
  <c r="I53" i="45" s="1"/>
  <c r="I54" i="45" s="1"/>
  <c r="I55" i="45" s="1"/>
  <c r="I56" i="45" s="1"/>
  <c r="I57" i="45" s="1"/>
  <c r="I58" i="45" s="1"/>
  <c r="I59" i="45" s="1"/>
  <c r="I60" i="45" s="1"/>
  <c r="I61" i="45" s="1"/>
  <c r="I62" i="45" s="1"/>
  <c r="O35" i="45"/>
  <c r="P35" i="45" s="1"/>
  <c r="M35" i="45"/>
  <c r="O34" i="45"/>
  <c r="M34" i="45"/>
  <c r="O33" i="45"/>
  <c r="M33" i="45"/>
  <c r="O32" i="45"/>
  <c r="M32" i="45"/>
  <c r="O31" i="45"/>
  <c r="M31" i="45"/>
  <c r="O30" i="45"/>
  <c r="P30" i="45" s="1"/>
  <c r="M30" i="45"/>
  <c r="O29" i="45"/>
  <c r="M29" i="45"/>
  <c r="O28" i="45"/>
  <c r="M28" i="45"/>
  <c r="O27" i="45"/>
  <c r="P27" i="45" s="1"/>
  <c r="M27" i="45"/>
  <c r="O26" i="45"/>
  <c r="M26" i="45"/>
  <c r="O25" i="45"/>
  <c r="M25" i="45"/>
  <c r="O24" i="45"/>
  <c r="P24" i="45" s="1"/>
  <c r="M24" i="45"/>
  <c r="O23" i="45"/>
  <c r="P23" i="45" s="1"/>
  <c r="M23" i="45"/>
  <c r="O22" i="45"/>
  <c r="M22" i="45"/>
  <c r="O21" i="45"/>
  <c r="M21" i="45"/>
  <c r="O20" i="45"/>
  <c r="M20" i="45"/>
  <c r="O19" i="45"/>
  <c r="M19" i="45"/>
  <c r="O18" i="45"/>
  <c r="M18" i="45"/>
  <c r="O17" i="45"/>
  <c r="P17" i="45" s="1"/>
  <c r="M17" i="45"/>
  <c r="O16" i="45"/>
  <c r="P16" i="45" s="1"/>
  <c r="M16" i="45"/>
  <c r="O15" i="45"/>
  <c r="P15" i="45" s="1"/>
  <c r="M15" i="45"/>
  <c r="O14" i="45"/>
  <c r="M14" i="45"/>
  <c r="O13" i="45"/>
  <c r="M13" i="45"/>
  <c r="O12" i="45"/>
  <c r="M12" i="45"/>
  <c r="O11" i="45"/>
  <c r="P11" i="45" s="1"/>
  <c r="M11" i="45"/>
  <c r="O10" i="45"/>
  <c r="M10" i="45"/>
  <c r="O9" i="45"/>
  <c r="M9" i="45"/>
  <c r="C9" i="45"/>
  <c r="C12" i="45" s="1"/>
  <c r="O8" i="45"/>
  <c r="M8" i="45"/>
  <c r="C8" i="45"/>
  <c r="O7" i="45"/>
  <c r="M7" i="45"/>
  <c r="O6" i="45"/>
  <c r="M6" i="45"/>
  <c r="O5" i="45"/>
  <c r="M5" i="45"/>
  <c r="J5" i="45"/>
  <c r="J6" i="45" s="1"/>
  <c r="J7" i="45" s="1"/>
  <c r="J8" i="45" s="1"/>
  <c r="J9" i="45" s="1"/>
  <c r="J10" i="45" s="1"/>
  <c r="J11" i="45" s="1"/>
  <c r="J12" i="45" s="1"/>
  <c r="J13" i="45" s="1"/>
  <c r="J14" i="45" s="1"/>
  <c r="J15" i="45" s="1"/>
  <c r="J16" i="45" s="1"/>
  <c r="J17" i="45" s="1"/>
  <c r="J18" i="45" s="1"/>
  <c r="J19" i="45" s="1"/>
  <c r="J20" i="45" s="1"/>
  <c r="J21" i="45" s="1"/>
  <c r="J22" i="45" s="1"/>
  <c r="J23" i="45" s="1"/>
  <c r="J24" i="45" s="1"/>
  <c r="J25" i="45" s="1"/>
  <c r="J26" i="45" s="1"/>
  <c r="J27" i="45" s="1"/>
  <c r="J28" i="45" s="1"/>
  <c r="J29" i="45" s="1"/>
  <c r="J30" i="45" s="1"/>
  <c r="J31" i="45" s="1"/>
  <c r="J32" i="45" s="1"/>
  <c r="J33" i="45" s="1"/>
  <c r="J34" i="45" s="1"/>
  <c r="J35" i="45" s="1"/>
  <c r="J36" i="45" s="1"/>
  <c r="J37" i="45" s="1"/>
  <c r="J38" i="45" s="1"/>
  <c r="J39" i="45" s="1"/>
  <c r="J40" i="45" s="1"/>
  <c r="J41" i="45" s="1"/>
  <c r="J42" i="45" s="1"/>
  <c r="J43" i="45" s="1"/>
  <c r="J44" i="45" s="1"/>
  <c r="J45" i="45" s="1"/>
  <c r="J46" i="45" s="1"/>
  <c r="J47" i="45" s="1"/>
  <c r="J48" i="45" s="1"/>
  <c r="J49" i="45" s="1"/>
  <c r="J50" i="45" s="1"/>
  <c r="J51" i="45" s="1"/>
  <c r="J52" i="45" s="1"/>
  <c r="J53" i="45" s="1"/>
  <c r="J54" i="45" s="1"/>
  <c r="J55" i="45" s="1"/>
  <c r="J56" i="45" s="1"/>
  <c r="J57" i="45" s="1"/>
  <c r="J58" i="45" s="1"/>
  <c r="J59" i="45" s="1"/>
  <c r="J60" i="45" s="1"/>
  <c r="J61" i="45" s="1"/>
  <c r="J62" i="45" s="1"/>
  <c r="J63" i="45" s="1"/>
  <c r="J64" i="45" s="1"/>
  <c r="J65" i="45" s="1"/>
  <c r="J66" i="45" s="1"/>
  <c r="J67" i="45" s="1"/>
  <c r="J68" i="45" s="1"/>
  <c r="J69" i="45" s="1"/>
  <c r="J70" i="45" s="1"/>
  <c r="J71" i="45" s="1"/>
  <c r="J72" i="45" s="1"/>
  <c r="J73" i="45" s="1"/>
  <c r="J74" i="45" s="1"/>
  <c r="J75" i="45" s="1"/>
  <c r="J76" i="45" s="1"/>
  <c r="J77" i="45" s="1"/>
  <c r="J78" i="45" s="1"/>
  <c r="J79" i="45" s="1"/>
  <c r="J80" i="45" s="1"/>
  <c r="J81" i="45" s="1"/>
  <c r="J82" i="45" s="1"/>
  <c r="J83" i="45" s="1"/>
  <c r="J84" i="45" s="1"/>
  <c r="J85" i="45" s="1"/>
  <c r="J86" i="45" s="1"/>
  <c r="J87" i="45" s="1"/>
  <c r="J88" i="45" s="1"/>
  <c r="J89" i="45" s="1"/>
  <c r="J90" i="45" s="1"/>
  <c r="J91" i="45" s="1"/>
  <c r="J92" i="45" s="1"/>
  <c r="J93" i="45" s="1"/>
  <c r="J94" i="45" s="1"/>
  <c r="J95" i="45" s="1"/>
  <c r="J96" i="45" s="1"/>
  <c r="J97" i="45" s="1"/>
  <c r="J98" i="45" s="1"/>
  <c r="J99" i="45" s="1"/>
  <c r="J100" i="45" s="1"/>
  <c r="J101" i="45" s="1"/>
  <c r="J102" i="45" s="1"/>
  <c r="J103" i="45" s="1"/>
  <c r="J104" i="45" s="1"/>
  <c r="J105" i="45" s="1"/>
  <c r="J106" i="45" s="1"/>
  <c r="J107" i="45" s="1"/>
  <c r="J108" i="45" s="1"/>
  <c r="J109" i="45" s="1"/>
  <c r="J110" i="45" s="1"/>
  <c r="J111" i="45" s="1"/>
  <c r="J112" i="45" s="1"/>
  <c r="J113" i="45" s="1"/>
  <c r="J114" i="45" s="1"/>
  <c r="J115" i="45" s="1"/>
  <c r="J116" i="45" s="1"/>
  <c r="J117" i="45" s="1"/>
  <c r="J118" i="45" s="1"/>
  <c r="J119" i="45" s="1"/>
  <c r="J120" i="45" s="1"/>
  <c r="J121" i="45" s="1"/>
  <c r="J122" i="45" s="1"/>
  <c r="J123" i="45" s="1"/>
  <c r="J124" i="45" s="1"/>
  <c r="J125" i="45" s="1"/>
  <c r="J126" i="45" s="1"/>
  <c r="J127" i="45" s="1"/>
  <c r="J128" i="45" s="1"/>
  <c r="J129" i="45" s="1"/>
  <c r="J130" i="45" s="1"/>
  <c r="J131" i="45" s="1"/>
  <c r="J132" i="45" s="1"/>
  <c r="J133" i="45" s="1"/>
  <c r="J134" i="45" s="1"/>
  <c r="J135" i="45" s="1"/>
  <c r="J136" i="45" s="1"/>
  <c r="J137" i="45" s="1"/>
  <c r="J138" i="45" s="1"/>
  <c r="J139" i="45" s="1"/>
  <c r="J140" i="45" s="1"/>
  <c r="J141" i="45" s="1"/>
  <c r="J142" i="45" s="1"/>
  <c r="J143" i="45" s="1"/>
  <c r="J144" i="45" s="1"/>
  <c r="J145" i="45" s="1"/>
  <c r="J146" i="45" s="1"/>
  <c r="J147" i="45" s="1"/>
  <c r="J148" i="45" s="1"/>
  <c r="J149" i="45" s="1"/>
  <c r="J150" i="45" s="1"/>
  <c r="J151" i="45" s="1"/>
  <c r="J152" i="45" s="1"/>
  <c r="J153" i="45" s="1"/>
  <c r="J154" i="45" s="1"/>
  <c r="J155" i="45" s="1"/>
  <c r="J156" i="45" s="1"/>
  <c r="J157" i="45" s="1"/>
  <c r="J158" i="45" s="1"/>
  <c r="J159" i="45" s="1"/>
  <c r="J160" i="45" s="1"/>
  <c r="J161" i="45" s="1"/>
  <c r="J162" i="45" s="1"/>
  <c r="J163" i="45" s="1"/>
  <c r="J164" i="45" s="1"/>
  <c r="J165" i="45" s="1"/>
  <c r="J166" i="45" s="1"/>
  <c r="J167" i="45" s="1"/>
  <c r="J168" i="45" s="1"/>
  <c r="J169" i="45" s="1"/>
  <c r="J170" i="45" s="1"/>
  <c r="J171" i="45" s="1"/>
  <c r="J172" i="45" s="1"/>
  <c r="J173" i="45" s="1"/>
  <c r="J174" i="45" s="1"/>
  <c r="J175" i="45" s="1"/>
  <c r="J176" i="45" s="1"/>
  <c r="J177" i="45" s="1"/>
  <c r="J178" i="45" s="1"/>
  <c r="J179" i="45" s="1"/>
  <c r="J180" i="45" s="1"/>
  <c r="J181" i="45" s="1"/>
  <c r="J182" i="45" s="1"/>
  <c r="J183" i="45" s="1"/>
  <c r="J184" i="45" s="1"/>
  <c r="J185" i="45" s="1"/>
  <c r="J186" i="45" s="1"/>
  <c r="J187" i="45" s="1"/>
  <c r="J188" i="45" s="1"/>
  <c r="J189" i="45" s="1"/>
  <c r="J190" i="45" s="1"/>
  <c r="J191" i="45" s="1"/>
  <c r="J192" i="45" s="1"/>
  <c r="J193" i="45" s="1"/>
  <c r="J194" i="45" s="1"/>
  <c r="J195" i="45" s="1"/>
  <c r="J196" i="45" s="1"/>
  <c r="J197" i="45" s="1"/>
  <c r="J198" i="45" s="1"/>
  <c r="J199" i="45" s="1"/>
  <c r="J200" i="45" s="1"/>
  <c r="J201" i="45" s="1"/>
  <c r="J202" i="45" s="1"/>
  <c r="J203" i="45" s="1"/>
  <c r="J204" i="45" s="1"/>
  <c r="J205" i="45" s="1"/>
  <c r="J206" i="45" s="1"/>
  <c r="J207" i="45" s="1"/>
  <c r="J208" i="45" s="1"/>
  <c r="J209" i="45" s="1"/>
  <c r="J210" i="45" s="1"/>
  <c r="J211" i="45" s="1"/>
  <c r="J212" i="45" s="1"/>
  <c r="J213" i="45" s="1"/>
  <c r="J214" i="45" s="1"/>
  <c r="J215" i="45" s="1"/>
  <c r="J216" i="45" s="1"/>
  <c r="J217" i="45" s="1"/>
  <c r="J218" i="45" s="1"/>
  <c r="J219" i="45" s="1"/>
  <c r="J220" i="45" s="1"/>
  <c r="J221" i="45" s="1"/>
  <c r="J222" i="45" s="1"/>
  <c r="J223" i="45" s="1"/>
  <c r="J224" i="45" s="1"/>
  <c r="J225" i="45" s="1"/>
  <c r="J226" i="45" s="1"/>
  <c r="J227" i="45" s="1"/>
  <c r="J228" i="45" s="1"/>
  <c r="J229" i="45" s="1"/>
  <c r="J230" i="45" s="1"/>
  <c r="J231" i="45" s="1"/>
  <c r="J232" i="45" s="1"/>
  <c r="J233" i="45" s="1"/>
  <c r="J234" i="45" s="1"/>
  <c r="J235" i="45" s="1"/>
  <c r="J236" i="45" s="1"/>
  <c r="J237" i="45" s="1"/>
  <c r="J238" i="45" s="1"/>
  <c r="J239" i="45" s="1"/>
  <c r="J240" i="45" s="1"/>
  <c r="J241" i="45" s="1"/>
  <c r="J242" i="45" s="1"/>
  <c r="J243" i="45" s="1"/>
  <c r="J244" i="45" s="1"/>
  <c r="J245" i="45" s="1"/>
  <c r="J246" i="45" s="1"/>
  <c r="J247" i="45" s="1"/>
  <c r="J248" i="45" s="1"/>
  <c r="J249" i="45" s="1"/>
  <c r="J250" i="45" s="1"/>
  <c r="J251" i="45" s="1"/>
  <c r="J252" i="45" s="1"/>
  <c r="J253" i="45" s="1"/>
  <c r="J254" i="45" s="1"/>
  <c r="J255" i="45" s="1"/>
  <c r="J256" i="45" s="1"/>
  <c r="J257" i="45" s="1"/>
  <c r="J258" i="45" s="1"/>
  <c r="J259" i="45" s="1"/>
  <c r="J260" i="45" s="1"/>
  <c r="J261" i="45" s="1"/>
  <c r="J262" i="45" s="1"/>
  <c r="J263" i="45" s="1"/>
  <c r="J264" i="45" s="1"/>
  <c r="J265" i="45" s="1"/>
  <c r="J266" i="45" s="1"/>
  <c r="J267" i="45" s="1"/>
  <c r="J268" i="45" s="1"/>
  <c r="J269" i="45" s="1"/>
  <c r="J270" i="45" s="1"/>
  <c r="J271" i="45" s="1"/>
  <c r="J272" i="45" s="1"/>
  <c r="J273" i="45" s="1"/>
  <c r="J274" i="45" s="1"/>
  <c r="J275" i="45" s="1"/>
  <c r="J276" i="45" s="1"/>
  <c r="J277" i="45" s="1"/>
  <c r="J278" i="45" s="1"/>
  <c r="J279" i="45" s="1"/>
  <c r="J280" i="45" s="1"/>
  <c r="J281" i="45" s="1"/>
  <c r="J282" i="45" s="1"/>
  <c r="J283" i="45" s="1"/>
  <c r="J284" i="45" s="1"/>
  <c r="J285" i="45" s="1"/>
  <c r="J286" i="45" s="1"/>
  <c r="J287" i="45" s="1"/>
  <c r="J288" i="45" s="1"/>
  <c r="J289" i="45" s="1"/>
  <c r="J290" i="45" s="1"/>
  <c r="J291" i="45" s="1"/>
  <c r="J292" i="45" s="1"/>
  <c r="J293" i="45" s="1"/>
  <c r="J294" i="45" s="1"/>
  <c r="J295" i="45" s="1"/>
  <c r="J296" i="45" s="1"/>
  <c r="J297" i="45" s="1"/>
  <c r="J298" i="45" s="1"/>
  <c r="J299" i="45" s="1"/>
  <c r="J300" i="45" s="1"/>
  <c r="J301" i="45" s="1"/>
  <c r="J302" i="45" s="1"/>
  <c r="J303" i="45" s="1"/>
  <c r="J304" i="45" s="1"/>
  <c r="J305" i="45" s="1"/>
  <c r="J306" i="45" s="1"/>
  <c r="J307" i="45" s="1"/>
  <c r="J308" i="45" s="1"/>
  <c r="J309" i="45" s="1"/>
  <c r="J310" i="45" s="1"/>
  <c r="J311" i="45" s="1"/>
  <c r="J312" i="45" s="1"/>
  <c r="J313" i="45" s="1"/>
  <c r="J314" i="45" s="1"/>
  <c r="J315" i="45" s="1"/>
  <c r="J316" i="45" s="1"/>
  <c r="J317" i="45" s="1"/>
  <c r="J318" i="45" s="1"/>
  <c r="J319" i="45" s="1"/>
  <c r="J320" i="45" s="1"/>
  <c r="J321" i="45" s="1"/>
  <c r="J322" i="45" s="1"/>
  <c r="J323" i="45" s="1"/>
  <c r="J324" i="45" s="1"/>
  <c r="J325" i="45" s="1"/>
  <c r="J326" i="45" s="1"/>
  <c r="J327" i="45" s="1"/>
  <c r="J328" i="45" s="1"/>
  <c r="J329" i="45" s="1"/>
  <c r="J330" i="45" s="1"/>
  <c r="J331" i="45" s="1"/>
  <c r="J332" i="45" s="1"/>
  <c r="J333" i="45" s="1"/>
  <c r="J334" i="45" s="1"/>
  <c r="J335" i="45" s="1"/>
  <c r="J336" i="45" s="1"/>
  <c r="J337" i="45" s="1"/>
  <c r="J338" i="45" s="1"/>
  <c r="J339" i="45" s="1"/>
  <c r="J340" i="45" s="1"/>
  <c r="J341" i="45" s="1"/>
  <c r="J342" i="45" s="1"/>
  <c r="J343" i="45" s="1"/>
  <c r="J344" i="45" s="1"/>
  <c r="J345" i="45" s="1"/>
  <c r="J346" i="45" s="1"/>
  <c r="J347" i="45" s="1"/>
  <c r="J348" i="45" s="1"/>
  <c r="J349" i="45" s="1"/>
  <c r="J350" i="45" s="1"/>
  <c r="J351" i="45" s="1"/>
  <c r="J352" i="45" s="1"/>
  <c r="J353" i="45" s="1"/>
  <c r="J354" i="45" s="1"/>
  <c r="J355" i="45" s="1"/>
  <c r="J356" i="45" s="1"/>
  <c r="J357" i="45" s="1"/>
  <c r="J358" i="45" s="1"/>
  <c r="J359" i="45" s="1"/>
  <c r="J360" i="45" s="1"/>
  <c r="J361" i="45" s="1"/>
  <c r="J362" i="45" s="1"/>
  <c r="J363" i="45" s="1"/>
  <c r="J364" i="45" s="1"/>
  <c r="J365" i="45" s="1"/>
  <c r="J366" i="45" s="1"/>
  <c r="J367" i="45" s="1"/>
  <c r="J368" i="45" s="1"/>
  <c r="I5" i="45"/>
  <c r="I6" i="45" s="1"/>
  <c r="I7" i="45" s="1"/>
  <c r="I8" i="45" s="1"/>
  <c r="I9" i="45" s="1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I34" i="45" s="1"/>
  <c r="O4" i="45"/>
  <c r="P4" i="45" s="1"/>
  <c r="M4" i="45"/>
  <c r="D4" i="45"/>
  <c r="D7" i="45" s="1"/>
  <c r="O368" i="44"/>
  <c r="P368" i="44" s="1"/>
  <c r="M368" i="44"/>
  <c r="O367" i="44"/>
  <c r="M367" i="44"/>
  <c r="O366" i="44"/>
  <c r="M366" i="44"/>
  <c r="O365" i="44"/>
  <c r="P365" i="44" s="1"/>
  <c r="M365" i="44"/>
  <c r="O364" i="44"/>
  <c r="M364" i="44"/>
  <c r="O363" i="44"/>
  <c r="P363" i="44" s="1"/>
  <c r="M363" i="44"/>
  <c r="O362" i="44"/>
  <c r="M362" i="44"/>
  <c r="O361" i="44"/>
  <c r="P361" i="44" s="1"/>
  <c r="M361" i="44"/>
  <c r="O360" i="44"/>
  <c r="P360" i="44" s="1"/>
  <c r="M360" i="44"/>
  <c r="O359" i="44"/>
  <c r="R359" i="44" s="1"/>
  <c r="M360" i="13" s="1"/>
  <c r="M359" i="44"/>
  <c r="O358" i="44"/>
  <c r="M358" i="44"/>
  <c r="O357" i="44"/>
  <c r="P357" i="44" s="1"/>
  <c r="M357" i="44"/>
  <c r="O356" i="44"/>
  <c r="P356" i="44" s="1"/>
  <c r="M356" i="44"/>
  <c r="O355" i="44"/>
  <c r="P355" i="44" s="1"/>
  <c r="S355" i="44" s="1"/>
  <c r="AN356" i="13" s="1"/>
  <c r="M355" i="44"/>
  <c r="O354" i="44"/>
  <c r="M354" i="44"/>
  <c r="O353" i="44"/>
  <c r="P353" i="44" s="1"/>
  <c r="M353" i="44"/>
  <c r="O352" i="44"/>
  <c r="P352" i="44" s="1"/>
  <c r="M352" i="44"/>
  <c r="O351" i="44"/>
  <c r="M351" i="44"/>
  <c r="O350" i="44"/>
  <c r="M350" i="44"/>
  <c r="O349" i="44"/>
  <c r="P349" i="44" s="1"/>
  <c r="M349" i="44"/>
  <c r="O348" i="44"/>
  <c r="M348" i="44"/>
  <c r="O347" i="44"/>
  <c r="P347" i="44" s="1"/>
  <c r="M347" i="44"/>
  <c r="O346" i="44"/>
  <c r="M346" i="44"/>
  <c r="O345" i="44"/>
  <c r="P345" i="44" s="1"/>
  <c r="M345" i="44"/>
  <c r="O344" i="44"/>
  <c r="P344" i="44" s="1"/>
  <c r="M344" i="44"/>
  <c r="O343" i="44"/>
  <c r="R343" i="44" s="1"/>
  <c r="M344" i="13" s="1"/>
  <c r="M343" i="44"/>
  <c r="O342" i="44"/>
  <c r="M342" i="44"/>
  <c r="O341" i="44"/>
  <c r="P341" i="44" s="1"/>
  <c r="M341" i="44"/>
  <c r="O340" i="44"/>
  <c r="P340" i="44" s="1"/>
  <c r="M340" i="44"/>
  <c r="O339" i="44"/>
  <c r="M339" i="44"/>
  <c r="I339" i="44"/>
  <c r="I340" i="44" s="1"/>
  <c r="I341" i="44" s="1"/>
  <c r="I342" i="44" s="1"/>
  <c r="I343" i="44" s="1"/>
  <c r="I344" i="44" s="1"/>
  <c r="I345" i="44" s="1"/>
  <c r="I346" i="44" s="1"/>
  <c r="I347" i="44" s="1"/>
  <c r="I348" i="44" s="1"/>
  <c r="I349" i="44" s="1"/>
  <c r="I350" i="44" s="1"/>
  <c r="I351" i="44" s="1"/>
  <c r="I352" i="44" s="1"/>
  <c r="I353" i="44" s="1"/>
  <c r="I354" i="44" s="1"/>
  <c r="I355" i="44" s="1"/>
  <c r="I356" i="44" s="1"/>
  <c r="I357" i="44" s="1"/>
  <c r="I358" i="44" s="1"/>
  <c r="I359" i="44" s="1"/>
  <c r="I360" i="44" s="1"/>
  <c r="I361" i="44" s="1"/>
  <c r="I362" i="44" s="1"/>
  <c r="I363" i="44" s="1"/>
  <c r="I364" i="44" s="1"/>
  <c r="I365" i="44" s="1"/>
  <c r="I366" i="44" s="1"/>
  <c r="I367" i="44" s="1"/>
  <c r="I368" i="44" s="1"/>
  <c r="O338" i="44"/>
  <c r="M338" i="44"/>
  <c r="O337" i="44"/>
  <c r="M337" i="44"/>
  <c r="O336" i="44"/>
  <c r="P336" i="44" s="1"/>
  <c r="M336" i="44"/>
  <c r="O335" i="44"/>
  <c r="M335" i="44"/>
  <c r="O334" i="44"/>
  <c r="P334" i="44" s="1"/>
  <c r="M334" i="44"/>
  <c r="O333" i="44"/>
  <c r="P333" i="44" s="1"/>
  <c r="M333" i="44"/>
  <c r="O332" i="44"/>
  <c r="R332" i="44" s="1"/>
  <c r="M333" i="13" s="1"/>
  <c r="M332" i="44"/>
  <c r="O331" i="44"/>
  <c r="M331" i="44"/>
  <c r="O330" i="44"/>
  <c r="P330" i="44" s="1"/>
  <c r="M330" i="44"/>
  <c r="O329" i="44"/>
  <c r="P329" i="44" s="1"/>
  <c r="M329" i="44"/>
  <c r="O328" i="44"/>
  <c r="P328" i="44" s="1"/>
  <c r="S328" i="44" s="1"/>
  <c r="AN329" i="13" s="1"/>
  <c r="M328" i="44"/>
  <c r="O327" i="44"/>
  <c r="M327" i="44"/>
  <c r="O326" i="44"/>
  <c r="P326" i="44" s="1"/>
  <c r="M326" i="44"/>
  <c r="O325" i="44"/>
  <c r="P325" i="44" s="1"/>
  <c r="M325" i="44"/>
  <c r="O324" i="44"/>
  <c r="M324" i="44"/>
  <c r="O323" i="44"/>
  <c r="M323" i="44"/>
  <c r="O322" i="44"/>
  <c r="P322" i="44" s="1"/>
  <c r="M322" i="44"/>
  <c r="O321" i="44"/>
  <c r="M321" i="44"/>
  <c r="O320" i="44"/>
  <c r="P320" i="44" s="1"/>
  <c r="M320" i="44"/>
  <c r="O319" i="44"/>
  <c r="M319" i="44"/>
  <c r="O318" i="44"/>
  <c r="P318" i="44" s="1"/>
  <c r="M318" i="44"/>
  <c r="O317" i="44"/>
  <c r="P317" i="44" s="1"/>
  <c r="M317" i="44"/>
  <c r="O316" i="44"/>
  <c r="M316" i="44"/>
  <c r="O315" i="44"/>
  <c r="M315" i="44"/>
  <c r="O314" i="44"/>
  <c r="P314" i="44" s="1"/>
  <c r="M314" i="44"/>
  <c r="O313" i="44"/>
  <c r="P313" i="44" s="1"/>
  <c r="M313" i="44"/>
  <c r="O312" i="44"/>
  <c r="P312" i="44" s="1"/>
  <c r="S312" i="44" s="1"/>
  <c r="AN313" i="13" s="1"/>
  <c r="M312" i="44"/>
  <c r="O311" i="44"/>
  <c r="M311" i="44"/>
  <c r="O310" i="44"/>
  <c r="P310" i="44" s="1"/>
  <c r="S310" i="44" s="1"/>
  <c r="AN311" i="13" s="1"/>
  <c r="M310" i="44"/>
  <c r="I310" i="44"/>
  <c r="I311" i="44" s="1"/>
  <c r="I312" i="44" s="1"/>
  <c r="I313" i="44" s="1"/>
  <c r="I314" i="44" s="1"/>
  <c r="I315" i="44" s="1"/>
  <c r="I316" i="44" s="1"/>
  <c r="I317" i="44" s="1"/>
  <c r="I318" i="44" s="1"/>
  <c r="I319" i="44" s="1"/>
  <c r="I320" i="44" s="1"/>
  <c r="I321" i="44" s="1"/>
  <c r="I322" i="44" s="1"/>
  <c r="I323" i="44" s="1"/>
  <c r="I324" i="44" s="1"/>
  <c r="I325" i="44" s="1"/>
  <c r="I326" i="44" s="1"/>
  <c r="I327" i="44" s="1"/>
  <c r="I328" i="44" s="1"/>
  <c r="I329" i="44" s="1"/>
  <c r="I330" i="44" s="1"/>
  <c r="I331" i="44" s="1"/>
  <c r="I332" i="44" s="1"/>
  <c r="I333" i="44" s="1"/>
  <c r="I334" i="44" s="1"/>
  <c r="I335" i="44" s="1"/>
  <c r="I336" i="44" s="1"/>
  <c r="I337" i="44" s="1"/>
  <c r="O309" i="44"/>
  <c r="P309" i="44" s="1"/>
  <c r="M309" i="44"/>
  <c r="I309" i="44"/>
  <c r="O308" i="44"/>
  <c r="P308" i="44" s="1"/>
  <c r="S308" i="44" s="1"/>
  <c r="AN309" i="13" s="1"/>
  <c r="M308" i="44"/>
  <c r="O307" i="44"/>
  <c r="P307" i="44" s="1"/>
  <c r="M307" i="44"/>
  <c r="O306" i="44"/>
  <c r="P306" i="44" s="1"/>
  <c r="M306" i="44"/>
  <c r="O305" i="44"/>
  <c r="R305" i="44" s="1"/>
  <c r="M306" i="13" s="1"/>
  <c r="M305" i="44"/>
  <c r="O304" i="44"/>
  <c r="M304" i="44"/>
  <c r="O303" i="44"/>
  <c r="P303" i="44" s="1"/>
  <c r="M303" i="44"/>
  <c r="O302" i="44"/>
  <c r="P302" i="44" s="1"/>
  <c r="M302" i="44"/>
  <c r="O301" i="44"/>
  <c r="P301" i="44" s="1"/>
  <c r="S301" i="44" s="1"/>
  <c r="AN302" i="13" s="1"/>
  <c r="M301" i="44"/>
  <c r="O300" i="44"/>
  <c r="M300" i="44"/>
  <c r="O299" i="44"/>
  <c r="M299" i="44"/>
  <c r="O298" i="44"/>
  <c r="M298" i="44"/>
  <c r="O297" i="44"/>
  <c r="M297" i="44"/>
  <c r="O296" i="44"/>
  <c r="M296" i="44"/>
  <c r="O295" i="44"/>
  <c r="M295" i="44"/>
  <c r="O294" i="44"/>
  <c r="M294" i="44"/>
  <c r="O293" i="44"/>
  <c r="M293" i="44"/>
  <c r="O292" i="44"/>
  <c r="M292" i="44"/>
  <c r="O291" i="44"/>
  <c r="M291" i="44"/>
  <c r="O290" i="44"/>
  <c r="M290" i="44"/>
  <c r="O289" i="44"/>
  <c r="M289" i="44"/>
  <c r="O288" i="44"/>
  <c r="M288" i="44"/>
  <c r="O287" i="44"/>
  <c r="M287" i="44"/>
  <c r="O286" i="44"/>
  <c r="M286" i="44"/>
  <c r="O285" i="44"/>
  <c r="M285" i="44"/>
  <c r="O284" i="44"/>
  <c r="M284" i="44"/>
  <c r="O283" i="44"/>
  <c r="P283" i="44" s="1"/>
  <c r="M283" i="44"/>
  <c r="O282" i="44"/>
  <c r="P282" i="44" s="1"/>
  <c r="S282" i="44" s="1"/>
  <c r="AN283" i="13" s="1"/>
  <c r="M282" i="44"/>
  <c r="I282" i="44"/>
  <c r="I283" i="44" s="1"/>
  <c r="I284" i="44" s="1"/>
  <c r="I285" i="44" s="1"/>
  <c r="I286" i="44" s="1"/>
  <c r="I287" i="44" s="1"/>
  <c r="I288" i="44" s="1"/>
  <c r="I289" i="44" s="1"/>
  <c r="I290" i="44" s="1"/>
  <c r="I291" i="44" s="1"/>
  <c r="I292" i="44" s="1"/>
  <c r="I293" i="44" s="1"/>
  <c r="I294" i="44" s="1"/>
  <c r="I295" i="44" s="1"/>
  <c r="I296" i="44" s="1"/>
  <c r="I297" i="44" s="1"/>
  <c r="I298" i="44" s="1"/>
  <c r="I299" i="44" s="1"/>
  <c r="I300" i="44" s="1"/>
  <c r="I301" i="44" s="1"/>
  <c r="I302" i="44" s="1"/>
  <c r="I303" i="44" s="1"/>
  <c r="I304" i="44" s="1"/>
  <c r="I305" i="44" s="1"/>
  <c r="I306" i="44" s="1"/>
  <c r="I307" i="44" s="1"/>
  <c r="O281" i="44"/>
  <c r="M281" i="44"/>
  <c r="O280" i="44"/>
  <c r="M280" i="44"/>
  <c r="O279" i="44"/>
  <c r="P279" i="44" s="1"/>
  <c r="M279" i="44"/>
  <c r="O278" i="44"/>
  <c r="M278" i="44"/>
  <c r="I278" i="44"/>
  <c r="I279" i="44" s="1"/>
  <c r="I280" i="44" s="1"/>
  <c r="I281" i="44" s="1"/>
  <c r="O277" i="44"/>
  <c r="M277" i="44"/>
  <c r="O276" i="44"/>
  <c r="P276" i="44" s="1"/>
  <c r="M276" i="44"/>
  <c r="O275" i="44"/>
  <c r="P275" i="44" s="1"/>
  <c r="S275" i="44" s="1"/>
  <c r="AN276" i="13" s="1"/>
  <c r="M275" i="44"/>
  <c r="O274" i="44"/>
  <c r="M274" i="44"/>
  <c r="O273" i="44"/>
  <c r="M273" i="44"/>
  <c r="O272" i="44"/>
  <c r="P272" i="44" s="1"/>
  <c r="M272" i="44"/>
  <c r="O271" i="44"/>
  <c r="P271" i="44" s="1"/>
  <c r="S271" i="44" s="1"/>
  <c r="AN272" i="13" s="1"/>
  <c r="M271" i="44"/>
  <c r="O270" i="44"/>
  <c r="M270" i="44"/>
  <c r="O269" i="44"/>
  <c r="R269" i="44" s="1"/>
  <c r="M270" i="13" s="1"/>
  <c r="M269" i="44"/>
  <c r="O268" i="44"/>
  <c r="P268" i="44" s="1"/>
  <c r="M268" i="44"/>
  <c r="O267" i="44"/>
  <c r="P267" i="44" s="1"/>
  <c r="S267" i="44" s="1"/>
  <c r="AN268" i="13" s="1"/>
  <c r="M267" i="44"/>
  <c r="O266" i="44"/>
  <c r="M266" i="44"/>
  <c r="O265" i="44"/>
  <c r="M265" i="44"/>
  <c r="O264" i="44"/>
  <c r="P264" i="44" s="1"/>
  <c r="M264" i="44"/>
  <c r="O263" i="44"/>
  <c r="P263" i="44" s="1"/>
  <c r="S263" i="44" s="1"/>
  <c r="AN264" i="13" s="1"/>
  <c r="M263" i="44"/>
  <c r="O262" i="44"/>
  <c r="M262" i="44"/>
  <c r="O261" i="44"/>
  <c r="M261" i="44"/>
  <c r="O260" i="44"/>
  <c r="P260" i="44" s="1"/>
  <c r="M260" i="44"/>
  <c r="O259" i="44"/>
  <c r="P259" i="44" s="1"/>
  <c r="S259" i="44" s="1"/>
  <c r="AN260" i="13" s="1"/>
  <c r="M259" i="44"/>
  <c r="O258" i="44"/>
  <c r="M258" i="44"/>
  <c r="O257" i="44"/>
  <c r="M257" i="44"/>
  <c r="O256" i="44"/>
  <c r="P256" i="44" s="1"/>
  <c r="M256" i="44"/>
  <c r="O255" i="44"/>
  <c r="P255" i="44" s="1"/>
  <c r="S255" i="44" s="1"/>
  <c r="AN256" i="13" s="1"/>
  <c r="M255" i="44"/>
  <c r="O254" i="44"/>
  <c r="M254" i="44"/>
  <c r="O253" i="44"/>
  <c r="P253" i="44" s="1"/>
  <c r="M253" i="44"/>
  <c r="O252" i="44"/>
  <c r="P252" i="44" s="1"/>
  <c r="M252" i="44"/>
  <c r="O251" i="44"/>
  <c r="R251" i="44" s="1"/>
  <c r="M252" i="13" s="1"/>
  <c r="M251" i="44"/>
  <c r="O250" i="44"/>
  <c r="P250" i="44" s="1"/>
  <c r="S250" i="44" s="1"/>
  <c r="AN251" i="13" s="1"/>
  <c r="M250" i="44"/>
  <c r="O249" i="44"/>
  <c r="M249" i="44"/>
  <c r="O248" i="44"/>
  <c r="M248" i="44"/>
  <c r="I248" i="44"/>
  <c r="I249" i="44" s="1"/>
  <c r="I250" i="44" s="1"/>
  <c r="I251" i="44" s="1"/>
  <c r="I252" i="44" s="1"/>
  <c r="I253" i="44" s="1"/>
  <c r="I254" i="44" s="1"/>
  <c r="I255" i="44" s="1"/>
  <c r="I256" i="44" s="1"/>
  <c r="I257" i="44" s="1"/>
  <c r="I258" i="44" s="1"/>
  <c r="I259" i="44" s="1"/>
  <c r="I260" i="44" s="1"/>
  <c r="I261" i="44" s="1"/>
  <c r="I262" i="44" s="1"/>
  <c r="I263" i="44" s="1"/>
  <c r="I264" i="44" s="1"/>
  <c r="I265" i="44" s="1"/>
  <c r="I266" i="44" s="1"/>
  <c r="I267" i="44" s="1"/>
  <c r="I268" i="44" s="1"/>
  <c r="I269" i="44" s="1"/>
  <c r="I270" i="44" s="1"/>
  <c r="I271" i="44" s="1"/>
  <c r="I272" i="44" s="1"/>
  <c r="I273" i="44" s="1"/>
  <c r="I274" i="44" s="1"/>
  <c r="I275" i="44" s="1"/>
  <c r="I276" i="44" s="1"/>
  <c r="O247" i="44"/>
  <c r="M247" i="44"/>
  <c r="O246" i="44"/>
  <c r="M246" i="44"/>
  <c r="O245" i="44"/>
  <c r="P245" i="44" s="1"/>
  <c r="M245" i="44"/>
  <c r="O244" i="44"/>
  <c r="M244" i="44"/>
  <c r="O243" i="44"/>
  <c r="P243" i="44" s="1"/>
  <c r="M243" i="44"/>
  <c r="O242" i="44"/>
  <c r="M242" i="44"/>
  <c r="O241" i="44"/>
  <c r="P241" i="44" s="1"/>
  <c r="M241" i="44"/>
  <c r="O240" i="44"/>
  <c r="P240" i="44" s="1"/>
  <c r="M240" i="44"/>
  <c r="O239" i="44"/>
  <c r="P239" i="44" s="1"/>
  <c r="M239" i="44"/>
  <c r="O238" i="44"/>
  <c r="M238" i="44"/>
  <c r="O237" i="44"/>
  <c r="P237" i="44" s="1"/>
  <c r="M237" i="44"/>
  <c r="O236" i="44"/>
  <c r="P236" i="44" s="1"/>
  <c r="M236" i="44"/>
  <c r="O235" i="44"/>
  <c r="P235" i="44" s="1"/>
  <c r="M235" i="44"/>
  <c r="O234" i="44"/>
  <c r="M234" i="44"/>
  <c r="O233" i="44"/>
  <c r="P233" i="44" s="1"/>
  <c r="M233" i="44"/>
  <c r="O232" i="44"/>
  <c r="P232" i="44" s="1"/>
  <c r="M232" i="44"/>
  <c r="O231" i="44"/>
  <c r="P231" i="44" s="1"/>
  <c r="M231" i="44"/>
  <c r="O230" i="44"/>
  <c r="M230" i="44"/>
  <c r="O229" i="44"/>
  <c r="P229" i="44" s="1"/>
  <c r="M229" i="44"/>
  <c r="O228" i="44"/>
  <c r="M228" i="44"/>
  <c r="O227" i="44"/>
  <c r="P227" i="44" s="1"/>
  <c r="M227" i="44"/>
  <c r="O226" i="44"/>
  <c r="M226" i="44"/>
  <c r="O225" i="44"/>
  <c r="P225" i="44" s="1"/>
  <c r="M225" i="44"/>
  <c r="O224" i="44"/>
  <c r="P224" i="44" s="1"/>
  <c r="M224" i="44"/>
  <c r="O223" i="44"/>
  <c r="P223" i="44" s="1"/>
  <c r="M223" i="44"/>
  <c r="O222" i="44"/>
  <c r="M222" i="44"/>
  <c r="O221" i="44"/>
  <c r="P221" i="44" s="1"/>
  <c r="M221" i="44"/>
  <c r="O220" i="44"/>
  <c r="P220" i="44" s="1"/>
  <c r="M220" i="44"/>
  <c r="O219" i="44"/>
  <c r="P219" i="44" s="1"/>
  <c r="M219" i="44"/>
  <c r="O218" i="44"/>
  <c r="P218" i="44" s="1"/>
  <c r="M218" i="44"/>
  <c r="O217" i="44"/>
  <c r="P217" i="44" s="1"/>
  <c r="M217" i="44"/>
  <c r="I217" i="44"/>
  <c r="I218" i="44" s="1"/>
  <c r="I219" i="44" s="1"/>
  <c r="I220" i="44" s="1"/>
  <c r="I221" i="44" s="1"/>
  <c r="I222" i="44" s="1"/>
  <c r="I223" i="44" s="1"/>
  <c r="I224" i="44" s="1"/>
  <c r="I225" i="44" s="1"/>
  <c r="I226" i="44" s="1"/>
  <c r="I227" i="44" s="1"/>
  <c r="I228" i="44" s="1"/>
  <c r="I229" i="44" s="1"/>
  <c r="I230" i="44" s="1"/>
  <c r="I231" i="44" s="1"/>
  <c r="I232" i="44" s="1"/>
  <c r="I233" i="44" s="1"/>
  <c r="I234" i="44" s="1"/>
  <c r="I235" i="44" s="1"/>
  <c r="I236" i="44" s="1"/>
  <c r="I237" i="44" s="1"/>
  <c r="I238" i="44" s="1"/>
  <c r="I239" i="44" s="1"/>
  <c r="I240" i="44" s="1"/>
  <c r="I241" i="44" s="1"/>
  <c r="I242" i="44" s="1"/>
  <c r="I243" i="44" s="1"/>
  <c r="I244" i="44" s="1"/>
  <c r="I245" i="44" s="1"/>
  <c r="I246" i="44" s="1"/>
  <c r="O216" i="44"/>
  <c r="P216" i="44" s="1"/>
  <c r="S216" i="44" s="1"/>
  <c r="AN217" i="13" s="1"/>
  <c r="M216" i="44"/>
  <c r="O215" i="44"/>
  <c r="P215" i="44" s="1"/>
  <c r="M215" i="44"/>
  <c r="O214" i="44"/>
  <c r="P214" i="44" s="1"/>
  <c r="M214" i="44"/>
  <c r="O213" i="44"/>
  <c r="M213" i="44"/>
  <c r="O212" i="44"/>
  <c r="P212" i="44" s="1"/>
  <c r="S212" i="44" s="1"/>
  <c r="AN213" i="13" s="1"/>
  <c r="M212" i="44"/>
  <c r="O211" i="44"/>
  <c r="P211" i="44" s="1"/>
  <c r="M211" i="44"/>
  <c r="O210" i="44"/>
  <c r="M210" i="44"/>
  <c r="O209" i="44"/>
  <c r="M209" i="44"/>
  <c r="O208" i="44"/>
  <c r="P208" i="44" s="1"/>
  <c r="M208" i="44"/>
  <c r="O207" i="44"/>
  <c r="P207" i="44" s="1"/>
  <c r="M207" i="44"/>
  <c r="O206" i="44"/>
  <c r="P206" i="44" s="1"/>
  <c r="M206" i="44"/>
  <c r="O205" i="44"/>
  <c r="M205" i="44"/>
  <c r="O204" i="44"/>
  <c r="M204" i="44"/>
  <c r="O203" i="44"/>
  <c r="M203" i="44"/>
  <c r="O202" i="44"/>
  <c r="R202" i="44" s="1"/>
  <c r="M203" i="13" s="1"/>
  <c r="M202" i="44"/>
  <c r="O201" i="44"/>
  <c r="P201" i="44" s="1"/>
  <c r="M201" i="44"/>
  <c r="P200" i="44"/>
  <c r="O200" i="44"/>
  <c r="M200" i="44"/>
  <c r="O199" i="44"/>
  <c r="M199" i="44"/>
  <c r="O198" i="44"/>
  <c r="P198" i="44" s="1"/>
  <c r="M198" i="44"/>
  <c r="O197" i="44"/>
  <c r="P197" i="44" s="1"/>
  <c r="M197" i="44"/>
  <c r="O196" i="44"/>
  <c r="M196" i="44"/>
  <c r="O195" i="44"/>
  <c r="P195" i="44" s="1"/>
  <c r="M195" i="44"/>
  <c r="O194" i="44"/>
  <c r="P194" i="44" s="1"/>
  <c r="M194" i="44"/>
  <c r="O193" i="44"/>
  <c r="P193" i="44" s="1"/>
  <c r="M193" i="44"/>
  <c r="O192" i="44"/>
  <c r="M192" i="44"/>
  <c r="O191" i="44"/>
  <c r="M191" i="44"/>
  <c r="O190" i="44"/>
  <c r="P190" i="44" s="1"/>
  <c r="M190" i="44"/>
  <c r="O189" i="44"/>
  <c r="P189" i="44" s="1"/>
  <c r="M189" i="44"/>
  <c r="O188" i="44"/>
  <c r="M188" i="44"/>
  <c r="O187" i="44"/>
  <c r="M187" i="44"/>
  <c r="O186" i="44"/>
  <c r="M186" i="44"/>
  <c r="I186" i="44"/>
  <c r="I187" i="44" s="1"/>
  <c r="I188" i="44" s="1"/>
  <c r="I189" i="44" s="1"/>
  <c r="I190" i="44" s="1"/>
  <c r="I191" i="44" s="1"/>
  <c r="I192" i="44" s="1"/>
  <c r="I193" i="44" s="1"/>
  <c r="I194" i="44" s="1"/>
  <c r="I195" i="44" s="1"/>
  <c r="I196" i="44" s="1"/>
  <c r="I197" i="44" s="1"/>
  <c r="I198" i="44" s="1"/>
  <c r="I199" i="44" s="1"/>
  <c r="I200" i="44" s="1"/>
  <c r="I201" i="44" s="1"/>
  <c r="I202" i="44" s="1"/>
  <c r="I203" i="44" s="1"/>
  <c r="I204" i="44" s="1"/>
  <c r="I205" i="44" s="1"/>
  <c r="I206" i="44" s="1"/>
  <c r="I207" i="44" s="1"/>
  <c r="I208" i="44" s="1"/>
  <c r="I209" i="44" s="1"/>
  <c r="I210" i="44" s="1"/>
  <c r="I211" i="44" s="1"/>
  <c r="I212" i="44" s="1"/>
  <c r="I213" i="44" s="1"/>
  <c r="I214" i="44" s="1"/>
  <c r="I215" i="44" s="1"/>
  <c r="O185" i="44"/>
  <c r="P185" i="44" s="1"/>
  <c r="M185" i="44"/>
  <c r="O184" i="44"/>
  <c r="P184" i="44" s="1"/>
  <c r="M184" i="44"/>
  <c r="O183" i="44"/>
  <c r="P183" i="44" s="1"/>
  <c r="M183" i="44"/>
  <c r="O182" i="44"/>
  <c r="P182" i="44" s="1"/>
  <c r="M182" i="44"/>
  <c r="O181" i="44"/>
  <c r="M181" i="44"/>
  <c r="O180" i="44"/>
  <c r="P180" i="44" s="1"/>
  <c r="M180" i="44"/>
  <c r="O179" i="44"/>
  <c r="P179" i="44" s="1"/>
  <c r="M179" i="44"/>
  <c r="O178" i="44"/>
  <c r="P178" i="44" s="1"/>
  <c r="M178" i="44"/>
  <c r="O177" i="44"/>
  <c r="M177" i="44"/>
  <c r="O176" i="44"/>
  <c r="P176" i="44" s="1"/>
  <c r="M176" i="44"/>
  <c r="O175" i="44"/>
  <c r="M175" i="44"/>
  <c r="O174" i="44"/>
  <c r="P174" i="44" s="1"/>
  <c r="M174" i="44"/>
  <c r="O173" i="44"/>
  <c r="M173" i="44"/>
  <c r="O172" i="44"/>
  <c r="P172" i="44" s="1"/>
  <c r="M172" i="44"/>
  <c r="O171" i="44"/>
  <c r="P171" i="44" s="1"/>
  <c r="M171" i="44"/>
  <c r="O170" i="44"/>
  <c r="M170" i="44"/>
  <c r="O169" i="44"/>
  <c r="M169" i="44"/>
  <c r="O168" i="44"/>
  <c r="P168" i="44" s="1"/>
  <c r="M168" i="44"/>
  <c r="O167" i="44"/>
  <c r="P167" i="44" s="1"/>
  <c r="S167" i="44" s="1"/>
  <c r="AN168" i="13" s="1"/>
  <c r="M167" i="44"/>
  <c r="O166" i="44"/>
  <c r="P166" i="44" s="1"/>
  <c r="M166" i="44"/>
  <c r="O165" i="44"/>
  <c r="M165" i="44"/>
  <c r="O164" i="44"/>
  <c r="P164" i="44" s="1"/>
  <c r="M164" i="44"/>
  <c r="O163" i="44"/>
  <c r="P163" i="44" s="1"/>
  <c r="M163" i="44"/>
  <c r="O162" i="44"/>
  <c r="M162" i="44"/>
  <c r="O161" i="44"/>
  <c r="M161" i="44"/>
  <c r="O160" i="44"/>
  <c r="P160" i="44" s="1"/>
  <c r="M160" i="44"/>
  <c r="O159" i="44"/>
  <c r="M159" i="44"/>
  <c r="O158" i="44"/>
  <c r="P158" i="44" s="1"/>
  <c r="M158" i="44"/>
  <c r="O157" i="44"/>
  <c r="M157" i="44"/>
  <c r="O156" i="44"/>
  <c r="P156" i="44" s="1"/>
  <c r="M156" i="44"/>
  <c r="I156" i="44"/>
  <c r="I157" i="44" s="1"/>
  <c r="I158" i="44" s="1"/>
  <c r="I159" i="44" s="1"/>
  <c r="I160" i="44" s="1"/>
  <c r="I161" i="44" s="1"/>
  <c r="I162" i="44" s="1"/>
  <c r="I163" i="44" s="1"/>
  <c r="I164" i="44" s="1"/>
  <c r="I165" i="44" s="1"/>
  <c r="I166" i="44" s="1"/>
  <c r="I167" i="44" s="1"/>
  <c r="I168" i="44" s="1"/>
  <c r="I169" i="44" s="1"/>
  <c r="I170" i="44" s="1"/>
  <c r="I171" i="44" s="1"/>
  <c r="I172" i="44" s="1"/>
  <c r="I173" i="44" s="1"/>
  <c r="I174" i="44" s="1"/>
  <c r="I175" i="44" s="1"/>
  <c r="I176" i="44" s="1"/>
  <c r="I177" i="44" s="1"/>
  <c r="I178" i="44" s="1"/>
  <c r="I179" i="44" s="1"/>
  <c r="I180" i="44" s="1"/>
  <c r="I181" i="44" s="1"/>
  <c r="I182" i="44" s="1"/>
  <c r="I183" i="44" s="1"/>
  <c r="I184" i="44" s="1"/>
  <c r="O155" i="44"/>
  <c r="P155" i="44" s="1"/>
  <c r="M155" i="44"/>
  <c r="O154" i="44"/>
  <c r="M154" i="44"/>
  <c r="O153" i="44"/>
  <c r="P153" i="44" s="1"/>
  <c r="M153" i="44"/>
  <c r="O152" i="44"/>
  <c r="M152" i="44"/>
  <c r="O151" i="44"/>
  <c r="P151" i="44" s="1"/>
  <c r="M151" i="44"/>
  <c r="O150" i="44"/>
  <c r="M150" i="44"/>
  <c r="O149" i="44"/>
  <c r="P149" i="44" s="1"/>
  <c r="S149" i="44" s="1"/>
  <c r="AN150" i="13" s="1"/>
  <c r="M149" i="44"/>
  <c r="O148" i="44"/>
  <c r="M148" i="44"/>
  <c r="O147" i="44"/>
  <c r="P147" i="44" s="1"/>
  <c r="S147" i="44" s="1"/>
  <c r="AN148" i="13" s="1"/>
  <c r="M147" i="44"/>
  <c r="O146" i="44"/>
  <c r="M146" i="44"/>
  <c r="O145" i="44"/>
  <c r="P145" i="44" s="1"/>
  <c r="M145" i="44"/>
  <c r="O144" i="44"/>
  <c r="P144" i="44" s="1"/>
  <c r="M144" i="44"/>
  <c r="O143" i="44"/>
  <c r="R143" i="44" s="1"/>
  <c r="M144" i="13" s="1"/>
  <c r="M143" i="44"/>
  <c r="O142" i="44"/>
  <c r="M142" i="44"/>
  <c r="O141" i="44"/>
  <c r="P141" i="44" s="1"/>
  <c r="S141" i="44" s="1"/>
  <c r="AN142" i="13" s="1"/>
  <c r="M141" i="44"/>
  <c r="O140" i="44"/>
  <c r="P140" i="44" s="1"/>
  <c r="S140" i="44" s="1"/>
  <c r="AN141" i="13" s="1"/>
  <c r="M140" i="44"/>
  <c r="O139" i="44"/>
  <c r="M139" i="44"/>
  <c r="O138" i="44"/>
  <c r="M138" i="44"/>
  <c r="O137" i="44"/>
  <c r="P137" i="44" s="1"/>
  <c r="S137" i="44" s="1"/>
  <c r="AN138" i="13" s="1"/>
  <c r="M137" i="44"/>
  <c r="O136" i="44"/>
  <c r="P136" i="44" s="1"/>
  <c r="S136" i="44" s="1"/>
  <c r="AN137" i="13" s="1"/>
  <c r="M136" i="44"/>
  <c r="O135" i="44"/>
  <c r="M135" i="44"/>
  <c r="O134" i="44"/>
  <c r="M134" i="44"/>
  <c r="O133" i="44"/>
  <c r="P133" i="44" s="1"/>
  <c r="M133" i="44"/>
  <c r="O132" i="44"/>
  <c r="P132" i="44" s="1"/>
  <c r="M132" i="44"/>
  <c r="O131" i="44"/>
  <c r="R131" i="44" s="1"/>
  <c r="M132" i="13" s="1"/>
  <c r="M131" i="44"/>
  <c r="O130" i="44"/>
  <c r="M130" i="44"/>
  <c r="O129" i="44"/>
  <c r="P129" i="44" s="1"/>
  <c r="S129" i="44" s="1"/>
  <c r="AN130" i="13" s="1"/>
  <c r="M129" i="44"/>
  <c r="O128" i="44"/>
  <c r="P128" i="44" s="1"/>
  <c r="M128" i="44"/>
  <c r="O127" i="44"/>
  <c r="R127" i="44" s="1"/>
  <c r="M128" i="13" s="1"/>
  <c r="M127" i="44"/>
  <c r="O126" i="44"/>
  <c r="M126" i="44"/>
  <c r="O125" i="44"/>
  <c r="P125" i="44" s="1"/>
  <c r="S125" i="44" s="1"/>
  <c r="AN126" i="13" s="1"/>
  <c r="M125" i="44"/>
  <c r="I125" i="44"/>
  <c r="I126" i="44" s="1"/>
  <c r="I127" i="44" s="1"/>
  <c r="I128" i="44" s="1"/>
  <c r="I129" i="44" s="1"/>
  <c r="I130" i="44" s="1"/>
  <c r="I131" i="44" s="1"/>
  <c r="I132" i="44" s="1"/>
  <c r="I133" i="44" s="1"/>
  <c r="I134" i="44" s="1"/>
  <c r="I135" i="44" s="1"/>
  <c r="I136" i="44" s="1"/>
  <c r="I137" i="44" s="1"/>
  <c r="I138" i="44" s="1"/>
  <c r="I139" i="44" s="1"/>
  <c r="I140" i="44" s="1"/>
  <c r="I141" i="44" s="1"/>
  <c r="I142" i="44" s="1"/>
  <c r="I143" i="44" s="1"/>
  <c r="I144" i="44" s="1"/>
  <c r="I145" i="44" s="1"/>
  <c r="I146" i="44" s="1"/>
  <c r="I147" i="44" s="1"/>
  <c r="I148" i="44" s="1"/>
  <c r="I149" i="44" s="1"/>
  <c r="I150" i="44" s="1"/>
  <c r="I151" i="44" s="1"/>
  <c r="I152" i="44" s="1"/>
  <c r="I153" i="44" s="1"/>
  <c r="I154" i="44" s="1"/>
  <c r="O124" i="44"/>
  <c r="P124" i="44" s="1"/>
  <c r="M124" i="44"/>
  <c r="O123" i="44"/>
  <c r="M123" i="44"/>
  <c r="O122" i="44"/>
  <c r="P122" i="44" s="1"/>
  <c r="M122" i="44"/>
  <c r="O121" i="44"/>
  <c r="P121" i="44" s="1"/>
  <c r="M121" i="44"/>
  <c r="O120" i="44"/>
  <c r="M120" i="44"/>
  <c r="O119" i="44"/>
  <c r="M119" i="44"/>
  <c r="O118" i="44"/>
  <c r="P118" i="44" s="1"/>
  <c r="M118" i="44"/>
  <c r="O117" i="44"/>
  <c r="P117" i="44" s="1"/>
  <c r="M117" i="44"/>
  <c r="O116" i="44"/>
  <c r="M116" i="44"/>
  <c r="O115" i="44"/>
  <c r="M115" i="44"/>
  <c r="O114" i="44"/>
  <c r="P114" i="44" s="1"/>
  <c r="M114" i="44"/>
  <c r="O113" i="44"/>
  <c r="P113" i="44" s="1"/>
  <c r="M113" i="44"/>
  <c r="O112" i="44"/>
  <c r="M112" i="44"/>
  <c r="O111" i="44"/>
  <c r="M111" i="44"/>
  <c r="O110" i="44"/>
  <c r="M110" i="44"/>
  <c r="O109" i="44"/>
  <c r="P109" i="44" s="1"/>
  <c r="M109" i="44"/>
  <c r="O108" i="44"/>
  <c r="P108" i="44" s="1"/>
  <c r="M108" i="44"/>
  <c r="O107" i="44"/>
  <c r="P107" i="44" s="1"/>
  <c r="M107" i="44"/>
  <c r="O106" i="44"/>
  <c r="P106" i="44" s="1"/>
  <c r="M106" i="44"/>
  <c r="O105" i="44"/>
  <c r="P105" i="44" s="1"/>
  <c r="M105" i="44"/>
  <c r="O104" i="44"/>
  <c r="P104" i="44" s="1"/>
  <c r="M104" i="44"/>
  <c r="O103" i="44"/>
  <c r="P103" i="44" s="1"/>
  <c r="S103" i="44" s="1"/>
  <c r="AN104" i="13" s="1"/>
  <c r="M103" i="44"/>
  <c r="O102" i="44"/>
  <c r="M102" i="44"/>
  <c r="O101" i="44"/>
  <c r="P101" i="44" s="1"/>
  <c r="M101" i="44"/>
  <c r="O100" i="44"/>
  <c r="P100" i="44" s="1"/>
  <c r="M100" i="44"/>
  <c r="O99" i="44"/>
  <c r="P99" i="44" s="1"/>
  <c r="M99" i="44"/>
  <c r="O98" i="44"/>
  <c r="P98" i="44" s="1"/>
  <c r="S98" i="44" s="1"/>
  <c r="AN99" i="13" s="1"/>
  <c r="M98" i="44"/>
  <c r="O97" i="44"/>
  <c r="P97" i="44" s="1"/>
  <c r="M97" i="44"/>
  <c r="O96" i="44"/>
  <c r="P96" i="44" s="1"/>
  <c r="M96" i="44"/>
  <c r="O95" i="44"/>
  <c r="P95" i="44" s="1"/>
  <c r="M95" i="44"/>
  <c r="I95" i="44"/>
  <c r="I96" i="44" s="1"/>
  <c r="I97" i="44" s="1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O94" i="44"/>
  <c r="P94" i="44" s="1"/>
  <c r="M94" i="44"/>
  <c r="O93" i="44"/>
  <c r="P93" i="44" s="1"/>
  <c r="M93" i="44"/>
  <c r="O92" i="44"/>
  <c r="P92" i="44" s="1"/>
  <c r="M92" i="44"/>
  <c r="O91" i="44"/>
  <c r="M91" i="44"/>
  <c r="O90" i="44"/>
  <c r="P90" i="44" s="1"/>
  <c r="M90" i="44"/>
  <c r="O89" i="44"/>
  <c r="P89" i="44" s="1"/>
  <c r="M89" i="44"/>
  <c r="O88" i="44"/>
  <c r="P88" i="44" s="1"/>
  <c r="M88" i="44"/>
  <c r="O87" i="44"/>
  <c r="M87" i="44"/>
  <c r="O86" i="44"/>
  <c r="P86" i="44" s="1"/>
  <c r="M86" i="44"/>
  <c r="O85" i="44"/>
  <c r="P85" i="44" s="1"/>
  <c r="M85" i="44"/>
  <c r="O84" i="44"/>
  <c r="P84" i="44" s="1"/>
  <c r="M84" i="44"/>
  <c r="O83" i="44"/>
  <c r="M83" i="44"/>
  <c r="O82" i="44"/>
  <c r="P82" i="44" s="1"/>
  <c r="M82" i="44"/>
  <c r="O81" i="44"/>
  <c r="P81" i="44" s="1"/>
  <c r="S81" i="44" s="1"/>
  <c r="AN82" i="13" s="1"/>
  <c r="M81" i="44"/>
  <c r="O80" i="44"/>
  <c r="P80" i="44" s="1"/>
  <c r="M80" i="44"/>
  <c r="O79" i="44"/>
  <c r="M79" i="44"/>
  <c r="O78" i="44"/>
  <c r="M78" i="44"/>
  <c r="O77" i="44"/>
  <c r="P77" i="44" s="1"/>
  <c r="M77" i="44"/>
  <c r="O76" i="44"/>
  <c r="P76" i="44" s="1"/>
  <c r="M76" i="44"/>
  <c r="O75" i="44"/>
  <c r="M75" i="44"/>
  <c r="O74" i="44"/>
  <c r="M74" i="44"/>
  <c r="O73" i="44"/>
  <c r="P73" i="44" s="1"/>
  <c r="M73" i="44"/>
  <c r="O72" i="44"/>
  <c r="P72" i="44" s="1"/>
  <c r="M72" i="44"/>
  <c r="O71" i="44"/>
  <c r="M71" i="44"/>
  <c r="O70" i="44"/>
  <c r="M70" i="44"/>
  <c r="O69" i="44"/>
  <c r="P69" i="44" s="1"/>
  <c r="M69" i="44"/>
  <c r="O68" i="44"/>
  <c r="P68" i="44" s="1"/>
  <c r="M68" i="44"/>
  <c r="O67" i="44"/>
  <c r="M67" i="44"/>
  <c r="O66" i="44"/>
  <c r="P66" i="44" s="1"/>
  <c r="M66" i="44"/>
  <c r="O65" i="44"/>
  <c r="P65" i="44" s="1"/>
  <c r="M65" i="44"/>
  <c r="O64" i="44"/>
  <c r="P64" i="44" s="1"/>
  <c r="M64" i="44"/>
  <c r="I64" i="44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I84" i="44" s="1"/>
  <c r="I85" i="44" s="1"/>
  <c r="I86" i="44" s="1"/>
  <c r="I87" i="44" s="1"/>
  <c r="I88" i="44" s="1"/>
  <c r="I89" i="44" s="1"/>
  <c r="I90" i="44" s="1"/>
  <c r="I91" i="44" s="1"/>
  <c r="I92" i="44" s="1"/>
  <c r="I93" i="44" s="1"/>
  <c r="O63" i="44"/>
  <c r="M63" i="44"/>
  <c r="O62" i="44"/>
  <c r="P62" i="44" s="1"/>
  <c r="M62" i="44"/>
  <c r="O61" i="44"/>
  <c r="P61" i="44" s="1"/>
  <c r="M61" i="44"/>
  <c r="O60" i="44"/>
  <c r="M60" i="44"/>
  <c r="O59" i="44"/>
  <c r="M59" i="44"/>
  <c r="O58" i="44"/>
  <c r="P58" i="44" s="1"/>
  <c r="M58" i="44"/>
  <c r="O57" i="44"/>
  <c r="P57" i="44" s="1"/>
  <c r="M57" i="44"/>
  <c r="O56" i="44"/>
  <c r="M56" i="44"/>
  <c r="O55" i="44"/>
  <c r="M55" i="44"/>
  <c r="O54" i="44"/>
  <c r="P54" i="44" s="1"/>
  <c r="M54" i="44"/>
  <c r="O53" i="44"/>
  <c r="P53" i="44" s="1"/>
  <c r="M53" i="44"/>
  <c r="O52" i="44"/>
  <c r="M52" i="44"/>
  <c r="O51" i="44"/>
  <c r="P51" i="44" s="1"/>
  <c r="M51" i="44"/>
  <c r="O50" i="44"/>
  <c r="P50" i="44" s="1"/>
  <c r="M50" i="44"/>
  <c r="O49" i="44"/>
  <c r="P49" i="44" s="1"/>
  <c r="M49" i="44"/>
  <c r="O48" i="44"/>
  <c r="M48" i="44"/>
  <c r="O47" i="44"/>
  <c r="M47" i="44"/>
  <c r="O46" i="44"/>
  <c r="P46" i="44" s="1"/>
  <c r="M46" i="44"/>
  <c r="O45" i="44"/>
  <c r="P45" i="44" s="1"/>
  <c r="M45" i="44"/>
  <c r="O44" i="44"/>
  <c r="M44" i="44"/>
  <c r="O43" i="44"/>
  <c r="P43" i="44" s="1"/>
  <c r="M43" i="44"/>
  <c r="O42" i="44"/>
  <c r="P42" i="44" s="1"/>
  <c r="M42" i="44"/>
  <c r="O41" i="44"/>
  <c r="P41" i="44" s="1"/>
  <c r="M41" i="44"/>
  <c r="O40" i="44"/>
  <c r="M40" i="44"/>
  <c r="O39" i="44"/>
  <c r="M39" i="44"/>
  <c r="O38" i="44"/>
  <c r="P38" i="44" s="1"/>
  <c r="M38" i="44"/>
  <c r="O37" i="44"/>
  <c r="P37" i="44" s="1"/>
  <c r="M37" i="44"/>
  <c r="O36" i="44"/>
  <c r="M36" i="44"/>
  <c r="I36" i="44"/>
  <c r="I37" i="44" s="1"/>
  <c r="I38" i="44" s="1"/>
  <c r="I39" i="44" s="1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O35" i="44"/>
  <c r="P35" i="44" s="1"/>
  <c r="M35" i="44"/>
  <c r="O34" i="44"/>
  <c r="P34" i="44" s="1"/>
  <c r="M34" i="44"/>
  <c r="O33" i="44"/>
  <c r="M33" i="44"/>
  <c r="O32" i="44"/>
  <c r="P32" i="44" s="1"/>
  <c r="M32" i="44"/>
  <c r="O31" i="44"/>
  <c r="P31" i="44" s="1"/>
  <c r="M31" i="44"/>
  <c r="O30" i="44"/>
  <c r="P30" i="44" s="1"/>
  <c r="M30" i="44"/>
  <c r="O29" i="44"/>
  <c r="M29" i="44"/>
  <c r="O28" i="44"/>
  <c r="P28" i="44" s="1"/>
  <c r="M28" i="44"/>
  <c r="O27" i="44"/>
  <c r="P27" i="44" s="1"/>
  <c r="M27" i="44"/>
  <c r="O26" i="44"/>
  <c r="P26" i="44" s="1"/>
  <c r="M26" i="44"/>
  <c r="O25" i="44"/>
  <c r="M25" i="44"/>
  <c r="O24" i="44"/>
  <c r="M24" i="44"/>
  <c r="O23" i="44"/>
  <c r="P23" i="44" s="1"/>
  <c r="M23" i="44"/>
  <c r="O22" i="44"/>
  <c r="P22" i="44" s="1"/>
  <c r="M22" i="44"/>
  <c r="O21" i="44"/>
  <c r="M21" i="44"/>
  <c r="O20" i="44"/>
  <c r="P20" i="44" s="1"/>
  <c r="M20" i="44"/>
  <c r="O19" i="44"/>
  <c r="P19" i="44" s="1"/>
  <c r="M19" i="44"/>
  <c r="O18" i="44"/>
  <c r="P18" i="44" s="1"/>
  <c r="M18" i="44"/>
  <c r="O17" i="44"/>
  <c r="P17" i="44" s="1"/>
  <c r="M17" i="44"/>
  <c r="O16" i="44"/>
  <c r="P16" i="44" s="1"/>
  <c r="M16" i="44"/>
  <c r="O15" i="44"/>
  <c r="P15" i="44" s="1"/>
  <c r="M15" i="44"/>
  <c r="O14" i="44"/>
  <c r="P14" i="44" s="1"/>
  <c r="M14" i="44"/>
  <c r="O13" i="44"/>
  <c r="P13" i="44" s="1"/>
  <c r="M13" i="44"/>
  <c r="O12" i="44"/>
  <c r="P12" i="44" s="1"/>
  <c r="M12" i="44"/>
  <c r="O11" i="44"/>
  <c r="P11" i="44" s="1"/>
  <c r="M11" i="44"/>
  <c r="O10" i="44"/>
  <c r="P10" i="44" s="1"/>
  <c r="M10" i="44"/>
  <c r="O9" i="44"/>
  <c r="P9" i="44" s="1"/>
  <c r="M9" i="44"/>
  <c r="C9" i="44"/>
  <c r="C12" i="44" s="1"/>
  <c r="O8" i="44"/>
  <c r="M8" i="44"/>
  <c r="C8" i="44"/>
  <c r="O7" i="44"/>
  <c r="P7" i="44" s="1"/>
  <c r="M7" i="44"/>
  <c r="O6" i="44"/>
  <c r="P6" i="44" s="1"/>
  <c r="M6" i="44"/>
  <c r="O5" i="44"/>
  <c r="M5" i="44"/>
  <c r="J5" i="44"/>
  <c r="J6" i="44" s="1"/>
  <c r="J7" i="44" s="1"/>
  <c r="J8" i="44" s="1"/>
  <c r="J9" i="44" s="1"/>
  <c r="J10" i="44" s="1"/>
  <c r="J11" i="44" s="1"/>
  <c r="J12" i="44" s="1"/>
  <c r="J13" i="44" s="1"/>
  <c r="J14" i="44" s="1"/>
  <c r="J15" i="44" s="1"/>
  <c r="J16" i="44" s="1"/>
  <c r="J17" i="44" s="1"/>
  <c r="J18" i="44" s="1"/>
  <c r="J19" i="44" s="1"/>
  <c r="J20" i="44" s="1"/>
  <c r="J21" i="44" s="1"/>
  <c r="J22" i="44" s="1"/>
  <c r="J23" i="44" s="1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J40" i="44" s="1"/>
  <c r="J41" i="44" s="1"/>
  <c r="J42" i="44" s="1"/>
  <c r="J43" i="44" s="1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J62" i="44" s="1"/>
  <c r="J63" i="44" s="1"/>
  <c r="J64" i="44" s="1"/>
  <c r="J65" i="44" s="1"/>
  <c r="J66" i="44" s="1"/>
  <c r="J67" i="44" s="1"/>
  <c r="J68" i="44" s="1"/>
  <c r="J69" i="44" s="1"/>
  <c r="J70" i="44" s="1"/>
  <c r="J71" i="44" s="1"/>
  <c r="J72" i="44" s="1"/>
  <c r="J73" i="44" s="1"/>
  <c r="J74" i="44" s="1"/>
  <c r="J75" i="44" s="1"/>
  <c r="J76" i="44" s="1"/>
  <c r="J77" i="44" s="1"/>
  <c r="J78" i="44" s="1"/>
  <c r="J79" i="44" s="1"/>
  <c r="J80" i="44" s="1"/>
  <c r="J81" i="44" s="1"/>
  <c r="J82" i="44" s="1"/>
  <c r="J83" i="44" s="1"/>
  <c r="J84" i="44" s="1"/>
  <c r="J85" i="44" s="1"/>
  <c r="J86" i="44" s="1"/>
  <c r="J87" i="44" s="1"/>
  <c r="J88" i="44" s="1"/>
  <c r="J89" i="44" s="1"/>
  <c r="J90" i="44" s="1"/>
  <c r="J91" i="44" s="1"/>
  <c r="J92" i="44" s="1"/>
  <c r="J93" i="44" s="1"/>
  <c r="J94" i="44" s="1"/>
  <c r="J95" i="44" s="1"/>
  <c r="J96" i="44" s="1"/>
  <c r="J97" i="44" s="1"/>
  <c r="J98" i="44" s="1"/>
  <c r="J99" i="44" s="1"/>
  <c r="J100" i="44" s="1"/>
  <c r="J101" i="44" s="1"/>
  <c r="J102" i="44" s="1"/>
  <c r="J103" i="44" s="1"/>
  <c r="J104" i="44" s="1"/>
  <c r="J105" i="44" s="1"/>
  <c r="J106" i="44" s="1"/>
  <c r="J107" i="44" s="1"/>
  <c r="J108" i="44" s="1"/>
  <c r="J109" i="44" s="1"/>
  <c r="J110" i="44" s="1"/>
  <c r="J111" i="44" s="1"/>
  <c r="J112" i="44" s="1"/>
  <c r="J113" i="44" s="1"/>
  <c r="J114" i="44" s="1"/>
  <c r="J115" i="44" s="1"/>
  <c r="J116" i="44" s="1"/>
  <c r="J117" i="44" s="1"/>
  <c r="J118" i="44" s="1"/>
  <c r="J119" i="44" s="1"/>
  <c r="J120" i="44" s="1"/>
  <c r="J121" i="44" s="1"/>
  <c r="J122" i="44" s="1"/>
  <c r="J123" i="44" s="1"/>
  <c r="J124" i="44" s="1"/>
  <c r="J125" i="44" s="1"/>
  <c r="J126" i="44" s="1"/>
  <c r="J127" i="44" s="1"/>
  <c r="J128" i="44" s="1"/>
  <c r="J129" i="44" s="1"/>
  <c r="J130" i="44" s="1"/>
  <c r="J131" i="44" s="1"/>
  <c r="J132" i="44" s="1"/>
  <c r="J133" i="44" s="1"/>
  <c r="J134" i="44" s="1"/>
  <c r="J135" i="44" s="1"/>
  <c r="J136" i="44" s="1"/>
  <c r="J137" i="44" s="1"/>
  <c r="J138" i="44" s="1"/>
  <c r="J139" i="44" s="1"/>
  <c r="J140" i="44" s="1"/>
  <c r="J141" i="44" s="1"/>
  <c r="J142" i="44" s="1"/>
  <c r="J143" i="44" s="1"/>
  <c r="J144" i="44" s="1"/>
  <c r="J145" i="44" s="1"/>
  <c r="J146" i="44" s="1"/>
  <c r="J147" i="44" s="1"/>
  <c r="J148" i="44" s="1"/>
  <c r="J149" i="44" s="1"/>
  <c r="J150" i="44" s="1"/>
  <c r="J151" i="44" s="1"/>
  <c r="J152" i="44" s="1"/>
  <c r="J153" i="44" s="1"/>
  <c r="J154" i="44" s="1"/>
  <c r="J155" i="44" s="1"/>
  <c r="J156" i="44" s="1"/>
  <c r="J157" i="44" s="1"/>
  <c r="J158" i="44" s="1"/>
  <c r="J159" i="44" s="1"/>
  <c r="J160" i="44" s="1"/>
  <c r="J161" i="44" s="1"/>
  <c r="J162" i="44" s="1"/>
  <c r="J163" i="44" s="1"/>
  <c r="J164" i="44" s="1"/>
  <c r="J165" i="44" s="1"/>
  <c r="J166" i="44" s="1"/>
  <c r="J167" i="44" s="1"/>
  <c r="J168" i="44" s="1"/>
  <c r="J169" i="44" s="1"/>
  <c r="J170" i="44" s="1"/>
  <c r="J171" i="44" s="1"/>
  <c r="J172" i="44" s="1"/>
  <c r="J173" i="44" s="1"/>
  <c r="J174" i="44" s="1"/>
  <c r="J175" i="44" s="1"/>
  <c r="J176" i="44" s="1"/>
  <c r="J177" i="44" s="1"/>
  <c r="J178" i="44" s="1"/>
  <c r="J179" i="44" s="1"/>
  <c r="J180" i="44" s="1"/>
  <c r="J181" i="44" s="1"/>
  <c r="J182" i="44" s="1"/>
  <c r="J183" i="44" s="1"/>
  <c r="J184" i="44" s="1"/>
  <c r="J185" i="44" s="1"/>
  <c r="J186" i="44" s="1"/>
  <c r="J187" i="44" s="1"/>
  <c r="J188" i="44" s="1"/>
  <c r="J189" i="44" s="1"/>
  <c r="J190" i="44" s="1"/>
  <c r="J191" i="44" s="1"/>
  <c r="J192" i="44" s="1"/>
  <c r="J193" i="44" s="1"/>
  <c r="J194" i="44" s="1"/>
  <c r="J195" i="44" s="1"/>
  <c r="J196" i="44" s="1"/>
  <c r="J197" i="44" s="1"/>
  <c r="J198" i="44" s="1"/>
  <c r="J199" i="44" s="1"/>
  <c r="J200" i="44" s="1"/>
  <c r="J201" i="44" s="1"/>
  <c r="J202" i="44" s="1"/>
  <c r="J203" i="44" s="1"/>
  <c r="J204" i="44" s="1"/>
  <c r="J205" i="44" s="1"/>
  <c r="J206" i="44" s="1"/>
  <c r="J207" i="44" s="1"/>
  <c r="J208" i="44" s="1"/>
  <c r="J209" i="44" s="1"/>
  <c r="J210" i="44" s="1"/>
  <c r="J211" i="44" s="1"/>
  <c r="J212" i="44" s="1"/>
  <c r="J213" i="44" s="1"/>
  <c r="J214" i="44" s="1"/>
  <c r="J215" i="44" s="1"/>
  <c r="J216" i="44" s="1"/>
  <c r="J217" i="44" s="1"/>
  <c r="J218" i="44" s="1"/>
  <c r="J219" i="44" s="1"/>
  <c r="J220" i="44" s="1"/>
  <c r="J221" i="44" s="1"/>
  <c r="J222" i="44" s="1"/>
  <c r="J223" i="44" s="1"/>
  <c r="J224" i="44" s="1"/>
  <c r="J225" i="44" s="1"/>
  <c r="J226" i="44" s="1"/>
  <c r="J227" i="44" s="1"/>
  <c r="J228" i="44" s="1"/>
  <c r="J229" i="44" s="1"/>
  <c r="J230" i="44" s="1"/>
  <c r="J231" i="44" s="1"/>
  <c r="J232" i="44" s="1"/>
  <c r="J233" i="44" s="1"/>
  <c r="J234" i="44" s="1"/>
  <c r="J235" i="44" s="1"/>
  <c r="J236" i="44" s="1"/>
  <c r="J237" i="44" s="1"/>
  <c r="J238" i="44" s="1"/>
  <c r="J239" i="44" s="1"/>
  <c r="J240" i="44" s="1"/>
  <c r="J241" i="44" s="1"/>
  <c r="J242" i="44" s="1"/>
  <c r="J243" i="44" s="1"/>
  <c r="J244" i="44" s="1"/>
  <c r="J245" i="44" s="1"/>
  <c r="J246" i="44" s="1"/>
  <c r="J247" i="44" s="1"/>
  <c r="J248" i="44" s="1"/>
  <c r="J249" i="44" s="1"/>
  <c r="J250" i="44" s="1"/>
  <c r="J251" i="44" s="1"/>
  <c r="J252" i="44" s="1"/>
  <c r="J253" i="44" s="1"/>
  <c r="J254" i="44" s="1"/>
  <c r="J255" i="44" s="1"/>
  <c r="J256" i="44" s="1"/>
  <c r="J257" i="44" s="1"/>
  <c r="J258" i="44" s="1"/>
  <c r="J259" i="44" s="1"/>
  <c r="J260" i="44" s="1"/>
  <c r="J261" i="44" s="1"/>
  <c r="J262" i="44" s="1"/>
  <c r="J263" i="44" s="1"/>
  <c r="J264" i="44" s="1"/>
  <c r="J265" i="44" s="1"/>
  <c r="J266" i="44" s="1"/>
  <c r="J267" i="44" s="1"/>
  <c r="J268" i="44" s="1"/>
  <c r="J269" i="44" s="1"/>
  <c r="J270" i="44" s="1"/>
  <c r="J271" i="44" s="1"/>
  <c r="J272" i="44" s="1"/>
  <c r="J273" i="44" s="1"/>
  <c r="J274" i="44" s="1"/>
  <c r="J275" i="44" s="1"/>
  <c r="J276" i="44" s="1"/>
  <c r="J277" i="44" s="1"/>
  <c r="J278" i="44" s="1"/>
  <c r="J279" i="44" s="1"/>
  <c r="J280" i="44" s="1"/>
  <c r="J281" i="44" s="1"/>
  <c r="J282" i="44" s="1"/>
  <c r="J283" i="44" s="1"/>
  <c r="J284" i="44" s="1"/>
  <c r="J285" i="44" s="1"/>
  <c r="J286" i="44" s="1"/>
  <c r="J287" i="44" s="1"/>
  <c r="J288" i="44" s="1"/>
  <c r="J289" i="44" s="1"/>
  <c r="J290" i="44" s="1"/>
  <c r="J291" i="44" s="1"/>
  <c r="J292" i="44" s="1"/>
  <c r="J293" i="44" s="1"/>
  <c r="J294" i="44" s="1"/>
  <c r="J295" i="44" s="1"/>
  <c r="J296" i="44" s="1"/>
  <c r="J297" i="44" s="1"/>
  <c r="J298" i="44" s="1"/>
  <c r="J299" i="44" s="1"/>
  <c r="J300" i="44" s="1"/>
  <c r="J301" i="44" s="1"/>
  <c r="J302" i="44" s="1"/>
  <c r="J303" i="44" s="1"/>
  <c r="J304" i="44" s="1"/>
  <c r="J305" i="44" s="1"/>
  <c r="J306" i="44" s="1"/>
  <c r="J307" i="44" s="1"/>
  <c r="J308" i="44" s="1"/>
  <c r="J309" i="44" s="1"/>
  <c r="J310" i="44" s="1"/>
  <c r="J311" i="44" s="1"/>
  <c r="J312" i="44" s="1"/>
  <c r="J313" i="44" s="1"/>
  <c r="J314" i="44" s="1"/>
  <c r="J315" i="44" s="1"/>
  <c r="J316" i="44" s="1"/>
  <c r="J317" i="44" s="1"/>
  <c r="J318" i="44" s="1"/>
  <c r="J319" i="44" s="1"/>
  <c r="J320" i="44" s="1"/>
  <c r="J321" i="44" s="1"/>
  <c r="J322" i="44" s="1"/>
  <c r="J323" i="44" s="1"/>
  <c r="J324" i="44" s="1"/>
  <c r="J325" i="44" s="1"/>
  <c r="J326" i="44" s="1"/>
  <c r="J327" i="44" s="1"/>
  <c r="J328" i="44" s="1"/>
  <c r="J329" i="44" s="1"/>
  <c r="J330" i="44" s="1"/>
  <c r="J331" i="44" s="1"/>
  <c r="J332" i="44" s="1"/>
  <c r="J333" i="44" s="1"/>
  <c r="J334" i="44" s="1"/>
  <c r="J335" i="44" s="1"/>
  <c r="J336" i="44" s="1"/>
  <c r="J337" i="44" s="1"/>
  <c r="J338" i="44" s="1"/>
  <c r="J339" i="44" s="1"/>
  <c r="J340" i="44" s="1"/>
  <c r="J341" i="44" s="1"/>
  <c r="J342" i="44" s="1"/>
  <c r="J343" i="44" s="1"/>
  <c r="J344" i="44" s="1"/>
  <c r="J345" i="44" s="1"/>
  <c r="J346" i="44" s="1"/>
  <c r="J347" i="44" s="1"/>
  <c r="J348" i="44" s="1"/>
  <c r="J349" i="44" s="1"/>
  <c r="J350" i="44" s="1"/>
  <c r="J351" i="44" s="1"/>
  <c r="J352" i="44" s="1"/>
  <c r="J353" i="44" s="1"/>
  <c r="J354" i="44" s="1"/>
  <c r="J355" i="44" s="1"/>
  <c r="J356" i="44" s="1"/>
  <c r="J357" i="44" s="1"/>
  <c r="J358" i="44" s="1"/>
  <c r="J359" i="44" s="1"/>
  <c r="J360" i="44" s="1"/>
  <c r="J361" i="44" s="1"/>
  <c r="J362" i="44" s="1"/>
  <c r="J363" i="44" s="1"/>
  <c r="J364" i="44" s="1"/>
  <c r="J365" i="44" s="1"/>
  <c r="J366" i="44" s="1"/>
  <c r="J367" i="44" s="1"/>
  <c r="J368" i="44" s="1"/>
  <c r="I5" i="44"/>
  <c r="I6" i="44" s="1"/>
  <c r="I7" i="44" s="1"/>
  <c r="I8" i="44" s="1"/>
  <c r="I9" i="44" s="1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O4" i="44"/>
  <c r="P4" i="44" s="1"/>
  <c r="M4" i="44"/>
  <c r="D4" i="44"/>
  <c r="O368" i="43"/>
  <c r="P368" i="43" s="1"/>
  <c r="M368" i="43"/>
  <c r="O367" i="43"/>
  <c r="P367" i="43" s="1"/>
  <c r="S367" i="43" s="1"/>
  <c r="AM368" i="13" s="1"/>
  <c r="M367" i="43"/>
  <c r="O366" i="43"/>
  <c r="M366" i="43"/>
  <c r="O365" i="43"/>
  <c r="P365" i="43" s="1"/>
  <c r="M365" i="43"/>
  <c r="O364" i="43"/>
  <c r="P364" i="43" s="1"/>
  <c r="M364" i="43"/>
  <c r="O363" i="43"/>
  <c r="P363" i="43" s="1"/>
  <c r="M363" i="43"/>
  <c r="O362" i="43"/>
  <c r="M362" i="43"/>
  <c r="O361" i="43"/>
  <c r="P361" i="43" s="1"/>
  <c r="M361" i="43"/>
  <c r="O360" i="43"/>
  <c r="P360" i="43" s="1"/>
  <c r="M360" i="43"/>
  <c r="O359" i="43"/>
  <c r="P359" i="43" s="1"/>
  <c r="M359" i="43"/>
  <c r="O358" i="43"/>
  <c r="M358" i="43"/>
  <c r="O357" i="43"/>
  <c r="P357" i="43" s="1"/>
  <c r="M357" i="43"/>
  <c r="O356" i="43"/>
  <c r="M356" i="43"/>
  <c r="O355" i="43"/>
  <c r="M355" i="43"/>
  <c r="O354" i="43"/>
  <c r="M354" i="43"/>
  <c r="O353" i="43"/>
  <c r="P353" i="43" s="1"/>
  <c r="M353" i="43"/>
  <c r="O352" i="43"/>
  <c r="R352" i="43" s="1"/>
  <c r="L353" i="13" s="1"/>
  <c r="M352" i="43"/>
  <c r="O351" i="43"/>
  <c r="M351" i="43"/>
  <c r="O350" i="43"/>
  <c r="M350" i="43"/>
  <c r="O349" i="43"/>
  <c r="P349" i="43" s="1"/>
  <c r="M349" i="43"/>
  <c r="O348" i="43"/>
  <c r="M348" i="43"/>
  <c r="O347" i="43"/>
  <c r="P347" i="43" s="1"/>
  <c r="M347" i="43"/>
  <c r="O346" i="43"/>
  <c r="M346" i="43"/>
  <c r="O345" i="43"/>
  <c r="P345" i="43" s="1"/>
  <c r="M345" i="43"/>
  <c r="O344" i="43"/>
  <c r="M344" i="43"/>
  <c r="O343" i="43"/>
  <c r="P343" i="43" s="1"/>
  <c r="M343" i="43"/>
  <c r="I343" i="43"/>
  <c r="I344" i="43" s="1"/>
  <c r="I345" i="43" s="1"/>
  <c r="I346" i="43" s="1"/>
  <c r="I347" i="43" s="1"/>
  <c r="I348" i="43" s="1"/>
  <c r="I349" i="43" s="1"/>
  <c r="I350" i="43" s="1"/>
  <c r="I351" i="43" s="1"/>
  <c r="I352" i="43" s="1"/>
  <c r="I353" i="43" s="1"/>
  <c r="I354" i="43" s="1"/>
  <c r="I355" i="43" s="1"/>
  <c r="I356" i="43" s="1"/>
  <c r="I357" i="43" s="1"/>
  <c r="I358" i="43" s="1"/>
  <c r="I359" i="43" s="1"/>
  <c r="I360" i="43" s="1"/>
  <c r="I361" i="43" s="1"/>
  <c r="I362" i="43" s="1"/>
  <c r="I363" i="43" s="1"/>
  <c r="I364" i="43" s="1"/>
  <c r="I365" i="43" s="1"/>
  <c r="I366" i="43" s="1"/>
  <c r="I367" i="43" s="1"/>
  <c r="I368" i="43" s="1"/>
  <c r="O342" i="43"/>
  <c r="M342" i="43"/>
  <c r="O341" i="43"/>
  <c r="P341" i="43" s="1"/>
  <c r="S341" i="43" s="1"/>
  <c r="AM342" i="13" s="1"/>
  <c r="M341" i="43"/>
  <c r="O340" i="43"/>
  <c r="M340" i="43"/>
  <c r="O339" i="43"/>
  <c r="P339" i="43" s="1"/>
  <c r="M339" i="43"/>
  <c r="I339" i="43"/>
  <c r="I340" i="43" s="1"/>
  <c r="I341" i="43" s="1"/>
  <c r="I342" i="43" s="1"/>
  <c r="O338" i="43"/>
  <c r="M338" i="43"/>
  <c r="O337" i="43"/>
  <c r="P337" i="43" s="1"/>
  <c r="S337" i="43" s="1"/>
  <c r="AM338" i="13" s="1"/>
  <c r="M337" i="43"/>
  <c r="O336" i="43"/>
  <c r="P336" i="43" s="1"/>
  <c r="M336" i="43"/>
  <c r="O335" i="43"/>
  <c r="M335" i="43"/>
  <c r="O334" i="43"/>
  <c r="P334" i="43" s="1"/>
  <c r="M334" i="43"/>
  <c r="O333" i="43"/>
  <c r="P333" i="43" s="1"/>
  <c r="S333" i="43" s="1"/>
  <c r="AM334" i="13" s="1"/>
  <c r="M333" i="43"/>
  <c r="O332" i="43"/>
  <c r="P332" i="43" s="1"/>
  <c r="M332" i="43"/>
  <c r="O331" i="43"/>
  <c r="M331" i="43"/>
  <c r="O330" i="43"/>
  <c r="P330" i="43" s="1"/>
  <c r="M330" i="43"/>
  <c r="O329" i="43"/>
  <c r="M329" i="43"/>
  <c r="O328" i="43"/>
  <c r="M328" i="43"/>
  <c r="O327" i="43"/>
  <c r="M327" i="43"/>
  <c r="O326" i="43"/>
  <c r="P326" i="43" s="1"/>
  <c r="S326" i="43" s="1"/>
  <c r="AM327" i="13" s="1"/>
  <c r="M326" i="43"/>
  <c r="O325" i="43"/>
  <c r="M325" i="43"/>
  <c r="O324" i="43"/>
  <c r="M324" i="43"/>
  <c r="O323" i="43"/>
  <c r="M323" i="43"/>
  <c r="O322" i="43"/>
  <c r="P322" i="43" s="1"/>
  <c r="M322" i="43"/>
  <c r="O321" i="43"/>
  <c r="M321" i="43"/>
  <c r="O320" i="43"/>
  <c r="P320" i="43" s="1"/>
  <c r="M320" i="43"/>
  <c r="O319" i="43"/>
  <c r="M319" i="43"/>
  <c r="O318" i="43"/>
  <c r="P318" i="43" s="1"/>
  <c r="S318" i="43" s="1"/>
  <c r="AM319" i="13" s="1"/>
  <c r="M318" i="43"/>
  <c r="O317" i="43"/>
  <c r="M317" i="43"/>
  <c r="O316" i="43"/>
  <c r="P316" i="43" s="1"/>
  <c r="M316" i="43"/>
  <c r="O315" i="43"/>
  <c r="M315" i="43"/>
  <c r="O314" i="43"/>
  <c r="M314" i="43"/>
  <c r="O313" i="43"/>
  <c r="M313" i="43"/>
  <c r="O312" i="43"/>
  <c r="M312" i="43"/>
  <c r="O311" i="43"/>
  <c r="M311" i="43"/>
  <c r="O310" i="43"/>
  <c r="P310" i="43" s="1"/>
  <c r="M310" i="43"/>
  <c r="O309" i="43"/>
  <c r="M309" i="43"/>
  <c r="I309" i="43"/>
  <c r="I310" i="43" s="1"/>
  <c r="I311" i="43" s="1"/>
  <c r="I312" i="43" s="1"/>
  <c r="I313" i="43" s="1"/>
  <c r="I314" i="43" s="1"/>
  <c r="I315" i="43" s="1"/>
  <c r="I316" i="43" s="1"/>
  <c r="I317" i="43" s="1"/>
  <c r="I318" i="43" s="1"/>
  <c r="I319" i="43" s="1"/>
  <c r="I320" i="43" s="1"/>
  <c r="I321" i="43" s="1"/>
  <c r="I322" i="43" s="1"/>
  <c r="I323" i="43" s="1"/>
  <c r="I324" i="43" s="1"/>
  <c r="I325" i="43" s="1"/>
  <c r="I326" i="43" s="1"/>
  <c r="I327" i="43" s="1"/>
  <c r="I328" i="43" s="1"/>
  <c r="I329" i="43" s="1"/>
  <c r="I330" i="43" s="1"/>
  <c r="I331" i="43" s="1"/>
  <c r="I332" i="43" s="1"/>
  <c r="I333" i="43" s="1"/>
  <c r="I334" i="43" s="1"/>
  <c r="I335" i="43" s="1"/>
  <c r="I336" i="43" s="1"/>
  <c r="I337" i="43" s="1"/>
  <c r="O308" i="43"/>
  <c r="M308" i="43"/>
  <c r="O307" i="43"/>
  <c r="P307" i="43" s="1"/>
  <c r="M307" i="43"/>
  <c r="O306" i="43"/>
  <c r="M306" i="43"/>
  <c r="O305" i="43"/>
  <c r="M305" i="43"/>
  <c r="O304" i="43"/>
  <c r="M304" i="43"/>
  <c r="O303" i="43"/>
  <c r="P303" i="43" s="1"/>
  <c r="S303" i="43" s="1"/>
  <c r="AM304" i="13" s="1"/>
  <c r="M303" i="43"/>
  <c r="O302" i="43"/>
  <c r="P302" i="43" s="1"/>
  <c r="M302" i="43"/>
  <c r="O301" i="43"/>
  <c r="M301" i="43"/>
  <c r="O300" i="43"/>
  <c r="P300" i="43" s="1"/>
  <c r="M300" i="43"/>
  <c r="O299" i="43"/>
  <c r="R299" i="43" s="1"/>
  <c r="L300" i="13" s="1"/>
  <c r="M299" i="43"/>
  <c r="O298" i="43"/>
  <c r="M298" i="43"/>
  <c r="O297" i="43"/>
  <c r="M297" i="43"/>
  <c r="O296" i="43"/>
  <c r="P296" i="43" s="1"/>
  <c r="M296" i="43"/>
  <c r="O295" i="43"/>
  <c r="M295" i="43"/>
  <c r="O294" i="43"/>
  <c r="M294" i="43"/>
  <c r="O293" i="43"/>
  <c r="M293" i="43"/>
  <c r="O292" i="43"/>
  <c r="P292" i="43" s="1"/>
  <c r="M292" i="43"/>
  <c r="O291" i="43"/>
  <c r="P291" i="43" s="1"/>
  <c r="M291" i="43"/>
  <c r="O290" i="43"/>
  <c r="M290" i="43"/>
  <c r="O289" i="43"/>
  <c r="M289" i="43"/>
  <c r="O288" i="43"/>
  <c r="P288" i="43" s="1"/>
  <c r="S288" i="43" s="1"/>
  <c r="AM289" i="13" s="1"/>
  <c r="M288" i="43"/>
  <c r="O287" i="43"/>
  <c r="P287" i="43" s="1"/>
  <c r="M287" i="43"/>
  <c r="O286" i="43"/>
  <c r="M286" i="43"/>
  <c r="O285" i="43"/>
  <c r="M285" i="43"/>
  <c r="O284" i="43"/>
  <c r="P284" i="43" s="1"/>
  <c r="M284" i="43"/>
  <c r="O283" i="43"/>
  <c r="M283" i="43"/>
  <c r="O282" i="43"/>
  <c r="M282" i="43"/>
  <c r="O281" i="43"/>
  <c r="M281" i="43"/>
  <c r="O280" i="43"/>
  <c r="P280" i="43" s="1"/>
  <c r="M280" i="43"/>
  <c r="O279" i="43"/>
  <c r="R279" i="43" s="1"/>
  <c r="L280" i="13" s="1"/>
  <c r="M279" i="43"/>
  <c r="O278" i="43"/>
  <c r="M278" i="43"/>
  <c r="I278" i="43"/>
  <c r="I279" i="43" s="1"/>
  <c r="I280" i="43" s="1"/>
  <c r="I281" i="43" s="1"/>
  <c r="I282" i="43" s="1"/>
  <c r="I283" i="43" s="1"/>
  <c r="I284" i="43" s="1"/>
  <c r="I285" i="43" s="1"/>
  <c r="I286" i="43" s="1"/>
  <c r="I287" i="43" s="1"/>
  <c r="I288" i="43" s="1"/>
  <c r="I289" i="43" s="1"/>
  <c r="I290" i="43" s="1"/>
  <c r="I291" i="43" s="1"/>
  <c r="I292" i="43" s="1"/>
  <c r="I293" i="43" s="1"/>
  <c r="I294" i="43" s="1"/>
  <c r="I295" i="43" s="1"/>
  <c r="I296" i="43" s="1"/>
  <c r="I297" i="43" s="1"/>
  <c r="I298" i="43" s="1"/>
  <c r="I299" i="43" s="1"/>
  <c r="I300" i="43" s="1"/>
  <c r="I301" i="43" s="1"/>
  <c r="I302" i="43" s="1"/>
  <c r="I303" i="43" s="1"/>
  <c r="I304" i="43" s="1"/>
  <c r="I305" i="43" s="1"/>
  <c r="I306" i="43" s="1"/>
  <c r="I307" i="43" s="1"/>
  <c r="O277" i="43"/>
  <c r="M277" i="43"/>
  <c r="P276" i="43"/>
  <c r="O276" i="43"/>
  <c r="M276" i="43"/>
  <c r="O275" i="43"/>
  <c r="M275" i="43"/>
  <c r="O274" i="43"/>
  <c r="M274" i="43"/>
  <c r="O273" i="43"/>
  <c r="P273" i="43" s="1"/>
  <c r="M273" i="43"/>
  <c r="O272" i="43"/>
  <c r="M272" i="43"/>
  <c r="O271" i="43"/>
  <c r="M271" i="43"/>
  <c r="O270" i="43"/>
  <c r="M270" i="43"/>
  <c r="O269" i="43"/>
  <c r="P269" i="43" s="1"/>
  <c r="M269" i="43"/>
  <c r="O268" i="43"/>
  <c r="M268" i="43"/>
  <c r="O267" i="43"/>
  <c r="M267" i="43"/>
  <c r="O266" i="43"/>
  <c r="M266" i="43"/>
  <c r="O265" i="43"/>
  <c r="P265" i="43" s="1"/>
  <c r="M265" i="43"/>
  <c r="O264" i="43"/>
  <c r="P264" i="43" s="1"/>
  <c r="M264" i="43"/>
  <c r="O263" i="43"/>
  <c r="M263" i="43"/>
  <c r="O262" i="43"/>
  <c r="M262" i="43"/>
  <c r="O261" i="43"/>
  <c r="P261" i="43" s="1"/>
  <c r="M261" i="43"/>
  <c r="O260" i="43"/>
  <c r="P260" i="43" s="1"/>
  <c r="M260" i="43"/>
  <c r="O259" i="43"/>
  <c r="M259" i="43"/>
  <c r="O258" i="43"/>
  <c r="M258" i="43"/>
  <c r="O257" i="43"/>
  <c r="P257" i="43" s="1"/>
  <c r="M257" i="43"/>
  <c r="O256" i="43"/>
  <c r="R256" i="43" s="1"/>
  <c r="L257" i="13" s="1"/>
  <c r="M256" i="43"/>
  <c r="O255" i="43"/>
  <c r="M255" i="43"/>
  <c r="O254" i="43"/>
  <c r="M254" i="43"/>
  <c r="O253" i="43"/>
  <c r="P253" i="43" s="1"/>
  <c r="M253" i="43"/>
  <c r="O252" i="43"/>
  <c r="P252" i="43" s="1"/>
  <c r="M252" i="43"/>
  <c r="O251" i="43"/>
  <c r="M251" i="43"/>
  <c r="O250" i="43"/>
  <c r="M250" i="43"/>
  <c r="O249" i="43"/>
  <c r="P249" i="43" s="1"/>
  <c r="M249" i="43"/>
  <c r="O248" i="43"/>
  <c r="P248" i="43" s="1"/>
  <c r="M248" i="43"/>
  <c r="I248" i="43"/>
  <c r="I249" i="43" s="1"/>
  <c r="I250" i="43" s="1"/>
  <c r="I251" i="43" s="1"/>
  <c r="I252" i="43" s="1"/>
  <c r="I253" i="43" s="1"/>
  <c r="I254" i="43" s="1"/>
  <c r="I255" i="43" s="1"/>
  <c r="I256" i="43" s="1"/>
  <c r="I257" i="43" s="1"/>
  <c r="I258" i="43" s="1"/>
  <c r="I259" i="43" s="1"/>
  <c r="I260" i="43" s="1"/>
  <c r="I261" i="43" s="1"/>
  <c r="I262" i="43" s="1"/>
  <c r="I263" i="43" s="1"/>
  <c r="I264" i="43" s="1"/>
  <c r="I265" i="43" s="1"/>
  <c r="I266" i="43" s="1"/>
  <c r="I267" i="43" s="1"/>
  <c r="I268" i="43" s="1"/>
  <c r="I269" i="43" s="1"/>
  <c r="I270" i="43" s="1"/>
  <c r="I271" i="43" s="1"/>
  <c r="I272" i="43" s="1"/>
  <c r="I273" i="43" s="1"/>
  <c r="I274" i="43" s="1"/>
  <c r="I275" i="43" s="1"/>
  <c r="I276" i="43" s="1"/>
  <c r="O247" i="43"/>
  <c r="M247" i="43"/>
  <c r="O246" i="43"/>
  <c r="P246" i="43" s="1"/>
  <c r="M246" i="43"/>
  <c r="S246" i="43" s="1"/>
  <c r="AM247" i="13" s="1"/>
  <c r="O245" i="43"/>
  <c r="P245" i="43" s="1"/>
  <c r="M245" i="43"/>
  <c r="O244" i="43"/>
  <c r="P244" i="43" s="1"/>
  <c r="M244" i="43"/>
  <c r="O243" i="43"/>
  <c r="M243" i="43"/>
  <c r="O242" i="43"/>
  <c r="P242" i="43" s="1"/>
  <c r="M242" i="43"/>
  <c r="O241" i="43"/>
  <c r="P241" i="43" s="1"/>
  <c r="M241" i="43"/>
  <c r="O240" i="43"/>
  <c r="P240" i="43" s="1"/>
  <c r="M240" i="43"/>
  <c r="O239" i="43"/>
  <c r="M239" i="43"/>
  <c r="O238" i="43"/>
  <c r="P238" i="43" s="1"/>
  <c r="M238" i="43"/>
  <c r="O237" i="43"/>
  <c r="M237" i="43"/>
  <c r="O236" i="43"/>
  <c r="M236" i="43"/>
  <c r="O235" i="43"/>
  <c r="M235" i="43"/>
  <c r="O234" i="43"/>
  <c r="P234" i="43" s="1"/>
  <c r="M234" i="43"/>
  <c r="O233" i="43"/>
  <c r="M233" i="43"/>
  <c r="O232" i="43"/>
  <c r="M232" i="43"/>
  <c r="O231" i="43"/>
  <c r="M231" i="43"/>
  <c r="O230" i="43"/>
  <c r="P230" i="43" s="1"/>
  <c r="M230" i="43"/>
  <c r="O229" i="43"/>
  <c r="M229" i="43"/>
  <c r="O228" i="43"/>
  <c r="M228" i="43"/>
  <c r="O227" i="43"/>
  <c r="M227" i="43"/>
  <c r="O226" i="43"/>
  <c r="P226" i="43" s="1"/>
  <c r="M226" i="43"/>
  <c r="O225" i="43"/>
  <c r="P225" i="43" s="1"/>
  <c r="M225" i="43"/>
  <c r="O224" i="43"/>
  <c r="M224" i="43"/>
  <c r="O223" i="43"/>
  <c r="M223" i="43"/>
  <c r="O222" i="43"/>
  <c r="P222" i="43" s="1"/>
  <c r="M222" i="43"/>
  <c r="P221" i="43"/>
  <c r="O221" i="43"/>
  <c r="M221" i="43"/>
  <c r="O220" i="43"/>
  <c r="M220" i="43"/>
  <c r="O219" i="43"/>
  <c r="M219" i="43"/>
  <c r="O218" i="43"/>
  <c r="P218" i="43" s="1"/>
  <c r="M218" i="43"/>
  <c r="O217" i="43"/>
  <c r="M217" i="43"/>
  <c r="I217" i="43"/>
  <c r="I218" i="43" s="1"/>
  <c r="I219" i="43" s="1"/>
  <c r="I220" i="43" s="1"/>
  <c r="I221" i="43" s="1"/>
  <c r="I222" i="43" s="1"/>
  <c r="I223" i="43" s="1"/>
  <c r="I224" i="43" s="1"/>
  <c r="I225" i="43" s="1"/>
  <c r="I226" i="43" s="1"/>
  <c r="I227" i="43" s="1"/>
  <c r="I228" i="43" s="1"/>
  <c r="I229" i="43" s="1"/>
  <c r="I230" i="43" s="1"/>
  <c r="I231" i="43" s="1"/>
  <c r="I232" i="43" s="1"/>
  <c r="I233" i="43" s="1"/>
  <c r="I234" i="43" s="1"/>
  <c r="I235" i="43" s="1"/>
  <c r="I236" i="43" s="1"/>
  <c r="I237" i="43" s="1"/>
  <c r="I238" i="43" s="1"/>
  <c r="I239" i="43" s="1"/>
  <c r="I240" i="43" s="1"/>
  <c r="I241" i="43" s="1"/>
  <c r="I242" i="43" s="1"/>
  <c r="I243" i="43" s="1"/>
  <c r="I244" i="43" s="1"/>
  <c r="I245" i="43" s="1"/>
  <c r="I246" i="43" s="1"/>
  <c r="O216" i="43"/>
  <c r="M216" i="43"/>
  <c r="O215" i="43"/>
  <c r="P215" i="43" s="1"/>
  <c r="M215" i="43"/>
  <c r="O214" i="43"/>
  <c r="P214" i="43" s="1"/>
  <c r="M214" i="43"/>
  <c r="O213" i="43"/>
  <c r="M213" i="43"/>
  <c r="O212" i="43"/>
  <c r="M212" i="43"/>
  <c r="O211" i="43"/>
  <c r="P211" i="43" s="1"/>
  <c r="M211" i="43"/>
  <c r="O210" i="43"/>
  <c r="R210" i="43" s="1"/>
  <c r="L211" i="13" s="1"/>
  <c r="M210" i="43"/>
  <c r="O209" i="43"/>
  <c r="M209" i="43"/>
  <c r="O208" i="43"/>
  <c r="M208" i="43"/>
  <c r="O207" i="43"/>
  <c r="P207" i="43" s="1"/>
  <c r="S207" i="43" s="1"/>
  <c r="AM208" i="13" s="1"/>
  <c r="M207" i="43"/>
  <c r="O206" i="43"/>
  <c r="R206" i="43" s="1"/>
  <c r="L207" i="13" s="1"/>
  <c r="M206" i="43"/>
  <c r="O205" i="43"/>
  <c r="M205" i="43"/>
  <c r="O204" i="43"/>
  <c r="P204" i="43" s="1"/>
  <c r="S204" i="43" s="1"/>
  <c r="AM205" i="13" s="1"/>
  <c r="M204" i="43"/>
  <c r="O203" i="43"/>
  <c r="M203" i="43"/>
  <c r="O202" i="43"/>
  <c r="R202" i="43" s="1"/>
  <c r="L203" i="13" s="1"/>
  <c r="M202" i="43"/>
  <c r="O201" i="43"/>
  <c r="M201" i="43"/>
  <c r="O200" i="43"/>
  <c r="R200" i="43" s="1"/>
  <c r="L201" i="13" s="1"/>
  <c r="M200" i="43"/>
  <c r="O199" i="43"/>
  <c r="P199" i="43" s="1"/>
  <c r="S199" i="43" s="1"/>
  <c r="AM200" i="13" s="1"/>
  <c r="M199" i="43"/>
  <c r="O198" i="43"/>
  <c r="P198" i="43" s="1"/>
  <c r="M198" i="43"/>
  <c r="O197" i="43"/>
  <c r="M197" i="43"/>
  <c r="O196" i="43"/>
  <c r="P196" i="43" s="1"/>
  <c r="M196" i="43"/>
  <c r="O195" i="43"/>
  <c r="P195" i="43" s="1"/>
  <c r="M195" i="43"/>
  <c r="O194" i="43"/>
  <c r="M194" i="43"/>
  <c r="O193" i="43"/>
  <c r="P193" i="43" s="1"/>
  <c r="M193" i="43"/>
  <c r="O192" i="43"/>
  <c r="P192" i="43" s="1"/>
  <c r="S192" i="43" s="1"/>
  <c r="AM193" i="13" s="1"/>
  <c r="M192" i="43"/>
  <c r="O191" i="43"/>
  <c r="P191" i="43" s="1"/>
  <c r="S191" i="43" s="1"/>
  <c r="AM192" i="13" s="1"/>
  <c r="M191" i="43"/>
  <c r="O190" i="43"/>
  <c r="M190" i="43"/>
  <c r="O189" i="43"/>
  <c r="P189" i="43" s="1"/>
  <c r="M189" i="43"/>
  <c r="O188" i="43"/>
  <c r="M188" i="43"/>
  <c r="O187" i="43"/>
  <c r="P187" i="43" s="1"/>
  <c r="M187" i="43"/>
  <c r="I187" i="43"/>
  <c r="I188" i="43" s="1"/>
  <c r="I189" i="43" s="1"/>
  <c r="I190" i="43" s="1"/>
  <c r="I191" i="43" s="1"/>
  <c r="I192" i="43" s="1"/>
  <c r="I193" i="43" s="1"/>
  <c r="I194" i="43" s="1"/>
  <c r="I195" i="43" s="1"/>
  <c r="I196" i="43" s="1"/>
  <c r="I197" i="43" s="1"/>
  <c r="I198" i="43" s="1"/>
  <c r="I199" i="43" s="1"/>
  <c r="I200" i="43" s="1"/>
  <c r="I201" i="43" s="1"/>
  <c r="I202" i="43" s="1"/>
  <c r="I203" i="43" s="1"/>
  <c r="I204" i="43" s="1"/>
  <c r="I205" i="43" s="1"/>
  <c r="I206" i="43" s="1"/>
  <c r="I207" i="43" s="1"/>
  <c r="I208" i="43" s="1"/>
  <c r="I209" i="43" s="1"/>
  <c r="I210" i="43" s="1"/>
  <c r="I211" i="43" s="1"/>
  <c r="I212" i="43" s="1"/>
  <c r="I213" i="43" s="1"/>
  <c r="I214" i="43" s="1"/>
  <c r="I215" i="43" s="1"/>
  <c r="O186" i="43"/>
  <c r="M186" i="43"/>
  <c r="I186" i="43"/>
  <c r="O185" i="43"/>
  <c r="P185" i="43" s="1"/>
  <c r="M185" i="43"/>
  <c r="O184" i="43"/>
  <c r="P184" i="43" s="1"/>
  <c r="M184" i="43"/>
  <c r="O183" i="43"/>
  <c r="M183" i="43"/>
  <c r="O182" i="43"/>
  <c r="M182" i="43"/>
  <c r="O181" i="43"/>
  <c r="P181" i="43" s="1"/>
  <c r="M181" i="43"/>
  <c r="O180" i="43"/>
  <c r="P180" i="43" s="1"/>
  <c r="M180" i="43"/>
  <c r="O179" i="43"/>
  <c r="M179" i="43"/>
  <c r="O178" i="43"/>
  <c r="P178" i="43" s="1"/>
  <c r="M178" i="43"/>
  <c r="O177" i="43"/>
  <c r="M177" i="43"/>
  <c r="O176" i="43"/>
  <c r="P176" i="43" s="1"/>
  <c r="M176" i="43"/>
  <c r="O175" i="43"/>
  <c r="M175" i="43"/>
  <c r="O174" i="43"/>
  <c r="M174" i="43"/>
  <c r="O173" i="43"/>
  <c r="M173" i="43"/>
  <c r="O172" i="43"/>
  <c r="P172" i="43" s="1"/>
  <c r="M172" i="43"/>
  <c r="O171" i="43"/>
  <c r="M171" i="43"/>
  <c r="O170" i="43"/>
  <c r="P170" i="43" s="1"/>
  <c r="M170" i="43"/>
  <c r="O169" i="43"/>
  <c r="P169" i="43" s="1"/>
  <c r="M169" i="43"/>
  <c r="O168" i="43"/>
  <c r="P168" i="43" s="1"/>
  <c r="M168" i="43"/>
  <c r="O167" i="43"/>
  <c r="M167" i="43"/>
  <c r="O166" i="43"/>
  <c r="M166" i="43"/>
  <c r="O165" i="43"/>
  <c r="P165" i="43" s="1"/>
  <c r="M165" i="43"/>
  <c r="O164" i="43"/>
  <c r="P164" i="43" s="1"/>
  <c r="S164" i="43" s="1"/>
  <c r="AM165" i="13" s="1"/>
  <c r="M164" i="43"/>
  <c r="O163" i="43"/>
  <c r="M163" i="43"/>
  <c r="O162" i="43"/>
  <c r="P162" i="43" s="1"/>
  <c r="M162" i="43"/>
  <c r="O161" i="43"/>
  <c r="P161" i="43" s="1"/>
  <c r="M161" i="43"/>
  <c r="O160" i="43"/>
  <c r="P160" i="43" s="1"/>
  <c r="M160" i="43"/>
  <c r="I160" i="43"/>
  <c r="I161" i="43" s="1"/>
  <c r="I162" i="43" s="1"/>
  <c r="I163" i="43" s="1"/>
  <c r="I164" i="43" s="1"/>
  <c r="I165" i="43" s="1"/>
  <c r="I166" i="43" s="1"/>
  <c r="I167" i="43" s="1"/>
  <c r="I168" i="43" s="1"/>
  <c r="I169" i="43" s="1"/>
  <c r="I170" i="43" s="1"/>
  <c r="I171" i="43" s="1"/>
  <c r="I172" i="43" s="1"/>
  <c r="I173" i="43" s="1"/>
  <c r="I174" i="43" s="1"/>
  <c r="I175" i="43" s="1"/>
  <c r="I176" i="43" s="1"/>
  <c r="I177" i="43" s="1"/>
  <c r="I178" i="43" s="1"/>
  <c r="I179" i="43" s="1"/>
  <c r="I180" i="43" s="1"/>
  <c r="I181" i="43" s="1"/>
  <c r="I182" i="43" s="1"/>
  <c r="I183" i="43" s="1"/>
  <c r="I184" i="43" s="1"/>
  <c r="O159" i="43"/>
  <c r="M159" i="43"/>
  <c r="O158" i="43"/>
  <c r="M158" i="43"/>
  <c r="O157" i="43"/>
  <c r="P157" i="43" s="1"/>
  <c r="M157" i="43"/>
  <c r="O156" i="43"/>
  <c r="P156" i="43" s="1"/>
  <c r="M156" i="43"/>
  <c r="I156" i="43"/>
  <c r="I157" i="43" s="1"/>
  <c r="I158" i="43" s="1"/>
  <c r="I159" i="43" s="1"/>
  <c r="O155" i="43"/>
  <c r="M155" i="43"/>
  <c r="O154" i="43"/>
  <c r="M154" i="43"/>
  <c r="O153" i="43"/>
  <c r="P153" i="43" s="1"/>
  <c r="M153" i="43"/>
  <c r="O152" i="43"/>
  <c r="M152" i="43"/>
  <c r="O151" i="43"/>
  <c r="M151" i="43"/>
  <c r="O150" i="43"/>
  <c r="M150" i="43"/>
  <c r="O149" i="43"/>
  <c r="P149" i="43" s="1"/>
  <c r="M149" i="43"/>
  <c r="O148" i="43"/>
  <c r="M148" i="43"/>
  <c r="O147" i="43"/>
  <c r="P147" i="43" s="1"/>
  <c r="M147" i="43"/>
  <c r="O146" i="43"/>
  <c r="P146" i="43" s="1"/>
  <c r="M146" i="43"/>
  <c r="O145" i="43"/>
  <c r="P145" i="43" s="1"/>
  <c r="M145" i="43"/>
  <c r="O144" i="43"/>
  <c r="M144" i="43"/>
  <c r="O143" i="43"/>
  <c r="M143" i="43"/>
  <c r="O142" i="43"/>
  <c r="P142" i="43" s="1"/>
  <c r="M142" i="43"/>
  <c r="O141" i="43"/>
  <c r="P141" i="43" s="1"/>
  <c r="M141" i="43"/>
  <c r="O140" i="43"/>
  <c r="M140" i="43"/>
  <c r="O139" i="43"/>
  <c r="P139" i="43" s="1"/>
  <c r="M139" i="43"/>
  <c r="O138" i="43"/>
  <c r="P138" i="43" s="1"/>
  <c r="M138" i="43"/>
  <c r="O137" i="43"/>
  <c r="P137" i="43" s="1"/>
  <c r="M137" i="43"/>
  <c r="O136" i="43"/>
  <c r="M136" i="43"/>
  <c r="O135" i="43"/>
  <c r="M135" i="43"/>
  <c r="O134" i="43"/>
  <c r="P134" i="43" s="1"/>
  <c r="M134" i="43"/>
  <c r="O133" i="43"/>
  <c r="P133" i="43" s="1"/>
  <c r="M133" i="43"/>
  <c r="O132" i="43"/>
  <c r="M132" i="43"/>
  <c r="O131" i="43"/>
  <c r="P131" i="43" s="1"/>
  <c r="M131" i="43"/>
  <c r="O130" i="43"/>
  <c r="P130" i="43" s="1"/>
  <c r="M130" i="43"/>
  <c r="O129" i="43"/>
  <c r="P129" i="43" s="1"/>
  <c r="M129" i="43"/>
  <c r="I129" i="43"/>
  <c r="I130" i="43" s="1"/>
  <c r="I131" i="43" s="1"/>
  <c r="I132" i="43" s="1"/>
  <c r="I133" i="43" s="1"/>
  <c r="I134" i="43" s="1"/>
  <c r="I135" i="43" s="1"/>
  <c r="I136" i="43" s="1"/>
  <c r="I137" i="43" s="1"/>
  <c r="I138" i="43" s="1"/>
  <c r="I139" i="43" s="1"/>
  <c r="I140" i="43" s="1"/>
  <c r="I141" i="43" s="1"/>
  <c r="I142" i="43" s="1"/>
  <c r="I143" i="43" s="1"/>
  <c r="I144" i="43" s="1"/>
  <c r="I145" i="43" s="1"/>
  <c r="I146" i="43" s="1"/>
  <c r="I147" i="43" s="1"/>
  <c r="I148" i="43" s="1"/>
  <c r="I149" i="43" s="1"/>
  <c r="I150" i="43" s="1"/>
  <c r="I151" i="43" s="1"/>
  <c r="I152" i="43" s="1"/>
  <c r="I153" i="43" s="1"/>
  <c r="I154" i="43" s="1"/>
  <c r="O128" i="43"/>
  <c r="M128" i="43"/>
  <c r="O127" i="43"/>
  <c r="M127" i="43"/>
  <c r="O126" i="43"/>
  <c r="P126" i="43" s="1"/>
  <c r="M126" i="43"/>
  <c r="O125" i="43"/>
  <c r="P125" i="43" s="1"/>
  <c r="M125" i="43"/>
  <c r="I125" i="43"/>
  <c r="I126" i="43" s="1"/>
  <c r="I127" i="43" s="1"/>
  <c r="I128" i="43" s="1"/>
  <c r="O124" i="43"/>
  <c r="M124" i="43"/>
  <c r="O123" i="43"/>
  <c r="M123" i="43"/>
  <c r="O122" i="43"/>
  <c r="P122" i="43" s="1"/>
  <c r="M122" i="43"/>
  <c r="O121" i="43"/>
  <c r="M121" i="43"/>
  <c r="O120" i="43"/>
  <c r="P120" i="43" s="1"/>
  <c r="M120" i="43"/>
  <c r="O119" i="43"/>
  <c r="M119" i="43"/>
  <c r="O118" i="43"/>
  <c r="P118" i="43" s="1"/>
  <c r="M118" i="43"/>
  <c r="O117" i="43"/>
  <c r="M117" i="43"/>
  <c r="O116" i="43"/>
  <c r="P116" i="43" s="1"/>
  <c r="M116" i="43"/>
  <c r="O115" i="43"/>
  <c r="P115" i="43" s="1"/>
  <c r="M115" i="43"/>
  <c r="O114" i="43"/>
  <c r="P114" i="43" s="1"/>
  <c r="M114" i="43"/>
  <c r="O113" i="43"/>
  <c r="M113" i="43"/>
  <c r="O112" i="43"/>
  <c r="M112" i="43"/>
  <c r="O111" i="43"/>
  <c r="P111" i="43" s="1"/>
  <c r="M111" i="43"/>
  <c r="O110" i="43"/>
  <c r="P110" i="43" s="1"/>
  <c r="M110" i="43"/>
  <c r="O109" i="43"/>
  <c r="M109" i="43"/>
  <c r="O108" i="43"/>
  <c r="P108" i="43" s="1"/>
  <c r="M108" i="43"/>
  <c r="O107" i="43"/>
  <c r="P107" i="43" s="1"/>
  <c r="M107" i="43"/>
  <c r="O106" i="43"/>
  <c r="P106" i="43" s="1"/>
  <c r="M106" i="43"/>
  <c r="O105" i="43"/>
  <c r="M105" i="43"/>
  <c r="O104" i="43"/>
  <c r="M104" i="43"/>
  <c r="O103" i="43"/>
  <c r="P103" i="43" s="1"/>
  <c r="M103" i="43"/>
  <c r="O102" i="43"/>
  <c r="P102" i="43" s="1"/>
  <c r="M102" i="43"/>
  <c r="O101" i="43"/>
  <c r="M101" i="43"/>
  <c r="O100" i="43"/>
  <c r="P100" i="43" s="1"/>
  <c r="M100" i="43"/>
  <c r="O99" i="43"/>
  <c r="P99" i="43" s="1"/>
  <c r="M99" i="43"/>
  <c r="O98" i="43"/>
  <c r="P98" i="43" s="1"/>
  <c r="M98" i="43"/>
  <c r="O97" i="43"/>
  <c r="M97" i="43"/>
  <c r="O96" i="43"/>
  <c r="M96" i="43"/>
  <c r="O95" i="43"/>
  <c r="P95" i="43" s="1"/>
  <c r="M95" i="43"/>
  <c r="I95" i="43"/>
  <c r="I96" i="43" s="1"/>
  <c r="I97" i="43" s="1"/>
  <c r="I98" i="43" s="1"/>
  <c r="I99" i="43" s="1"/>
  <c r="I100" i="43" s="1"/>
  <c r="I101" i="43" s="1"/>
  <c r="I102" i="43" s="1"/>
  <c r="I103" i="43" s="1"/>
  <c r="I104" i="43" s="1"/>
  <c r="I105" i="43" s="1"/>
  <c r="I106" i="43" s="1"/>
  <c r="I107" i="43" s="1"/>
  <c r="I108" i="43" s="1"/>
  <c r="I109" i="43" s="1"/>
  <c r="I110" i="43" s="1"/>
  <c r="I111" i="43" s="1"/>
  <c r="I112" i="43" s="1"/>
  <c r="I113" i="43" s="1"/>
  <c r="I114" i="43" s="1"/>
  <c r="I115" i="43" s="1"/>
  <c r="I116" i="43" s="1"/>
  <c r="I117" i="43" s="1"/>
  <c r="I118" i="43" s="1"/>
  <c r="I119" i="43" s="1"/>
  <c r="I120" i="43" s="1"/>
  <c r="I121" i="43" s="1"/>
  <c r="I122" i="43" s="1"/>
  <c r="I123" i="43" s="1"/>
  <c r="O94" i="43"/>
  <c r="P94" i="43" s="1"/>
  <c r="M94" i="43"/>
  <c r="O93" i="43"/>
  <c r="P93" i="43" s="1"/>
  <c r="M93" i="43"/>
  <c r="O92" i="43"/>
  <c r="P92" i="43" s="1"/>
  <c r="S92" i="43" s="1"/>
  <c r="AM93" i="13" s="1"/>
  <c r="M92" i="43"/>
  <c r="O91" i="43"/>
  <c r="P91" i="43" s="1"/>
  <c r="M91" i="43"/>
  <c r="O90" i="43"/>
  <c r="P90" i="43" s="1"/>
  <c r="M90" i="43"/>
  <c r="O89" i="43"/>
  <c r="M89" i="43"/>
  <c r="O88" i="43"/>
  <c r="P88" i="43" s="1"/>
  <c r="M88" i="43"/>
  <c r="O87" i="43"/>
  <c r="P87" i="43" s="1"/>
  <c r="M87" i="43"/>
  <c r="O86" i="43"/>
  <c r="P86" i="43" s="1"/>
  <c r="M86" i="43"/>
  <c r="O85" i="43"/>
  <c r="P85" i="43" s="1"/>
  <c r="M85" i="43"/>
  <c r="O84" i="43"/>
  <c r="P84" i="43" s="1"/>
  <c r="M84" i="43"/>
  <c r="O83" i="43"/>
  <c r="M83" i="43"/>
  <c r="O82" i="43"/>
  <c r="P82" i="43" s="1"/>
  <c r="M82" i="43"/>
  <c r="O81" i="43"/>
  <c r="P81" i="43" s="1"/>
  <c r="M81" i="43"/>
  <c r="O80" i="43"/>
  <c r="P80" i="43" s="1"/>
  <c r="M80" i="43"/>
  <c r="O79" i="43"/>
  <c r="P79" i="43" s="1"/>
  <c r="M79" i="43"/>
  <c r="O78" i="43"/>
  <c r="M78" i="43"/>
  <c r="O77" i="43"/>
  <c r="M77" i="43"/>
  <c r="O76" i="43"/>
  <c r="M76" i="43"/>
  <c r="O75" i="43"/>
  <c r="P75" i="43" s="1"/>
  <c r="M75" i="43"/>
  <c r="O74" i="43"/>
  <c r="M74" i="43"/>
  <c r="O73" i="43"/>
  <c r="M73" i="43"/>
  <c r="O72" i="43"/>
  <c r="M72" i="43"/>
  <c r="O71" i="43"/>
  <c r="P71" i="43" s="1"/>
  <c r="M71" i="43"/>
  <c r="O70" i="43"/>
  <c r="P70" i="43" s="1"/>
  <c r="M70" i="43"/>
  <c r="O69" i="43"/>
  <c r="P69" i="43" s="1"/>
  <c r="M69" i="43"/>
  <c r="O68" i="43"/>
  <c r="M68" i="43"/>
  <c r="O67" i="43"/>
  <c r="P67" i="43" s="1"/>
  <c r="M67" i="43"/>
  <c r="O66" i="43"/>
  <c r="M66" i="43"/>
  <c r="O65" i="43"/>
  <c r="M65" i="43"/>
  <c r="O64" i="43"/>
  <c r="M64" i="43"/>
  <c r="I64" i="43"/>
  <c r="I65" i="43" s="1"/>
  <c r="I66" i="43" s="1"/>
  <c r="I67" i="43" s="1"/>
  <c r="I68" i="43" s="1"/>
  <c r="I69" i="43" s="1"/>
  <c r="I70" i="43" s="1"/>
  <c r="I71" i="43" s="1"/>
  <c r="I72" i="43" s="1"/>
  <c r="I73" i="43" s="1"/>
  <c r="I74" i="43" s="1"/>
  <c r="I75" i="43" s="1"/>
  <c r="I76" i="43" s="1"/>
  <c r="I77" i="43" s="1"/>
  <c r="I78" i="43" s="1"/>
  <c r="I79" i="43" s="1"/>
  <c r="I80" i="43" s="1"/>
  <c r="I81" i="43" s="1"/>
  <c r="I82" i="43" s="1"/>
  <c r="I83" i="43" s="1"/>
  <c r="I84" i="43" s="1"/>
  <c r="I85" i="43" s="1"/>
  <c r="I86" i="43" s="1"/>
  <c r="I87" i="43" s="1"/>
  <c r="I88" i="43" s="1"/>
  <c r="I89" i="43" s="1"/>
  <c r="I90" i="43" s="1"/>
  <c r="I91" i="43" s="1"/>
  <c r="I92" i="43" s="1"/>
  <c r="I93" i="43" s="1"/>
  <c r="O63" i="43"/>
  <c r="P63" i="43" s="1"/>
  <c r="M63" i="43"/>
  <c r="O62" i="43"/>
  <c r="P62" i="43" s="1"/>
  <c r="M62" i="43"/>
  <c r="O61" i="43"/>
  <c r="M61" i="43"/>
  <c r="O60" i="43"/>
  <c r="P60" i="43" s="1"/>
  <c r="M60" i="43"/>
  <c r="O59" i="43"/>
  <c r="M59" i="43"/>
  <c r="O58" i="43"/>
  <c r="M58" i="43"/>
  <c r="O57" i="43"/>
  <c r="M57" i="43"/>
  <c r="O56" i="43"/>
  <c r="P56" i="43" s="1"/>
  <c r="M56" i="43"/>
  <c r="O55" i="43"/>
  <c r="M55" i="43"/>
  <c r="O54" i="43"/>
  <c r="M54" i="43"/>
  <c r="O53" i="43"/>
  <c r="M53" i="43"/>
  <c r="O52" i="43"/>
  <c r="P52" i="43" s="1"/>
  <c r="M52" i="43"/>
  <c r="O51" i="43"/>
  <c r="M51" i="43"/>
  <c r="O50" i="43"/>
  <c r="M50" i="43"/>
  <c r="O49" i="43"/>
  <c r="M49" i="43"/>
  <c r="O48" i="43"/>
  <c r="P48" i="43" s="1"/>
  <c r="M48" i="43"/>
  <c r="O47" i="43"/>
  <c r="P47" i="43" s="1"/>
  <c r="M47" i="43"/>
  <c r="O46" i="43"/>
  <c r="P46" i="43" s="1"/>
  <c r="M46" i="43"/>
  <c r="O45" i="43"/>
  <c r="M45" i="43"/>
  <c r="O44" i="43"/>
  <c r="P44" i="43" s="1"/>
  <c r="M44" i="43"/>
  <c r="O43" i="43"/>
  <c r="M43" i="43"/>
  <c r="O42" i="43"/>
  <c r="R42" i="43" s="1"/>
  <c r="L43" i="13" s="1"/>
  <c r="M42" i="43"/>
  <c r="O41" i="43"/>
  <c r="M41" i="43"/>
  <c r="O40" i="43"/>
  <c r="P40" i="43" s="1"/>
  <c r="S40" i="43" s="1"/>
  <c r="AM41" i="13" s="1"/>
  <c r="M40" i="43"/>
  <c r="O39" i="43"/>
  <c r="M39" i="43"/>
  <c r="O38" i="43"/>
  <c r="M38" i="43"/>
  <c r="O37" i="43"/>
  <c r="M37" i="43"/>
  <c r="O36" i="43"/>
  <c r="P36" i="43" s="1"/>
  <c r="M36" i="43"/>
  <c r="I36" i="43"/>
  <c r="I37" i="43" s="1"/>
  <c r="I38" i="43" s="1"/>
  <c r="I39" i="43" s="1"/>
  <c r="I40" i="43" s="1"/>
  <c r="I41" i="43" s="1"/>
  <c r="I42" i="43" s="1"/>
  <c r="I43" i="43" s="1"/>
  <c r="I44" i="43" s="1"/>
  <c r="I45" i="43" s="1"/>
  <c r="I46" i="43" s="1"/>
  <c r="I47" i="43" s="1"/>
  <c r="I48" i="43" s="1"/>
  <c r="I49" i="43" s="1"/>
  <c r="I50" i="43" s="1"/>
  <c r="I51" i="43" s="1"/>
  <c r="I52" i="43" s="1"/>
  <c r="I53" i="43" s="1"/>
  <c r="I54" i="43" s="1"/>
  <c r="I55" i="43" s="1"/>
  <c r="I56" i="43" s="1"/>
  <c r="I57" i="43" s="1"/>
  <c r="I58" i="43" s="1"/>
  <c r="I59" i="43" s="1"/>
  <c r="I60" i="43" s="1"/>
  <c r="I61" i="43" s="1"/>
  <c r="I62" i="43" s="1"/>
  <c r="O35" i="43"/>
  <c r="P35" i="43" s="1"/>
  <c r="M35" i="43"/>
  <c r="O34" i="43"/>
  <c r="M34" i="43"/>
  <c r="O33" i="43"/>
  <c r="P33" i="43" s="1"/>
  <c r="M33" i="43"/>
  <c r="O32" i="43"/>
  <c r="P32" i="43" s="1"/>
  <c r="M32" i="43"/>
  <c r="O31" i="43"/>
  <c r="P31" i="43" s="1"/>
  <c r="S31" i="43" s="1"/>
  <c r="AM32" i="13" s="1"/>
  <c r="M31" i="43"/>
  <c r="O30" i="43"/>
  <c r="M30" i="43"/>
  <c r="O29" i="43"/>
  <c r="P29" i="43" s="1"/>
  <c r="M29" i="43"/>
  <c r="O28" i="43"/>
  <c r="P28" i="43" s="1"/>
  <c r="M28" i="43"/>
  <c r="O27" i="43"/>
  <c r="R27" i="43" s="1"/>
  <c r="L28" i="13" s="1"/>
  <c r="M27" i="43"/>
  <c r="O26" i="43"/>
  <c r="M26" i="43"/>
  <c r="O25" i="43"/>
  <c r="P25" i="43" s="1"/>
  <c r="S25" i="43" s="1"/>
  <c r="AM26" i="13" s="1"/>
  <c r="M25" i="43"/>
  <c r="O24" i="43"/>
  <c r="M24" i="43"/>
  <c r="O23" i="43"/>
  <c r="M23" i="43"/>
  <c r="O22" i="43"/>
  <c r="M22" i="43"/>
  <c r="O21" i="43"/>
  <c r="P21" i="43" s="1"/>
  <c r="S21" i="43" s="1"/>
  <c r="AM22" i="13" s="1"/>
  <c r="M21" i="43"/>
  <c r="O20" i="43"/>
  <c r="M20" i="43"/>
  <c r="O19" i="43"/>
  <c r="M19" i="43"/>
  <c r="O18" i="43"/>
  <c r="M18" i="43"/>
  <c r="O17" i="43"/>
  <c r="R17" i="43" s="1"/>
  <c r="L18" i="13" s="1"/>
  <c r="M17" i="43"/>
  <c r="O16" i="43"/>
  <c r="M16" i="43"/>
  <c r="O15" i="43"/>
  <c r="R15" i="43" s="1"/>
  <c r="L16" i="13" s="1"/>
  <c r="M15" i="43"/>
  <c r="O14" i="43"/>
  <c r="M14" i="43"/>
  <c r="O13" i="43"/>
  <c r="R13" i="43" s="1"/>
  <c r="L14" i="13" s="1"/>
  <c r="M13" i="43"/>
  <c r="O12" i="43"/>
  <c r="M12" i="43"/>
  <c r="O11" i="43"/>
  <c r="R11" i="43" s="1"/>
  <c r="L12" i="13" s="1"/>
  <c r="M11" i="43"/>
  <c r="O10" i="43"/>
  <c r="M10" i="43"/>
  <c r="O9" i="43"/>
  <c r="R9" i="43" s="1"/>
  <c r="L10" i="13" s="1"/>
  <c r="M9" i="43"/>
  <c r="C9" i="43"/>
  <c r="O8" i="43"/>
  <c r="M8" i="43"/>
  <c r="C8" i="43"/>
  <c r="O7" i="43"/>
  <c r="M7" i="43"/>
  <c r="O6" i="43"/>
  <c r="M6" i="43"/>
  <c r="O5" i="43"/>
  <c r="M5" i="43"/>
  <c r="J5" i="43"/>
  <c r="J6" i="43" s="1"/>
  <c r="J7" i="43" s="1"/>
  <c r="J8" i="43" s="1"/>
  <c r="J9" i="43" s="1"/>
  <c r="J10" i="43" s="1"/>
  <c r="J11" i="43" s="1"/>
  <c r="J12" i="43" s="1"/>
  <c r="J13" i="43" s="1"/>
  <c r="J14" i="43" s="1"/>
  <c r="J15" i="43" s="1"/>
  <c r="J16" i="43" s="1"/>
  <c r="J17" i="43" s="1"/>
  <c r="J18" i="43" s="1"/>
  <c r="J19" i="43" s="1"/>
  <c r="J20" i="43" s="1"/>
  <c r="J21" i="43" s="1"/>
  <c r="J22" i="43" s="1"/>
  <c r="J23" i="43" s="1"/>
  <c r="J24" i="43" s="1"/>
  <c r="J25" i="43" s="1"/>
  <c r="J26" i="43" s="1"/>
  <c r="J27" i="43" s="1"/>
  <c r="J28" i="43" s="1"/>
  <c r="J29" i="43" s="1"/>
  <c r="J30" i="43" s="1"/>
  <c r="J31" i="43" s="1"/>
  <c r="J32" i="43" s="1"/>
  <c r="J33" i="43" s="1"/>
  <c r="J34" i="43" s="1"/>
  <c r="J35" i="43" s="1"/>
  <c r="J36" i="43" s="1"/>
  <c r="J37" i="43" s="1"/>
  <c r="J38" i="43" s="1"/>
  <c r="J39" i="43" s="1"/>
  <c r="J40" i="43" s="1"/>
  <c r="J41" i="43" s="1"/>
  <c r="J42" i="43" s="1"/>
  <c r="J43" i="43" s="1"/>
  <c r="J44" i="43" s="1"/>
  <c r="J45" i="43" s="1"/>
  <c r="J46" i="43" s="1"/>
  <c r="J47" i="43" s="1"/>
  <c r="J48" i="43" s="1"/>
  <c r="J49" i="43" s="1"/>
  <c r="J50" i="43" s="1"/>
  <c r="J51" i="43" s="1"/>
  <c r="J52" i="43" s="1"/>
  <c r="J53" i="43" s="1"/>
  <c r="J54" i="43" s="1"/>
  <c r="J55" i="43" s="1"/>
  <c r="J56" i="43" s="1"/>
  <c r="J57" i="43" s="1"/>
  <c r="J58" i="43" s="1"/>
  <c r="J59" i="43" s="1"/>
  <c r="J60" i="43" s="1"/>
  <c r="J61" i="43" s="1"/>
  <c r="J62" i="43" s="1"/>
  <c r="J63" i="43" s="1"/>
  <c r="J64" i="43" s="1"/>
  <c r="J65" i="43" s="1"/>
  <c r="J66" i="43" s="1"/>
  <c r="J67" i="43" s="1"/>
  <c r="J68" i="43" s="1"/>
  <c r="J69" i="43" s="1"/>
  <c r="J70" i="43" s="1"/>
  <c r="J71" i="43" s="1"/>
  <c r="J72" i="43" s="1"/>
  <c r="J73" i="43" s="1"/>
  <c r="J74" i="43" s="1"/>
  <c r="J75" i="43" s="1"/>
  <c r="J76" i="43" s="1"/>
  <c r="J77" i="43" s="1"/>
  <c r="J78" i="43" s="1"/>
  <c r="J79" i="43" s="1"/>
  <c r="J80" i="43" s="1"/>
  <c r="J81" i="43" s="1"/>
  <c r="J82" i="43" s="1"/>
  <c r="J83" i="43" s="1"/>
  <c r="J84" i="43" s="1"/>
  <c r="J85" i="43" s="1"/>
  <c r="J86" i="43" s="1"/>
  <c r="J87" i="43" s="1"/>
  <c r="J88" i="43" s="1"/>
  <c r="J89" i="43" s="1"/>
  <c r="J90" i="43" s="1"/>
  <c r="J91" i="43" s="1"/>
  <c r="J92" i="43" s="1"/>
  <c r="J93" i="43" s="1"/>
  <c r="J94" i="43" s="1"/>
  <c r="J95" i="43" s="1"/>
  <c r="J96" i="43" s="1"/>
  <c r="J97" i="43" s="1"/>
  <c r="J98" i="43" s="1"/>
  <c r="J99" i="43" s="1"/>
  <c r="J100" i="43" s="1"/>
  <c r="J101" i="43" s="1"/>
  <c r="J102" i="43" s="1"/>
  <c r="J103" i="43" s="1"/>
  <c r="J104" i="43" s="1"/>
  <c r="J105" i="43" s="1"/>
  <c r="J106" i="43" s="1"/>
  <c r="J107" i="43" s="1"/>
  <c r="J108" i="43" s="1"/>
  <c r="J109" i="43" s="1"/>
  <c r="J110" i="43" s="1"/>
  <c r="J111" i="43" s="1"/>
  <c r="J112" i="43" s="1"/>
  <c r="J113" i="43" s="1"/>
  <c r="J114" i="43" s="1"/>
  <c r="J115" i="43" s="1"/>
  <c r="J116" i="43" s="1"/>
  <c r="J117" i="43" s="1"/>
  <c r="J118" i="43" s="1"/>
  <c r="J119" i="43" s="1"/>
  <c r="J120" i="43" s="1"/>
  <c r="J121" i="43" s="1"/>
  <c r="J122" i="43" s="1"/>
  <c r="J123" i="43" s="1"/>
  <c r="J124" i="43" s="1"/>
  <c r="J125" i="43" s="1"/>
  <c r="J126" i="43" s="1"/>
  <c r="J127" i="43" s="1"/>
  <c r="J128" i="43" s="1"/>
  <c r="J129" i="43" s="1"/>
  <c r="J130" i="43" s="1"/>
  <c r="J131" i="43" s="1"/>
  <c r="J132" i="43" s="1"/>
  <c r="J133" i="43" s="1"/>
  <c r="J134" i="43" s="1"/>
  <c r="J135" i="43" s="1"/>
  <c r="J136" i="43" s="1"/>
  <c r="J137" i="43" s="1"/>
  <c r="J138" i="43" s="1"/>
  <c r="J139" i="43" s="1"/>
  <c r="J140" i="43" s="1"/>
  <c r="J141" i="43" s="1"/>
  <c r="J142" i="43" s="1"/>
  <c r="J143" i="43" s="1"/>
  <c r="J144" i="43" s="1"/>
  <c r="J145" i="43" s="1"/>
  <c r="J146" i="43" s="1"/>
  <c r="J147" i="43" s="1"/>
  <c r="J148" i="43" s="1"/>
  <c r="J149" i="43" s="1"/>
  <c r="J150" i="43" s="1"/>
  <c r="J151" i="43" s="1"/>
  <c r="J152" i="43" s="1"/>
  <c r="J153" i="43" s="1"/>
  <c r="J154" i="43" s="1"/>
  <c r="J155" i="43" s="1"/>
  <c r="J156" i="43" s="1"/>
  <c r="J157" i="43" s="1"/>
  <c r="J158" i="43" s="1"/>
  <c r="J159" i="43" s="1"/>
  <c r="J160" i="43" s="1"/>
  <c r="J161" i="43" s="1"/>
  <c r="J162" i="43" s="1"/>
  <c r="J163" i="43" s="1"/>
  <c r="J164" i="43" s="1"/>
  <c r="J165" i="43" s="1"/>
  <c r="J166" i="43" s="1"/>
  <c r="J167" i="43" s="1"/>
  <c r="J168" i="43" s="1"/>
  <c r="J169" i="43" s="1"/>
  <c r="J170" i="43" s="1"/>
  <c r="J171" i="43" s="1"/>
  <c r="J172" i="43" s="1"/>
  <c r="J173" i="43" s="1"/>
  <c r="J174" i="43" s="1"/>
  <c r="J175" i="43" s="1"/>
  <c r="J176" i="43" s="1"/>
  <c r="J177" i="43" s="1"/>
  <c r="J178" i="43" s="1"/>
  <c r="J179" i="43" s="1"/>
  <c r="J180" i="43" s="1"/>
  <c r="J181" i="43" s="1"/>
  <c r="J182" i="43" s="1"/>
  <c r="J183" i="43" s="1"/>
  <c r="J184" i="43" s="1"/>
  <c r="J185" i="43" s="1"/>
  <c r="J186" i="43" s="1"/>
  <c r="J187" i="43" s="1"/>
  <c r="J188" i="43" s="1"/>
  <c r="J189" i="43" s="1"/>
  <c r="J190" i="43" s="1"/>
  <c r="J191" i="43" s="1"/>
  <c r="J192" i="43" s="1"/>
  <c r="J193" i="43" s="1"/>
  <c r="J194" i="43" s="1"/>
  <c r="J195" i="43" s="1"/>
  <c r="J196" i="43" s="1"/>
  <c r="J197" i="43" s="1"/>
  <c r="J198" i="43" s="1"/>
  <c r="J199" i="43" s="1"/>
  <c r="J200" i="43" s="1"/>
  <c r="J201" i="43" s="1"/>
  <c r="J202" i="43" s="1"/>
  <c r="J203" i="43" s="1"/>
  <c r="J204" i="43" s="1"/>
  <c r="J205" i="43" s="1"/>
  <c r="J206" i="43" s="1"/>
  <c r="J207" i="43" s="1"/>
  <c r="J208" i="43" s="1"/>
  <c r="J209" i="43" s="1"/>
  <c r="J210" i="43" s="1"/>
  <c r="J211" i="43" s="1"/>
  <c r="J212" i="43" s="1"/>
  <c r="J213" i="43" s="1"/>
  <c r="J214" i="43" s="1"/>
  <c r="J215" i="43" s="1"/>
  <c r="J216" i="43" s="1"/>
  <c r="J217" i="43" s="1"/>
  <c r="J218" i="43" s="1"/>
  <c r="J219" i="43" s="1"/>
  <c r="J220" i="43" s="1"/>
  <c r="J221" i="43" s="1"/>
  <c r="J222" i="43" s="1"/>
  <c r="J223" i="43" s="1"/>
  <c r="J224" i="43" s="1"/>
  <c r="J225" i="43" s="1"/>
  <c r="J226" i="43" s="1"/>
  <c r="J227" i="43" s="1"/>
  <c r="J228" i="43" s="1"/>
  <c r="J229" i="43" s="1"/>
  <c r="J230" i="43" s="1"/>
  <c r="J231" i="43" s="1"/>
  <c r="J232" i="43" s="1"/>
  <c r="J233" i="43" s="1"/>
  <c r="J234" i="43" s="1"/>
  <c r="J235" i="43" s="1"/>
  <c r="J236" i="43" s="1"/>
  <c r="J237" i="43" s="1"/>
  <c r="J238" i="43" s="1"/>
  <c r="J239" i="43" s="1"/>
  <c r="J240" i="43" s="1"/>
  <c r="J241" i="43" s="1"/>
  <c r="J242" i="43" s="1"/>
  <c r="J243" i="43" s="1"/>
  <c r="J244" i="43" s="1"/>
  <c r="J245" i="43" s="1"/>
  <c r="J246" i="43" s="1"/>
  <c r="J247" i="43" s="1"/>
  <c r="J248" i="43" s="1"/>
  <c r="J249" i="43" s="1"/>
  <c r="J250" i="43" s="1"/>
  <c r="J251" i="43" s="1"/>
  <c r="J252" i="43" s="1"/>
  <c r="J253" i="43" s="1"/>
  <c r="J254" i="43" s="1"/>
  <c r="J255" i="43" s="1"/>
  <c r="J256" i="43" s="1"/>
  <c r="J257" i="43" s="1"/>
  <c r="J258" i="43" s="1"/>
  <c r="J259" i="43" s="1"/>
  <c r="J260" i="43" s="1"/>
  <c r="J261" i="43" s="1"/>
  <c r="J262" i="43" s="1"/>
  <c r="J263" i="43" s="1"/>
  <c r="J264" i="43" s="1"/>
  <c r="J265" i="43" s="1"/>
  <c r="J266" i="43" s="1"/>
  <c r="J267" i="43" s="1"/>
  <c r="J268" i="43" s="1"/>
  <c r="J269" i="43" s="1"/>
  <c r="J270" i="43" s="1"/>
  <c r="J271" i="43" s="1"/>
  <c r="J272" i="43" s="1"/>
  <c r="J273" i="43" s="1"/>
  <c r="J274" i="43" s="1"/>
  <c r="J275" i="43" s="1"/>
  <c r="J276" i="43" s="1"/>
  <c r="J277" i="43" s="1"/>
  <c r="J278" i="43" s="1"/>
  <c r="J279" i="43" s="1"/>
  <c r="J280" i="43" s="1"/>
  <c r="J281" i="43" s="1"/>
  <c r="J282" i="43" s="1"/>
  <c r="J283" i="43" s="1"/>
  <c r="J284" i="43" s="1"/>
  <c r="J285" i="43" s="1"/>
  <c r="J286" i="43" s="1"/>
  <c r="J287" i="43" s="1"/>
  <c r="J288" i="43" s="1"/>
  <c r="J289" i="43" s="1"/>
  <c r="J290" i="43" s="1"/>
  <c r="J291" i="43" s="1"/>
  <c r="J292" i="43" s="1"/>
  <c r="J293" i="43" s="1"/>
  <c r="J294" i="43" s="1"/>
  <c r="J295" i="43" s="1"/>
  <c r="J296" i="43" s="1"/>
  <c r="J297" i="43" s="1"/>
  <c r="J298" i="43" s="1"/>
  <c r="J299" i="43" s="1"/>
  <c r="J300" i="43" s="1"/>
  <c r="J301" i="43" s="1"/>
  <c r="J302" i="43" s="1"/>
  <c r="J303" i="43" s="1"/>
  <c r="J304" i="43" s="1"/>
  <c r="J305" i="43" s="1"/>
  <c r="J306" i="43" s="1"/>
  <c r="J307" i="43" s="1"/>
  <c r="J308" i="43" s="1"/>
  <c r="J309" i="43" s="1"/>
  <c r="J310" i="43" s="1"/>
  <c r="J311" i="43" s="1"/>
  <c r="J312" i="43" s="1"/>
  <c r="J313" i="43" s="1"/>
  <c r="J314" i="43" s="1"/>
  <c r="J315" i="43" s="1"/>
  <c r="J316" i="43" s="1"/>
  <c r="J317" i="43" s="1"/>
  <c r="J318" i="43" s="1"/>
  <c r="J319" i="43" s="1"/>
  <c r="J320" i="43" s="1"/>
  <c r="J321" i="43" s="1"/>
  <c r="J322" i="43" s="1"/>
  <c r="J323" i="43" s="1"/>
  <c r="J324" i="43" s="1"/>
  <c r="J325" i="43" s="1"/>
  <c r="J326" i="43" s="1"/>
  <c r="J327" i="43" s="1"/>
  <c r="J328" i="43" s="1"/>
  <c r="J329" i="43" s="1"/>
  <c r="J330" i="43" s="1"/>
  <c r="J331" i="43" s="1"/>
  <c r="J332" i="43" s="1"/>
  <c r="J333" i="43" s="1"/>
  <c r="J334" i="43" s="1"/>
  <c r="J335" i="43" s="1"/>
  <c r="J336" i="43" s="1"/>
  <c r="J337" i="43" s="1"/>
  <c r="J338" i="43" s="1"/>
  <c r="J339" i="43" s="1"/>
  <c r="J340" i="43" s="1"/>
  <c r="J341" i="43" s="1"/>
  <c r="J342" i="43" s="1"/>
  <c r="J343" i="43" s="1"/>
  <c r="J344" i="43" s="1"/>
  <c r="J345" i="43" s="1"/>
  <c r="J346" i="43" s="1"/>
  <c r="J347" i="43" s="1"/>
  <c r="J348" i="43" s="1"/>
  <c r="J349" i="43" s="1"/>
  <c r="J350" i="43" s="1"/>
  <c r="J351" i="43" s="1"/>
  <c r="J352" i="43" s="1"/>
  <c r="J353" i="43" s="1"/>
  <c r="J354" i="43" s="1"/>
  <c r="J355" i="43" s="1"/>
  <c r="J356" i="43" s="1"/>
  <c r="J357" i="43" s="1"/>
  <c r="J358" i="43" s="1"/>
  <c r="J359" i="43" s="1"/>
  <c r="J360" i="43" s="1"/>
  <c r="J361" i="43" s="1"/>
  <c r="J362" i="43" s="1"/>
  <c r="J363" i="43" s="1"/>
  <c r="J364" i="43" s="1"/>
  <c r="J365" i="43" s="1"/>
  <c r="J366" i="43" s="1"/>
  <c r="J367" i="43" s="1"/>
  <c r="J368" i="43" s="1"/>
  <c r="I5" i="43"/>
  <c r="I6" i="43" s="1"/>
  <c r="I7" i="43" s="1"/>
  <c r="I8" i="43" s="1"/>
  <c r="I9" i="43" s="1"/>
  <c r="I10" i="43" s="1"/>
  <c r="I11" i="43" s="1"/>
  <c r="I12" i="43" s="1"/>
  <c r="I13" i="43" s="1"/>
  <c r="I14" i="43" s="1"/>
  <c r="I15" i="43" s="1"/>
  <c r="I16" i="43" s="1"/>
  <c r="I17" i="43" s="1"/>
  <c r="I18" i="43" s="1"/>
  <c r="I19" i="43" s="1"/>
  <c r="I20" i="43" s="1"/>
  <c r="I21" i="43" s="1"/>
  <c r="I22" i="43" s="1"/>
  <c r="I23" i="43" s="1"/>
  <c r="I24" i="43" s="1"/>
  <c r="I25" i="43" s="1"/>
  <c r="I26" i="43" s="1"/>
  <c r="I27" i="43" s="1"/>
  <c r="I28" i="43" s="1"/>
  <c r="I29" i="43" s="1"/>
  <c r="I30" i="43" s="1"/>
  <c r="I31" i="43" s="1"/>
  <c r="I32" i="43" s="1"/>
  <c r="I33" i="43" s="1"/>
  <c r="I34" i="43" s="1"/>
  <c r="O4" i="43"/>
  <c r="M4" i="43"/>
  <c r="D4" i="43"/>
  <c r="D6" i="43" s="1"/>
  <c r="O368" i="42"/>
  <c r="M368" i="42"/>
  <c r="O367" i="42"/>
  <c r="M367" i="42"/>
  <c r="O366" i="42"/>
  <c r="M366" i="42"/>
  <c r="O365" i="42"/>
  <c r="P365" i="42" s="1"/>
  <c r="M365" i="42"/>
  <c r="O364" i="42"/>
  <c r="P364" i="42" s="1"/>
  <c r="M364" i="42"/>
  <c r="O363" i="42"/>
  <c r="M363" i="42"/>
  <c r="O362" i="42"/>
  <c r="M362" i="42"/>
  <c r="O361" i="42"/>
  <c r="P361" i="42" s="1"/>
  <c r="M361" i="42"/>
  <c r="O360" i="42"/>
  <c r="P360" i="42" s="1"/>
  <c r="M360" i="42"/>
  <c r="O359" i="42"/>
  <c r="P359" i="42" s="1"/>
  <c r="M359" i="42"/>
  <c r="O358" i="42"/>
  <c r="M358" i="42"/>
  <c r="O357" i="42"/>
  <c r="M357" i="42"/>
  <c r="O356" i="42"/>
  <c r="P356" i="42" s="1"/>
  <c r="M356" i="42"/>
  <c r="O355" i="42"/>
  <c r="M355" i="42"/>
  <c r="O354" i="42"/>
  <c r="M354" i="42"/>
  <c r="O353" i="42"/>
  <c r="P353" i="42" s="1"/>
  <c r="M353" i="42"/>
  <c r="O352" i="42"/>
  <c r="M352" i="42"/>
  <c r="O351" i="42"/>
  <c r="M351" i="42"/>
  <c r="O350" i="42"/>
  <c r="M350" i="42"/>
  <c r="O349" i="42"/>
  <c r="M349" i="42"/>
  <c r="O348" i="42"/>
  <c r="P348" i="42" s="1"/>
  <c r="M348" i="42"/>
  <c r="O347" i="42"/>
  <c r="M347" i="42"/>
  <c r="O346" i="42"/>
  <c r="M346" i="42"/>
  <c r="O345" i="42"/>
  <c r="P345" i="42" s="1"/>
  <c r="M345" i="42"/>
  <c r="O344" i="42"/>
  <c r="P344" i="42" s="1"/>
  <c r="M344" i="42"/>
  <c r="O343" i="42"/>
  <c r="P343" i="42" s="1"/>
  <c r="M343" i="42"/>
  <c r="O342" i="42"/>
  <c r="M342" i="42"/>
  <c r="O341" i="42"/>
  <c r="M341" i="42"/>
  <c r="O340" i="42"/>
  <c r="P340" i="42" s="1"/>
  <c r="M340" i="42"/>
  <c r="O339" i="42"/>
  <c r="P339" i="42" s="1"/>
  <c r="M339" i="42"/>
  <c r="I339" i="42"/>
  <c r="I340" i="42" s="1"/>
  <c r="I341" i="42" s="1"/>
  <c r="I342" i="42" s="1"/>
  <c r="I343" i="42" s="1"/>
  <c r="I344" i="42" s="1"/>
  <c r="I345" i="42" s="1"/>
  <c r="I346" i="42" s="1"/>
  <c r="I347" i="42" s="1"/>
  <c r="I348" i="42" s="1"/>
  <c r="I349" i="42" s="1"/>
  <c r="I350" i="42" s="1"/>
  <c r="I351" i="42" s="1"/>
  <c r="I352" i="42" s="1"/>
  <c r="I353" i="42" s="1"/>
  <c r="I354" i="42" s="1"/>
  <c r="I355" i="42" s="1"/>
  <c r="I356" i="42" s="1"/>
  <c r="I357" i="42" s="1"/>
  <c r="I358" i="42" s="1"/>
  <c r="I359" i="42" s="1"/>
  <c r="I360" i="42" s="1"/>
  <c r="I361" i="42" s="1"/>
  <c r="I362" i="42" s="1"/>
  <c r="I363" i="42" s="1"/>
  <c r="I364" i="42" s="1"/>
  <c r="I365" i="42" s="1"/>
  <c r="I366" i="42" s="1"/>
  <c r="I367" i="42" s="1"/>
  <c r="I368" i="42" s="1"/>
  <c r="O338" i="42"/>
  <c r="M338" i="42"/>
  <c r="O337" i="42"/>
  <c r="P337" i="42" s="1"/>
  <c r="M337" i="42"/>
  <c r="O336" i="42"/>
  <c r="M336" i="42"/>
  <c r="O335" i="42"/>
  <c r="M335" i="42"/>
  <c r="O334" i="42"/>
  <c r="M334" i="42"/>
  <c r="O333" i="42"/>
  <c r="P333" i="42" s="1"/>
  <c r="M333" i="42"/>
  <c r="O332" i="42"/>
  <c r="P332" i="42" s="1"/>
  <c r="M332" i="42"/>
  <c r="O331" i="42"/>
  <c r="M331" i="42"/>
  <c r="O330" i="42"/>
  <c r="P330" i="42" s="1"/>
  <c r="M330" i="42"/>
  <c r="O329" i="42"/>
  <c r="P329" i="42" s="1"/>
  <c r="M329" i="42"/>
  <c r="O328" i="42"/>
  <c r="M328" i="42"/>
  <c r="O327" i="42"/>
  <c r="M327" i="42"/>
  <c r="O326" i="42"/>
  <c r="P326" i="42" s="1"/>
  <c r="M326" i="42"/>
  <c r="O325" i="42"/>
  <c r="M325" i="42"/>
  <c r="O324" i="42"/>
  <c r="M324" i="42"/>
  <c r="O323" i="42"/>
  <c r="M323" i="42"/>
  <c r="O322" i="42"/>
  <c r="P322" i="42" s="1"/>
  <c r="M322" i="42"/>
  <c r="O321" i="42"/>
  <c r="P321" i="42" s="1"/>
  <c r="M321" i="42"/>
  <c r="O320" i="42"/>
  <c r="M320" i="42"/>
  <c r="O319" i="42"/>
  <c r="M319" i="42"/>
  <c r="O318" i="42"/>
  <c r="M318" i="42"/>
  <c r="O317" i="42"/>
  <c r="P317" i="42" s="1"/>
  <c r="M317" i="42"/>
  <c r="O316" i="42"/>
  <c r="P316" i="42" s="1"/>
  <c r="M316" i="42"/>
  <c r="O315" i="42"/>
  <c r="M315" i="42"/>
  <c r="O314" i="42"/>
  <c r="M314" i="42"/>
  <c r="O313" i="42"/>
  <c r="P313" i="42" s="1"/>
  <c r="M313" i="42"/>
  <c r="O312" i="42"/>
  <c r="P312" i="42" s="1"/>
  <c r="S312" i="42" s="1"/>
  <c r="AL313" i="13" s="1"/>
  <c r="M312" i="42"/>
  <c r="O311" i="42"/>
  <c r="P311" i="42" s="1"/>
  <c r="M311" i="42"/>
  <c r="O310" i="42"/>
  <c r="P310" i="42" s="1"/>
  <c r="M310" i="42"/>
  <c r="I310" i="42"/>
  <c r="I311" i="42" s="1"/>
  <c r="I312" i="42" s="1"/>
  <c r="I313" i="42" s="1"/>
  <c r="I314" i="42" s="1"/>
  <c r="I315" i="42" s="1"/>
  <c r="I316" i="42" s="1"/>
  <c r="I317" i="42" s="1"/>
  <c r="I318" i="42" s="1"/>
  <c r="I319" i="42" s="1"/>
  <c r="I320" i="42" s="1"/>
  <c r="I321" i="42" s="1"/>
  <c r="I322" i="42" s="1"/>
  <c r="I323" i="42" s="1"/>
  <c r="I324" i="42" s="1"/>
  <c r="I325" i="42" s="1"/>
  <c r="I326" i="42" s="1"/>
  <c r="I327" i="42" s="1"/>
  <c r="I328" i="42" s="1"/>
  <c r="I329" i="42" s="1"/>
  <c r="I330" i="42" s="1"/>
  <c r="I331" i="42" s="1"/>
  <c r="I332" i="42" s="1"/>
  <c r="I333" i="42" s="1"/>
  <c r="I334" i="42" s="1"/>
  <c r="I335" i="42" s="1"/>
  <c r="I336" i="42" s="1"/>
  <c r="I337" i="42" s="1"/>
  <c r="O309" i="42"/>
  <c r="M309" i="42"/>
  <c r="I309" i="42"/>
  <c r="O308" i="42"/>
  <c r="M308" i="42"/>
  <c r="O307" i="42"/>
  <c r="M307" i="42"/>
  <c r="O306" i="42"/>
  <c r="P306" i="42" s="1"/>
  <c r="M306" i="42"/>
  <c r="O305" i="42"/>
  <c r="M305" i="42"/>
  <c r="O304" i="42"/>
  <c r="P304" i="42" s="1"/>
  <c r="M304" i="42"/>
  <c r="O303" i="42"/>
  <c r="P303" i="42" s="1"/>
  <c r="M303" i="42"/>
  <c r="O302" i="42"/>
  <c r="P302" i="42" s="1"/>
  <c r="M302" i="42"/>
  <c r="O301" i="42"/>
  <c r="M301" i="42"/>
  <c r="O300" i="42"/>
  <c r="P300" i="42" s="1"/>
  <c r="M300" i="42"/>
  <c r="O299" i="42"/>
  <c r="M299" i="42"/>
  <c r="O298" i="42"/>
  <c r="M298" i="42"/>
  <c r="O297" i="42"/>
  <c r="P297" i="42" s="1"/>
  <c r="M297" i="42"/>
  <c r="O296" i="42"/>
  <c r="P296" i="42" s="1"/>
  <c r="M296" i="42"/>
  <c r="R296" i="42" s="1"/>
  <c r="K297" i="13" s="1"/>
  <c r="O295" i="42"/>
  <c r="M295" i="42"/>
  <c r="O294" i="42"/>
  <c r="M294" i="42"/>
  <c r="O293" i="42"/>
  <c r="P293" i="42" s="1"/>
  <c r="M293" i="42"/>
  <c r="O292" i="42"/>
  <c r="M292" i="42"/>
  <c r="O291" i="42"/>
  <c r="P291" i="42" s="1"/>
  <c r="M291" i="42"/>
  <c r="O290" i="42"/>
  <c r="M290" i="42"/>
  <c r="O289" i="42"/>
  <c r="P289" i="42" s="1"/>
  <c r="M289" i="42"/>
  <c r="O288" i="42"/>
  <c r="P288" i="42" s="1"/>
  <c r="S288" i="42" s="1"/>
  <c r="AL289" i="13" s="1"/>
  <c r="M288" i="42"/>
  <c r="O287" i="42"/>
  <c r="M287" i="42"/>
  <c r="O286" i="42"/>
  <c r="M286" i="42"/>
  <c r="O285" i="42"/>
  <c r="P285" i="42" s="1"/>
  <c r="M285" i="42"/>
  <c r="O284" i="42"/>
  <c r="P284" i="42" s="1"/>
  <c r="S284" i="42" s="1"/>
  <c r="AL285" i="13" s="1"/>
  <c r="M284" i="42"/>
  <c r="O283" i="42"/>
  <c r="M283" i="42"/>
  <c r="O282" i="42"/>
  <c r="M282" i="42"/>
  <c r="O281" i="42"/>
  <c r="P281" i="42" s="1"/>
  <c r="M281" i="42"/>
  <c r="O280" i="42"/>
  <c r="P280" i="42" s="1"/>
  <c r="S280" i="42" s="1"/>
  <c r="AL281" i="13" s="1"/>
  <c r="M280" i="42"/>
  <c r="O279" i="42"/>
  <c r="M279" i="42"/>
  <c r="I279" i="42"/>
  <c r="I280" i="42" s="1"/>
  <c r="I281" i="42" s="1"/>
  <c r="I282" i="42" s="1"/>
  <c r="I283" i="42" s="1"/>
  <c r="I284" i="42" s="1"/>
  <c r="I285" i="42" s="1"/>
  <c r="I286" i="42" s="1"/>
  <c r="I287" i="42" s="1"/>
  <c r="I288" i="42" s="1"/>
  <c r="I289" i="42" s="1"/>
  <c r="I290" i="42" s="1"/>
  <c r="I291" i="42" s="1"/>
  <c r="I292" i="42" s="1"/>
  <c r="I293" i="42" s="1"/>
  <c r="I294" i="42" s="1"/>
  <c r="I295" i="42" s="1"/>
  <c r="I296" i="42" s="1"/>
  <c r="I297" i="42" s="1"/>
  <c r="I298" i="42" s="1"/>
  <c r="I299" i="42" s="1"/>
  <c r="I300" i="42" s="1"/>
  <c r="I301" i="42" s="1"/>
  <c r="I302" i="42" s="1"/>
  <c r="I303" i="42" s="1"/>
  <c r="I304" i="42" s="1"/>
  <c r="I305" i="42" s="1"/>
  <c r="I306" i="42" s="1"/>
  <c r="I307" i="42" s="1"/>
  <c r="O278" i="42"/>
  <c r="M278" i="42"/>
  <c r="I278" i="42"/>
  <c r="O277" i="42"/>
  <c r="P277" i="42" s="1"/>
  <c r="M277" i="42"/>
  <c r="O276" i="42"/>
  <c r="P276" i="42" s="1"/>
  <c r="M276" i="42"/>
  <c r="O275" i="42"/>
  <c r="M275" i="42"/>
  <c r="O274" i="42"/>
  <c r="P274" i="42" s="1"/>
  <c r="M274" i="42"/>
  <c r="O273" i="42"/>
  <c r="M273" i="42"/>
  <c r="O272" i="42"/>
  <c r="M272" i="42"/>
  <c r="O271" i="42"/>
  <c r="M271" i="42"/>
  <c r="O270" i="42"/>
  <c r="P270" i="42" s="1"/>
  <c r="M270" i="42"/>
  <c r="O269" i="42"/>
  <c r="M269" i="42"/>
  <c r="O268" i="42"/>
  <c r="M268" i="42"/>
  <c r="O267" i="42"/>
  <c r="M267" i="42"/>
  <c r="O266" i="42"/>
  <c r="P266" i="42" s="1"/>
  <c r="M266" i="42"/>
  <c r="O265" i="42"/>
  <c r="M265" i="42"/>
  <c r="O264" i="42"/>
  <c r="M264" i="42"/>
  <c r="O263" i="42"/>
  <c r="M263" i="42"/>
  <c r="O262" i="42"/>
  <c r="P262" i="42" s="1"/>
  <c r="M262" i="42"/>
  <c r="R262" i="42" s="1"/>
  <c r="K263" i="13" s="1"/>
  <c r="O261" i="42"/>
  <c r="P261" i="42" s="1"/>
  <c r="M261" i="42"/>
  <c r="O260" i="42"/>
  <c r="M260" i="42"/>
  <c r="O259" i="42"/>
  <c r="M259" i="42"/>
  <c r="O258" i="42"/>
  <c r="P258" i="42" s="1"/>
  <c r="M258" i="42"/>
  <c r="O257" i="42"/>
  <c r="M257" i="42"/>
  <c r="O256" i="42"/>
  <c r="M256" i="42"/>
  <c r="O255" i="42"/>
  <c r="M255" i="42"/>
  <c r="O254" i="42"/>
  <c r="P254" i="42" s="1"/>
  <c r="M254" i="42"/>
  <c r="O253" i="42"/>
  <c r="P253" i="42" s="1"/>
  <c r="M253" i="42"/>
  <c r="O252" i="42"/>
  <c r="M252" i="42"/>
  <c r="O251" i="42"/>
  <c r="M251" i="42"/>
  <c r="O250" i="42"/>
  <c r="P250" i="42" s="1"/>
  <c r="M250" i="42"/>
  <c r="O249" i="42"/>
  <c r="M249" i="42"/>
  <c r="O248" i="42"/>
  <c r="M248" i="42"/>
  <c r="I248" i="42"/>
  <c r="I249" i="42" s="1"/>
  <c r="I250" i="42" s="1"/>
  <c r="I251" i="42" s="1"/>
  <c r="I252" i="42" s="1"/>
  <c r="I253" i="42" s="1"/>
  <c r="I254" i="42" s="1"/>
  <c r="I255" i="42" s="1"/>
  <c r="I256" i="42" s="1"/>
  <c r="I257" i="42" s="1"/>
  <c r="I258" i="42" s="1"/>
  <c r="I259" i="42" s="1"/>
  <c r="I260" i="42" s="1"/>
  <c r="I261" i="42" s="1"/>
  <c r="I262" i="42" s="1"/>
  <c r="I263" i="42" s="1"/>
  <c r="I264" i="42" s="1"/>
  <c r="I265" i="42" s="1"/>
  <c r="I266" i="42" s="1"/>
  <c r="I267" i="42" s="1"/>
  <c r="I268" i="42" s="1"/>
  <c r="I269" i="42" s="1"/>
  <c r="I270" i="42" s="1"/>
  <c r="I271" i="42" s="1"/>
  <c r="I272" i="42" s="1"/>
  <c r="I273" i="42" s="1"/>
  <c r="I274" i="42" s="1"/>
  <c r="I275" i="42" s="1"/>
  <c r="I276" i="42" s="1"/>
  <c r="O247" i="42"/>
  <c r="M247" i="42"/>
  <c r="O246" i="42"/>
  <c r="P246" i="42" s="1"/>
  <c r="M246" i="42"/>
  <c r="O245" i="42"/>
  <c r="M245" i="42"/>
  <c r="O244" i="42"/>
  <c r="M244" i="42"/>
  <c r="O243" i="42"/>
  <c r="P243" i="42" s="1"/>
  <c r="M243" i="42"/>
  <c r="O242" i="42"/>
  <c r="P242" i="42" s="1"/>
  <c r="M242" i="42"/>
  <c r="O241" i="42"/>
  <c r="P241" i="42" s="1"/>
  <c r="M241" i="42"/>
  <c r="O240" i="42"/>
  <c r="M240" i="42"/>
  <c r="O239" i="42"/>
  <c r="P239" i="42" s="1"/>
  <c r="M239" i="42"/>
  <c r="O238" i="42"/>
  <c r="P238" i="42" s="1"/>
  <c r="M238" i="42"/>
  <c r="O237" i="42"/>
  <c r="M237" i="42"/>
  <c r="O236" i="42"/>
  <c r="M236" i="42"/>
  <c r="O235" i="42"/>
  <c r="P235" i="42" s="1"/>
  <c r="M235" i="42"/>
  <c r="O234" i="42"/>
  <c r="M234" i="42"/>
  <c r="O233" i="42"/>
  <c r="M233" i="42"/>
  <c r="O232" i="42"/>
  <c r="M232" i="42"/>
  <c r="O231" i="42"/>
  <c r="P231" i="42" s="1"/>
  <c r="M231" i="42"/>
  <c r="O230" i="42"/>
  <c r="M230" i="42"/>
  <c r="O229" i="42"/>
  <c r="P229" i="42" s="1"/>
  <c r="M229" i="42"/>
  <c r="O228" i="42"/>
  <c r="P228" i="42" s="1"/>
  <c r="M228" i="42"/>
  <c r="O227" i="42"/>
  <c r="P227" i="42" s="1"/>
  <c r="M227" i="42"/>
  <c r="O226" i="42"/>
  <c r="M226" i="42"/>
  <c r="O225" i="42"/>
  <c r="M225" i="42"/>
  <c r="O224" i="42"/>
  <c r="P224" i="42" s="1"/>
  <c r="M224" i="42"/>
  <c r="O223" i="42"/>
  <c r="P223" i="42" s="1"/>
  <c r="M223" i="42"/>
  <c r="O222" i="42"/>
  <c r="M222" i="42"/>
  <c r="O221" i="42"/>
  <c r="M221" i="42"/>
  <c r="O220" i="42"/>
  <c r="M220" i="42"/>
  <c r="O219" i="42"/>
  <c r="P219" i="42" s="1"/>
  <c r="M219" i="42"/>
  <c r="O218" i="42"/>
  <c r="M218" i="42"/>
  <c r="O217" i="42"/>
  <c r="P217" i="42" s="1"/>
  <c r="S217" i="42" s="1"/>
  <c r="AL218" i="13" s="1"/>
  <c r="M217" i="42"/>
  <c r="I217" i="42"/>
  <c r="I218" i="42" s="1"/>
  <c r="I219" i="42" s="1"/>
  <c r="I220" i="42" s="1"/>
  <c r="I221" i="42" s="1"/>
  <c r="I222" i="42" s="1"/>
  <c r="I223" i="42" s="1"/>
  <c r="I224" i="42" s="1"/>
  <c r="I225" i="42" s="1"/>
  <c r="I226" i="42" s="1"/>
  <c r="I227" i="42" s="1"/>
  <c r="I228" i="42" s="1"/>
  <c r="I229" i="42" s="1"/>
  <c r="I230" i="42" s="1"/>
  <c r="I231" i="42" s="1"/>
  <c r="I232" i="42" s="1"/>
  <c r="I233" i="42" s="1"/>
  <c r="I234" i="42" s="1"/>
  <c r="I235" i="42" s="1"/>
  <c r="I236" i="42" s="1"/>
  <c r="I237" i="42" s="1"/>
  <c r="I238" i="42" s="1"/>
  <c r="I239" i="42" s="1"/>
  <c r="I240" i="42" s="1"/>
  <c r="I241" i="42" s="1"/>
  <c r="I242" i="42" s="1"/>
  <c r="I243" i="42" s="1"/>
  <c r="I244" i="42" s="1"/>
  <c r="I245" i="42" s="1"/>
  <c r="I246" i="42" s="1"/>
  <c r="O216" i="42"/>
  <c r="P216" i="42" s="1"/>
  <c r="M216" i="42"/>
  <c r="O215" i="42"/>
  <c r="M215" i="42"/>
  <c r="O214" i="42"/>
  <c r="P214" i="42" s="1"/>
  <c r="M214" i="42"/>
  <c r="O213" i="42"/>
  <c r="P213" i="42" s="1"/>
  <c r="M213" i="42"/>
  <c r="S213" i="42" s="1"/>
  <c r="AL214" i="13" s="1"/>
  <c r="O212" i="42"/>
  <c r="P212" i="42" s="1"/>
  <c r="M212" i="42"/>
  <c r="O211" i="42"/>
  <c r="M211" i="42"/>
  <c r="O210" i="42"/>
  <c r="P210" i="42" s="1"/>
  <c r="M210" i="42"/>
  <c r="O209" i="42"/>
  <c r="P209" i="42" s="1"/>
  <c r="M209" i="42"/>
  <c r="O208" i="42"/>
  <c r="P208" i="42" s="1"/>
  <c r="M208" i="42"/>
  <c r="O207" i="42"/>
  <c r="M207" i="42"/>
  <c r="O206" i="42"/>
  <c r="P206" i="42" s="1"/>
  <c r="M206" i="42"/>
  <c r="O205" i="42"/>
  <c r="P205" i="42" s="1"/>
  <c r="M205" i="42"/>
  <c r="O204" i="42"/>
  <c r="M204" i="42"/>
  <c r="O203" i="42"/>
  <c r="M203" i="42"/>
  <c r="O202" i="42"/>
  <c r="P202" i="42" s="1"/>
  <c r="M202" i="42"/>
  <c r="O201" i="42"/>
  <c r="P201" i="42" s="1"/>
  <c r="M201" i="42"/>
  <c r="O200" i="42"/>
  <c r="M200" i="42"/>
  <c r="O199" i="42"/>
  <c r="M199" i="42"/>
  <c r="O198" i="42"/>
  <c r="P198" i="42" s="1"/>
  <c r="M198" i="42"/>
  <c r="O197" i="42"/>
  <c r="P197" i="42" s="1"/>
  <c r="M197" i="42"/>
  <c r="O196" i="42"/>
  <c r="P196" i="42" s="1"/>
  <c r="M196" i="42"/>
  <c r="O195" i="42"/>
  <c r="M195" i="42"/>
  <c r="O194" i="42"/>
  <c r="P194" i="42" s="1"/>
  <c r="M194" i="42"/>
  <c r="O193" i="42"/>
  <c r="P193" i="42" s="1"/>
  <c r="M193" i="42"/>
  <c r="O192" i="42"/>
  <c r="P192" i="42" s="1"/>
  <c r="M192" i="42"/>
  <c r="O191" i="42"/>
  <c r="M191" i="42"/>
  <c r="O190" i="42"/>
  <c r="P190" i="42" s="1"/>
  <c r="M190" i="42"/>
  <c r="O189" i="42"/>
  <c r="P189" i="42" s="1"/>
  <c r="M189" i="42"/>
  <c r="O188" i="42"/>
  <c r="M188" i="42"/>
  <c r="O187" i="42"/>
  <c r="M187" i="42"/>
  <c r="I187" i="42"/>
  <c r="I188" i="42" s="1"/>
  <c r="I189" i="42" s="1"/>
  <c r="I190" i="42" s="1"/>
  <c r="I191" i="42" s="1"/>
  <c r="I192" i="42" s="1"/>
  <c r="I193" i="42" s="1"/>
  <c r="I194" i="42" s="1"/>
  <c r="I195" i="42" s="1"/>
  <c r="I196" i="42" s="1"/>
  <c r="I197" i="42" s="1"/>
  <c r="I198" i="42" s="1"/>
  <c r="I199" i="42" s="1"/>
  <c r="I200" i="42" s="1"/>
  <c r="I201" i="42" s="1"/>
  <c r="I202" i="42" s="1"/>
  <c r="I203" i="42" s="1"/>
  <c r="I204" i="42" s="1"/>
  <c r="I205" i="42" s="1"/>
  <c r="I206" i="42" s="1"/>
  <c r="I207" i="42" s="1"/>
  <c r="I208" i="42" s="1"/>
  <c r="I209" i="42" s="1"/>
  <c r="I210" i="42" s="1"/>
  <c r="I211" i="42" s="1"/>
  <c r="I212" i="42" s="1"/>
  <c r="I213" i="42" s="1"/>
  <c r="I214" i="42" s="1"/>
  <c r="I215" i="42" s="1"/>
  <c r="O186" i="42"/>
  <c r="P186" i="42" s="1"/>
  <c r="M186" i="42"/>
  <c r="I186" i="42"/>
  <c r="O185" i="42"/>
  <c r="P185" i="42" s="1"/>
  <c r="M185" i="42"/>
  <c r="O184" i="42"/>
  <c r="M184" i="42"/>
  <c r="O183" i="42"/>
  <c r="P183" i="42" s="1"/>
  <c r="M183" i="42"/>
  <c r="O182" i="42"/>
  <c r="P182" i="42" s="1"/>
  <c r="M182" i="42"/>
  <c r="O181" i="42"/>
  <c r="P181" i="42" s="1"/>
  <c r="M181" i="42"/>
  <c r="O180" i="42"/>
  <c r="M180" i="42"/>
  <c r="O179" i="42"/>
  <c r="P179" i="42" s="1"/>
  <c r="M179" i="42"/>
  <c r="O178" i="42"/>
  <c r="P178" i="42" s="1"/>
  <c r="M178" i="42"/>
  <c r="O177" i="42"/>
  <c r="M177" i="42"/>
  <c r="O176" i="42"/>
  <c r="M176" i="42"/>
  <c r="O175" i="42"/>
  <c r="P175" i="42" s="1"/>
  <c r="M175" i="42"/>
  <c r="O174" i="42"/>
  <c r="P174" i="42" s="1"/>
  <c r="M174" i="42"/>
  <c r="O173" i="42"/>
  <c r="M173" i="42"/>
  <c r="O172" i="42"/>
  <c r="M172" i="42"/>
  <c r="O171" i="42"/>
  <c r="P171" i="42" s="1"/>
  <c r="M171" i="42"/>
  <c r="O170" i="42"/>
  <c r="M170" i="42"/>
  <c r="O169" i="42"/>
  <c r="P169" i="42" s="1"/>
  <c r="M169" i="42"/>
  <c r="O168" i="42"/>
  <c r="M168" i="42"/>
  <c r="O167" i="42"/>
  <c r="P167" i="42" s="1"/>
  <c r="M167" i="42"/>
  <c r="O166" i="42"/>
  <c r="P166" i="42" s="1"/>
  <c r="M166" i="42"/>
  <c r="O165" i="42"/>
  <c r="P165" i="42" s="1"/>
  <c r="M165" i="42"/>
  <c r="O164" i="42"/>
  <c r="M164" i="42"/>
  <c r="O163" i="42"/>
  <c r="P163" i="42" s="1"/>
  <c r="M163" i="42"/>
  <c r="O162" i="42"/>
  <c r="P162" i="42" s="1"/>
  <c r="M162" i="42"/>
  <c r="O161" i="42"/>
  <c r="M161" i="42"/>
  <c r="O160" i="42"/>
  <c r="M160" i="42"/>
  <c r="O159" i="42"/>
  <c r="P159" i="42" s="1"/>
  <c r="M159" i="42"/>
  <c r="O158" i="42"/>
  <c r="P158" i="42" s="1"/>
  <c r="S158" i="42" s="1"/>
  <c r="AL159" i="13" s="1"/>
  <c r="M158" i="42"/>
  <c r="O157" i="42"/>
  <c r="M157" i="42"/>
  <c r="I157" i="42"/>
  <c r="I158" i="42" s="1"/>
  <c r="I159" i="42" s="1"/>
  <c r="I160" i="42" s="1"/>
  <c r="I161" i="42" s="1"/>
  <c r="I162" i="42" s="1"/>
  <c r="I163" i="42" s="1"/>
  <c r="I164" i="42" s="1"/>
  <c r="I165" i="42" s="1"/>
  <c r="I166" i="42" s="1"/>
  <c r="I167" i="42" s="1"/>
  <c r="I168" i="42" s="1"/>
  <c r="I169" i="42" s="1"/>
  <c r="I170" i="42" s="1"/>
  <c r="I171" i="42" s="1"/>
  <c r="I172" i="42" s="1"/>
  <c r="I173" i="42" s="1"/>
  <c r="I174" i="42" s="1"/>
  <c r="I175" i="42" s="1"/>
  <c r="I176" i="42" s="1"/>
  <c r="I177" i="42" s="1"/>
  <c r="I178" i="42" s="1"/>
  <c r="I179" i="42" s="1"/>
  <c r="I180" i="42" s="1"/>
  <c r="I181" i="42" s="1"/>
  <c r="I182" i="42" s="1"/>
  <c r="I183" i="42" s="1"/>
  <c r="I184" i="42" s="1"/>
  <c r="O156" i="42"/>
  <c r="M156" i="42"/>
  <c r="I156" i="42"/>
  <c r="O155" i="42"/>
  <c r="M155" i="42"/>
  <c r="O154" i="42"/>
  <c r="M154" i="42"/>
  <c r="O153" i="42"/>
  <c r="M153" i="42"/>
  <c r="O152" i="42"/>
  <c r="M152" i="42"/>
  <c r="O151" i="42"/>
  <c r="P151" i="42" s="1"/>
  <c r="M151" i="42"/>
  <c r="O150" i="42"/>
  <c r="M150" i="42"/>
  <c r="O149" i="42"/>
  <c r="M149" i="42"/>
  <c r="O148" i="42"/>
  <c r="P148" i="42" s="1"/>
  <c r="M148" i="42"/>
  <c r="O147" i="42"/>
  <c r="P147" i="42" s="1"/>
  <c r="M147" i="42"/>
  <c r="O146" i="42"/>
  <c r="M146" i="42"/>
  <c r="O145" i="42"/>
  <c r="M145" i="42"/>
  <c r="O144" i="42"/>
  <c r="M144" i="42"/>
  <c r="O143" i="42"/>
  <c r="M143" i="42"/>
  <c r="O142" i="42"/>
  <c r="M142" i="42"/>
  <c r="O141" i="42"/>
  <c r="M141" i="42"/>
  <c r="O140" i="42"/>
  <c r="P140" i="42" s="1"/>
  <c r="M140" i="42"/>
  <c r="O139" i="42"/>
  <c r="P139" i="42" s="1"/>
  <c r="M139" i="42"/>
  <c r="O138" i="42"/>
  <c r="M138" i="42"/>
  <c r="O137" i="42"/>
  <c r="M137" i="42"/>
  <c r="O136" i="42"/>
  <c r="P136" i="42" s="1"/>
  <c r="M136" i="42"/>
  <c r="O135" i="42"/>
  <c r="P135" i="42" s="1"/>
  <c r="M135" i="42"/>
  <c r="O134" i="42"/>
  <c r="M134" i="42"/>
  <c r="O133" i="42"/>
  <c r="M133" i="42"/>
  <c r="O132" i="42"/>
  <c r="P132" i="42" s="1"/>
  <c r="M132" i="42"/>
  <c r="O131" i="42"/>
  <c r="P131" i="42" s="1"/>
  <c r="M131" i="42"/>
  <c r="O130" i="42"/>
  <c r="M130" i="42"/>
  <c r="O129" i="42"/>
  <c r="M129" i="42"/>
  <c r="O128" i="42"/>
  <c r="P128" i="42" s="1"/>
  <c r="M128" i="42"/>
  <c r="O127" i="42"/>
  <c r="P127" i="42" s="1"/>
  <c r="M127" i="42"/>
  <c r="O126" i="42"/>
  <c r="R126" i="42" s="1"/>
  <c r="K127" i="13" s="1"/>
  <c r="M126" i="42"/>
  <c r="I126" i="42"/>
  <c r="I127" i="42" s="1"/>
  <c r="I128" i="42" s="1"/>
  <c r="I129" i="42" s="1"/>
  <c r="I130" i="42" s="1"/>
  <c r="I131" i="42" s="1"/>
  <c r="I132" i="42" s="1"/>
  <c r="I133" i="42" s="1"/>
  <c r="I134" i="42" s="1"/>
  <c r="I135" i="42" s="1"/>
  <c r="I136" i="42" s="1"/>
  <c r="I137" i="42" s="1"/>
  <c r="I138" i="42" s="1"/>
  <c r="I139" i="42" s="1"/>
  <c r="I140" i="42" s="1"/>
  <c r="I141" i="42" s="1"/>
  <c r="I142" i="42" s="1"/>
  <c r="I143" i="42" s="1"/>
  <c r="I144" i="42" s="1"/>
  <c r="I145" i="42" s="1"/>
  <c r="I146" i="42" s="1"/>
  <c r="I147" i="42" s="1"/>
  <c r="I148" i="42" s="1"/>
  <c r="I149" i="42" s="1"/>
  <c r="I150" i="42" s="1"/>
  <c r="I151" i="42" s="1"/>
  <c r="I152" i="42" s="1"/>
  <c r="I153" i="42" s="1"/>
  <c r="I154" i="42" s="1"/>
  <c r="O125" i="42"/>
  <c r="M125" i="42"/>
  <c r="I125" i="42"/>
  <c r="O124" i="42"/>
  <c r="P124" i="42" s="1"/>
  <c r="M124" i="42"/>
  <c r="O123" i="42"/>
  <c r="M123" i="42"/>
  <c r="O122" i="42"/>
  <c r="M122" i="42"/>
  <c r="O121" i="42"/>
  <c r="P121" i="42" s="1"/>
  <c r="M121" i="42"/>
  <c r="O120" i="42"/>
  <c r="M120" i="42"/>
  <c r="P119" i="42"/>
  <c r="O119" i="42"/>
  <c r="M119" i="42"/>
  <c r="O118" i="42"/>
  <c r="M118" i="42"/>
  <c r="O117" i="42"/>
  <c r="P117" i="42" s="1"/>
  <c r="M117" i="42"/>
  <c r="O116" i="42"/>
  <c r="P116" i="42" s="1"/>
  <c r="M116" i="42"/>
  <c r="R116" i="42" s="1"/>
  <c r="K117" i="13" s="1"/>
  <c r="O115" i="42"/>
  <c r="M115" i="42"/>
  <c r="O114" i="42"/>
  <c r="M114" i="42"/>
  <c r="O113" i="42"/>
  <c r="P113" i="42" s="1"/>
  <c r="M113" i="42"/>
  <c r="R113" i="42" s="1"/>
  <c r="K114" i="13" s="1"/>
  <c r="O112" i="42"/>
  <c r="P112" i="42" s="1"/>
  <c r="M112" i="42"/>
  <c r="O111" i="42"/>
  <c r="M111" i="42"/>
  <c r="O110" i="42"/>
  <c r="M110" i="42"/>
  <c r="O109" i="42"/>
  <c r="P109" i="42" s="1"/>
  <c r="M109" i="42"/>
  <c r="O108" i="42"/>
  <c r="P108" i="42" s="1"/>
  <c r="M108" i="42"/>
  <c r="O107" i="42"/>
  <c r="M107" i="42"/>
  <c r="O106" i="42"/>
  <c r="M106" i="42"/>
  <c r="O105" i="42"/>
  <c r="P105" i="42" s="1"/>
  <c r="M105" i="42"/>
  <c r="O104" i="42"/>
  <c r="M104" i="42"/>
  <c r="O103" i="42"/>
  <c r="P103" i="42" s="1"/>
  <c r="M103" i="42"/>
  <c r="O102" i="42"/>
  <c r="M102" i="42"/>
  <c r="O101" i="42"/>
  <c r="P101" i="42" s="1"/>
  <c r="M101" i="42"/>
  <c r="O100" i="42"/>
  <c r="P100" i="42" s="1"/>
  <c r="M100" i="42"/>
  <c r="O99" i="42"/>
  <c r="M99" i="42"/>
  <c r="O98" i="42"/>
  <c r="M98" i="42"/>
  <c r="O97" i="42"/>
  <c r="P97" i="42" s="1"/>
  <c r="M97" i="42"/>
  <c r="O96" i="42"/>
  <c r="P96" i="42" s="1"/>
  <c r="M96" i="42"/>
  <c r="O95" i="42"/>
  <c r="M95" i="42"/>
  <c r="I95" i="42"/>
  <c r="I96" i="42" s="1"/>
  <c r="I97" i="42" s="1"/>
  <c r="I98" i="42" s="1"/>
  <c r="I99" i="42" s="1"/>
  <c r="I100" i="42" s="1"/>
  <c r="I101" i="42" s="1"/>
  <c r="I102" i="42" s="1"/>
  <c r="I103" i="42" s="1"/>
  <c r="I104" i="42" s="1"/>
  <c r="I105" i="42" s="1"/>
  <c r="I106" i="42" s="1"/>
  <c r="I107" i="42" s="1"/>
  <c r="I108" i="42" s="1"/>
  <c r="I109" i="42" s="1"/>
  <c r="I110" i="42" s="1"/>
  <c r="I111" i="42" s="1"/>
  <c r="I112" i="42" s="1"/>
  <c r="I113" i="42" s="1"/>
  <c r="I114" i="42" s="1"/>
  <c r="I115" i="42" s="1"/>
  <c r="I116" i="42" s="1"/>
  <c r="I117" i="42" s="1"/>
  <c r="I118" i="42" s="1"/>
  <c r="I119" i="42" s="1"/>
  <c r="I120" i="42" s="1"/>
  <c r="I121" i="42" s="1"/>
  <c r="I122" i="42" s="1"/>
  <c r="I123" i="42" s="1"/>
  <c r="O94" i="42"/>
  <c r="M94" i="42"/>
  <c r="O93" i="42"/>
  <c r="P93" i="42" s="1"/>
  <c r="M93" i="42"/>
  <c r="O92" i="42"/>
  <c r="M92" i="42"/>
  <c r="O91" i="42"/>
  <c r="M91" i="42"/>
  <c r="O90" i="42"/>
  <c r="P90" i="42" s="1"/>
  <c r="M90" i="42"/>
  <c r="O89" i="42"/>
  <c r="P89" i="42" s="1"/>
  <c r="S89" i="42" s="1"/>
  <c r="AL90" i="13" s="1"/>
  <c r="M89" i="42"/>
  <c r="O88" i="42"/>
  <c r="M88" i="42"/>
  <c r="O87" i="42"/>
  <c r="M87" i="42"/>
  <c r="O86" i="42"/>
  <c r="P86" i="42" s="1"/>
  <c r="M86" i="42"/>
  <c r="O85" i="42"/>
  <c r="P85" i="42" s="1"/>
  <c r="M85" i="42"/>
  <c r="O84" i="42"/>
  <c r="M84" i="42"/>
  <c r="O83" i="42"/>
  <c r="M83" i="42"/>
  <c r="O82" i="42"/>
  <c r="P82" i="42" s="1"/>
  <c r="M82" i="42"/>
  <c r="O81" i="42"/>
  <c r="M81" i="42"/>
  <c r="O80" i="42"/>
  <c r="M80" i="42"/>
  <c r="O79" i="42"/>
  <c r="P79" i="42" s="1"/>
  <c r="M79" i="42"/>
  <c r="O78" i="42"/>
  <c r="P78" i="42" s="1"/>
  <c r="S78" i="42" s="1"/>
  <c r="AL79" i="13" s="1"/>
  <c r="M78" i="42"/>
  <c r="O77" i="42"/>
  <c r="M77" i="42"/>
  <c r="O76" i="42"/>
  <c r="M76" i="42"/>
  <c r="O75" i="42"/>
  <c r="P75" i="42" s="1"/>
  <c r="M75" i="42"/>
  <c r="O74" i="42"/>
  <c r="P74" i="42" s="1"/>
  <c r="S74" i="42" s="1"/>
  <c r="AL75" i="13" s="1"/>
  <c r="M74" i="42"/>
  <c r="O73" i="42"/>
  <c r="M73" i="42"/>
  <c r="O72" i="42"/>
  <c r="M72" i="42"/>
  <c r="O71" i="42"/>
  <c r="P71" i="42" s="1"/>
  <c r="M71" i="42"/>
  <c r="O70" i="42"/>
  <c r="P70" i="42" s="1"/>
  <c r="S70" i="42" s="1"/>
  <c r="AL71" i="13" s="1"/>
  <c r="M70" i="42"/>
  <c r="O69" i="42"/>
  <c r="M69" i="42"/>
  <c r="O68" i="42"/>
  <c r="M68" i="42"/>
  <c r="O67" i="42"/>
  <c r="P67" i="42" s="1"/>
  <c r="M67" i="42"/>
  <c r="O66" i="42"/>
  <c r="P66" i="42" s="1"/>
  <c r="S66" i="42" s="1"/>
  <c r="AL67" i="13" s="1"/>
  <c r="M66" i="42"/>
  <c r="O65" i="42"/>
  <c r="M65" i="42"/>
  <c r="O64" i="42"/>
  <c r="M64" i="42"/>
  <c r="I64" i="42"/>
  <c r="I65" i="42" s="1"/>
  <c r="I66" i="42" s="1"/>
  <c r="I67" i="42" s="1"/>
  <c r="I68" i="42" s="1"/>
  <c r="I69" i="42" s="1"/>
  <c r="I70" i="42" s="1"/>
  <c r="I71" i="42" s="1"/>
  <c r="I72" i="42" s="1"/>
  <c r="I73" i="42" s="1"/>
  <c r="I74" i="42" s="1"/>
  <c r="I75" i="42" s="1"/>
  <c r="I76" i="42" s="1"/>
  <c r="I77" i="42" s="1"/>
  <c r="I78" i="42" s="1"/>
  <c r="I79" i="42" s="1"/>
  <c r="I80" i="42" s="1"/>
  <c r="I81" i="42" s="1"/>
  <c r="I82" i="42" s="1"/>
  <c r="I83" i="42" s="1"/>
  <c r="I84" i="42" s="1"/>
  <c r="I85" i="42" s="1"/>
  <c r="I86" i="42" s="1"/>
  <c r="I87" i="42" s="1"/>
  <c r="I88" i="42" s="1"/>
  <c r="I89" i="42" s="1"/>
  <c r="I90" i="42" s="1"/>
  <c r="I91" i="42" s="1"/>
  <c r="I92" i="42" s="1"/>
  <c r="I93" i="42" s="1"/>
  <c r="O63" i="42"/>
  <c r="P63" i="42" s="1"/>
  <c r="M63" i="42"/>
  <c r="O62" i="42"/>
  <c r="P62" i="42" s="1"/>
  <c r="M62" i="42"/>
  <c r="O61" i="42"/>
  <c r="P61" i="42" s="1"/>
  <c r="M61" i="42"/>
  <c r="O60" i="42"/>
  <c r="P60" i="42" s="1"/>
  <c r="M60" i="42"/>
  <c r="O59" i="42"/>
  <c r="P59" i="42" s="1"/>
  <c r="M59" i="42"/>
  <c r="O58" i="42"/>
  <c r="P58" i="42" s="1"/>
  <c r="M58" i="42"/>
  <c r="O57" i="42"/>
  <c r="P57" i="42" s="1"/>
  <c r="M57" i="42"/>
  <c r="O56" i="42"/>
  <c r="P56" i="42" s="1"/>
  <c r="M56" i="42"/>
  <c r="O55" i="42"/>
  <c r="P55" i="42" s="1"/>
  <c r="M55" i="42"/>
  <c r="O54" i="42"/>
  <c r="P54" i="42" s="1"/>
  <c r="M54" i="42"/>
  <c r="O53" i="42"/>
  <c r="P53" i="42" s="1"/>
  <c r="M53" i="42"/>
  <c r="O52" i="42"/>
  <c r="P52" i="42" s="1"/>
  <c r="M52" i="42"/>
  <c r="O51" i="42"/>
  <c r="P51" i="42" s="1"/>
  <c r="M51" i="42"/>
  <c r="O50" i="42"/>
  <c r="P50" i="42" s="1"/>
  <c r="M50" i="42"/>
  <c r="O49" i="42"/>
  <c r="P49" i="42" s="1"/>
  <c r="M49" i="42"/>
  <c r="O48" i="42"/>
  <c r="P48" i="42" s="1"/>
  <c r="M48" i="42"/>
  <c r="O47" i="42"/>
  <c r="P47" i="42" s="1"/>
  <c r="M47" i="42"/>
  <c r="O46" i="42"/>
  <c r="P46" i="42" s="1"/>
  <c r="M46" i="42"/>
  <c r="O45" i="42"/>
  <c r="P45" i="42" s="1"/>
  <c r="M45" i="42"/>
  <c r="O44" i="42"/>
  <c r="P44" i="42" s="1"/>
  <c r="M44" i="42"/>
  <c r="O43" i="42"/>
  <c r="P43" i="42" s="1"/>
  <c r="M43" i="42"/>
  <c r="O42" i="42"/>
  <c r="P42" i="42" s="1"/>
  <c r="M42" i="42"/>
  <c r="O41" i="42"/>
  <c r="P41" i="42" s="1"/>
  <c r="M41" i="42"/>
  <c r="O40" i="42"/>
  <c r="P40" i="42" s="1"/>
  <c r="M40" i="42"/>
  <c r="O39" i="42"/>
  <c r="P39" i="42" s="1"/>
  <c r="M39" i="42"/>
  <c r="O38" i="42"/>
  <c r="P38" i="42" s="1"/>
  <c r="M38" i="42"/>
  <c r="O37" i="42"/>
  <c r="P37" i="42" s="1"/>
  <c r="M37" i="42"/>
  <c r="I37" i="42"/>
  <c r="I38" i="42" s="1"/>
  <c r="I39" i="42" s="1"/>
  <c r="I40" i="42" s="1"/>
  <c r="I41" i="42" s="1"/>
  <c r="I42" i="42" s="1"/>
  <c r="I43" i="42" s="1"/>
  <c r="I44" i="42" s="1"/>
  <c r="I45" i="42" s="1"/>
  <c r="I46" i="42" s="1"/>
  <c r="I47" i="42" s="1"/>
  <c r="I48" i="42" s="1"/>
  <c r="I49" i="42" s="1"/>
  <c r="I50" i="42" s="1"/>
  <c r="I51" i="42" s="1"/>
  <c r="I52" i="42" s="1"/>
  <c r="I53" i="42" s="1"/>
  <c r="I54" i="42" s="1"/>
  <c r="I55" i="42" s="1"/>
  <c r="I56" i="42" s="1"/>
  <c r="I57" i="42" s="1"/>
  <c r="I58" i="42" s="1"/>
  <c r="I59" i="42" s="1"/>
  <c r="I60" i="42" s="1"/>
  <c r="I61" i="42" s="1"/>
  <c r="I62" i="42" s="1"/>
  <c r="O36" i="42"/>
  <c r="P36" i="42" s="1"/>
  <c r="M36" i="42"/>
  <c r="I36" i="42"/>
  <c r="O35" i="42"/>
  <c r="P35" i="42" s="1"/>
  <c r="M35" i="42"/>
  <c r="O34" i="42"/>
  <c r="P34" i="42" s="1"/>
  <c r="M34" i="42"/>
  <c r="O33" i="42"/>
  <c r="P33" i="42" s="1"/>
  <c r="M33" i="42"/>
  <c r="O32" i="42"/>
  <c r="P32" i="42" s="1"/>
  <c r="S32" i="42" s="1"/>
  <c r="AL33" i="13" s="1"/>
  <c r="M32" i="42"/>
  <c r="O31" i="42"/>
  <c r="P31" i="42" s="1"/>
  <c r="M31" i="42"/>
  <c r="O30" i="42"/>
  <c r="P30" i="42" s="1"/>
  <c r="M30" i="42"/>
  <c r="O29" i="42"/>
  <c r="P29" i="42" s="1"/>
  <c r="M29" i="42"/>
  <c r="O28" i="42"/>
  <c r="P28" i="42" s="1"/>
  <c r="M28" i="42"/>
  <c r="O27" i="42"/>
  <c r="P27" i="42" s="1"/>
  <c r="S27" i="42" s="1"/>
  <c r="AL28" i="13" s="1"/>
  <c r="M27" i="42"/>
  <c r="O26" i="42"/>
  <c r="P26" i="42" s="1"/>
  <c r="M26" i="42"/>
  <c r="O25" i="42"/>
  <c r="P25" i="42" s="1"/>
  <c r="M25" i="42"/>
  <c r="O24" i="42"/>
  <c r="P24" i="42" s="1"/>
  <c r="M24" i="42"/>
  <c r="O23" i="42"/>
  <c r="M23" i="42"/>
  <c r="O22" i="42"/>
  <c r="P22" i="42" s="1"/>
  <c r="M22" i="42"/>
  <c r="O21" i="42"/>
  <c r="P21" i="42" s="1"/>
  <c r="M21" i="42"/>
  <c r="O20" i="42"/>
  <c r="M20" i="42"/>
  <c r="O19" i="42"/>
  <c r="P19" i="42" s="1"/>
  <c r="M19" i="42"/>
  <c r="O18" i="42"/>
  <c r="R18" i="42" s="1"/>
  <c r="K19" i="13" s="1"/>
  <c r="M18" i="42"/>
  <c r="O17" i="42"/>
  <c r="P17" i="42" s="1"/>
  <c r="M17" i="42"/>
  <c r="O16" i="42"/>
  <c r="M16" i="42"/>
  <c r="O15" i="42"/>
  <c r="P15" i="42" s="1"/>
  <c r="M15" i="42"/>
  <c r="O14" i="42"/>
  <c r="P14" i="42" s="1"/>
  <c r="S14" i="42" s="1"/>
  <c r="AL15" i="13" s="1"/>
  <c r="M14" i="42"/>
  <c r="O13" i="42"/>
  <c r="P13" i="42" s="1"/>
  <c r="M13" i="42"/>
  <c r="O12" i="42"/>
  <c r="M12" i="42"/>
  <c r="O11" i="42"/>
  <c r="P11" i="42" s="1"/>
  <c r="M11" i="42"/>
  <c r="O10" i="42"/>
  <c r="P10" i="42" s="1"/>
  <c r="M10" i="42"/>
  <c r="O9" i="42"/>
  <c r="P9" i="42" s="1"/>
  <c r="M9" i="42"/>
  <c r="C9" i="42"/>
  <c r="C12" i="42" s="1"/>
  <c r="O8" i="42"/>
  <c r="P8" i="42" s="1"/>
  <c r="M8" i="42"/>
  <c r="C8" i="42"/>
  <c r="O7" i="42"/>
  <c r="P7" i="42" s="1"/>
  <c r="M7" i="42"/>
  <c r="O6" i="42"/>
  <c r="M6" i="42"/>
  <c r="O5" i="42"/>
  <c r="P5" i="42" s="1"/>
  <c r="M5" i="42"/>
  <c r="J5" i="42"/>
  <c r="J6" i="42" s="1"/>
  <c r="J7" i="42" s="1"/>
  <c r="J8" i="42" s="1"/>
  <c r="J9" i="42" s="1"/>
  <c r="J10" i="42" s="1"/>
  <c r="J11" i="42" s="1"/>
  <c r="J12" i="42" s="1"/>
  <c r="J13" i="42" s="1"/>
  <c r="J14" i="42" s="1"/>
  <c r="J15" i="42" s="1"/>
  <c r="J16" i="42" s="1"/>
  <c r="J17" i="42" s="1"/>
  <c r="J18" i="42" s="1"/>
  <c r="J19" i="42" s="1"/>
  <c r="J20" i="42" s="1"/>
  <c r="J21" i="42" s="1"/>
  <c r="J22" i="42" s="1"/>
  <c r="J23" i="42" s="1"/>
  <c r="J24" i="42" s="1"/>
  <c r="J25" i="42" s="1"/>
  <c r="J26" i="42" s="1"/>
  <c r="J27" i="42" s="1"/>
  <c r="J28" i="42" s="1"/>
  <c r="J29" i="42" s="1"/>
  <c r="J30" i="42" s="1"/>
  <c r="J31" i="42" s="1"/>
  <c r="J32" i="42" s="1"/>
  <c r="J33" i="42" s="1"/>
  <c r="J34" i="42" s="1"/>
  <c r="J35" i="42" s="1"/>
  <c r="J36" i="42" s="1"/>
  <c r="J37" i="42" s="1"/>
  <c r="J38" i="42" s="1"/>
  <c r="J39" i="42" s="1"/>
  <c r="J40" i="42" s="1"/>
  <c r="J41" i="42" s="1"/>
  <c r="J42" i="42" s="1"/>
  <c r="J43" i="42" s="1"/>
  <c r="J44" i="42" s="1"/>
  <c r="J45" i="42" s="1"/>
  <c r="J46" i="42" s="1"/>
  <c r="J47" i="42" s="1"/>
  <c r="J48" i="42" s="1"/>
  <c r="J49" i="42" s="1"/>
  <c r="J50" i="42" s="1"/>
  <c r="J51" i="42" s="1"/>
  <c r="J52" i="42" s="1"/>
  <c r="J53" i="42" s="1"/>
  <c r="J54" i="42" s="1"/>
  <c r="J55" i="42" s="1"/>
  <c r="J56" i="42" s="1"/>
  <c r="J57" i="42" s="1"/>
  <c r="J58" i="42" s="1"/>
  <c r="J59" i="42" s="1"/>
  <c r="J60" i="42" s="1"/>
  <c r="J61" i="42" s="1"/>
  <c r="J62" i="42" s="1"/>
  <c r="J63" i="42" s="1"/>
  <c r="J64" i="42" s="1"/>
  <c r="J65" i="42" s="1"/>
  <c r="J66" i="42" s="1"/>
  <c r="J67" i="42" s="1"/>
  <c r="J68" i="42" s="1"/>
  <c r="J69" i="42" s="1"/>
  <c r="J70" i="42" s="1"/>
  <c r="J71" i="42" s="1"/>
  <c r="J72" i="42" s="1"/>
  <c r="J73" i="42" s="1"/>
  <c r="J74" i="42" s="1"/>
  <c r="J75" i="42" s="1"/>
  <c r="J76" i="42" s="1"/>
  <c r="J77" i="42" s="1"/>
  <c r="J78" i="42" s="1"/>
  <c r="J79" i="42" s="1"/>
  <c r="J80" i="42" s="1"/>
  <c r="J81" i="42" s="1"/>
  <c r="J82" i="42" s="1"/>
  <c r="J83" i="42" s="1"/>
  <c r="J84" i="42" s="1"/>
  <c r="J85" i="42" s="1"/>
  <c r="J86" i="42" s="1"/>
  <c r="J87" i="42" s="1"/>
  <c r="J88" i="42" s="1"/>
  <c r="J89" i="42" s="1"/>
  <c r="J90" i="42" s="1"/>
  <c r="J91" i="42" s="1"/>
  <c r="J92" i="42" s="1"/>
  <c r="J93" i="42" s="1"/>
  <c r="J94" i="42" s="1"/>
  <c r="J95" i="42" s="1"/>
  <c r="J96" i="42" s="1"/>
  <c r="J97" i="42" s="1"/>
  <c r="J98" i="42" s="1"/>
  <c r="J99" i="42" s="1"/>
  <c r="J100" i="42" s="1"/>
  <c r="J101" i="42" s="1"/>
  <c r="J102" i="42" s="1"/>
  <c r="J103" i="42" s="1"/>
  <c r="J104" i="42" s="1"/>
  <c r="J105" i="42" s="1"/>
  <c r="J106" i="42" s="1"/>
  <c r="J107" i="42" s="1"/>
  <c r="J108" i="42" s="1"/>
  <c r="J109" i="42" s="1"/>
  <c r="J110" i="42" s="1"/>
  <c r="J111" i="42" s="1"/>
  <c r="J112" i="42" s="1"/>
  <c r="J113" i="42" s="1"/>
  <c r="J114" i="42" s="1"/>
  <c r="J115" i="42" s="1"/>
  <c r="J116" i="42" s="1"/>
  <c r="J117" i="42" s="1"/>
  <c r="J118" i="42" s="1"/>
  <c r="J119" i="42" s="1"/>
  <c r="J120" i="42" s="1"/>
  <c r="J121" i="42" s="1"/>
  <c r="J122" i="42" s="1"/>
  <c r="J123" i="42" s="1"/>
  <c r="J124" i="42" s="1"/>
  <c r="J125" i="42" s="1"/>
  <c r="J126" i="42" s="1"/>
  <c r="J127" i="42" s="1"/>
  <c r="J128" i="42" s="1"/>
  <c r="J129" i="42" s="1"/>
  <c r="J130" i="42" s="1"/>
  <c r="J131" i="42" s="1"/>
  <c r="J132" i="42" s="1"/>
  <c r="J133" i="42" s="1"/>
  <c r="J134" i="42" s="1"/>
  <c r="J135" i="42" s="1"/>
  <c r="J136" i="42" s="1"/>
  <c r="J137" i="42" s="1"/>
  <c r="J138" i="42" s="1"/>
  <c r="J139" i="42" s="1"/>
  <c r="J140" i="42" s="1"/>
  <c r="J141" i="42" s="1"/>
  <c r="J142" i="42" s="1"/>
  <c r="J143" i="42" s="1"/>
  <c r="J144" i="42" s="1"/>
  <c r="J145" i="42" s="1"/>
  <c r="J146" i="42" s="1"/>
  <c r="J147" i="42" s="1"/>
  <c r="J148" i="42" s="1"/>
  <c r="J149" i="42" s="1"/>
  <c r="J150" i="42" s="1"/>
  <c r="J151" i="42" s="1"/>
  <c r="J152" i="42" s="1"/>
  <c r="J153" i="42" s="1"/>
  <c r="J154" i="42" s="1"/>
  <c r="J155" i="42" s="1"/>
  <c r="J156" i="42" s="1"/>
  <c r="J157" i="42" s="1"/>
  <c r="J158" i="42" s="1"/>
  <c r="J159" i="42" s="1"/>
  <c r="J160" i="42" s="1"/>
  <c r="J161" i="42" s="1"/>
  <c r="J162" i="42" s="1"/>
  <c r="J163" i="42" s="1"/>
  <c r="J164" i="42" s="1"/>
  <c r="J165" i="42" s="1"/>
  <c r="J166" i="42" s="1"/>
  <c r="J167" i="42" s="1"/>
  <c r="J168" i="42" s="1"/>
  <c r="J169" i="42" s="1"/>
  <c r="J170" i="42" s="1"/>
  <c r="J171" i="42" s="1"/>
  <c r="J172" i="42" s="1"/>
  <c r="J173" i="42" s="1"/>
  <c r="J174" i="42" s="1"/>
  <c r="J175" i="42" s="1"/>
  <c r="J176" i="42" s="1"/>
  <c r="J177" i="42" s="1"/>
  <c r="J178" i="42" s="1"/>
  <c r="J179" i="42" s="1"/>
  <c r="J180" i="42" s="1"/>
  <c r="J181" i="42" s="1"/>
  <c r="J182" i="42" s="1"/>
  <c r="J183" i="42" s="1"/>
  <c r="J184" i="42" s="1"/>
  <c r="J185" i="42" s="1"/>
  <c r="J186" i="42" s="1"/>
  <c r="J187" i="42" s="1"/>
  <c r="J188" i="42" s="1"/>
  <c r="J189" i="42" s="1"/>
  <c r="J190" i="42" s="1"/>
  <c r="J191" i="42" s="1"/>
  <c r="J192" i="42" s="1"/>
  <c r="J193" i="42" s="1"/>
  <c r="J194" i="42" s="1"/>
  <c r="J195" i="42" s="1"/>
  <c r="J196" i="42" s="1"/>
  <c r="J197" i="42" s="1"/>
  <c r="J198" i="42" s="1"/>
  <c r="J199" i="42" s="1"/>
  <c r="J200" i="42" s="1"/>
  <c r="J201" i="42" s="1"/>
  <c r="J202" i="42" s="1"/>
  <c r="J203" i="42" s="1"/>
  <c r="J204" i="42" s="1"/>
  <c r="J205" i="42" s="1"/>
  <c r="J206" i="42" s="1"/>
  <c r="J207" i="42" s="1"/>
  <c r="J208" i="42" s="1"/>
  <c r="J209" i="42" s="1"/>
  <c r="J210" i="42" s="1"/>
  <c r="J211" i="42" s="1"/>
  <c r="J212" i="42" s="1"/>
  <c r="J213" i="42" s="1"/>
  <c r="J214" i="42" s="1"/>
  <c r="J215" i="42" s="1"/>
  <c r="J216" i="42" s="1"/>
  <c r="J217" i="42" s="1"/>
  <c r="J218" i="42" s="1"/>
  <c r="J219" i="42" s="1"/>
  <c r="J220" i="42" s="1"/>
  <c r="J221" i="42" s="1"/>
  <c r="J222" i="42" s="1"/>
  <c r="J223" i="42" s="1"/>
  <c r="J224" i="42" s="1"/>
  <c r="J225" i="42" s="1"/>
  <c r="J226" i="42" s="1"/>
  <c r="J227" i="42" s="1"/>
  <c r="J228" i="42" s="1"/>
  <c r="J229" i="42" s="1"/>
  <c r="J230" i="42" s="1"/>
  <c r="J231" i="42" s="1"/>
  <c r="J232" i="42" s="1"/>
  <c r="J233" i="42" s="1"/>
  <c r="J234" i="42" s="1"/>
  <c r="J235" i="42" s="1"/>
  <c r="J236" i="42" s="1"/>
  <c r="J237" i="42" s="1"/>
  <c r="J238" i="42" s="1"/>
  <c r="J239" i="42" s="1"/>
  <c r="J240" i="42" s="1"/>
  <c r="J241" i="42" s="1"/>
  <c r="J242" i="42" s="1"/>
  <c r="J243" i="42" s="1"/>
  <c r="J244" i="42" s="1"/>
  <c r="J245" i="42" s="1"/>
  <c r="J246" i="42" s="1"/>
  <c r="J247" i="42" s="1"/>
  <c r="J248" i="42" s="1"/>
  <c r="J249" i="42" s="1"/>
  <c r="J250" i="42" s="1"/>
  <c r="J251" i="42" s="1"/>
  <c r="J252" i="42" s="1"/>
  <c r="J253" i="42" s="1"/>
  <c r="J254" i="42" s="1"/>
  <c r="J255" i="42" s="1"/>
  <c r="J256" i="42" s="1"/>
  <c r="J257" i="42" s="1"/>
  <c r="J258" i="42" s="1"/>
  <c r="J259" i="42" s="1"/>
  <c r="J260" i="42" s="1"/>
  <c r="J261" i="42" s="1"/>
  <c r="J262" i="42" s="1"/>
  <c r="J263" i="42" s="1"/>
  <c r="J264" i="42" s="1"/>
  <c r="J265" i="42" s="1"/>
  <c r="J266" i="42" s="1"/>
  <c r="J267" i="42" s="1"/>
  <c r="J268" i="42" s="1"/>
  <c r="J269" i="42" s="1"/>
  <c r="J270" i="42" s="1"/>
  <c r="J271" i="42" s="1"/>
  <c r="J272" i="42" s="1"/>
  <c r="J273" i="42" s="1"/>
  <c r="J274" i="42" s="1"/>
  <c r="J275" i="42" s="1"/>
  <c r="J276" i="42" s="1"/>
  <c r="J277" i="42" s="1"/>
  <c r="J278" i="42" s="1"/>
  <c r="J279" i="42" s="1"/>
  <c r="J280" i="42" s="1"/>
  <c r="J281" i="42" s="1"/>
  <c r="J282" i="42" s="1"/>
  <c r="J283" i="42" s="1"/>
  <c r="J284" i="42" s="1"/>
  <c r="J285" i="42" s="1"/>
  <c r="J286" i="42" s="1"/>
  <c r="J287" i="42" s="1"/>
  <c r="J288" i="42" s="1"/>
  <c r="J289" i="42" s="1"/>
  <c r="J290" i="42" s="1"/>
  <c r="J291" i="42" s="1"/>
  <c r="J292" i="42" s="1"/>
  <c r="J293" i="42" s="1"/>
  <c r="J294" i="42" s="1"/>
  <c r="J295" i="42" s="1"/>
  <c r="J296" i="42" s="1"/>
  <c r="J297" i="42" s="1"/>
  <c r="J298" i="42" s="1"/>
  <c r="J299" i="42" s="1"/>
  <c r="J300" i="42" s="1"/>
  <c r="J301" i="42" s="1"/>
  <c r="J302" i="42" s="1"/>
  <c r="J303" i="42" s="1"/>
  <c r="J304" i="42" s="1"/>
  <c r="J305" i="42" s="1"/>
  <c r="J306" i="42" s="1"/>
  <c r="J307" i="42" s="1"/>
  <c r="J308" i="42" s="1"/>
  <c r="J309" i="42" s="1"/>
  <c r="J310" i="42" s="1"/>
  <c r="J311" i="42" s="1"/>
  <c r="J312" i="42" s="1"/>
  <c r="J313" i="42" s="1"/>
  <c r="J314" i="42" s="1"/>
  <c r="J315" i="42" s="1"/>
  <c r="J316" i="42" s="1"/>
  <c r="J317" i="42" s="1"/>
  <c r="J318" i="42" s="1"/>
  <c r="J319" i="42" s="1"/>
  <c r="J320" i="42" s="1"/>
  <c r="J321" i="42" s="1"/>
  <c r="J322" i="42" s="1"/>
  <c r="J323" i="42" s="1"/>
  <c r="J324" i="42" s="1"/>
  <c r="J325" i="42" s="1"/>
  <c r="J326" i="42" s="1"/>
  <c r="J327" i="42" s="1"/>
  <c r="J328" i="42" s="1"/>
  <c r="J329" i="42" s="1"/>
  <c r="J330" i="42" s="1"/>
  <c r="J331" i="42" s="1"/>
  <c r="J332" i="42" s="1"/>
  <c r="J333" i="42" s="1"/>
  <c r="J334" i="42" s="1"/>
  <c r="J335" i="42" s="1"/>
  <c r="J336" i="42" s="1"/>
  <c r="J337" i="42" s="1"/>
  <c r="J338" i="42" s="1"/>
  <c r="J339" i="42" s="1"/>
  <c r="J340" i="42" s="1"/>
  <c r="J341" i="42" s="1"/>
  <c r="J342" i="42" s="1"/>
  <c r="J343" i="42" s="1"/>
  <c r="J344" i="42" s="1"/>
  <c r="J345" i="42" s="1"/>
  <c r="J346" i="42" s="1"/>
  <c r="J347" i="42" s="1"/>
  <c r="J348" i="42" s="1"/>
  <c r="J349" i="42" s="1"/>
  <c r="J350" i="42" s="1"/>
  <c r="J351" i="42" s="1"/>
  <c r="J352" i="42" s="1"/>
  <c r="J353" i="42" s="1"/>
  <c r="J354" i="42" s="1"/>
  <c r="J355" i="42" s="1"/>
  <c r="J356" i="42" s="1"/>
  <c r="J357" i="42" s="1"/>
  <c r="J358" i="42" s="1"/>
  <c r="J359" i="42" s="1"/>
  <c r="J360" i="42" s="1"/>
  <c r="J361" i="42" s="1"/>
  <c r="J362" i="42" s="1"/>
  <c r="J363" i="42" s="1"/>
  <c r="J364" i="42" s="1"/>
  <c r="J365" i="42" s="1"/>
  <c r="J366" i="42" s="1"/>
  <c r="J367" i="42" s="1"/>
  <c r="J368" i="42" s="1"/>
  <c r="I5" i="42"/>
  <c r="I6" i="42" s="1"/>
  <c r="I7" i="42" s="1"/>
  <c r="I8" i="42" s="1"/>
  <c r="I9" i="42" s="1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O4" i="42"/>
  <c r="M4" i="42"/>
  <c r="D4" i="42"/>
  <c r="O368" i="41"/>
  <c r="P368" i="41" s="1"/>
  <c r="M368" i="41"/>
  <c r="O367" i="41"/>
  <c r="M367" i="41"/>
  <c r="O366" i="41"/>
  <c r="M366" i="41"/>
  <c r="O365" i="41"/>
  <c r="M365" i="41"/>
  <c r="O364" i="41"/>
  <c r="P364" i="41" s="1"/>
  <c r="M364" i="41"/>
  <c r="O363" i="41"/>
  <c r="M363" i="41"/>
  <c r="O362" i="41"/>
  <c r="M362" i="41"/>
  <c r="O361" i="41"/>
  <c r="M361" i="41"/>
  <c r="O360" i="41"/>
  <c r="P360" i="41" s="1"/>
  <c r="M360" i="41"/>
  <c r="O359" i="41"/>
  <c r="M359" i="41"/>
  <c r="O358" i="41"/>
  <c r="M358" i="41"/>
  <c r="O357" i="41"/>
  <c r="M357" i="41"/>
  <c r="O356" i="41"/>
  <c r="P356" i="41" s="1"/>
  <c r="M356" i="41"/>
  <c r="O355" i="41"/>
  <c r="M355" i="41"/>
  <c r="O354" i="41"/>
  <c r="M354" i="41"/>
  <c r="O353" i="41"/>
  <c r="M353" i="41"/>
  <c r="O352" i="41"/>
  <c r="P352" i="41" s="1"/>
  <c r="M352" i="41"/>
  <c r="O351" i="41"/>
  <c r="M351" i="41"/>
  <c r="O350" i="41"/>
  <c r="P350" i="41" s="1"/>
  <c r="M350" i="41"/>
  <c r="O349" i="41"/>
  <c r="M349" i="41"/>
  <c r="O348" i="41"/>
  <c r="P348" i="41" s="1"/>
  <c r="M348" i="41"/>
  <c r="O347" i="41"/>
  <c r="M347" i="41"/>
  <c r="O346" i="41"/>
  <c r="M346" i="41"/>
  <c r="O345" i="41"/>
  <c r="M345" i="41"/>
  <c r="O344" i="41"/>
  <c r="P344" i="41" s="1"/>
  <c r="M344" i="41"/>
  <c r="O343" i="41"/>
  <c r="P343" i="41" s="1"/>
  <c r="M343" i="41"/>
  <c r="O342" i="41"/>
  <c r="M342" i="41"/>
  <c r="O341" i="41"/>
  <c r="M341" i="41"/>
  <c r="O340" i="41"/>
  <c r="M340" i="41"/>
  <c r="O339" i="41"/>
  <c r="M339" i="41"/>
  <c r="I339" i="41"/>
  <c r="I340" i="41" s="1"/>
  <c r="I341" i="41" s="1"/>
  <c r="I342" i="41" s="1"/>
  <c r="I343" i="41" s="1"/>
  <c r="I344" i="41" s="1"/>
  <c r="I345" i="41" s="1"/>
  <c r="I346" i="41" s="1"/>
  <c r="I347" i="41" s="1"/>
  <c r="I348" i="41" s="1"/>
  <c r="I349" i="41" s="1"/>
  <c r="I350" i="41" s="1"/>
  <c r="I351" i="41" s="1"/>
  <c r="I352" i="41" s="1"/>
  <c r="I353" i="41" s="1"/>
  <c r="I354" i="41" s="1"/>
  <c r="I355" i="41" s="1"/>
  <c r="I356" i="41" s="1"/>
  <c r="I357" i="41" s="1"/>
  <c r="I358" i="41" s="1"/>
  <c r="I359" i="41" s="1"/>
  <c r="I360" i="41" s="1"/>
  <c r="I361" i="41" s="1"/>
  <c r="I362" i="41" s="1"/>
  <c r="I363" i="41" s="1"/>
  <c r="I364" i="41" s="1"/>
  <c r="I365" i="41" s="1"/>
  <c r="I366" i="41" s="1"/>
  <c r="I367" i="41" s="1"/>
  <c r="I368" i="41" s="1"/>
  <c r="O338" i="41"/>
  <c r="M338" i="41"/>
  <c r="O337" i="41"/>
  <c r="P337" i="41" s="1"/>
  <c r="M337" i="41"/>
  <c r="O336" i="41"/>
  <c r="P336" i="41" s="1"/>
  <c r="S336" i="41" s="1"/>
  <c r="AK337" i="13" s="1"/>
  <c r="M336" i="41"/>
  <c r="O335" i="41"/>
  <c r="M335" i="41"/>
  <c r="O334" i="41"/>
  <c r="M334" i="41"/>
  <c r="O333" i="41"/>
  <c r="P333" i="41" s="1"/>
  <c r="M333" i="41"/>
  <c r="O332" i="41"/>
  <c r="P332" i="41" s="1"/>
  <c r="M332" i="41"/>
  <c r="O331" i="41"/>
  <c r="M331" i="41"/>
  <c r="O330" i="41"/>
  <c r="M330" i="41"/>
  <c r="O329" i="41"/>
  <c r="P329" i="41" s="1"/>
  <c r="M329" i="41"/>
  <c r="O328" i="41"/>
  <c r="M328" i="41"/>
  <c r="O327" i="41"/>
  <c r="M327" i="41"/>
  <c r="O326" i="41"/>
  <c r="M326" i="41"/>
  <c r="O325" i="41"/>
  <c r="P325" i="41" s="1"/>
  <c r="M325" i="41"/>
  <c r="O324" i="41"/>
  <c r="P324" i="41" s="1"/>
  <c r="S324" i="41" s="1"/>
  <c r="AK325" i="13" s="1"/>
  <c r="M324" i="41"/>
  <c r="O323" i="41"/>
  <c r="M323" i="41"/>
  <c r="O322" i="41"/>
  <c r="M322" i="41"/>
  <c r="O321" i="41"/>
  <c r="P321" i="41" s="1"/>
  <c r="M321" i="41"/>
  <c r="O320" i="41"/>
  <c r="M320" i="41"/>
  <c r="O319" i="41"/>
  <c r="M319" i="41"/>
  <c r="O318" i="41"/>
  <c r="M318" i="41"/>
  <c r="O317" i="41"/>
  <c r="P317" i="41" s="1"/>
  <c r="M317" i="41"/>
  <c r="O316" i="41"/>
  <c r="R316" i="41" s="1"/>
  <c r="J317" i="13" s="1"/>
  <c r="M316" i="41"/>
  <c r="O315" i="41"/>
  <c r="M315" i="41"/>
  <c r="O314" i="41"/>
  <c r="M314" i="41"/>
  <c r="O313" i="41"/>
  <c r="P313" i="41" s="1"/>
  <c r="M313" i="41"/>
  <c r="O312" i="41"/>
  <c r="P312" i="41" s="1"/>
  <c r="M312" i="41"/>
  <c r="O311" i="41"/>
  <c r="P311" i="41" s="1"/>
  <c r="M311" i="41"/>
  <c r="O310" i="41"/>
  <c r="M310" i="41"/>
  <c r="O309" i="41"/>
  <c r="M309" i="41"/>
  <c r="I309" i="41"/>
  <c r="I310" i="41" s="1"/>
  <c r="I311" i="41" s="1"/>
  <c r="I312" i="41" s="1"/>
  <c r="I313" i="41" s="1"/>
  <c r="I314" i="41" s="1"/>
  <c r="I315" i="41" s="1"/>
  <c r="I316" i="41" s="1"/>
  <c r="I317" i="41" s="1"/>
  <c r="I318" i="41" s="1"/>
  <c r="I319" i="41" s="1"/>
  <c r="I320" i="41" s="1"/>
  <c r="I321" i="41" s="1"/>
  <c r="I322" i="41" s="1"/>
  <c r="I323" i="41" s="1"/>
  <c r="I324" i="41" s="1"/>
  <c r="I325" i="41" s="1"/>
  <c r="I326" i="41" s="1"/>
  <c r="I327" i="41" s="1"/>
  <c r="I328" i="41" s="1"/>
  <c r="I329" i="41" s="1"/>
  <c r="I330" i="41" s="1"/>
  <c r="I331" i="41" s="1"/>
  <c r="I332" i="41" s="1"/>
  <c r="I333" i="41" s="1"/>
  <c r="I334" i="41" s="1"/>
  <c r="I335" i="41" s="1"/>
  <c r="I336" i="41" s="1"/>
  <c r="I337" i="41" s="1"/>
  <c r="O308" i="41"/>
  <c r="M308" i="41"/>
  <c r="O307" i="41"/>
  <c r="M307" i="41"/>
  <c r="O306" i="41"/>
  <c r="P306" i="41" s="1"/>
  <c r="M306" i="41"/>
  <c r="O305" i="41"/>
  <c r="M305" i="41"/>
  <c r="O304" i="41"/>
  <c r="M304" i="41"/>
  <c r="O303" i="41"/>
  <c r="M303" i="41"/>
  <c r="O302" i="41"/>
  <c r="P302" i="41" s="1"/>
  <c r="M302" i="41"/>
  <c r="O301" i="41"/>
  <c r="M301" i="41"/>
  <c r="O300" i="41"/>
  <c r="M300" i="41"/>
  <c r="O299" i="41"/>
  <c r="P299" i="41" s="1"/>
  <c r="M299" i="41"/>
  <c r="O298" i="41"/>
  <c r="M298" i="41"/>
  <c r="O297" i="41"/>
  <c r="M297" i="41"/>
  <c r="O296" i="41"/>
  <c r="P296" i="41" s="1"/>
  <c r="M296" i="41"/>
  <c r="O295" i="41"/>
  <c r="P295" i="41" s="1"/>
  <c r="M295" i="41"/>
  <c r="O294" i="41"/>
  <c r="M294" i="41"/>
  <c r="O293" i="41"/>
  <c r="M293" i="41"/>
  <c r="O292" i="41"/>
  <c r="M292" i="41"/>
  <c r="O291" i="41"/>
  <c r="P291" i="41" s="1"/>
  <c r="M291" i="41"/>
  <c r="O290" i="41"/>
  <c r="M290" i="41"/>
  <c r="O289" i="41"/>
  <c r="M289" i="41"/>
  <c r="O288" i="41"/>
  <c r="P288" i="41" s="1"/>
  <c r="M288" i="41"/>
  <c r="O287" i="41"/>
  <c r="R287" i="41" s="1"/>
  <c r="J288" i="13" s="1"/>
  <c r="M287" i="41"/>
  <c r="O286" i="41"/>
  <c r="M286" i="41"/>
  <c r="O285" i="41"/>
  <c r="P285" i="41" s="1"/>
  <c r="M285" i="41"/>
  <c r="O284" i="41"/>
  <c r="M284" i="41"/>
  <c r="O283" i="41"/>
  <c r="R283" i="41" s="1"/>
  <c r="J284" i="13" s="1"/>
  <c r="M283" i="41"/>
  <c r="O282" i="41"/>
  <c r="M282" i="41"/>
  <c r="O281" i="41"/>
  <c r="M281" i="41"/>
  <c r="O280" i="41"/>
  <c r="P280" i="41" s="1"/>
  <c r="M280" i="41"/>
  <c r="O279" i="41"/>
  <c r="P279" i="41" s="1"/>
  <c r="M279" i="41"/>
  <c r="I279" i="41"/>
  <c r="I280" i="41" s="1"/>
  <c r="I281" i="41" s="1"/>
  <c r="I282" i="41" s="1"/>
  <c r="I283" i="41" s="1"/>
  <c r="I284" i="41" s="1"/>
  <c r="I285" i="41" s="1"/>
  <c r="I286" i="41" s="1"/>
  <c r="I287" i="41" s="1"/>
  <c r="I288" i="41" s="1"/>
  <c r="I289" i="41" s="1"/>
  <c r="I290" i="41" s="1"/>
  <c r="I291" i="41" s="1"/>
  <c r="I292" i="41" s="1"/>
  <c r="I293" i="41" s="1"/>
  <c r="I294" i="41" s="1"/>
  <c r="I295" i="41" s="1"/>
  <c r="I296" i="41" s="1"/>
  <c r="I297" i="41" s="1"/>
  <c r="I298" i="41" s="1"/>
  <c r="I299" i="41" s="1"/>
  <c r="I300" i="41" s="1"/>
  <c r="I301" i="41" s="1"/>
  <c r="I302" i="41" s="1"/>
  <c r="I303" i="41" s="1"/>
  <c r="I304" i="41" s="1"/>
  <c r="I305" i="41" s="1"/>
  <c r="I306" i="41" s="1"/>
  <c r="I307" i="41" s="1"/>
  <c r="O278" i="41"/>
  <c r="M278" i="41"/>
  <c r="I278" i="41"/>
  <c r="O277" i="41"/>
  <c r="M277" i="41"/>
  <c r="O276" i="41"/>
  <c r="M276" i="41"/>
  <c r="O275" i="41"/>
  <c r="M275" i="41"/>
  <c r="O274" i="41"/>
  <c r="P274" i="41" s="1"/>
  <c r="S274" i="41" s="1"/>
  <c r="AK275" i="13" s="1"/>
  <c r="M274" i="41"/>
  <c r="O273" i="41"/>
  <c r="P273" i="41" s="1"/>
  <c r="M273" i="41"/>
  <c r="O272" i="41"/>
  <c r="P272" i="41" s="1"/>
  <c r="M272" i="41"/>
  <c r="O271" i="41"/>
  <c r="M271" i="41"/>
  <c r="O270" i="41"/>
  <c r="M270" i="41"/>
  <c r="O269" i="41"/>
  <c r="P269" i="41" s="1"/>
  <c r="M269" i="41"/>
  <c r="O268" i="41"/>
  <c r="P268" i="41" s="1"/>
  <c r="M268" i="41"/>
  <c r="O267" i="41"/>
  <c r="M267" i="41"/>
  <c r="O266" i="41"/>
  <c r="M266" i="41"/>
  <c r="O265" i="41"/>
  <c r="P265" i="41" s="1"/>
  <c r="M265" i="41"/>
  <c r="O264" i="41"/>
  <c r="P264" i="41" s="1"/>
  <c r="M264" i="41"/>
  <c r="O263" i="41"/>
  <c r="P263" i="41" s="1"/>
  <c r="S263" i="41" s="1"/>
  <c r="AK264" i="13" s="1"/>
  <c r="M263" i="41"/>
  <c r="O262" i="41"/>
  <c r="P262" i="41" s="1"/>
  <c r="M262" i="41"/>
  <c r="O261" i="41"/>
  <c r="M261" i="41"/>
  <c r="O260" i="41"/>
  <c r="P260" i="41" s="1"/>
  <c r="M260" i="41"/>
  <c r="O259" i="41"/>
  <c r="M259" i="41"/>
  <c r="O258" i="41"/>
  <c r="M258" i="41"/>
  <c r="O257" i="41"/>
  <c r="M257" i="41"/>
  <c r="O256" i="41"/>
  <c r="P256" i="41" s="1"/>
  <c r="M256" i="41"/>
  <c r="O255" i="41"/>
  <c r="P255" i="41" s="1"/>
  <c r="M255" i="41"/>
  <c r="O254" i="41"/>
  <c r="M254" i="41"/>
  <c r="I254" i="41"/>
  <c r="I255" i="41" s="1"/>
  <c r="I256" i="41" s="1"/>
  <c r="I257" i="41" s="1"/>
  <c r="I258" i="41" s="1"/>
  <c r="I259" i="41" s="1"/>
  <c r="I260" i="41" s="1"/>
  <c r="I261" i="41" s="1"/>
  <c r="I262" i="41" s="1"/>
  <c r="I263" i="41" s="1"/>
  <c r="I264" i="41" s="1"/>
  <c r="I265" i="41" s="1"/>
  <c r="I266" i="41" s="1"/>
  <c r="I267" i="41" s="1"/>
  <c r="I268" i="41" s="1"/>
  <c r="I269" i="41" s="1"/>
  <c r="I270" i="41" s="1"/>
  <c r="I271" i="41" s="1"/>
  <c r="I272" i="41" s="1"/>
  <c r="I273" i="41" s="1"/>
  <c r="I274" i="41" s="1"/>
  <c r="I275" i="41" s="1"/>
  <c r="I276" i="41" s="1"/>
  <c r="O253" i="41"/>
  <c r="M253" i="41"/>
  <c r="O252" i="41"/>
  <c r="P252" i="41" s="1"/>
  <c r="M252" i="41"/>
  <c r="O251" i="41"/>
  <c r="M251" i="41"/>
  <c r="O250" i="41"/>
  <c r="M250" i="41"/>
  <c r="O249" i="41"/>
  <c r="M249" i="41"/>
  <c r="O248" i="41"/>
  <c r="M248" i="41"/>
  <c r="I248" i="41"/>
  <c r="I249" i="41" s="1"/>
  <c r="I250" i="41" s="1"/>
  <c r="I251" i="41" s="1"/>
  <c r="I252" i="41" s="1"/>
  <c r="I253" i="41" s="1"/>
  <c r="O247" i="41"/>
  <c r="M247" i="41"/>
  <c r="O246" i="41"/>
  <c r="M246" i="41"/>
  <c r="O245" i="41"/>
  <c r="P245" i="41" s="1"/>
  <c r="M245" i="41"/>
  <c r="O244" i="41"/>
  <c r="P244" i="41" s="1"/>
  <c r="M244" i="41"/>
  <c r="O243" i="41"/>
  <c r="M243" i="41"/>
  <c r="O242" i="41"/>
  <c r="M242" i="41"/>
  <c r="O241" i="41"/>
  <c r="P241" i="41" s="1"/>
  <c r="M241" i="41"/>
  <c r="O240" i="41"/>
  <c r="P240" i="41" s="1"/>
  <c r="M240" i="41"/>
  <c r="O239" i="41"/>
  <c r="P239" i="41" s="1"/>
  <c r="M239" i="41"/>
  <c r="O238" i="41"/>
  <c r="M238" i="41"/>
  <c r="O237" i="41"/>
  <c r="M237" i="41"/>
  <c r="O236" i="41"/>
  <c r="M236" i="41"/>
  <c r="O235" i="41"/>
  <c r="M235" i="41"/>
  <c r="O234" i="41"/>
  <c r="M234" i="41"/>
  <c r="O233" i="41"/>
  <c r="M233" i="41"/>
  <c r="O232" i="41"/>
  <c r="M232" i="41"/>
  <c r="O231" i="41"/>
  <c r="M231" i="41"/>
  <c r="O230" i="41"/>
  <c r="M230" i="41"/>
  <c r="O229" i="41"/>
  <c r="P229" i="41" s="1"/>
  <c r="M229" i="41"/>
  <c r="O228" i="41"/>
  <c r="M228" i="41"/>
  <c r="O227" i="41"/>
  <c r="M227" i="41"/>
  <c r="O226" i="41"/>
  <c r="M226" i="41"/>
  <c r="O225" i="41"/>
  <c r="P225" i="41" s="1"/>
  <c r="M225" i="41"/>
  <c r="O224" i="41"/>
  <c r="M224" i="41"/>
  <c r="O223" i="41"/>
  <c r="M223" i="41"/>
  <c r="I223" i="41"/>
  <c r="I224" i="41" s="1"/>
  <c r="I225" i="41" s="1"/>
  <c r="I226" i="41" s="1"/>
  <c r="I227" i="41" s="1"/>
  <c r="I228" i="41" s="1"/>
  <c r="I229" i="41" s="1"/>
  <c r="I230" i="41" s="1"/>
  <c r="I231" i="41" s="1"/>
  <c r="I232" i="41" s="1"/>
  <c r="I233" i="41" s="1"/>
  <c r="I234" i="41" s="1"/>
  <c r="I235" i="41" s="1"/>
  <c r="I236" i="41" s="1"/>
  <c r="I237" i="41" s="1"/>
  <c r="I238" i="41" s="1"/>
  <c r="I239" i="41" s="1"/>
  <c r="I240" i="41" s="1"/>
  <c r="I241" i="41" s="1"/>
  <c r="I242" i="41" s="1"/>
  <c r="I243" i="41" s="1"/>
  <c r="I244" i="41" s="1"/>
  <c r="I245" i="41" s="1"/>
  <c r="I246" i="41" s="1"/>
  <c r="O222" i="41"/>
  <c r="M222" i="41"/>
  <c r="O221" i="41"/>
  <c r="P221" i="41" s="1"/>
  <c r="M221" i="41"/>
  <c r="O220" i="41"/>
  <c r="M220" i="41"/>
  <c r="O219" i="41"/>
  <c r="M219" i="41"/>
  <c r="O218" i="41"/>
  <c r="M218" i="41"/>
  <c r="O217" i="41"/>
  <c r="M217" i="41"/>
  <c r="I217" i="41"/>
  <c r="I218" i="41" s="1"/>
  <c r="I219" i="41" s="1"/>
  <c r="I220" i="41" s="1"/>
  <c r="I221" i="41" s="1"/>
  <c r="I222" i="41" s="1"/>
  <c r="O216" i="41"/>
  <c r="P216" i="41" s="1"/>
  <c r="M216" i="41"/>
  <c r="O215" i="41"/>
  <c r="M215" i="41"/>
  <c r="O214" i="41"/>
  <c r="P214" i="41" s="1"/>
  <c r="M214" i="41"/>
  <c r="O213" i="41"/>
  <c r="M213" i="41"/>
  <c r="O212" i="41"/>
  <c r="M212" i="41"/>
  <c r="O211" i="41"/>
  <c r="M211" i="41"/>
  <c r="O210" i="41"/>
  <c r="P210" i="41" s="1"/>
  <c r="M210" i="41"/>
  <c r="O209" i="41"/>
  <c r="M209" i="41"/>
  <c r="O208" i="41"/>
  <c r="M208" i="41"/>
  <c r="O207" i="41"/>
  <c r="M207" i="41"/>
  <c r="O206" i="41"/>
  <c r="P206" i="41" s="1"/>
  <c r="M206" i="41"/>
  <c r="O205" i="41"/>
  <c r="P205" i="41" s="1"/>
  <c r="S205" i="41" s="1"/>
  <c r="AK206" i="13" s="1"/>
  <c r="M205" i="41"/>
  <c r="O204" i="41"/>
  <c r="R204" i="41" s="1"/>
  <c r="J205" i="13" s="1"/>
  <c r="M204" i="41"/>
  <c r="O203" i="41"/>
  <c r="M203" i="41"/>
  <c r="O202" i="41"/>
  <c r="P202" i="41" s="1"/>
  <c r="M202" i="41"/>
  <c r="O201" i="41"/>
  <c r="P201" i="41" s="1"/>
  <c r="S201" i="41" s="1"/>
  <c r="AK202" i="13" s="1"/>
  <c r="M201" i="41"/>
  <c r="O200" i="41"/>
  <c r="M200" i="41"/>
  <c r="O199" i="41"/>
  <c r="M199" i="41"/>
  <c r="O198" i="41"/>
  <c r="P198" i="41" s="1"/>
  <c r="M198" i="41"/>
  <c r="O197" i="41"/>
  <c r="M197" i="41"/>
  <c r="O196" i="41"/>
  <c r="M196" i="41"/>
  <c r="O195" i="41"/>
  <c r="M195" i="41"/>
  <c r="O194" i="41"/>
  <c r="P194" i="41" s="1"/>
  <c r="M194" i="41"/>
  <c r="O193" i="41"/>
  <c r="P193" i="41" s="1"/>
  <c r="M193" i="41"/>
  <c r="O192" i="41"/>
  <c r="M192" i="41"/>
  <c r="I192" i="41"/>
  <c r="I193" i="41" s="1"/>
  <c r="I194" i="41" s="1"/>
  <c r="I195" i="41" s="1"/>
  <c r="I196" i="41" s="1"/>
  <c r="I197" i="41" s="1"/>
  <c r="I198" i="41" s="1"/>
  <c r="I199" i="41" s="1"/>
  <c r="I200" i="41" s="1"/>
  <c r="I201" i="41" s="1"/>
  <c r="I202" i="41" s="1"/>
  <c r="I203" i="41" s="1"/>
  <c r="I204" i="41" s="1"/>
  <c r="I205" i="41" s="1"/>
  <c r="I206" i="41" s="1"/>
  <c r="I207" i="41" s="1"/>
  <c r="I208" i="41" s="1"/>
  <c r="I209" i="41" s="1"/>
  <c r="I210" i="41" s="1"/>
  <c r="I211" i="41" s="1"/>
  <c r="I212" i="41" s="1"/>
  <c r="I213" i="41" s="1"/>
  <c r="I214" i="41" s="1"/>
  <c r="I215" i="41" s="1"/>
  <c r="O191" i="41"/>
  <c r="M191" i="41"/>
  <c r="O190" i="41"/>
  <c r="P190" i="41" s="1"/>
  <c r="M190" i="41"/>
  <c r="O189" i="41"/>
  <c r="M189" i="41"/>
  <c r="O188" i="41"/>
  <c r="M188" i="41"/>
  <c r="O187" i="41"/>
  <c r="M187" i="41"/>
  <c r="O186" i="41"/>
  <c r="M186" i="41"/>
  <c r="I186" i="41"/>
  <c r="I187" i="41" s="1"/>
  <c r="I188" i="41" s="1"/>
  <c r="I189" i="41" s="1"/>
  <c r="I190" i="41" s="1"/>
  <c r="I191" i="41" s="1"/>
  <c r="O185" i="41"/>
  <c r="M185" i="41"/>
  <c r="O184" i="41"/>
  <c r="M184" i="41"/>
  <c r="O183" i="41"/>
  <c r="P183" i="41" s="1"/>
  <c r="M183" i="41"/>
  <c r="O182" i="41"/>
  <c r="M182" i="41"/>
  <c r="O181" i="41"/>
  <c r="M181" i="41"/>
  <c r="O180" i="41"/>
  <c r="M180" i="41"/>
  <c r="O179" i="41"/>
  <c r="P179" i="41" s="1"/>
  <c r="M179" i="41"/>
  <c r="O178" i="41"/>
  <c r="P178" i="41" s="1"/>
  <c r="M178" i="41"/>
  <c r="O177" i="41"/>
  <c r="M177" i="41"/>
  <c r="O176" i="41"/>
  <c r="M176" i="41"/>
  <c r="O175" i="41"/>
  <c r="P175" i="41" s="1"/>
  <c r="M175" i="41"/>
  <c r="O174" i="41"/>
  <c r="M174" i="41"/>
  <c r="O173" i="41"/>
  <c r="P173" i="41" s="1"/>
  <c r="M173" i="41"/>
  <c r="O172" i="41"/>
  <c r="M172" i="41"/>
  <c r="O171" i="41"/>
  <c r="M171" i="41"/>
  <c r="O170" i="41"/>
  <c r="M170" i="41"/>
  <c r="O169" i="41"/>
  <c r="M169" i="41"/>
  <c r="O168" i="41"/>
  <c r="P168" i="41" s="1"/>
  <c r="M168" i="41"/>
  <c r="O167" i="41"/>
  <c r="P167" i="41" s="1"/>
  <c r="M167" i="41"/>
  <c r="O166" i="41"/>
  <c r="M166" i="41"/>
  <c r="O165" i="41"/>
  <c r="M165" i="41"/>
  <c r="O164" i="41"/>
  <c r="P164" i="41" s="1"/>
  <c r="M164" i="41"/>
  <c r="O163" i="41"/>
  <c r="P163" i="41" s="1"/>
  <c r="M163" i="41"/>
  <c r="O162" i="41"/>
  <c r="M162" i="41"/>
  <c r="O161" i="41"/>
  <c r="M161" i="41"/>
  <c r="O160" i="41"/>
  <c r="M160" i="41"/>
  <c r="O159" i="41"/>
  <c r="M159" i="41"/>
  <c r="O158" i="41"/>
  <c r="M158" i="41"/>
  <c r="O157" i="41"/>
  <c r="M157" i="41"/>
  <c r="O156" i="41"/>
  <c r="M156" i="41"/>
  <c r="I156" i="41"/>
  <c r="I157" i="41" s="1"/>
  <c r="I158" i="41" s="1"/>
  <c r="I159" i="41" s="1"/>
  <c r="I160" i="41" s="1"/>
  <c r="I161" i="41" s="1"/>
  <c r="I162" i="41" s="1"/>
  <c r="I163" i="41" s="1"/>
  <c r="I164" i="41" s="1"/>
  <c r="I165" i="41" s="1"/>
  <c r="I166" i="41" s="1"/>
  <c r="I167" i="41" s="1"/>
  <c r="I168" i="41" s="1"/>
  <c r="I169" i="41" s="1"/>
  <c r="I170" i="41" s="1"/>
  <c r="I171" i="41" s="1"/>
  <c r="I172" i="41" s="1"/>
  <c r="I173" i="41" s="1"/>
  <c r="I174" i="41" s="1"/>
  <c r="I175" i="41" s="1"/>
  <c r="I176" i="41" s="1"/>
  <c r="I177" i="41" s="1"/>
  <c r="I178" i="41" s="1"/>
  <c r="I179" i="41" s="1"/>
  <c r="I180" i="41" s="1"/>
  <c r="I181" i="41" s="1"/>
  <c r="I182" i="41" s="1"/>
  <c r="I183" i="41" s="1"/>
  <c r="I184" i="41" s="1"/>
  <c r="O155" i="41"/>
  <c r="M155" i="41"/>
  <c r="O154" i="41"/>
  <c r="P154" i="41" s="1"/>
  <c r="M154" i="41"/>
  <c r="R154" i="41" s="1"/>
  <c r="J155" i="13" s="1"/>
  <c r="O153" i="41"/>
  <c r="P153" i="41" s="1"/>
  <c r="M153" i="41"/>
  <c r="O152" i="41"/>
  <c r="M152" i="41"/>
  <c r="O151" i="41"/>
  <c r="M151" i="41"/>
  <c r="O150" i="41"/>
  <c r="P150" i="41" s="1"/>
  <c r="M150" i="41"/>
  <c r="R150" i="41" s="1"/>
  <c r="J151" i="13" s="1"/>
  <c r="O149" i="41"/>
  <c r="P149" i="41" s="1"/>
  <c r="M149" i="41"/>
  <c r="O148" i="41"/>
  <c r="M148" i="41"/>
  <c r="O147" i="41"/>
  <c r="M147" i="41"/>
  <c r="O146" i="41"/>
  <c r="M146" i="41"/>
  <c r="O145" i="41"/>
  <c r="M145" i="41"/>
  <c r="O144" i="41"/>
  <c r="M144" i="41"/>
  <c r="O143" i="41"/>
  <c r="M143" i="41"/>
  <c r="O142" i="41"/>
  <c r="P142" i="41" s="1"/>
  <c r="M142" i="41"/>
  <c r="O141" i="41"/>
  <c r="P141" i="41" s="1"/>
  <c r="M141" i="41"/>
  <c r="O140" i="41"/>
  <c r="M140" i="41"/>
  <c r="O139" i="41"/>
  <c r="M139" i="41"/>
  <c r="O138" i="41"/>
  <c r="P138" i="41" s="1"/>
  <c r="M138" i="41"/>
  <c r="O137" i="41"/>
  <c r="P137" i="41" s="1"/>
  <c r="M137" i="41"/>
  <c r="O136" i="41"/>
  <c r="M136" i="41"/>
  <c r="O135" i="41"/>
  <c r="M135" i="41"/>
  <c r="O134" i="41"/>
  <c r="P134" i="41" s="1"/>
  <c r="M134" i="41"/>
  <c r="O133" i="41"/>
  <c r="M133" i="41"/>
  <c r="O132" i="41"/>
  <c r="M132" i="41"/>
  <c r="O131" i="41"/>
  <c r="M131" i="41"/>
  <c r="O130" i="41"/>
  <c r="P130" i="41" s="1"/>
  <c r="M130" i="41"/>
  <c r="O129" i="41"/>
  <c r="M129" i="41"/>
  <c r="O128" i="41"/>
  <c r="M128" i="41"/>
  <c r="O127" i="41"/>
  <c r="M127" i="41"/>
  <c r="O126" i="41"/>
  <c r="M126" i="41"/>
  <c r="O125" i="41"/>
  <c r="P125" i="41" s="1"/>
  <c r="M125" i="41"/>
  <c r="I125" i="41"/>
  <c r="I126" i="41" s="1"/>
  <c r="I127" i="41" s="1"/>
  <c r="I128" i="41" s="1"/>
  <c r="I129" i="41" s="1"/>
  <c r="I130" i="41" s="1"/>
  <c r="I131" i="41" s="1"/>
  <c r="I132" i="41" s="1"/>
  <c r="I133" i="41" s="1"/>
  <c r="I134" i="41" s="1"/>
  <c r="I135" i="41" s="1"/>
  <c r="I136" i="41" s="1"/>
  <c r="I137" i="41" s="1"/>
  <c r="I138" i="41" s="1"/>
  <c r="I139" i="41" s="1"/>
  <c r="I140" i="41" s="1"/>
  <c r="I141" i="41" s="1"/>
  <c r="I142" i="41" s="1"/>
  <c r="I143" i="41" s="1"/>
  <c r="I144" i="41" s="1"/>
  <c r="I145" i="41" s="1"/>
  <c r="I146" i="41" s="1"/>
  <c r="I147" i="41" s="1"/>
  <c r="I148" i="41" s="1"/>
  <c r="I149" i="41" s="1"/>
  <c r="I150" i="41" s="1"/>
  <c r="I151" i="41" s="1"/>
  <c r="I152" i="41" s="1"/>
  <c r="I153" i="41" s="1"/>
  <c r="I154" i="41" s="1"/>
  <c r="O124" i="41"/>
  <c r="M124" i="41"/>
  <c r="O123" i="41"/>
  <c r="P123" i="41" s="1"/>
  <c r="M123" i="41"/>
  <c r="O122" i="41"/>
  <c r="M122" i="41"/>
  <c r="O121" i="41"/>
  <c r="M121" i="41"/>
  <c r="O120" i="41"/>
  <c r="M120" i="41"/>
  <c r="O119" i="41"/>
  <c r="M119" i="41"/>
  <c r="O118" i="41"/>
  <c r="P118" i="41" s="1"/>
  <c r="M118" i="41"/>
  <c r="O117" i="41"/>
  <c r="R117" i="41" s="1"/>
  <c r="J118" i="13" s="1"/>
  <c r="M117" i="41"/>
  <c r="O116" i="41"/>
  <c r="M116" i="41"/>
  <c r="O115" i="41"/>
  <c r="P115" i="41" s="1"/>
  <c r="M115" i="41"/>
  <c r="P114" i="41"/>
  <c r="O114" i="41"/>
  <c r="M114" i="41"/>
  <c r="O113" i="41"/>
  <c r="M113" i="41"/>
  <c r="O112" i="41"/>
  <c r="M112" i="41"/>
  <c r="O111" i="41"/>
  <c r="P111" i="41" s="1"/>
  <c r="M111" i="41"/>
  <c r="O110" i="41"/>
  <c r="M110" i="41"/>
  <c r="O109" i="41"/>
  <c r="M109" i="41"/>
  <c r="O108" i="41"/>
  <c r="M108" i="41"/>
  <c r="O107" i="41"/>
  <c r="P107" i="41" s="1"/>
  <c r="M107" i="41"/>
  <c r="O106" i="41"/>
  <c r="P106" i="41" s="1"/>
  <c r="M106" i="41"/>
  <c r="O105" i="41"/>
  <c r="M105" i="41"/>
  <c r="O104" i="41"/>
  <c r="M104" i="41"/>
  <c r="O103" i="41"/>
  <c r="M103" i="41"/>
  <c r="O102" i="41"/>
  <c r="P102" i="41" s="1"/>
  <c r="M102" i="41"/>
  <c r="O101" i="41"/>
  <c r="M101" i="41"/>
  <c r="O100" i="41"/>
  <c r="P100" i="41" s="1"/>
  <c r="M100" i="41"/>
  <c r="O99" i="41"/>
  <c r="P99" i="41" s="1"/>
  <c r="M99" i="41"/>
  <c r="O98" i="41"/>
  <c r="P98" i="41" s="1"/>
  <c r="M98" i="41"/>
  <c r="O97" i="41"/>
  <c r="P97" i="41" s="1"/>
  <c r="M97" i="41"/>
  <c r="O96" i="41"/>
  <c r="M96" i="41"/>
  <c r="O95" i="41"/>
  <c r="P95" i="41" s="1"/>
  <c r="S95" i="41" s="1"/>
  <c r="AK96" i="13" s="1"/>
  <c r="M95" i="41"/>
  <c r="I95" i="41"/>
  <c r="I96" i="41" s="1"/>
  <c r="I97" i="41" s="1"/>
  <c r="I98" i="41" s="1"/>
  <c r="I99" i="41" s="1"/>
  <c r="I100" i="41" s="1"/>
  <c r="I101" i="41" s="1"/>
  <c r="I102" i="41" s="1"/>
  <c r="I103" i="41" s="1"/>
  <c r="I104" i="41" s="1"/>
  <c r="I105" i="41" s="1"/>
  <c r="I106" i="41" s="1"/>
  <c r="I107" i="41" s="1"/>
  <c r="I108" i="41" s="1"/>
  <c r="I109" i="41" s="1"/>
  <c r="I110" i="41" s="1"/>
  <c r="I111" i="41" s="1"/>
  <c r="I112" i="41" s="1"/>
  <c r="I113" i="41" s="1"/>
  <c r="I114" i="41" s="1"/>
  <c r="I115" i="41" s="1"/>
  <c r="I116" i="41" s="1"/>
  <c r="I117" i="41" s="1"/>
  <c r="I118" i="41" s="1"/>
  <c r="I119" i="41" s="1"/>
  <c r="I120" i="41" s="1"/>
  <c r="I121" i="41" s="1"/>
  <c r="I122" i="41" s="1"/>
  <c r="I123" i="41" s="1"/>
  <c r="O94" i="41"/>
  <c r="P94" i="41" s="1"/>
  <c r="M94" i="41"/>
  <c r="O93" i="41"/>
  <c r="P93" i="41" s="1"/>
  <c r="M93" i="41"/>
  <c r="O92" i="41"/>
  <c r="P92" i="41" s="1"/>
  <c r="M92" i="41"/>
  <c r="O91" i="41"/>
  <c r="M91" i="41"/>
  <c r="O90" i="41"/>
  <c r="M90" i="41"/>
  <c r="O89" i="41"/>
  <c r="M89" i="41"/>
  <c r="O88" i="41"/>
  <c r="P88" i="41" s="1"/>
  <c r="M88" i="41"/>
  <c r="O87" i="41"/>
  <c r="P87" i="41" s="1"/>
  <c r="M87" i="41"/>
  <c r="O86" i="41"/>
  <c r="M86" i="41"/>
  <c r="O85" i="41"/>
  <c r="P85" i="41" s="1"/>
  <c r="M85" i="41"/>
  <c r="O84" i="41"/>
  <c r="M84" i="41"/>
  <c r="O83" i="41"/>
  <c r="M83" i="41"/>
  <c r="O82" i="41"/>
  <c r="M82" i="41"/>
  <c r="O81" i="41"/>
  <c r="M81" i="41"/>
  <c r="O80" i="41"/>
  <c r="P80" i="41" s="1"/>
  <c r="M80" i="41"/>
  <c r="O79" i="41"/>
  <c r="P79" i="41" s="1"/>
  <c r="M79" i="41"/>
  <c r="O78" i="41"/>
  <c r="M78" i="41"/>
  <c r="O77" i="41"/>
  <c r="P77" i="41" s="1"/>
  <c r="M77" i="41"/>
  <c r="O76" i="41"/>
  <c r="P76" i="41" s="1"/>
  <c r="M76" i="41"/>
  <c r="O75" i="41"/>
  <c r="P75" i="41" s="1"/>
  <c r="M75" i="41"/>
  <c r="O74" i="41"/>
  <c r="P74" i="41" s="1"/>
  <c r="M74" i="41"/>
  <c r="O73" i="41"/>
  <c r="M73" i="41"/>
  <c r="O72" i="41"/>
  <c r="P72" i="41" s="1"/>
  <c r="M72" i="41"/>
  <c r="O71" i="41"/>
  <c r="P71" i="41" s="1"/>
  <c r="M71" i="41"/>
  <c r="O70" i="41"/>
  <c r="P70" i="41" s="1"/>
  <c r="M70" i="41"/>
  <c r="O69" i="41"/>
  <c r="M69" i="41"/>
  <c r="O68" i="41"/>
  <c r="P68" i="41" s="1"/>
  <c r="M68" i="41"/>
  <c r="O67" i="41"/>
  <c r="M67" i="41"/>
  <c r="O66" i="41"/>
  <c r="M66" i="41"/>
  <c r="O65" i="41"/>
  <c r="M65" i="41"/>
  <c r="O64" i="41"/>
  <c r="P64" i="41" s="1"/>
  <c r="M64" i="41"/>
  <c r="I64" i="41"/>
  <c r="I65" i="41" s="1"/>
  <c r="I66" i="41" s="1"/>
  <c r="I67" i="41" s="1"/>
  <c r="I68" i="41" s="1"/>
  <c r="I69" i="41" s="1"/>
  <c r="I70" i="41" s="1"/>
  <c r="I71" i="41" s="1"/>
  <c r="I72" i="41" s="1"/>
  <c r="I73" i="41" s="1"/>
  <c r="I74" i="41" s="1"/>
  <c r="I75" i="41" s="1"/>
  <c r="I76" i="41" s="1"/>
  <c r="I77" i="41" s="1"/>
  <c r="I78" i="41" s="1"/>
  <c r="I79" i="41" s="1"/>
  <c r="I80" i="41" s="1"/>
  <c r="I81" i="41" s="1"/>
  <c r="I82" i="41" s="1"/>
  <c r="I83" i="41" s="1"/>
  <c r="I84" i="41" s="1"/>
  <c r="I85" i="41" s="1"/>
  <c r="I86" i="41" s="1"/>
  <c r="I87" i="41" s="1"/>
  <c r="I88" i="41" s="1"/>
  <c r="I89" i="41" s="1"/>
  <c r="I90" i="41" s="1"/>
  <c r="I91" i="41" s="1"/>
  <c r="I92" i="41" s="1"/>
  <c r="I93" i="41" s="1"/>
  <c r="O63" i="41"/>
  <c r="P63" i="41" s="1"/>
  <c r="M63" i="41"/>
  <c r="O62" i="41"/>
  <c r="M62" i="41"/>
  <c r="O61" i="41"/>
  <c r="P61" i="41" s="1"/>
  <c r="M61" i="41"/>
  <c r="O60" i="41"/>
  <c r="M60" i="41"/>
  <c r="O59" i="41"/>
  <c r="M59" i="41"/>
  <c r="O58" i="41"/>
  <c r="M58" i="41"/>
  <c r="O57" i="41"/>
  <c r="M57" i="41"/>
  <c r="O56" i="41"/>
  <c r="P56" i="41" s="1"/>
  <c r="M56" i="41"/>
  <c r="O55" i="41"/>
  <c r="M55" i="41"/>
  <c r="O54" i="41"/>
  <c r="M54" i="41"/>
  <c r="O53" i="41"/>
  <c r="P53" i="41" s="1"/>
  <c r="M53" i="41"/>
  <c r="O52" i="41"/>
  <c r="P52" i="41" s="1"/>
  <c r="M52" i="41"/>
  <c r="O51" i="41"/>
  <c r="M51" i="41"/>
  <c r="O50" i="41"/>
  <c r="M50" i="41"/>
  <c r="O49" i="41"/>
  <c r="P49" i="41" s="1"/>
  <c r="M49" i="41"/>
  <c r="O48" i="41"/>
  <c r="M48" i="41"/>
  <c r="O47" i="41"/>
  <c r="M47" i="41"/>
  <c r="O46" i="41"/>
  <c r="M46" i="41"/>
  <c r="O45" i="41"/>
  <c r="P45" i="41" s="1"/>
  <c r="M45" i="41"/>
  <c r="O44" i="41"/>
  <c r="M44" i="41"/>
  <c r="O43" i="41"/>
  <c r="M43" i="41"/>
  <c r="O42" i="41"/>
  <c r="M42" i="41"/>
  <c r="O41" i="41"/>
  <c r="M41" i="41"/>
  <c r="O40" i="41"/>
  <c r="P40" i="41" s="1"/>
  <c r="M40" i="41"/>
  <c r="O39" i="41"/>
  <c r="M39" i="41"/>
  <c r="O38" i="41"/>
  <c r="M38" i="41"/>
  <c r="O37" i="41"/>
  <c r="P37" i="41" s="1"/>
  <c r="M37" i="41"/>
  <c r="O36" i="41"/>
  <c r="P36" i="41" s="1"/>
  <c r="M36" i="41"/>
  <c r="I36" i="41"/>
  <c r="I37" i="41" s="1"/>
  <c r="I38" i="41" s="1"/>
  <c r="I39" i="41" s="1"/>
  <c r="I40" i="41" s="1"/>
  <c r="I41" i="41" s="1"/>
  <c r="I42" i="41" s="1"/>
  <c r="I43" i="41" s="1"/>
  <c r="I44" i="41" s="1"/>
  <c r="I45" i="41" s="1"/>
  <c r="I46" i="41" s="1"/>
  <c r="I47" i="41" s="1"/>
  <c r="I48" i="41" s="1"/>
  <c r="I49" i="41" s="1"/>
  <c r="I50" i="41" s="1"/>
  <c r="I51" i="41" s="1"/>
  <c r="I52" i="41" s="1"/>
  <c r="I53" i="41" s="1"/>
  <c r="I54" i="41" s="1"/>
  <c r="I55" i="41" s="1"/>
  <c r="I56" i="41" s="1"/>
  <c r="I57" i="41" s="1"/>
  <c r="I58" i="41" s="1"/>
  <c r="I59" i="41" s="1"/>
  <c r="I60" i="41" s="1"/>
  <c r="I61" i="41" s="1"/>
  <c r="I62" i="41" s="1"/>
  <c r="O35" i="41"/>
  <c r="M35" i="41"/>
  <c r="O34" i="41"/>
  <c r="P34" i="41" s="1"/>
  <c r="M34" i="41"/>
  <c r="O33" i="41"/>
  <c r="R33" i="41" s="1"/>
  <c r="J34" i="13" s="1"/>
  <c r="M33" i="41"/>
  <c r="O32" i="41"/>
  <c r="M32" i="41"/>
  <c r="O31" i="41"/>
  <c r="M31" i="41"/>
  <c r="O30" i="41"/>
  <c r="M30" i="41"/>
  <c r="O29" i="41"/>
  <c r="P29" i="41" s="1"/>
  <c r="M29" i="41"/>
  <c r="O28" i="41"/>
  <c r="M28" i="41"/>
  <c r="O27" i="41"/>
  <c r="M27" i="41"/>
  <c r="O26" i="41"/>
  <c r="P26" i="41" s="1"/>
  <c r="M26" i="41"/>
  <c r="O25" i="41"/>
  <c r="P25" i="41" s="1"/>
  <c r="S25" i="41" s="1"/>
  <c r="AK26" i="13" s="1"/>
  <c r="M25" i="41"/>
  <c r="O24" i="41"/>
  <c r="M24" i="41"/>
  <c r="O23" i="41"/>
  <c r="M23" i="41"/>
  <c r="O22" i="41"/>
  <c r="P22" i="41" s="1"/>
  <c r="S22" i="41" s="1"/>
  <c r="AK23" i="13" s="1"/>
  <c r="M22" i="41"/>
  <c r="O21" i="41"/>
  <c r="M21" i="41"/>
  <c r="O20" i="41"/>
  <c r="M20" i="41"/>
  <c r="O19" i="41"/>
  <c r="M19" i="41"/>
  <c r="O18" i="41"/>
  <c r="M18" i="41"/>
  <c r="O17" i="41"/>
  <c r="P17" i="41" s="1"/>
  <c r="M17" i="41"/>
  <c r="O16" i="41"/>
  <c r="P16" i="41" s="1"/>
  <c r="M16" i="41"/>
  <c r="O15" i="41"/>
  <c r="P15" i="41" s="1"/>
  <c r="M15" i="41"/>
  <c r="O14" i="41"/>
  <c r="M14" i="41"/>
  <c r="O13" i="41"/>
  <c r="P13" i="41" s="1"/>
  <c r="M13" i="41"/>
  <c r="O12" i="41"/>
  <c r="P12" i="41" s="1"/>
  <c r="M12" i="41"/>
  <c r="O11" i="41"/>
  <c r="P11" i="41" s="1"/>
  <c r="M11" i="41"/>
  <c r="O10" i="41"/>
  <c r="M10" i="41"/>
  <c r="O9" i="41"/>
  <c r="P9" i="41" s="1"/>
  <c r="M9" i="41"/>
  <c r="C9" i="41"/>
  <c r="C10" i="41" s="1"/>
  <c r="O8" i="41"/>
  <c r="P8" i="41" s="1"/>
  <c r="M8" i="41"/>
  <c r="C8" i="41"/>
  <c r="O7" i="41"/>
  <c r="P7" i="41" s="1"/>
  <c r="M7" i="41"/>
  <c r="O6" i="41"/>
  <c r="P6" i="41" s="1"/>
  <c r="M6" i="41"/>
  <c r="O5" i="41"/>
  <c r="P5" i="41" s="1"/>
  <c r="M5" i="41"/>
  <c r="J5" i="41"/>
  <c r="J6" i="41" s="1"/>
  <c r="J7" i="41" s="1"/>
  <c r="J8" i="41" s="1"/>
  <c r="J9" i="41" s="1"/>
  <c r="J10" i="41" s="1"/>
  <c r="J11" i="41" s="1"/>
  <c r="J12" i="41" s="1"/>
  <c r="J13" i="41" s="1"/>
  <c r="J14" i="41" s="1"/>
  <c r="J15" i="41" s="1"/>
  <c r="J16" i="41" s="1"/>
  <c r="J17" i="41" s="1"/>
  <c r="J18" i="41" s="1"/>
  <c r="J19" i="41" s="1"/>
  <c r="J20" i="41" s="1"/>
  <c r="J21" i="41" s="1"/>
  <c r="J22" i="41" s="1"/>
  <c r="J23" i="41" s="1"/>
  <c r="J24" i="41" s="1"/>
  <c r="J25" i="41" s="1"/>
  <c r="J26" i="41" s="1"/>
  <c r="J27" i="41" s="1"/>
  <c r="J28" i="41" s="1"/>
  <c r="J29" i="41" s="1"/>
  <c r="J30" i="41" s="1"/>
  <c r="J31" i="41" s="1"/>
  <c r="J32" i="41" s="1"/>
  <c r="J33" i="41" s="1"/>
  <c r="J34" i="41" s="1"/>
  <c r="J35" i="41" s="1"/>
  <c r="J36" i="41" s="1"/>
  <c r="J37" i="41" s="1"/>
  <c r="J38" i="41" s="1"/>
  <c r="J39" i="41" s="1"/>
  <c r="J40" i="41" s="1"/>
  <c r="J41" i="41" s="1"/>
  <c r="J42" i="41" s="1"/>
  <c r="J43" i="41" s="1"/>
  <c r="J44" i="41" s="1"/>
  <c r="J45" i="41" s="1"/>
  <c r="J46" i="41" s="1"/>
  <c r="J47" i="41" s="1"/>
  <c r="J48" i="41" s="1"/>
  <c r="J49" i="41" s="1"/>
  <c r="J50" i="41" s="1"/>
  <c r="J51" i="41" s="1"/>
  <c r="J52" i="41" s="1"/>
  <c r="J53" i="41" s="1"/>
  <c r="J54" i="41" s="1"/>
  <c r="J55" i="41" s="1"/>
  <c r="J56" i="41" s="1"/>
  <c r="J57" i="41" s="1"/>
  <c r="J58" i="41" s="1"/>
  <c r="J59" i="41" s="1"/>
  <c r="J60" i="41" s="1"/>
  <c r="J61" i="41" s="1"/>
  <c r="J62" i="41" s="1"/>
  <c r="J63" i="41" s="1"/>
  <c r="J64" i="41" s="1"/>
  <c r="J65" i="41" s="1"/>
  <c r="J66" i="41" s="1"/>
  <c r="J67" i="41" s="1"/>
  <c r="J68" i="41" s="1"/>
  <c r="J69" i="41" s="1"/>
  <c r="J70" i="41" s="1"/>
  <c r="J71" i="41" s="1"/>
  <c r="J72" i="41" s="1"/>
  <c r="J73" i="41" s="1"/>
  <c r="J74" i="41" s="1"/>
  <c r="J75" i="41" s="1"/>
  <c r="J76" i="41" s="1"/>
  <c r="J77" i="41" s="1"/>
  <c r="J78" i="41" s="1"/>
  <c r="J79" i="41" s="1"/>
  <c r="J80" i="41" s="1"/>
  <c r="J81" i="41" s="1"/>
  <c r="J82" i="41" s="1"/>
  <c r="J83" i="41" s="1"/>
  <c r="J84" i="41" s="1"/>
  <c r="J85" i="41" s="1"/>
  <c r="J86" i="41" s="1"/>
  <c r="J87" i="41" s="1"/>
  <c r="J88" i="41" s="1"/>
  <c r="J89" i="41" s="1"/>
  <c r="J90" i="41" s="1"/>
  <c r="J91" i="41" s="1"/>
  <c r="J92" i="41" s="1"/>
  <c r="J93" i="41" s="1"/>
  <c r="J94" i="41" s="1"/>
  <c r="J95" i="41" s="1"/>
  <c r="J96" i="41" s="1"/>
  <c r="J97" i="41" s="1"/>
  <c r="J98" i="41" s="1"/>
  <c r="J99" i="41" s="1"/>
  <c r="J100" i="41" s="1"/>
  <c r="J101" i="41" s="1"/>
  <c r="J102" i="41" s="1"/>
  <c r="J103" i="41" s="1"/>
  <c r="J104" i="41" s="1"/>
  <c r="J105" i="41" s="1"/>
  <c r="J106" i="41" s="1"/>
  <c r="J107" i="41" s="1"/>
  <c r="J108" i="41" s="1"/>
  <c r="J109" i="41" s="1"/>
  <c r="J110" i="41" s="1"/>
  <c r="J111" i="41" s="1"/>
  <c r="J112" i="41" s="1"/>
  <c r="J113" i="41" s="1"/>
  <c r="J114" i="41" s="1"/>
  <c r="J115" i="41" s="1"/>
  <c r="J116" i="41" s="1"/>
  <c r="J117" i="41" s="1"/>
  <c r="J118" i="41" s="1"/>
  <c r="J119" i="41" s="1"/>
  <c r="J120" i="41" s="1"/>
  <c r="J121" i="41" s="1"/>
  <c r="J122" i="41" s="1"/>
  <c r="J123" i="41" s="1"/>
  <c r="J124" i="41" s="1"/>
  <c r="J125" i="41" s="1"/>
  <c r="J126" i="41" s="1"/>
  <c r="J127" i="41" s="1"/>
  <c r="J128" i="41" s="1"/>
  <c r="J129" i="41" s="1"/>
  <c r="J130" i="41" s="1"/>
  <c r="J131" i="41" s="1"/>
  <c r="J132" i="41" s="1"/>
  <c r="J133" i="41" s="1"/>
  <c r="J134" i="41" s="1"/>
  <c r="J135" i="41" s="1"/>
  <c r="J136" i="41" s="1"/>
  <c r="J137" i="41" s="1"/>
  <c r="J138" i="41" s="1"/>
  <c r="J139" i="41" s="1"/>
  <c r="J140" i="41" s="1"/>
  <c r="J141" i="41" s="1"/>
  <c r="J142" i="41" s="1"/>
  <c r="J143" i="41" s="1"/>
  <c r="J144" i="41" s="1"/>
  <c r="J145" i="41" s="1"/>
  <c r="J146" i="41" s="1"/>
  <c r="J147" i="41" s="1"/>
  <c r="J148" i="41" s="1"/>
  <c r="J149" i="41" s="1"/>
  <c r="J150" i="41" s="1"/>
  <c r="J151" i="41" s="1"/>
  <c r="J152" i="41" s="1"/>
  <c r="J153" i="41" s="1"/>
  <c r="J154" i="41" s="1"/>
  <c r="J155" i="41" s="1"/>
  <c r="J156" i="41" s="1"/>
  <c r="J157" i="41" s="1"/>
  <c r="J158" i="41" s="1"/>
  <c r="J159" i="41" s="1"/>
  <c r="J160" i="41" s="1"/>
  <c r="J161" i="41" s="1"/>
  <c r="J162" i="41" s="1"/>
  <c r="J163" i="41" s="1"/>
  <c r="J164" i="41" s="1"/>
  <c r="J165" i="41" s="1"/>
  <c r="J166" i="41" s="1"/>
  <c r="J167" i="41" s="1"/>
  <c r="J168" i="41" s="1"/>
  <c r="J169" i="41" s="1"/>
  <c r="J170" i="41" s="1"/>
  <c r="J171" i="41" s="1"/>
  <c r="J172" i="41" s="1"/>
  <c r="J173" i="41" s="1"/>
  <c r="J174" i="41" s="1"/>
  <c r="J175" i="41" s="1"/>
  <c r="J176" i="41" s="1"/>
  <c r="J177" i="41" s="1"/>
  <c r="J178" i="41" s="1"/>
  <c r="J179" i="41" s="1"/>
  <c r="J180" i="41" s="1"/>
  <c r="J181" i="41" s="1"/>
  <c r="J182" i="41" s="1"/>
  <c r="J183" i="41" s="1"/>
  <c r="J184" i="41" s="1"/>
  <c r="J185" i="41" s="1"/>
  <c r="J186" i="41" s="1"/>
  <c r="J187" i="41" s="1"/>
  <c r="J188" i="41" s="1"/>
  <c r="J189" i="41" s="1"/>
  <c r="J190" i="41" s="1"/>
  <c r="J191" i="41" s="1"/>
  <c r="J192" i="41" s="1"/>
  <c r="J193" i="41" s="1"/>
  <c r="J194" i="41" s="1"/>
  <c r="J195" i="41" s="1"/>
  <c r="J196" i="41" s="1"/>
  <c r="J197" i="41" s="1"/>
  <c r="J198" i="41" s="1"/>
  <c r="J199" i="41" s="1"/>
  <c r="J200" i="41" s="1"/>
  <c r="J201" i="41" s="1"/>
  <c r="J202" i="41" s="1"/>
  <c r="J203" i="41" s="1"/>
  <c r="J204" i="41" s="1"/>
  <c r="J205" i="41" s="1"/>
  <c r="J206" i="41" s="1"/>
  <c r="J207" i="41" s="1"/>
  <c r="J208" i="41" s="1"/>
  <c r="J209" i="41" s="1"/>
  <c r="J210" i="41" s="1"/>
  <c r="J211" i="41" s="1"/>
  <c r="J212" i="41" s="1"/>
  <c r="J213" i="41" s="1"/>
  <c r="J214" i="41" s="1"/>
  <c r="J215" i="41" s="1"/>
  <c r="J216" i="41" s="1"/>
  <c r="J217" i="41" s="1"/>
  <c r="J218" i="41" s="1"/>
  <c r="J219" i="41" s="1"/>
  <c r="J220" i="41" s="1"/>
  <c r="J221" i="41" s="1"/>
  <c r="J222" i="41" s="1"/>
  <c r="J223" i="41" s="1"/>
  <c r="J224" i="41" s="1"/>
  <c r="J225" i="41" s="1"/>
  <c r="J226" i="41" s="1"/>
  <c r="J227" i="41" s="1"/>
  <c r="J228" i="41" s="1"/>
  <c r="J229" i="41" s="1"/>
  <c r="J230" i="41" s="1"/>
  <c r="J231" i="41" s="1"/>
  <c r="J232" i="41" s="1"/>
  <c r="J233" i="41" s="1"/>
  <c r="J234" i="41" s="1"/>
  <c r="J235" i="41" s="1"/>
  <c r="J236" i="41" s="1"/>
  <c r="J237" i="41" s="1"/>
  <c r="J238" i="41" s="1"/>
  <c r="J239" i="41" s="1"/>
  <c r="J240" i="41" s="1"/>
  <c r="J241" i="41" s="1"/>
  <c r="J242" i="41" s="1"/>
  <c r="J243" i="41" s="1"/>
  <c r="J244" i="41" s="1"/>
  <c r="J245" i="41" s="1"/>
  <c r="J246" i="41" s="1"/>
  <c r="J247" i="41" s="1"/>
  <c r="J248" i="41" s="1"/>
  <c r="J249" i="41" s="1"/>
  <c r="J250" i="41" s="1"/>
  <c r="J251" i="41" s="1"/>
  <c r="J252" i="41" s="1"/>
  <c r="J253" i="41" s="1"/>
  <c r="J254" i="41" s="1"/>
  <c r="J255" i="41" s="1"/>
  <c r="J256" i="41" s="1"/>
  <c r="J257" i="41" s="1"/>
  <c r="J258" i="41" s="1"/>
  <c r="J259" i="41" s="1"/>
  <c r="J260" i="41" s="1"/>
  <c r="J261" i="41" s="1"/>
  <c r="J262" i="41" s="1"/>
  <c r="J263" i="41" s="1"/>
  <c r="J264" i="41" s="1"/>
  <c r="J265" i="41" s="1"/>
  <c r="J266" i="41" s="1"/>
  <c r="J267" i="41" s="1"/>
  <c r="J268" i="41" s="1"/>
  <c r="J269" i="41" s="1"/>
  <c r="J270" i="41" s="1"/>
  <c r="J271" i="41" s="1"/>
  <c r="J272" i="41" s="1"/>
  <c r="J273" i="41" s="1"/>
  <c r="J274" i="41" s="1"/>
  <c r="J275" i="41" s="1"/>
  <c r="J276" i="41" s="1"/>
  <c r="J277" i="41" s="1"/>
  <c r="J278" i="41" s="1"/>
  <c r="J279" i="41" s="1"/>
  <c r="J280" i="41" s="1"/>
  <c r="J281" i="41" s="1"/>
  <c r="J282" i="41" s="1"/>
  <c r="J283" i="41" s="1"/>
  <c r="J284" i="41" s="1"/>
  <c r="J285" i="41" s="1"/>
  <c r="J286" i="41" s="1"/>
  <c r="J287" i="41" s="1"/>
  <c r="J288" i="41" s="1"/>
  <c r="J289" i="41" s="1"/>
  <c r="J290" i="41" s="1"/>
  <c r="J291" i="41" s="1"/>
  <c r="J292" i="41" s="1"/>
  <c r="J293" i="41" s="1"/>
  <c r="J294" i="41" s="1"/>
  <c r="J295" i="41" s="1"/>
  <c r="J296" i="41" s="1"/>
  <c r="J297" i="41" s="1"/>
  <c r="J298" i="41" s="1"/>
  <c r="J299" i="41" s="1"/>
  <c r="J300" i="41" s="1"/>
  <c r="J301" i="41" s="1"/>
  <c r="J302" i="41" s="1"/>
  <c r="J303" i="41" s="1"/>
  <c r="J304" i="41" s="1"/>
  <c r="J305" i="41" s="1"/>
  <c r="J306" i="41" s="1"/>
  <c r="J307" i="41" s="1"/>
  <c r="J308" i="41" s="1"/>
  <c r="J309" i="41" s="1"/>
  <c r="J310" i="41" s="1"/>
  <c r="J311" i="41" s="1"/>
  <c r="J312" i="41" s="1"/>
  <c r="J313" i="41" s="1"/>
  <c r="J314" i="41" s="1"/>
  <c r="J315" i="41" s="1"/>
  <c r="J316" i="41" s="1"/>
  <c r="J317" i="41" s="1"/>
  <c r="J318" i="41" s="1"/>
  <c r="J319" i="41" s="1"/>
  <c r="J320" i="41" s="1"/>
  <c r="J321" i="41" s="1"/>
  <c r="J322" i="41" s="1"/>
  <c r="J323" i="41" s="1"/>
  <c r="J324" i="41" s="1"/>
  <c r="J325" i="41" s="1"/>
  <c r="J326" i="41" s="1"/>
  <c r="J327" i="41" s="1"/>
  <c r="J328" i="41" s="1"/>
  <c r="J329" i="41" s="1"/>
  <c r="J330" i="41" s="1"/>
  <c r="J331" i="41" s="1"/>
  <c r="J332" i="41" s="1"/>
  <c r="J333" i="41" s="1"/>
  <c r="J334" i="41" s="1"/>
  <c r="J335" i="41" s="1"/>
  <c r="J336" i="41" s="1"/>
  <c r="J337" i="41" s="1"/>
  <c r="J338" i="41" s="1"/>
  <c r="J339" i="41" s="1"/>
  <c r="J340" i="41" s="1"/>
  <c r="J341" i="41" s="1"/>
  <c r="J342" i="41" s="1"/>
  <c r="J343" i="41" s="1"/>
  <c r="J344" i="41" s="1"/>
  <c r="J345" i="41" s="1"/>
  <c r="J346" i="41" s="1"/>
  <c r="J347" i="41" s="1"/>
  <c r="J348" i="41" s="1"/>
  <c r="J349" i="41" s="1"/>
  <c r="J350" i="41" s="1"/>
  <c r="J351" i="41" s="1"/>
  <c r="J352" i="41" s="1"/>
  <c r="J353" i="41" s="1"/>
  <c r="J354" i="41" s="1"/>
  <c r="J355" i="41" s="1"/>
  <c r="J356" i="41" s="1"/>
  <c r="J357" i="41" s="1"/>
  <c r="J358" i="41" s="1"/>
  <c r="J359" i="41" s="1"/>
  <c r="J360" i="41" s="1"/>
  <c r="J361" i="41" s="1"/>
  <c r="J362" i="41" s="1"/>
  <c r="J363" i="41" s="1"/>
  <c r="J364" i="41" s="1"/>
  <c r="J365" i="41" s="1"/>
  <c r="J366" i="41" s="1"/>
  <c r="J367" i="41" s="1"/>
  <c r="J368" i="41" s="1"/>
  <c r="I5" i="41"/>
  <c r="I6" i="41" s="1"/>
  <c r="I7" i="41" s="1"/>
  <c r="I8" i="41" s="1"/>
  <c r="I9" i="41" s="1"/>
  <c r="I10" i="41" s="1"/>
  <c r="I11" i="41" s="1"/>
  <c r="I12" i="41" s="1"/>
  <c r="I13" i="41" s="1"/>
  <c r="I14" i="41" s="1"/>
  <c r="I15" i="41" s="1"/>
  <c r="I16" i="41" s="1"/>
  <c r="I17" i="41" s="1"/>
  <c r="I18" i="41" s="1"/>
  <c r="I19" i="41" s="1"/>
  <c r="I20" i="41" s="1"/>
  <c r="I21" i="41" s="1"/>
  <c r="I22" i="41" s="1"/>
  <c r="I23" i="41" s="1"/>
  <c r="I24" i="41" s="1"/>
  <c r="I25" i="41" s="1"/>
  <c r="I26" i="41" s="1"/>
  <c r="I27" i="41" s="1"/>
  <c r="I28" i="41" s="1"/>
  <c r="I29" i="41" s="1"/>
  <c r="I30" i="41" s="1"/>
  <c r="I31" i="41" s="1"/>
  <c r="I32" i="41" s="1"/>
  <c r="I33" i="41" s="1"/>
  <c r="I34" i="41" s="1"/>
  <c r="R4" i="41"/>
  <c r="J5" i="13" s="1"/>
  <c r="O4" i="41"/>
  <c r="P4" i="41" s="1"/>
  <c r="M4" i="41"/>
  <c r="D4" i="41"/>
  <c r="O368" i="40"/>
  <c r="P368" i="40" s="1"/>
  <c r="M368" i="40"/>
  <c r="O367" i="40"/>
  <c r="P367" i="40" s="1"/>
  <c r="M367" i="40"/>
  <c r="O366" i="40"/>
  <c r="M366" i="40"/>
  <c r="O365" i="40"/>
  <c r="P365" i="40" s="1"/>
  <c r="M365" i="40"/>
  <c r="O364" i="40"/>
  <c r="M364" i="40"/>
  <c r="O363" i="40"/>
  <c r="M363" i="40"/>
  <c r="O362" i="40"/>
  <c r="M362" i="40"/>
  <c r="O361" i="40"/>
  <c r="P361" i="40" s="1"/>
  <c r="M361" i="40"/>
  <c r="O360" i="40"/>
  <c r="M360" i="40"/>
  <c r="O359" i="40"/>
  <c r="P359" i="40" s="1"/>
  <c r="M359" i="40"/>
  <c r="O358" i="40"/>
  <c r="M358" i="40"/>
  <c r="O357" i="40"/>
  <c r="P357" i="40" s="1"/>
  <c r="M357" i="40"/>
  <c r="O356" i="40"/>
  <c r="M356" i="40"/>
  <c r="O355" i="40"/>
  <c r="P355" i="40" s="1"/>
  <c r="M355" i="40"/>
  <c r="O354" i="40"/>
  <c r="M354" i="40"/>
  <c r="O353" i="40"/>
  <c r="P353" i="40" s="1"/>
  <c r="M353" i="40"/>
  <c r="O352" i="40"/>
  <c r="P352" i="40" s="1"/>
  <c r="M352" i="40"/>
  <c r="O351" i="40"/>
  <c r="M351" i="40"/>
  <c r="O350" i="40"/>
  <c r="M350" i="40"/>
  <c r="O349" i="40"/>
  <c r="P349" i="40" s="1"/>
  <c r="M349" i="40"/>
  <c r="O348" i="40"/>
  <c r="P348" i="40" s="1"/>
  <c r="M348" i="40"/>
  <c r="O347" i="40"/>
  <c r="P347" i="40" s="1"/>
  <c r="M347" i="40"/>
  <c r="O346" i="40"/>
  <c r="M346" i="40"/>
  <c r="O345" i="40"/>
  <c r="P345" i="40" s="1"/>
  <c r="M345" i="40"/>
  <c r="O344" i="40"/>
  <c r="P344" i="40" s="1"/>
  <c r="S344" i="40" s="1"/>
  <c r="AJ345" i="13" s="1"/>
  <c r="M344" i="40"/>
  <c r="O343" i="40"/>
  <c r="M343" i="40"/>
  <c r="I343" i="40"/>
  <c r="I344" i="40" s="1"/>
  <c r="I345" i="40" s="1"/>
  <c r="I346" i="40" s="1"/>
  <c r="I347" i="40" s="1"/>
  <c r="I348" i="40" s="1"/>
  <c r="I349" i="40" s="1"/>
  <c r="I350" i="40" s="1"/>
  <c r="I351" i="40" s="1"/>
  <c r="I352" i="40" s="1"/>
  <c r="I353" i="40" s="1"/>
  <c r="I354" i="40" s="1"/>
  <c r="I355" i="40" s="1"/>
  <c r="I356" i="40" s="1"/>
  <c r="I357" i="40" s="1"/>
  <c r="I358" i="40" s="1"/>
  <c r="I359" i="40" s="1"/>
  <c r="I360" i="40" s="1"/>
  <c r="I361" i="40" s="1"/>
  <c r="I362" i="40" s="1"/>
  <c r="I363" i="40" s="1"/>
  <c r="I364" i="40" s="1"/>
  <c r="I365" i="40" s="1"/>
  <c r="I366" i="40" s="1"/>
  <c r="I367" i="40" s="1"/>
  <c r="I368" i="40" s="1"/>
  <c r="O342" i="40"/>
  <c r="M342" i="40"/>
  <c r="O341" i="40"/>
  <c r="P341" i="40" s="1"/>
  <c r="M341" i="40"/>
  <c r="O340" i="40"/>
  <c r="M340" i="40"/>
  <c r="O339" i="40"/>
  <c r="M339" i="40"/>
  <c r="I339" i="40"/>
  <c r="I340" i="40" s="1"/>
  <c r="I341" i="40" s="1"/>
  <c r="I342" i="40" s="1"/>
  <c r="O338" i="40"/>
  <c r="M338" i="40"/>
  <c r="O337" i="40"/>
  <c r="P337" i="40" s="1"/>
  <c r="M337" i="40"/>
  <c r="O336" i="40"/>
  <c r="M336" i="40"/>
  <c r="O335" i="40"/>
  <c r="M335" i="40"/>
  <c r="O334" i="40"/>
  <c r="P334" i="40" s="1"/>
  <c r="M334" i="40"/>
  <c r="O333" i="40"/>
  <c r="P333" i="40" s="1"/>
  <c r="M333" i="40"/>
  <c r="O332" i="40"/>
  <c r="M332" i="40"/>
  <c r="O331" i="40"/>
  <c r="M331" i="40"/>
  <c r="O330" i="40"/>
  <c r="P330" i="40" s="1"/>
  <c r="M330" i="40"/>
  <c r="O329" i="40"/>
  <c r="P329" i="40" s="1"/>
  <c r="M329" i="40"/>
  <c r="O328" i="40"/>
  <c r="P328" i="40" s="1"/>
  <c r="S328" i="40" s="1"/>
  <c r="AJ329" i="13" s="1"/>
  <c r="M328" i="40"/>
  <c r="O327" i="40"/>
  <c r="M327" i="40"/>
  <c r="O326" i="40"/>
  <c r="P326" i="40" s="1"/>
  <c r="M326" i="40"/>
  <c r="O325" i="40"/>
  <c r="P325" i="40" s="1"/>
  <c r="M325" i="40"/>
  <c r="P324" i="40"/>
  <c r="O324" i="40"/>
  <c r="M324" i="40"/>
  <c r="O323" i="40"/>
  <c r="M323" i="40"/>
  <c r="O322" i="40"/>
  <c r="P322" i="40" s="1"/>
  <c r="M322" i="40"/>
  <c r="O321" i="40"/>
  <c r="M321" i="40"/>
  <c r="O320" i="40"/>
  <c r="M320" i="40"/>
  <c r="O319" i="40"/>
  <c r="M319" i="40"/>
  <c r="O318" i="40"/>
  <c r="P318" i="40" s="1"/>
  <c r="M318" i="40"/>
  <c r="O317" i="40"/>
  <c r="M317" i="40"/>
  <c r="O316" i="40"/>
  <c r="M316" i="40"/>
  <c r="O315" i="40"/>
  <c r="M315" i="40"/>
  <c r="O314" i="40"/>
  <c r="P314" i="40" s="1"/>
  <c r="M314" i="40"/>
  <c r="O313" i="40"/>
  <c r="M313" i="40"/>
  <c r="O312" i="40"/>
  <c r="M312" i="40"/>
  <c r="O311" i="40"/>
  <c r="M311" i="40"/>
  <c r="O310" i="40"/>
  <c r="P310" i="40" s="1"/>
  <c r="M310" i="40"/>
  <c r="O309" i="40"/>
  <c r="P309" i="40" s="1"/>
  <c r="M309" i="40"/>
  <c r="I309" i="40"/>
  <c r="I310" i="40" s="1"/>
  <c r="I311" i="40" s="1"/>
  <c r="I312" i="40" s="1"/>
  <c r="I313" i="40" s="1"/>
  <c r="I314" i="40" s="1"/>
  <c r="I315" i="40" s="1"/>
  <c r="I316" i="40" s="1"/>
  <c r="I317" i="40" s="1"/>
  <c r="I318" i="40" s="1"/>
  <c r="I319" i="40" s="1"/>
  <c r="I320" i="40" s="1"/>
  <c r="I321" i="40" s="1"/>
  <c r="I322" i="40" s="1"/>
  <c r="I323" i="40" s="1"/>
  <c r="I324" i="40" s="1"/>
  <c r="I325" i="40" s="1"/>
  <c r="I326" i="40" s="1"/>
  <c r="I327" i="40" s="1"/>
  <c r="I328" i="40" s="1"/>
  <c r="I329" i="40" s="1"/>
  <c r="I330" i="40" s="1"/>
  <c r="I331" i="40" s="1"/>
  <c r="I332" i="40" s="1"/>
  <c r="I333" i="40" s="1"/>
  <c r="I334" i="40" s="1"/>
  <c r="I335" i="40" s="1"/>
  <c r="I336" i="40" s="1"/>
  <c r="I337" i="40" s="1"/>
  <c r="O308" i="40"/>
  <c r="P308" i="40" s="1"/>
  <c r="M308" i="40"/>
  <c r="O307" i="40"/>
  <c r="P307" i="40" s="1"/>
  <c r="M307" i="40"/>
  <c r="O306" i="40"/>
  <c r="P306" i="40" s="1"/>
  <c r="M306" i="40"/>
  <c r="O305" i="40"/>
  <c r="P305" i="40" s="1"/>
  <c r="M305" i="40"/>
  <c r="O304" i="40"/>
  <c r="M304" i="40"/>
  <c r="O303" i="40"/>
  <c r="P303" i="40" s="1"/>
  <c r="M303" i="40"/>
  <c r="O302" i="40"/>
  <c r="P302" i="40" s="1"/>
  <c r="M302" i="40"/>
  <c r="O301" i="40"/>
  <c r="M301" i="40"/>
  <c r="O300" i="40"/>
  <c r="M300" i="40"/>
  <c r="O299" i="40"/>
  <c r="M299" i="40"/>
  <c r="O298" i="40"/>
  <c r="P298" i="40" s="1"/>
  <c r="M298" i="40"/>
  <c r="O297" i="40"/>
  <c r="P297" i="40" s="1"/>
  <c r="M297" i="40"/>
  <c r="O296" i="40"/>
  <c r="P296" i="40" s="1"/>
  <c r="M296" i="40"/>
  <c r="O295" i="40"/>
  <c r="M295" i="40"/>
  <c r="O294" i="40"/>
  <c r="P294" i="40" s="1"/>
  <c r="M294" i="40"/>
  <c r="O293" i="40"/>
  <c r="P293" i="40" s="1"/>
  <c r="M293" i="40"/>
  <c r="O292" i="40"/>
  <c r="M292" i="40"/>
  <c r="O291" i="40"/>
  <c r="M291" i="40"/>
  <c r="O290" i="40"/>
  <c r="P290" i="40" s="1"/>
  <c r="M290" i="40"/>
  <c r="O289" i="40"/>
  <c r="P289" i="40" s="1"/>
  <c r="M289" i="40"/>
  <c r="O288" i="40"/>
  <c r="M288" i="40"/>
  <c r="O287" i="40"/>
  <c r="M287" i="40"/>
  <c r="O286" i="40"/>
  <c r="P286" i="40" s="1"/>
  <c r="M286" i="40"/>
  <c r="O285" i="40"/>
  <c r="P285" i="40" s="1"/>
  <c r="M285" i="40"/>
  <c r="O284" i="40"/>
  <c r="M284" i="40"/>
  <c r="O283" i="40"/>
  <c r="M283" i="40"/>
  <c r="O282" i="40"/>
  <c r="P282" i="40" s="1"/>
  <c r="M282" i="40"/>
  <c r="O281" i="40"/>
  <c r="M281" i="40"/>
  <c r="O280" i="40"/>
  <c r="P280" i="40" s="1"/>
  <c r="M280" i="40"/>
  <c r="O279" i="40"/>
  <c r="M279" i="40"/>
  <c r="O278" i="40"/>
  <c r="P278" i="40" s="1"/>
  <c r="M278" i="40"/>
  <c r="I278" i="40"/>
  <c r="I279" i="40" s="1"/>
  <c r="I280" i="40" s="1"/>
  <c r="I281" i="40" s="1"/>
  <c r="I282" i="40" s="1"/>
  <c r="I283" i="40" s="1"/>
  <c r="I284" i="40" s="1"/>
  <c r="I285" i="40" s="1"/>
  <c r="I286" i="40" s="1"/>
  <c r="I287" i="40" s="1"/>
  <c r="I288" i="40" s="1"/>
  <c r="I289" i="40" s="1"/>
  <c r="I290" i="40" s="1"/>
  <c r="I291" i="40" s="1"/>
  <c r="I292" i="40" s="1"/>
  <c r="I293" i="40" s="1"/>
  <c r="I294" i="40" s="1"/>
  <c r="I295" i="40" s="1"/>
  <c r="I296" i="40" s="1"/>
  <c r="I297" i="40" s="1"/>
  <c r="I298" i="40" s="1"/>
  <c r="I299" i="40" s="1"/>
  <c r="I300" i="40" s="1"/>
  <c r="I301" i="40" s="1"/>
  <c r="I302" i="40" s="1"/>
  <c r="I303" i="40" s="1"/>
  <c r="I304" i="40" s="1"/>
  <c r="I305" i="40" s="1"/>
  <c r="I306" i="40" s="1"/>
  <c r="I307" i="40" s="1"/>
  <c r="O277" i="40"/>
  <c r="P277" i="40" s="1"/>
  <c r="M277" i="40"/>
  <c r="O276" i="40"/>
  <c r="M276" i="40"/>
  <c r="O275" i="40"/>
  <c r="P275" i="40" s="1"/>
  <c r="M275" i="40"/>
  <c r="O274" i="40"/>
  <c r="P274" i="40" s="1"/>
  <c r="M274" i="40"/>
  <c r="R274" i="40" s="1"/>
  <c r="I275" i="13" s="1"/>
  <c r="O273" i="40"/>
  <c r="M273" i="40"/>
  <c r="O272" i="40"/>
  <c r="M272" i="40"/>
  <c r="O271" i="40"/>
  <c r="P271" i="40" s="1"/>
  <c r="M271" i="40"/>
  <c r="O270" i="40"/>
  <c r="P270" i="40" s="1"/>
  <c r="M270" i="40"/>
  <c r="O269" i="40"/>
  <c r="M269" i="40"/>
  <c r="O268" i="40"/>
  <c r="M268" i="40"/>
  <c r="O267" i="40"/>
  <c r="P267" i="40" s="1"/>
  <c r="M267" i="40"/>
  <c r="O266" i="40"/>
  <c r="P266" i="40" s="1"/>
  <c r="M266" i="40"/>
  <c r="R266" i="40" s="1"/>
  <c r="I267" i="13" s="1"/>
  <c r="O265" i="40"/>
  <c r="M265" i="40"/>
  <c r="O264" i="40"/>
  <c r="M264" i="40"/>
  <c r="O263" i="40"/>
  <c r="P263" i="40" s="1"/>
  <c r="M263" i="40"/>
  <c r="O262" i="40"/>
  <c r="P262" i="40" s="1"/>
  <c r="M262" i="40"/>
  <c r="O261" i="40"/>
  <c r="M261" i="40"/>
  <c r="O260" i="40"/>
  <c r="M260" i="40"/>
  <c r="O259" i="40"/>
  <c r="P259" i="40" s="1"/>
  <c r="M259" i="40"/>
  <c r="O258" i="40"/>
  <c r="P258" i="40" s="1"/>
  <c r="M258" i="40"/>
  <c r="R258" i="40" s="1"/>
  <c r="I259" i="13" s="1"/>
  <c r="O257" i="40"/>
  <c r="M257" i="40"/>
  <c r="O256" i="40"/>
  <c r="M256" i="40"/>
  <c r="O255" i="40"/>
  <c r="P255" i="40" s="1"/>
  <c r="M255" i="40"/>
  <c r="O254" i="40"/>
  <c r="P254" i="40" s="1"/>
  <c r="M254" i="40"/>
  <c r="O253" i="40"/>
  <c r="M253" i="40"/>
  <c r="O252" i="40"/>
  <c r="M252" i="40"/>
  <c r="O251" i="40"/>
  <c r="P251" i="40" s="1"/>
  <c r="M251" i="40"/>
  <c r="O250" i="40"/>
  <c r="P250" i="40" s="1"/>
  <c r="M250" i="40"/>
  <c r="O249" i="40"/>
  <c r="P249" i="40" s="1"/>
  <c r="M249" i="40"/>
  <c r="O248" i="40"/>
  <c r="M248" i="40"/>
  <c r="I248" i="40"/>
  <c r="I249" i="40" s="1"/>
  <c r="I250" i="40" s="1"/>
  <c r="I251" i="40" s="1"/>
  <c r="I252" i="40" s="1"/>
  <c r="I253" i="40" s="1"/>
  <c r="I254" i="40" s="1"/>
  <c r="I255" i="40" s="1"/>
  <c r="I256" i="40" s="1"/>
  <c r="I257" i="40" s="1"/>
  <c r="I258" i="40" s="1"/>
  <c r="I259" i="40" s="1"/>
  <c r="I260" i="40" s="1"/>
  <c r="I261" i="40" s="1"/>
  <c r="I262" i="40" s="1"/>
  <c r="I263" i="40" s="1"/>
  <c r="I264" i="40" s="1"/>
  <c r="I265" i="40" s="1"/>
  <c r="I266" i="40" s="1"/>
  <c r="I267" i="40" s="1"/>
  <c r="I268" i="40" s="1"/>
  <c r="I269" i="40" s="1"/>
  <c r="I270" i="40" s="1"/>
  <c r="I271" i="40" s="1"/>
  <c r="I272" i="40" s="1"/>
  <c r="I273" i="40" s="1"/>
  <c r="I274" i="40" s="1"/>
  <c r="I275" i="40" s="1"/>
  <c r="I276" i="40" s="1"/>
  <c r="O247" i="40"/>
  <c r="M247" i="40"/>
  <c r="O246" i="40"/>
  <c r="M246" i="40"/>
  <c r="O245" i="40"/>
  <c r="M245" i="40"/>
  <c r="O244" i="40"/>
  <c r="P244" i="40" s="1"/>
  <c r="M244" i="40"/>
  <c r="O243" i="40"/>
  <c r="P243" i="40" s="1"/>
  <c r="M243" i="40"/>
  <c r="O242" i="40"/>
  <c r="P242" i="40" s="1"/>
  <c r="M242" i="40"/>
  <c r="O241" i="40"/>
  <c r="M241" i="40"/>
  <c r="O240" i="40"/>
  <c r="P240" i="40" s="1"/>
  <c r="M240" i="40"/>
  <c r="O239" i="40"/>
  <c r="P239" i="40" s="1"/>
  <c r="M239" i="40"/>
  <c r="O238" i="40"/>
  <c r="M238" i="40"/>
  <c r="O237" i="40"/>
  <c r="M237" i="40"/>
  <c r="O236" i="40"/>
  <c r="P236" i="40" s="1"/>
  <c r="M236" i="40"/>
  <c r="O235" i="40"/>
  <c r="P235" i="40" s="1"/>
  <c r="M235" i="40"/>
  <c r="O234" i="40"/>
  <c r="P234" i="40" s="1"/>
  <c r="M234" i="40"/>
  <c r="O233" i="40"/>
  <c r="M233" i="40"/>
  <c r="O232" i="40"/>
  <c r="P232" i="40" s="1"/>
  <c r="M232" i="40"/>
  <c r="O231" i="40"/>
  <c r="P231" i="40" s="1"/>
  <c r="M231" i="40"/>
  <c r="O230" i="40"/>
  <c r="P230" i="40" s="1"/>
  <c r="M230" i="40"/>
  <c r="O229" i="40"/>
  <c r="M229" i="40"/>
  <c r="O228" i="40"/>
  <c r="P228" i="40" s="1"/>
  <c r="M228" i="40"/>
  <c r="O227" i="40"/>
  <c r="P227" i="40" s="1"/>
  <c r="M227" i="40"/>
  <c r="O226" i="40"/>
  <c r="P226" i="40" s="1"/>
  <c r="M226" i="40"/>
  <c r="O225" i="40"/>
  <c r="M225" i="40"/>
  <c r="O224" i="40"/>
  <c r="P224" i="40" s="1"/>
  <c r="M224" i="40"/>
  <c r="O223" i="40"/>
  <c r="P223" i="40" s="1"/>
  <c r="M223" i="40"/>
  <c r="O222" i="40"/>
  <c r="M222" i="40"/>
  <c r="O221" i="40"/>
  <c r="M221" i="40"/>
  <c r="O220" i="40"/>
  <c r="P220" i="40" s="1"/>
  <c r="M220" i="40"/>
  <c r="O219" i="40"/>
  <c r="P219" i="40" s="1"/>
  <c r="M219" i="40"/>
  <c r="O218" i="40"/>
  <c r="P218" i="40" s="1"/>
  <c r="M218" i="40"/>
  <c r="I218" i="40"/>
  <c r="I219" i="40" s="1"/>
  <c r="I220" i="40" s="1"/>
  <c r="I221" i="40" s="1"/>
  <c r="I222" i="40" s="1"/>
  <c r="I223" i="40" s="1"/>
  <c r="I224" i="40" s="1"/>
  <c r="I225" i="40" s="1"/>
  <c r="I226" i="40" s="1"/>
  <c r="I227" i="40" s="1"/>
  <c r="I228" i="40" s="1"/>
  <c r="I229" i="40" s="1"/>
  <c r="I230" i="40" s="1"/>
  <c r="I231" i="40" s="1"/>
  <c r="I232" i="40" s="1"/>
  <c r="I233" i="40" s="1"/>
  <c r="I234" i="40" s="1"/>
  <c r="I235" i="40" s="1"/>
  <c r="I236" i="40" s="1"/>
  <c r="I237" i="40" s="1"/>
  <c r="I238" i="40" s="1"/>
  <c r="I239" i="40" s="1"/>
  <c r="I240" i="40" s="1"/>
  <c r="I241" i="40" s="1"/>
  <c r="I242" i="40" s="1"/>
  <c r="I243" i="40" s="1"/>
  <c r="I244" i="40" s="1"/>
  <c r="I245" i="40" s="1"/>
  <c r="I246" i="40" s="1"/>
  <c r="O217" i="40"/>
  <c r="M217" i="40"/>
  <c r="I217" i="40"/>
  <c r="O216" i="40"/>
  <c r="P216" i="40" s="1"/>
  <c r="M216" i="40"/>
  <c r="O215" i="40"/>
  <c r="P215" i="40" s="1"/>
  <c r="M215" i="40"/>
  <c r="O214" i="40"/>
  <c r="M214" i="40"/>
  <c r="O213" i="40"/>
  <c r="P213" i="40" s="1"/>
  <c r="M213" i="40"/>
  <c r="O212" i="40"/>
  <c r="M212" i="40"/>
  <c r="O211" i="40"/>
  <c r="M211" i="40"/>
  <c r="O210" i="40"/>
  <c r="M210" i="40"/>
  <c r="O209" i="40"/>
  <c r="P209" i="40" s="1"/>
  <c r="M209" i="40"/>
  <c r="O208" i="40"/>
  <c r="M208" i="40"/>
  <c r="O207" i="40"/>
  <c r="P207" i="40" s="1"/>
  <c r="M207" i="40"/>
  <c r="O206" i="40"/>
  <c r="M206" i="40"/>
  <c r="O205" i="40"/>
  <c r="P205" i="40" s="1"/>
  <c r="M205" i="40"/>
  <c r="O204" i="40"/>
  <c r="M204" i="40"/>
  <c r="O203" i="40"/>
  <c r="P203" i="40" s="1"/>
  <c r="M203" i="40"/>
  <c r="O202" i="40"/>
  <c r="M202" i="40"/>
  <c r="O201" i="40"/>
  <c r="P201" i="40" s="1"/>
  <c r="M201" i="40"/>
  <c r="O200" i="40"/>
  <c r="M200" i="40"/>
  <c r="O199" i="40"/>
  <c r="P199" i="40" s="1"/>
  <c r="M199" i="40"/>
  <c r="O198" i="40"/>
  <c r="M198" i="40"/>
  <c r="O197" i="40"/>
  <c r="M197" i="40"/>
  <c r="O196" i="40"/>
  <c r="M196" i="40"/>
  <c r="O195" i="40"/>
  <c r="P195" i="40" s="1"/>
  <c r="M195" i="40"/>
  <c r="O194" i="40"/>
  <c r="P194" i="40" s="1"/>
  <c r="M194" i="40"/>
  <c r="O193" i="40"/>
  <c r="P193" i="40" s="1"/>
  <c r="M193" i="40"/>
  <c r="O192" i="40"/>
  <c r="M192" i="40"/>
  <c r="O191" i="40"/>
  <c r="M191" i="40"/>
  <c r="O190" i="40"/>
  <c r="P190" i="40" s="1"/>
  <c r="M190" i="40"/>
  <c r="O189" i="40"/>
  <c r="M189" i="40"/>
  <c r="O188" i="40"/>
  <c r="P188" i="40" s="1"/>
  <c r="M188" i="40"/>
  <c r="O187" i="40"/>
  <c r="M187" i="40"/>
  <c r="O186" i="40"/>
  <c r="M186" i="40"/>
  <c r="I186" i="40"/>
  <c r="I187" i="40" s="1"/>
  <c r="I188" i="40" s="1"/>
  <c r="I189" i="40" s="1"/>
  <c r="I190" i="40" s="1"/>
  <c r="I191" i="40" s="1"/>
  <c r="I192" i="40" s="1"/>
  <c r="I193" i="40" s="1"/>
  <c r="I194" i="40" s="1"/>
  <c r="I195" i="40" s="1"/>
  <c r="I196" i="40" s="1"/>
  <c r="I197" i="40" s="1"/>
  <c r="I198" i="40" s="1"/>
  <c r="I199" i="40" s="1"/>
  <c r="I200" i="40" s="1"/>
  <c r="I201" i="40" s="1"/>
  <c r="I202" i="40" s="1"/>
  <c r="I203" i="40" s="1"/>
  <c r="I204" i="40" s="1"/>
  <c r="I205" i="40" s="1"/>
  <c r="I206" i="40" s="1"/>
  <c r="I207" i="40" s="1"/>
  <c r="I208" i="40" s="1"/>
  <c r="I209" i="40" s="1"/>
  <c r="I210" i="40" s="1"/>
  <c r="I211" i="40" s="1"/>
  <c r="I212" i="40" s="1"/>
  <c r="I213" i="40" s="1"/>
  <c r="I214" i="40" s="1"/>
  <c r="I215" i="40" s="1"/>
  <c r="O185" i="40"/>
  <c r="M185" i="40"/>
  <c r="O184" i="40"/>
  <c r="P184" i="40" s="1"/>
  <c r="M184" i="40"/>
  <c r="O183" i="40"/>
  <c r="M183" i="40"/>
  <c r="O182" i="40"/>
  <c r="M182" i="40"/>
  <c r="O181" i="40"/>
  <c r="P181" i="40" s="1"/>
  <c r="M181" i="40"/>
  <c r="O180" i="40"/>
  <c r="P180" i="40" s="1"/>
  <c r="M180" i="40"/>
  <c r="O179" i="40"/>
  <c r="M179" i="40"/>
  <c r="O178" i="40"/>
  <c r="M178" i="40"/>
  <c r="O177" i="40"/>
  <c r="P177" i="40" s="1"/>
  <c r="M177" i="40"/>
  <c r="O176" i="40"/>
  <c r="P176" i="40" s="1"/>
  <c r="M176" i="40"/>
  <c r="O175" i="40"/>
  <c r="M175" i="40"/>
  <c r="O174" i="40"/>
  <c r="M174" i="40"/>
  <c r="O173" i="40"/>
  <c r="P173" i="40" s="1"/>
  <c r="M173" i="40"/>
  <c r="O172" i="40"/>
  <c r="M172" i="40"/>
  <c r="O171" i="40"/>
  <c r="P171" i="40" s="1"/>
  <c r="M171" i="40"/>
  <c r="O170" i="40"/>
  <c r="M170" i="40"/>
  <c r="O169" i="40"/>
  <c r="P169" i="40" s="1"/>
  <c r="M169" i="40"/>
  <c r="O168" i="40"/>
  <c r="M168" i="40"/>
  <c r="O167" i="40"/>
  <c r="P167" i="40" s="1"/>
  <c r="M167" i="40"/>
  <c r="O166" i="40"/>
  <c r="M166" i="40"/>
  <c r="O165" i="40"/>
  <c r="P165" i="40" s="1"/>
  <c r="M165" i="40"/>
  <c r="O164" i="40"/>
  <c r="M164" i="40"/>
  <c r="O163" i="40"/>
  <c r="P163" i="40" s="1"/>
  <c r="M163" i="40"/>
  <c r="O162" i="40"/>
  <c r="M162" i="40"/>
  <c r="O161" i="40"/>
  <c r="P161" i="40" s="1"/>
  <c r="M161" i="40"/>
  <c r="O160" i="40"/>
  <c r="M160" i="40"/>
  <c r="O159" i="40"/>
  <c r="P159" i="40" s="1"/>
  <c r="M159" i="40"/>
  <c r="O158" i="40"/>
  <c r="M158" i="40"/>
  <c r="O157" i="40"/>
  <c r="P157" i="40" s="1"/>
  <c r="M157" i="40"/>
  <c r="O156" i="40"/>
  <c r="M156" i="40"/>
  <c r="I156" i="40"/>
  <c r="I157" i="40" s="1"/>
  <c r="I158" i="40" s="1"/>
  <c r="I159" i="40" s="1"/>
  <c r="I160" i="40" s="1"/>
  <c r="I161" i="40" s="1"/>
  <c r="I162" i="40" s="1"/>
  <c r="I163" i="40" s="1"/>
  <c r="I164" i="40" s="1"/>
  <c r="I165" i="40" s="1"/>
  <c r="I166" i="40" s="1"/>
  <c r="I167" i="40" s="1"/>
  <c r="I168" i="40" s="1"/>
  <c r="I169" i="40" s="1"/>
  <c r="I170" i="40" s="1"/>
  <c r="I171" i="40" s="1"/>
  <c r="I172" i="40" s="1"/>
  <c r="I173" i="40" s="1"/>
  <c r="I174" i="40" s="1"/>
  <c r="I175" i="40" s="1"/>
  <c r="I176" i="40" s="1"/>
  <c r="I177" i="40" s="1"/>
  <c r="I178" i="40" s="1"/>
  <c r="I179" i="40" s="1"/>
  <c r="I180" i="40" s="1"/>
  <c r="I181" i="40" s="1"/>
  <c r="I182" i="40" s="1"/>
  <c r="I183" i="40" s="1"/>
  <c r="I184" i="40" s="1"/>
  <c r="O155" i="40"/>
  <c r="R155" i="40" s="1"/>
  <c r="I156" i="13" s="1"/>
  <c r="M155" i="40"/>
  <c r="O154" i="40"/>
  <c r="P154" i="40" s="1"/>
  <c r="M154" i="40"/>
  <c r="O153" i="40"/>
  <c r="M153" i="40"/>
  <c r="O152" i="40"/>
  <c r="P152" i="40" s="1"/>
  <c r="M152" i="40"/>
  <c r="O151" i="40"/>
  <c r="M151" i="40"/>
  <c r="O150" i="40"/>
  <c r="P150" i="40" s="1"/>
  <c r="M150" i="40"/>
  <c r="O149" i="40"/>
  <c r="M149" i="40"/>
  <c r="O148" i="40"/>
  <c r="M148" i="40"/>
  <c r="O147" i="40"/>
  <c r="M147" i="40"/>
  <c r="O146" i="40"/>
  <c r="P146" i="40" s="1"/>
  <c r="M146" i="40"/>
  <c r="O145" i="40"/>
  <c r="M145" i="40"/>
  <c r="O144" i="40"/>
  <c r="M144" i="40"/>
  <c r="O143" i="40"/>
  <c r="M143" i="40"/>
  <c r="O142" i="40"/>
  <c r="P142" i="40" s="1"/>
  <c r="M142" i="40"/>
  <c r="O141" i="40"/>
  <c r="M141" i="40"/>
  <c r="O140" i="40"/>
  <c r="M140" i="40"/>
  <c r="O139" i="40"/>
  <c r="M139" i="40"/>
  <c r="O138" i="40"/>
  <c r="P138" i="40" s="1"/>
  <c r="M138" i="40"/>
  <c r="O137" i="40"/>
  <c r="P137" i="40" s="1"/>
  <c r="M137" i="40"/>
  <c r="O136" i="40"/>
  <c r="M136" i="40"/>
  <c r="O135" i="40"/>
  <c r="M135" i="40"/>
  <c r="O134" i="40"/>
  <c r="P134" i="40" s="1"/>
  <c r="M134" i="40"/>
  <c r="O133" i="40"/>
  <c r="M133" i="40"/>
  <c r="O132" i="40"/>
  <c r="P132" i="40" s="1"/>
  <c r="S132" i="40" s="1"/>
  <c r="AJ133" i="13" s="1"/>
  <c r="M132" i="40"/>
  <c r="O131" i="40"/>
  <c r="M131" i="40"/>
  <c r="O130" i="40"/>
  <c r="P130" i="40" s="1"/>
  <c r="M130" i="40"/>
  <c r="O129" i="40"/>
  <c r="P129" i="40" s="1"/>
  <c r="M129" i="40"/>
  <c r="O128" i="40"/>
  <c r="R128" i="40" s="1"/>
  <c r="I129" i="13" s="1"/>
  <c r="M128" i="40"/>
  <c r="O127" i="40"/>
  <c r="M127" i="40"/>
  <c r="O126" i="40"/>
  <c r="P126" i="40" s="1"/>
  <c r="M126" i="40"/>
  <c r="O125" i="40"/>
  <c r="P125" i="40" s="1"/>
  <c r="M125" i="40"/>
  <c r="R125" i="40" s="1"/>
  <c r="I126" i="13" s="1"/>
  <c r="I125" i="40"/>
  <c r="I126" i="40" s="1"/>
  <c r="I127" i="40" s="1"/>
  <c r="I128" i="40" s="1"/>
  <c r="I129" i="40" s="1"/>
  <c r="I130" i="40" s="1"/>
  <c r="I131" i="40" s="1"/>
  <c r="I132" i="40" s="1"/>
  <c r="I133" i="40" s="1"/>
  <c r="I134" i="40" s="1"/>
  <c r="I135" i="40" s="1"/>
  <c r="I136" i="40" s="1"/>
  <c r="I137" i="40" s="1"/>
  <c r="I138" i="40" s="1"/>
  <c r="I139" i="40" s="1"/>
  <c r="I140" i="40" s="1"/>
  <c r="I141" i="40" s="1"/>
  <c r="I142" i="40" s="1"/>
  <c r="I143" i="40" s="1"/>
  <c r="I144" i="40" s="1"/>
  <c r="I145" i="40" s="1"/>
  <c r="I146" i="40" s="1"/>
  <c r="I147" i="40" s="1"/>
  <c r="I148" i="40" s="1"/>
  <c r="I149" i="40" s="1"/>
  <c r="I150" i="40" s="1"/>
  <c r="I151" i="40" s="1"/>
  <c r="I152" i="40" s="1"/>
  <c r="I153" i="40" s="1"/>
  <c r="I154" i="40" s="1"/>
  <c r="O124" i="40"/>
  <c r="P124" i="40" s="1"/>
  <c r="M124" i="40"/>
  <c r="O123" i="40"/>
  <c r="P123" i="40" s="1"/>
  <c r="M123" i="40"/>
  <c r="O122" i="40"/>
  <c r="M122" i="40"/>
  <c r="O121" i="40"/>
  <c r="M121" i="40"/>
  <c r="O120" i="40"/>
  <c r="M120" i="40"/>
  <c r="O119" i="40"/>
  <c r="P119" i="40" s="1"/>
  <c r="M119" i="40"/>
  <c r="O118" i="40"/>
  <c r="M118" i="40"/>
  <c r="O117" i="40"/>
  <c r="M117" i="40"/>
  <c r="O116" i="40"/>
  <c r="M116" i="40"/>
  <c r="O115" i="40"/>
  <c r="P115" i="40" s="1"/>
  <c r="M115" i="40"/>
  <c r="O114" i="40"/>
  <c r="M114" i="40"/>
  <c r="O113" i="40"/>
  <c r="M113" i="40"/>
  <c r="O112" i="40"/>
  <c r="M112" i="40"/>
  <c r="P111" i="40"/>
  <c r="O111" i="40"/>
  <c r="M111" i="40"/>
  <c r="O110" i="40"/>
  <c r="P110" i="40" s="1"/>
  <c r="M110" i="40"/>
  <c r="O109" i="40"/>
  <c r="M109" i="40"/>
  <c r="O108" i="40"/>
  <c r="M108" i="40"/>
  <c r="O107" i="40"/>
  <c r="P107" i="40" s="1"/>
  <c r="M107" i="40"/>
  <c r="O106" i="40"/>
  <c r="P106" i="40" s="1"/>
  <c r="M106" i="40"/>
  <c r="O105" i="40"/>
  <c r="M105" i="40"/>
  <c r="O104" i="40"/>
  <c r="M104" i="40"/>
  <c r="O103" i="40"/>
  <c r="P103" i="40" s="1"/>
  <c r="M103" i="40"/>
  <c r="O102" i="40"/>
  <c r="M102" i="40"/>
  <c r="O101" i="40"/>
  <c r="M101" i="40"/>
  <c r="O100" i="40"/>
  <c r="M100" i="40"/>
  <c r="O99" i="40"/>
  <c r="P99" i="40" s="1"/>
  <c r="M99" i="40"/>
  <c r="O98" i="40"/>
  <c r="M98" i="40"/>
  <c r="O97" i="40"/>
  <c r="M97" i="40"/>
  <c r="O96" i="40"/>
  <c r="M96" i="40"/>
  <c r="O95" i="40"/>
  <c r="M95" i="40"/>
  <c r="I95" i="40"/>
  <c r="I96" i="40" s="1"/>
  <c r="I97" i="40" s="1"/>
  <c r="I98" i="40" s="1"/>
  <c r="I99" i="40" s="1"/>
  <c r="I100" i="40" s="1"/>
  <c r="I101" i="40" s="1"/>
  <c r="I102" i="40" s="1"/>
  <c r="I103" i="40" s="1"/>
  <c r="I104" i="40" s="1"/>
  <c r="I105" i="40" s="1"/>
  <c r="I106" i="40" s="1"/>
  <c r="I107" i="40" s="1"/>
  <c r="I108" i="40" s="1"/>
  <c r="I109" i="40" s="1"/>
  <c r="I110" i="40" s="1"/>
  <c r="I111" i="40" s="1"/>
  <c r="I112" i="40" s="1"/>
  <c r="I113" i="40" s="1"/>
  <c r="I114" i="40" s="1"/>
  <c r="I115" i="40" s="1"/>
  <c r="I116" i="40" s="1"/>
  <c r="I117" i="40" s="1"/>
  <c r="I118" i="40" s="1"/>
  <c r="I119" i="40" s="1"/>
  <c r="I120" i="40" s="1"/>
  <c r="I121" i="40" s="1"/>
  <c r="I122" i="40" s="1"/>
  <c r="I123" i="40" s="1"/>
  <c r="O94" i="40"/>
  <c r="R94" i="40" s="1"/>
  <c r="I95" i="13" s="1"/>
  <c r="M94" i="40"/>
  <c r="O93" i="40"/>
  <c r="M93" i="40"/>
  <c r="O92" i="40"/>
  <c r="P92" i="40" s="1"/>
  <c r="M92" i="40"/>
  <c r="O91" i="40"/>
  <c r="M91" i="40"/>
  <c r="O90" i="40"/>
  <c r="P90" i="40" s="1"/>
  <c r="M90" i="40"/>
  <c r="O89" i="40"/>
  <c r="P89" i="40" s="1"/>
  <c r="M89" i="40"/>
  <c r="O88" i="40"/>
  <c r="P88" i="40" s="1"/>
  <c r="M88" i="40"/>
  <c r="O87" i="40"/>
  <c r="M87" i="40"/>
  <c r="O86" i="40"/>
  <c r="R86" i="40" s="1"/>
  <c r="I87" i="13" s="1"/>
  <c r="M86" i="40"/>
  <c r="O85" i="40"/>
  <c r="M85" i="40"/>
  <c r="O84" i="40"/>
  <c r="M84" i="40"/>
  <c r="O83" i="40"/>
  <c r="P83" i="40" s="1"/>
  <c r="M83" i="40"/>
  <c r="O82" i="40"/>
  <c r="M82" i="40"/>
  <c r="O81" i="40"/>
  <c r="M81" i="40"/>
  <c r="O80" i="40"/>
  <c r="M80" i="40"/>
  <c r="O79" i="40"/>
  <c r="P79" i="40" s="1"/>
  <c r="M79" i="40"/>
  <c r="O78" i="40"/>
  <c r="M78" i="40"/>
  <c r="O77" i="40"/>
  <c r="M77" i="40"/>
  <c r="O76" i="40"/>
  <c r="M76" i="40"/>
  <c r="O75" i="40"/>
  <c r="P75" i="40" s="1"/>
  <c r="M75" i="40"/>
  <c r="O74" i="40"/>
  <c r="M74" i="40"/>
  <c r="O73" i="40"/>
  <c r="M73" i="40"/>
  <c r="O72" i="40"/>
  <c r="M72" i="40"/>
  <c r="O71" i="40"/>
  <c r="P71" i="40" s="1"/>
  <c r="M71" i="40"/>
  <c r="O70" i="40"/>
  <c r="R70" i="40" s="1"/>
  <c r="I71" i="13" s="1"/>
  <c r="M70" i="40"/>
  <c r="O69" i="40"/>
  <c r="M69" i="40"/>
  <c r="O68" i="40"/>
  <c r="M68" i="40"/>
  <c r="O67" i="40"/>
  <c r="P67" i="40" s="1"/>
  <c r="M67" i="40"/>
  <c r="O66" i="40"/>
  <c r="R66" i="40" s="1"/>
  <c r="I67" i="13" s="1"/>
  <c r="M66" i="40"/>
  <c r="O65" i="40"/>
  <c r="M65" i="40"/>
  <c r="I65" i="40"/>
  <c r="I66" i="40" s="1"/>
  <c r="I67" i="40" s="1"/>
  <c r="I68" i="40" s="1"/>
  <c r="I69" i="40" s="1"/>
  <c r="I70" i="40" s="1"/>
  <c r="I71" i="40" s="1"/>
  <c r="I72" i="40" s="1"/>
  <c r="I73" i="40" s="1"/>
  <c r="I74" i="40" s="1"/>
  <c r="I75" i="40" s="1"/>
  <c r="I76" i="40" s="1"/>
  <c r="I77" i="40" s="1"/>
  <c r="I78" i="40" s="1"/>
  <c r="I79" i="40" s="1"/>
  <c r="I80" i="40" s="1"/>
  <c r="I81" i="40" s="1"/>
  <c r="I82" i="40" s="1"/>
  <c r="I83" i="40" s="1"/>
  <c r="I84" i="40" s="1"/>
  <c r="I85" i="40" s="1"/>
  <c r="I86" i="40" s="1"/>
  <c r="I87" i="40" s="1"/>
  <c r="I88" i="40" s="1"/>
  <c r="I89" i="40" s="1"/>
  <c r="I90" i="40" s="1"/>
  <c r="I91" i="40" s="1"/>
  <c r="I92" i="40" s="1"/>
  <c r="I93" i="40" s="1"/>
  <c r="O64" i="40"/>
  <c r="M64" i="40"/>
  <c r="I64" i="40"/>
  <c r="O63" i="40"/>
  <c r="P63" i="40" s="1"/>
  <c r="M63" i="40"/>
  <c r="O62" i="40"/>
  <c r="P62" i="40" s="1"/>
  <c r="M62" i="40"/>
  <c r="O61" i="40"/>
  <c r="M61" i="40"/>
  <c r="O60" i="40"/>
  <c r="P60" i="40" s="1"/>
  <c r="M60" i="40"/>
  <c r="O59" i="40"/>
  <c r="M59" i="40"/>
  <c r="O58" i="40"/>
  <c r="P58" i="40" s="1"/>
  <c r="M58" i="40"/>
  <c r="O57" i="40"/>
  <c r="M57" i="40"/>
  <c r="O56" i="40"/>
  <c r="P56" i="40" s="1"/>
  <c r="M56" i="40"/>
  <c r="O55" i="40"/>
  <c r="M55" i="40"/>
  <c r="O54" i="40"/>
  <c r="P54" i="40" s="1"/>
  <c r="M54" i="40"/>
  <c r="O53" i="40"/>
  <c r="M53" i="40"/>
  <c r="O52" i="40"/>
  <c r="P52" i="40" s="1"/>
  <c r="M52" i="40"/>
  <c r="O51" i="40"/>
  <c r="M51" i="40"/>
  <c r="O50" i="40"/>
  <c r="P50" i="40" s="1"/>
  <c r="M50" i="40"/>
  <c r="O49" i="40"/>
  <c r="M49" i="40"/>
  <c r="O48" i="40"/>
  <c r="P48" i="40" s="1"/>
  <c r="M48" i="40"/>
  <c r="O47" i="40"/>
  <c r="M47" i="40"/>
  <c r="O46" i="40"/>
  <c r="P46" i="40" s="1"/>
  <c r="M46" i="40"/>
  <c r="O45" i="40"/>
  <c r="M45" i="40"/>
  <c r="O44" i="40"/>
  <c r="P44" i="40" s="1"/>
  <c r="M44" i="40"/>
  <c r="O43" i="40"/>
  <c r="P43" i="40" s="1"/>
  <c r="S43" i="40" s="1"/>
  <c r="AJ44" i="13" s="1"/>
  <c r="M43" i="40"/>
  <c r="O42" i="40"/>
  <c r="P42" i="40" s="1"/>
  <c r="M42" i="40"/>
  <c r="O41" i="40"/>
  <c r="M41" i="40"/>
  <c r="O40" i="40"/>
  <c r="P40" i="40" s="1"/>
  <c r="M40" i="40"/>
  <c r="O39" i="40"/>
  <c r="P39" i="40" s="1"/>
  <c r="M39" i="40"/>
  <c r="O38" i="40"/>
  <c r="P38" i="40" s="1"/>
  <c r="M38" i="40"/>
  <c r="O37" i="40"/>
  <c r="M37" i="40"/>
  <c r="O36" i="40"/>
  <c r="P36" i="40" s="1"/>
  <c r="M36" i="40"/>
  <c r="I36" i="40"/>
  <c r="I37" i="40" s="1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I48" i="40" s="1"/>
  <c r="I49" i="40" s="1"/>
  <c r="I50" i="40" s="1"/>
  <c r="I51" i="40" s="1"/>
  <c r="I52" i="40" s="1"/>
  <c r="I53" i="40" s="1"/>
  <c r="I54" i="40" s="1"/>
  <c r="I55" i="40" s="1"/>
  <c r="I56" i="40" s="1"/>
  <c r="I57" i="40" s="1"/>
  <c r="I58" i="40" s="1"/>
  <c r="I59" i="40" s="1"/>
  <c r="I60" i="40" s="1"/>
  <c r="I61" i="40" s="1"/>
  <c r="I62" i="40" s="1"/>
  <c r="O35" i="40"/>
  <c r="M35" i="40"/>
  <c r="O34" i="40"/>
  <c r="M34" i="40"/>
  <c r="O33" i="40"/>
  <c r="P33" i="40" s="1"/>
  <c r="M33" i="40"/>
  <c r="O32" i="40"/>
  <c r="M32" i="40"/>
  <c r="O31" i="40"/>
  <c r="M31" i="40"/>
  <c r="O30" i="40"/>
  <c r="M30" i="40"/>
  <c r="O29" i="40"/>
  <c r="P29" i="40" s="1"/>
  <c r="M29" i="40"/>
  <c r="O28" i="40"/>
  <c r="M28" i="40"/>
  <c r="O27" i="40"/>
  <c r="M27" i="40"/>
  <c r="O26" i="40"/>
  <c r="M26" i="40"/>
  <c r="O25" i="40"/>
  <c r="P25" i="40" s="1"/>
  <c r="M25" i="40"/>
  <c r="O24" i="40"/>
  <c r="M24" i="40"/>
  <c r="O23" i="40"/>
  <c r="M23" i="40"/>
  <c r="O22" i="40"/>
  <c r="M22" i="40"/>
  <c r="O21" i="40"/>
  <c r="P21" i="40" s="1"/>
  <c r="M21" i="40"/>
  <c r="O20" i="40"/>
  <c r="M20" i="40"/>
  <c r="O19" i="40"/>
  <c r="M19" i="40"/>
  <c r="O18" i="40"/>
  <c r="M18" i="40"/>
  <c r="O17" i="40"/>
  <c r="M17" i="40"/>
  <c r="O16" i="40"/>
  <c r="M16" i="40"/>
  <c r="O15" i="40"/>
  <c r="M15" i="40"/>
  <c r="O14" i="40"/>
  <c r="M14" i="40"/>
  <c r="O13" i="40"/>
  <c r="M13" i="40"/>
  <c r="O12" i="40"/>
  <c r="M12" i="40"/>
  <c r="O11" i="40"/>
  <c r="M11" i="40"/>
  <c r="O10" i="40"/>
  <c r="M10" i="40"/>
  <c r="O9" i="40"/>
  <c r="M9" i="40"/>
  <c r="C9" i="40"/>
  <c r="C11" i="40" s="1"/>
  <c r="O8" i="40"/>
  <c r="M8" i="40"/>
  <c r="C8" i="40"/>
  <c r="O7" i="40"/>
  <c r="M7" i="40"/>
  <c r="O6" i="40"/>
  <c r="M6" i="40"/>
  <c r="O5" i="40"/>
  <c r="M5" i="40"/>
  <c r="J5" i="40"/>
  <c r="J6" i="40" s="1"/>
  <c r="J7" i="40" s="1"/>
  <c r="J8" i="40" s="1"/>
  <c r="J9" i="40" s="1"/>
  <c r="J10" i="40" s="1"/>
  <c r="J11" i="40" s="1"/>
  <c r="J12" i="40" s="1"/>
  <c r="J13" i="40" s="1"/>
  <c r="J14" i="40" s="1"/>
  <c r="J15" i="40" s="1"/>
  <c r="J16" i="40" s="1"/>
  <c r="J17" i="40" s="1"/>
  <c r="J18" i="40" s="1"/>
  <c r="J19" i="40" s="1"/>
  <c r="J20" i="40" s="1"/>
  <c r="J21" i="40" s="1"/>
  <c r="J22" i="40" s="1"/>
  <c r="J23" i="40" s="1"/>
  <c r="J24" i="40" s="1"/>
  <c r="J25" i="40" s="1"/>
  <c r="J26" i="40" s="1"/>
  <c r="J27" i="40" s="1"/>
  <c r="J28" i="40" s="1"/>
  <c r="J29" i="40" s="1"/>
  <c r="J30" i="40" s="1"/>
  <c r="J31" i="40" s="1"/>
  <c r="J32" i="40" s="1"/>
  <c r="J33" i="40" s="1"/>
  <c r="J34" i="40" s="1"/>
  <c r="J35" i="40" s="1"/>
  <c r="J36" i="40" s="1"/>
  <c r="J37" i="40" s="1"/>
  <c r="J38" i="40" s="1"/>
  <c r="J39" i="40" s="1"/>
  <c r="J40" i="40" s="1"/>
  <c r="J41" i="40" s="1"/>
  <c r="J42" i="40" s="1"/>
  <c r="J43" i="40" s="1"/>
  <c r="J44" i="40" s="1"/>
  <c r="J45" i="40" s="1"/>
  <c r="J46" i="40" s="1"/>
  <c r="J47" i="40" s="1"/>
  <c r="J48" i="40" s="1"/>
  <c r="J49" i="40" s="1"/>
  <c r="J50" i="40" s="1"/>
  <c r="J51" i="40" s="1"/>
  <c r="J52" i="40" s="1"/>
  <c r="J53" i="40" s="1"/>
  <c r="J54" i="40" s="1"/>
  <c r="J55" i="40" s="1"/>
  <c r="J56" i="40" s="1"/>
  <c r="J57" i="40" s="1"/>
  <c r="J58" i="40" s="1"/>
  <c r="J59" i="40" s="1"/>
  <c r="J60" i="40" s="1"/>
  <c r="J61" i="40" s="1"/>
  <c r="J62" i="40" s="1"/>
  <c r="J63" i="40" s="1"/>
  <c r="J64" i="40" s="1"/>
  <c r="J65" i="40" s="1"/>
  <c r="J66" i="40" s="1"/>
  <c r="J67" i="40" s="1"/>
  <c r="J68" i="40" s="1"/>
  <c r="J69" i="40" s="1"/>
  <c r="J70" i="40" s="1"/>
  <c r="J71" i="40" s="1"/>
  <c r="J72" i="40" s="1"/>
  <c r="J73" i="40" s="1"/>
  <c r="J74" i="40" s="1"/>
  <c r="J75" i="40" s="1"/>
  <c r="J76" i="40" s="1"/>
  <c r="J77" i="40" s="1"/>
  <c r="J78" i="40" s="1"/>
  <c r="J79" i="40" s="1"/>
  <c r="J80" i="40" s="1"/>
  <c r="J81" i="40" s="1"/>
  <c r="J82" i="40" s="1"/>
  <c r="J83" i="40" s="1"/>
  <c r="J84" i="40" s="1"/>
  <c r="J85" i="40" s="1"/>
  <c r="J86" i="40" s="1"/>
  <c r="J87" i="40" s="1"/>
  <c r="J88" i="40" s="1"/>
  <c r="J89" i="40" s="1"/>
  <c r="J90" i="40" s="1"/>
  <c r="J91" i="40" s="1"/>
  <c r="J92" i="40" s="1"/>
  <c r="J93" i="40" s="1"/>
  <c r="J94" i="40" s="1"/>
  <c r="J95" i="40" s="1"/>
  <c r="J96" i="40" s="1"/>
  <c r="J97" i="40" s="1"/>
  <c r="J98" i="40" s="1"/>
  <c r="J99" i="40" s="1"/>
  <c r="J100" i="40" s="1"/>
  <c r="J101" i="40" s="1"/>
  <c r="J102" i="40" s="1"/>
  <c r="J103" i="40" s="1"/>
  <c r="J104" i="40" s="1"/>
  <c r="J105" i="40" s="1"/>
  <c r="J106" i="40" s="1"/>
  <c r="J107" i="40" s="1"/>
  <c r="J108" i="40" s="1"/>
  <c r="J109" i="40" s="1"/>
  <c r="J110" i="40" s="1"/>
  <c r="J111" i="40" s="1"/>
  <c r="J112" i="40" s="1"/>
  <c r="J113" i="40" s="1"/>
  <c r="J114" i="40" s="1"/>
  <c r="J115" i="40" s="1"/>
  <c r="J116" i="40" s="1"/>
  <c r="J117" i="40" s="1"/>
  <c r="J118" i="40" s="1"/>
  <c r="J119" i="40" s="1"/>
  <c r="J120" i="40" s="1"/>
  <c r="J121" i="40" s="1"/>
  <c r="J122" i="40" s="1"/>
  <c r="J123" i="40" s="1"/>
  <c r="J124" i="40" s="1"/>
  <c r="J125" i="40" s="1"/>
  <c r="J126" i="40" s="1"/>
  <c r="J127" i="40" s="1"/>
  <c r="J128" i="40" s="1"/>
  <c r="J129" i="40" s="1"/>
  <c r="J130" i="40" s="1"/>
  <c r="J131" i="40" s="1"/>
  <c r="J132" i="40" s="1"/>
  <c r="J133" i="40" s="1"/>
  <c r="J134" i="40" s="1"/>
  <c r="J135" i="40" s="1"/>
  <c r="J136" i="40" s="1"/>
  <c r="J137" i="40" s="1"/>
  <c r="J138" i="40" s="1"/>
  <c r="J139" i="40" s="1"/>
  <c r="J140" i="40" s="1"/>
  <c r="J141" i="40" s="1"/>
  <c r="J142" i="40" s="1"/>
  <c r="J143" i="40" s="1"/>
  <c r="J144" i="40" s="1"/>
  <c r="J145" i="40" s="1"/>
  <c r="J146" i="40" s="1"/>
  <c r="J147" i="40" s="1"/>
  <c r="J148" i="40" s="1"/>
  <c r="J149" i="40" s="1"/>
  <c r="J150" i="40" s="1"/>
  <c r="J151" i="40" s="1"/>
  <c r="J152" i="40" s="1"/>
  <c r="J153" i="40" s="1"/>
  <c r="J154" i="40" s="1"/>
  <c r="J155" i="40" s="1"/>
  <c r="J156" i="40" s="1"/>
  <c r="J157" i="40" s="1"/>
  <c r="J158" i="40" s="1"/>
  <c r="J159" i="40" s="1"/>
  <c r="J160" i="40" s="1"/>
  <c r="J161" i="40" s="1"/>
  <c r="J162" i="40" s="1"/>
  <c r="J163" i="40" s="1"/>
  <c r="J164" i="40" s="1"/>
  <c r="J165" i="40" s="1"/>
  <c r="J166" i="40" s="1"/>
  <c r="J167" i="40" s="1"/>
  <c r="J168" i="40" s="1"/>
  <c r="J169" i="40" s="1"/>
  <c r="J170" i="40" s="1"/>
  <c r="J171" i="40" s="1"/>
  <c r="J172" i="40" s="1"/>
  <c r="J173" i="40" s="1"/>
  <c r="J174" i="40" s="1"/>
  <c r="J175" i="40" s="1"/>
  <c r="J176" i="40" s="1"/>
  <c r="J177" i="40" s="1"/>
  <c r="J178" i="40" s="1"/>
  <c r="J179" i="40" s="1"/>
  <c r="J180" i="40" s="1"/>
  <c r="J181" i="40" s="1"/>
  <c r="J182" i="40" s="1"/>
  <c r="J183" i="40" s="1"/>
  <c r="J184" i="40" s="1"/>
  <c r="J185" i="40" s="1"/>
  <c r="J186" i="40" s="1"/>
  <c r="J187" i="40" s="1"/>
  <c r="J188" i="40" s="1"/>
  <c r="J189" i="40" s="1"/>
  <c r="J190" i="40" s="1"/>
  <c r="J191" i="40" s="1"/>
  <c r="J192" i="40" s="1"/>
  <c r="J193" i="40" s="1"/>
  <c r="J194" i="40" s="1"/>
  <c r="J195" i="40" s="1"/>
  <c r="J196" i="40" s="1"/>
  <c r="J197" i="40" s="1"/>
  <c r="J198" i="40" s="1"/>
  <c r="J199" i="40" s="1"/>
  <c r="J200" i="40" s="1"/>
  <c r="J201" i="40" s="1"/>
  <c r="J202" i="40" s="1"/>
  <c r="J203" i="40" s="1"/>
  <c r="J204" i="40" s="1"/>
  <c r="J205" i="40" s="1"/>
  <c r="J206" i="40" s="1"/>
  <c r="J207" i="40" s="1"/>
  <c r="J208" i="40" s="1"/>
  <c r="J209" i="40" s="1"/>
  <c r="J210" i="40" s="1"/>
  <c r="J211" i="40" s="1"/>
  <c r="J212" i="40" s="1"/>
  <c r="J213" i="40" s="1"/>
  <c r="J214" i="40" s="1"/>
  <c r="J215" i="40" s="1"/>
  <c r="J216" i="40" s="1"/>
  <c r="J217" i="40" s="1"/>
  <c r="J218" i="40" s="1"/>
  <c r="J219" i="40" s="1"/>
  <c r="J220" i="40" s="1"/>
  <c r="J221" i="40" s="1"/>
  <c r="J222" i="40" s="1"/>
  <c r="J223" i="40" s="1"/>
  <c r="J224" i="40" s="1"/>
  <c r="J225" i="40" s="1"/>
  <c r="J226" i="40" s="1"/>
  <c r="J227" i="40" s="1"/>
  <c r="J228" i="40" s="1"/>
  <c r="J229" i="40" s="1"/>
  <c r="J230" i="40" s="1"/>
  <c r="J231" i="40" s="1"/>
  <c r="J232" i="40" s="1"/>
  <c r="J233" i="40" s="1"/>
  <c r="J234" i="40" s="1"/>
  <c r="J235" i="40" s="1"/>
  <c r="J236" i="40" s="1"/>
  <c r="J237" i="40" s="1"/>
  <c r="J238" i="40" s="1"/>
  <c r="J239" i="40" s="1"/>
  <c r="J240" i="40" s="1"/>
  <c r="J241" i="40" s="1"/>
  <c r="J242" i="40" s="1"/>
  <c r="J243" i="40" s="1"/>
  <c r="J244" i="40" s="1"/>
  <c r="J245" i="40" s="1"/>
  <c r="J246" i="40" s="1"/>
  <c r="J247" i="40" s="1"/>
  <c r="J248" i="40" s="1"/>
  <c r="J249" i="40" s="1"/>
  <c r="J250" i="40" s="1"/>
  <c r="J251" i="40" s="1"/>
  <c r="J252" i="40" s="1"/>
  <c r="J253" i="40" s="1"/>
  <c r="J254" i="40" s="1"/>
  <c r="J255" i="40" s="1"/>
  <c r="J256" i="40" s="1"/>
  <c r="J257" i="40" s="1"/>
  <c r="J258" i="40" s="1"/>
  <c r="J259" i="40" s="1"/>
  <c r="J260" i="40" s="1"/>
  <c r="J261" i="40" s="1"/>
  <c r="J262" i="40" s="1"/>
  <c r="J263" i="40" s="1"/>
  <c r="J264" i="40" s="1"/>
  <c r="J265" i="40" s="1"/>
  <c r="J266" i="40" s="1"/>
  <c r="J267" i="40" s="1"/>
  <c r="J268" i="40" s="1"/>
  <c r="J269" i="40" s="1"/>
  <c r="J270" i="40" s="1"/>
  <c r="J271" i="40" s="1"/>
  <c r="J272" i="40" s="1"/>
  <c r="J273" i="40" s="1"/>
  <c r="J274" i="40" s="1"/>
  <c r="J275" i="40" s="1"/>
  <c r="J276" i="40" s="1"/>
  <c r="J277" i="40" s="1"/>
  <c r="J278" i="40" s="1"/>
  <c r="J279" i="40" s="1"/>
  <c r="J280" i="40" s="1"/>
  <c r="J281" i="40" s="1"/>
  <c r="J282" i="40" s="1"/>
  <c r="J283" i="40" s="1"/>
  <c r="J284" i="40" s="1"/>
  <c r="J285" i="40" s="1"/>
  <c r="J286" i="40" s="1"/>
  <c r="J287" i="40" s="1"/>
  <c r="J288" i="40" s="1"/>
  <c r="J289" i="40" s="1"/>
  <c r="J290" i="40" s="1"/>
  <c r="J291" i="40" s="1"/>
  <c r="J292" i="40" s="1"/>
  <c r="J293" i="40" s="1"/>
  <c r="J294" i="40" s="1"/>
  <c r="J295" i="40" s="1"/>
  <c r="J296" i="40" s="1"/>
  <c r="J297" i="40" s="1"/>
  <c r="J298" i="40" s="1"/>
  <c r="J299" i="40" s="1"/>
  <c r="J300" i="40" s="1"/>
  <c r="J301" i="40" s="1"/>
  <c r="J302" i="40" s="1"/>
  <c r="J303" i="40" s="1"/>
  <c r="J304" i="40" s="1"/>
  <c r="J305" i="40" s="1"/>
  <c r="J306" i="40" s="1"/>
  <c r="J307" i="40" s="1"/>
  <c r="J308" i="40" s="1"/>
  <c r="J309" i="40" s="1"/>
  <c r="J310" i="40" s="1"/>
  <c r="J311" i="40" s="1"/>
  <c r="J312" i="40" s="1"/>
  <c r="J313" i="40" s="1"/>
  <c r="J314" i="40" s="1"/>
  <c r="J315" i="40" s="1"/>
  <c r="J316" i="40" s="1"/>
  <c r="J317" i="40" s="1"/>
  <c r="J318" i="40" s="1"/>
  <c r="J319" i="40" s="1"/>
  <c r="J320" i="40" s="1"/>
  <c r="J321" i="40" s="1"/>
  <c r="J322" i="40" s="1"/>
  <c r="J323" i="40" s="1"/>
  <c r="J324" i="40" s="1"/>
  <c r="J325" i="40" s="1"/>
  <c r="J326" i="40" s="1"/>
  <c r="J327" i="40" s="1"/>
  <c r="J328" i="40" s="1"/>
  <c r="J329" i="40" s="1"/>
  <c r="J330" i="40" s="1"/>
  <c r="J331" i="40" s="1"/>
  <c r="J332" i="40" s="1"/>
  <c r="J333" i="40" s="1"/>
  <c r="J334" i="40" s="1"/>
  <c r="J335" i="40" s="1"/>
  <c r="J336" i="40" s="1"/>
  <c r="J337" i="40" s="1"/>
  <c r="J338" i="40" s="1"/>
  <c r="J339" i="40" s="1"/>
  <c r="J340" i="40" s="1"/>
  <c r="J341" i="40" s="1"/>
  <c r="J342" i="40" s="1"/>
  <c r="J343" i="40" s="1"/>
  <c r="J344" i="40" s="1"/>
  <c r="J345" i="40" s="1"/>
  <c r="J346" i="40" s="1"/>
  <c r="J347" i="40" s="1"/>
  <c r="J348" i="40" s="1"/>
  <c r="J349" i="40" s="1"/>
  <c r="J350" i="40" s="1"/>
  <c r="J351" i="40" s="1"/>
  <c r="J352" i="40" s="1"/>
  <c r="J353" i="40" s="1"/>
  <c r="J354" i="40" s="1"/>
  <c r="J355" i="40" s="1"/>
  <c r="J356" i="40" s="1"/>
  <c r="J357" i="40" s="1"/>
  <c r="J358" i="40" s="1"/>
  <c r="J359" i="40" s="1"/>
  <c r="J360" i="40" s="1"/>
  <c r="J361" i="40" s="1"/>
  <c r="J362" i="40" s="1"/>
  <c r="J363" i="40" s="1"/>
  <c r="J364" i="40" s="1"/>
  <c r="J365" i="40" s="1"/>
  <c r="J366" i="40" s="1"/>
  <c r="J367" i="40" s="1"/>
  <c r="J368" i="40" s="1"/>
  <c r="I5" i="40"/>
  <c r="I6" i="40" s="1"/>
  <c r="I7" i="40" s="1"/>
  <c r="I8" i="40" s="1"/>
  <c r="I9" i="40" s="1"/>
  <c r="I10" i="40" s="1"/>
  <c r="I11" i="40" s="1"/>
  <c r="I12" i="40" s="1"/>
  <c r="I13" i="40" s="1"/>
  <c r="I14" i="40" s="1"/>
  <c r="I15" i="40" s="1"/>
  <c r="I16" i="40" s="1"/>
  <c r="I17" i="40" s="1"/>
  <c r="I18" i="40" s="1"/>
  <c r="I19" i="40" s="1"/>
  <c r="I20" i="40" s="1"/>
  <c r="I21" i="40" s="1"/>
  <c r="I22" i="40" s="1"/>
  <c r="I23" i="40" s="1"/>
  <c r="I24" i="40" s="1"/>
  <c r="I25" i="40" s="1"/>
  <c r="I26" i="40" s="1"/>
  <c r="I27" i="40" s="1"/>
  <c r="I28" i="40" s="1"/>
  <c r="I29" i="40" s="1"/>
  <c r="I30" i="40" s="1"/>
  <c r="I31" i="40" s="1"/>
  <c r="I32" i="40" s="1"/>
  <c r="I33" i="40" s="1"/>
  <c r="I34" i="40" s="1"/>
  <c r="O4" i="40"/>
  <c r="M4" i="40"/>
  <c r="D4" i="40"/>
  <c r="D6" i="40" s="1"/>
  <c r="O368" i="39"/>
  <c r="P368" i="39" s="1"/>
  <c r="M368" i="39"/>
  <c r="O367" i="39"/>
  <c r="P367" i="39" s="1"/>
  <c r="M367" i="39"/>
  <c r="O366" i="39"/>
  <c r="M366" i="39"/>
  <c r="O365" i="39"/>
  <c r="M365" i="39"/>
  <c r="O364" i="39"/>
  <c r="M364" i="39"/>
  <c r="O363" i="39"/>
  <c r="M363" i="39"/>
  <c r="O362" i="39"/>
  <c r="M362" i="39"/>
  <c r="O361" i="39"/>
  <c r="P361" i="39" s="1"/>
  <c r="M361" i="39"/>
  <c r="O360" i="39"/>
  <c r="P360" i="39" s="1"/>
  <c r="M360" i="39"/>
  <c r="O359" i="39"/>
  <c r="M359" i="39"/>
  <c r="O358" i="39"/>
  <c r="P358" i="39" s="1"/>
  <c r="M358" i="39"/>
  <c r="O357" i="39"/>
  <c r="M357" i="39"/>
  <c r="O356" i="39"/>
  <c r="M356" i="39"/>
  <c r="O355" i="39"/>
  <c r="P355" i="39" s="1"/>
  <c r="S355" i="39" s="1"/>
  <c r="AI356" i="13" s="1"/>
  <c r="M355" i="39"/>
  <c r="O354" i="39"/>
  <c r="M354" i="39"/>
  <c r="O353" i="39"/>
  <c r="M353" i="39"/>
  <c r="O352" i="39"/>
  <c r="M352" i="39"/>
  <c r="O351" i="39"/>
  <c r="M351" i="39"/>
  <c r="O350" i="39"/>
  <c r="M350" i="39"/>
  <c r="O349" i="39"/>
  <c r="M349" i="39"/>
  <c r="O348" i="39"/>
  <c r="M348" i="39"/>
  <c r="O347" i="39"/>
  <c r="P347" i="39" s="1"/>
  <c r="S347" i="39" s="1"/>
  <c r="AI348" i="13" s="1"/>
  <c r="M347" i="39"/>
  <c r="O346" i="39"/>
  <c r="M346" i="39"/>
  <c r="O345" i="39"/>
  <c r="P345" i="39" s="1"/>
  <c r="M345" i="39"/>
  <c r="O344" i="39"/>
  <c r="P344" i="39" s="1"/>
  <c r="M344" i="39"/>
  <c r="O343" i="39"/>
  <c r="P343" i="39" s="1"/>
  <c r="S343" i="39" s="1"/>
  <c r="AI344" i="13" s="1"/>
  <c r="M343" i="39"/>
  <c r="O342" i="39"/>
  <c r="M342" i="39"/>
  <c r="O341" i="39"/>
  <c r="M341" i="39"/>
  <c r="O340" i="39"/>
  <c r="P340" i="39" s="1"/>
  <c r="M340" i="39"/>
  <c r="O339" i="39"/>
  <c r="P339" i="39" s="1"/>
  <c r="S339" i="39" s="1"/>
  <c r="AI340" i="13" s="1"/>
  <c r="M339" i="39"/>
  <c r="I339" i="39"/>
  <c r="I340" i="39" s="1"/>
  <c r="I341" i="39" s="1"/>
  <c r="I342" i="39" s="1"/>
  <c r="I343" i="39" s="1"/>
  <c r="I344" i="39" s="1"/>
  <c r="I345" i="39" s="1"/>
  <c r="I346" i="39" s="1"/>
  <c r="I347" i="39" s="1"/>
  <c r="I348" i="39" s="1"/>
  <c r="I349" i="39" s="1"/>
  <c r="I350" i="39" s="1"/>
  <c r="I351" i="39" s="1"/>
  <c r="I352" i="39" s="1"/>
  <c r="I353" i="39" s="1"/>
  <c r="I354" i="39" s="1"/>
  <c r="I355" i="39" s="1"/>
  <c r="I356" i="39" s="1"/>
  <c r="I357" i="39" s="1"/>
  <c r="I358" i="39" s="1"/>
  <c r="I359" i="39" s="1"/>
  <c r="I360" i="39" s="1"/>
  <c r="I361" i="39" s="1"/>
  <c r="I362" i="39" s="1"/>
  <c r="I363" i="39" s="1"/>
  <c r="I364" i="39" s="1"/>
  <c r="I365" i="39" s="1"/>
  <c r="I366" i="39" s="1"/>
  <c r="I367" i="39" s="1"/>
  <c r="I368" i="39" s="1"/>
  <c r="O338" i="39"/>
  <c r="M338" i="39"/>
  <c r="O337" i="39"/>
  <c r="P337" i="39" s="1"/>
  <c r="M337" i="39"/>
  <c r="O336" i="39"/>
  <c r="M336" i="39"/>
  <c r="O335" i="39"/>
  <c r="P335" i="39" s="1"/>
  <c r="M335" i="39"/>
  <c r="O334" i="39"/>
  <c r="M334" i="39"/>
  <c r="O333" i="39"/>
  <c r="P333" i="39" s="1"/>
  <c r="M333" i="39"/>
  <c r="O332" i="39"/>
  <c r="P332" i="39" s="1"/>
  <c r="M332" i="39"/>
  <c r="O331" i="39"/>
  <c r="M331" i="39"/>
  <c r="O330" i="39"/>
  <c r="M330" i="39"/>
  <c r="O329" i="39"/>
  <c r="M329" i="39"/>
  <c r="O328" i="39"/>
  <c r="M328" i="39"/>
  <c r="O327" i="39"/>
  <c r="M327" i="39"/>
  <c r="O326" i="39"/>
  <c r="M326" i="39"/>
  <c r="O325" i="39"/>
  <c r="M325" i="39"/>
  <c r="O324" i="39"/>
  <c r="P324" i="39" s="1"/>
  <c r="M324" i="39"/>
  <c r="O323" i="39"/>
  <c r="M323" i="39"/>
  <c r="O322" i="39"/>
  <c r="P322" i="39" s="1"/>
  <c r="M322" i="39"/>
  <c r="O321" i="39"/>
  <c r="P321" i="39" s="1"/>
  <c r="M321" i="39"/>
  <c r="O320" i="39"/>
  <c r="M320" i="39"/>
  <c r="O319" i="39"/>
  <c r="P319" i="39" s="1"/>
  <c r="M319" i="39"/>
  <c r="O318" i="39"/>
  <c r="M318" i="39"/>
  <c r="O317" i="39"/>
  <c r="P317" i="39" s="1"/>
  <c r="M317" i="39"/>
  <c r="O316" i="39"/>
  <c r="P316" i="39" s="1"/>
  <c r="M316" i="39"/>
  <c r="O315" i="39"/>
  <c r="M315" i="39"/>
  <c r="O314" i="39"/>
  <c r="P314" i="39" s="1"/>
  <c r="M314" i="39"/>
  <c r="O313" i="39"/>
  <c r="M313" i="39"/>
  <c r="O312" i="39"/>
  <c r="P312" i="39" s="1"/>
  <c r="M312" i="39"/>
  <c r="O311" i="39"/>
  <c r="P311" i="39" s="1"/>
  <c r="M311" i="39"/>
  <c r="O310" i="39"/>
  <c r="M310" i="39"/>
  <c r="O309" i="39"/>
  <c r="P309" i="39" s="1"/>
  <c r="M309" i="39"/>
  <c r="I309" i="39"/>
  <c r="I310" i="39" s="1"/>
  <c r="I311" i="39" s="1"/>
  <c r="I312" i="39" s="1"/>
  <c r="I313" i="39" s="1"/>
  <c r="I314" i="39" s="1"/>
  <c r="I315" i="39" s="1"/>
  <c r="I316" i="39" s="1"/>
  <c r="I317" i="39" s="1"/>
  <c r="I318" i="39" s="1"/>
  <c r="I319" i="39" s="1"/>
  <c r="I320" i="39" s="1"/>
  <c r="I321" i="39" s="1"/>
  <c r="I322" i="39" s="1"/>
  <c r="I323" i="39" s="1"/>
  <c r="I324" i="39" s="1"/>
  <c r="I325" i="39" s="1"/>
  <c r="I326" i="39" s="1"/>
  <c r="I327" i="39" s="1"/>
  <c r="I328" i="39" s="1"/>
  <c r="I329" i="39" s="1"/>
  <c r="I330" i="39" s="1"/>
  <c r="I331" i="39" s="1"/>
  <c r="I332" i="39" s="1"/>
  <c r="I333" i="39" s="1"/>
  <c r="I334" i="39" s="1"/>
  <c r="I335" i="39" s="1"/>
  <c r="I336" i="39" s="1"/>
  <c r="I337" i="39" s="1"/>
  <c r="O308" i="39"/>
  <c r="P308" i="39" s="1"/>
  <c r="M308" i="39"/>
  <c r="O307" i="39"/>
  <c r="M307" i="39"/>
  <c r="O306" i="39"/>
  <c r="M306" i="39"/>
  <c r="O305" i="39"/>
  <c r="P305" i="39" s="1"/>
  <c r="M305" i="39"/>
  <c r="O304" i="39"/>
  <c r="M304" i="39"/>
  <c r="O303" i="39"/>
  <c r="M303" i="39"/>
  <c r="O302" i="39"/>
  <c r="M302" i="39"/>
  <c r="O301" i="39"/>
  <c r="M301" i="39"/>
  <c r="O300" i="39"/>
  <c r="P300" i="39" s="1"/>
  <c r="M300" i="39"/>
  <c r="O299" i="39"/>
  <c r="P299" i="39" s="1"/>
  <c r="M299" i="39"/>
  <c r="O298" i="39"/>
  <c r="P298" i="39" s="1"/>
  <c r="M298" i="39"/>
  <c r="O297" i="39"/>
  <c r="P297" i="39" s="1"/>
  <c r="M297" i="39"/>
  <c r="O296" i="39"/>
  <c r="M296" i="39"/>
  <c r="O295" i="39"/>
  <c r="M295" i="39"/>
  <c r="O294" i="39"/>
  <c r="P294" i="39" s="1"/>
  <c r="M294" i="39"/>
  <c r="O293" i="39"/>
  <c r="M293" i="39"/>
  <c r="O292" i="39"/>
  <c r="M292" i="39"/>
  <c r="O291" i="39"/>
  <c r="P291" i="39" s="1"/>
  <c r="M291" i="39"/>
  <c r="O290" i="39"/>
  <c r="P290" i="39" s="1"/>
  <c r="M290" i="39"/>
  <c r="O289" i="39"/>
  <c r="M289" i="39"/>
  <c r="O288" i="39"/>
  <c r="M288" i="39"/>
  <c r="O287" i="39"/>
  <c r="M287" i="39"/>
  <c r="O286" i="39"/>
  <c r="M286" i="39"/>
  <c r="O285" i="39"/>
  <c r="M285" i="39"/>
  <c r="O284" i="39"/>
  <c r="P284" i="39" s="1"/>
  <c r="M284" i="39"/>
  <c r="O283" i="39"/>
  <c r="P283" i="39" s="1"/>
  <c r="M283" i="39"/>
  <c r="O282" i="39"/>
  <c r="M282" i="39"/>
  <c r="I282" i="39"/>
  <c r="I283" i="39" s="1"/>
  <c r="I284" i="39" s="1"/>
  <c r="I285" i="39" s="1"/>
  <c r="I286" i="39" s="1"/>
  <c r="I287" i="39" s="1"/>
  <c r="I288" i="39" s="1"/>
  <c r="I289" i="39" s="1"/>
  <c r="I290" i="39" s="1"/>
  <c r="I291" i="39" s="1"/>
  <c r="I292" i="39" s="1"/>
  <c r="I293" i="39" s="1"/>
  <c r="I294" i="39" s="1"/>
  <c r="I295" i="39" s="1"/>
  <c r="I296" i="39" s="1"/>
  <c r="I297" i="39" s="1"/>
  <c r="I298" i="39" s="1"/>
  <c r="I299" i="39" s="1"/>
  <c r="I300" i="39" s="1"/>
  <c r="I301" i="39" s="1"/>
  <c r="I302" i="39" s="1"/>
  <c r="I303" i="39" s="1"/>
  <c r="I304" i="39" s="1"/>
  <c r="I305" i="39" s="1"/>
  <c r="I306" i="39" s="1"/>
  <c r="I307" i="39" s="1"/>
  <c r="O281" i="39"/>
  <c r="P281" i="39" s="1"/>
  <c r="M281" i="39"/>
  <c r="O280" i="39"/>
  <c r="M280" i="39"/>
  <c r="O279" i="39"/>
  <c r="P279" i="39" s="1"/>
  <c r="M279" i="39"/>
  <c r="O278" i="39"/>
  <c r="P278" i="39" s="1"/>
  <c r="M278" i="39"/>
  <c r="I278" i="39"/>
  <c r="I279" i="39" s="1"/>
  <c r="I280" i="39" s="1"/>
  <c r="I281" i="39" s="1"/>
  <c r="O277" i="39"/>
  <c r="M277" i="39"/>
  <c r="O276" i="39"/>
  <c r="P276" i="39" s="1"/>
  <c r="M276" i="39"/>
  <c r="O275" i="39"/>
  <c r="M275" i="39"/>
  <c r="O274" i="39"/>
  <c r="P274" i="39" s="1"/>
  <c r="M274" i="39"/>
  <c r="O273" i="39"/>
  <c r="P273" i="39" s="1"/>
  <c r="M273" i="39"/>
  <c r="O272" i="39"/>
  <c r="P272" i="39" s="1"/>
  <c r="M272" i="39"/>
  <c r="O271" i="39"/>
  <c r="P271" i="39" s="1"/>
  <c r="S271" i="39" s="1"/>
  <c r="AI272" i="13" s="1"/>
  <c r="M271" i="39"/>
  <c r="O270" i="39"/>
  <c r="M270" i="39"/>
  <c r="O269" i="39"/>
  <c r="M269" i="39"/>
  <c r="O268" i="39"/>
  <c r="M268" i="39"/>
  <c r="O267" i="39"/>
  <c r="P267" i="39" s="1"/>
  <c r="M267" i="39"/>
  <c r="O266" i="39"/>
  <c r="M266" i="39"/>
  <c r="O265" i="39"/>
  <c r="M265" i="39"/>
  <c r="O264" i="39"/>
  <c r="M264" i="39"/>
  <c r="O263" i="39"/>
  <c r="M263" i="39"/>
  <c r="O262" i="39"/>
  <c r="M262" i="39"/>
  <c r="O261" i="39"/>
  <c r="P261" i="39" s="1"/>
  <c r="M261" i="39"/>
  <c r="O260" i="39"/>
  <c r="P260" i="39" s="1"/>
  <c r="M260" i="39"/>
  <c r="O259" i="39"/>
  <c r="M259" i="39"/>
  <c r="O258" i="39"/>
  <c r="M258" i="39"/>
  <c r="O257" i="39"/>
  <c r="P257" i="39" s="1"/>
  <c r="M257" i="39"/>
  <c r="O256" i="39"/>
  <c r="P256" i="39" s="1"/>
  <c r="M256" i="39"/>
  <c r="O255" i="39"/>
  <c r="P255" i="39" s="1"/>
  <c r="M255" i="39"/>
  <c r="O254" i="39"/>
  <c r="M254" i="39"/>
  <c r="O253" i="39"/>
  <c r="M253" i="39"/>
  <c r="O252" i="39"/>
  <c r="P252" i="39" s="1"/>
  <c r="M252" i="39"/>
  <c r="O251" i="39"/>
  <c r="P251" i="39" s="1"/>
  <c r="M251" i="39"/>
  <c r="O250" i="39"/>
  <c r="M250" i="39"/>
  <c r="O249" i="39"/>
  <c r="M249" i="39"/>
  <c r="I249" i="39"/>
  <c r="I250" i="39" s="1"/>
  <c r="I251" i="39" s="1"/>
  <c r="I252" i="39" s="1"/>
  <c r="I253" i="39" s="1"/>
  <c r="I254" i="39" s="1"/>
  <c r="I255" i="39" s="1"/>
  <c r="I256" i="39" s="1"/>
  <c r="I257" i="39" s="1"/>
  <c r="I258" i="39" s="1"/>
  <c r="I259" i="39" s="1"/>
  <c r="I260" i="39" s="1"/>
  <c r="I261" i="39" s="1"/>
  <c r="I262" i="39" s="1"/>
  <c r="I263" i="39" s="1"/>
  <c r="I264" i="39" s="1"/>
  <c r="I265" i="39" s="1"/>
  <c r="I266" i="39" s="1"/>
  <c r="I267" i="39" s="1"/>
  <c r="I268" i="39" s="1"/>
  <c r="I269" i="39" s="1"/>
  <c r="I270" i="39" s="1"/>
  <c r="I271" i="39" s="1"/>
  <c r="I272" i="39" s="1"/>
  <c r="I273" i="39" s="1"/>
  <c r="I274" i="39" s="1"/>
  <c r="I275" i="39" s="1"/>
  <c r="I276" i="39" s="1"/>
  <c r="O248" i="39"/>
  <c r="M248" i="39"/>
  <c r="I248" i="39"/>
  <c r="O247" i="39"/>
  <c r="P247" i="39" s="1"/>
  <c r="M247" i="39"/>
  <c r="O246" i="39"/>
  <c r="M246" i="39"/>
  <c r="O245" i="39"/>
  <c r="P245" i="39" s="1"/>
  <c r="S245" i="39" s="1"/>
  <c r="AI246" i="13" s="1"/>
  <c r="M245" i="39"/>
  <c r="O244" i="39"/>
  <c r="P244" i="39" s="1"/>
  <c r="M244" i="39"/>
  <c r="O243" i="39"/>
  <c r="M243" i="39"/>
  <c r="O242" i="39"/>
  <c r="M242" i="39"/>
  <c r="O241" i="39"/>
  <c r="M241" i="39"/>
  <c r="O240" i="39"/>
  <c r="M240" i="39"/>
  <c r="O239" i="39"/>
  <c r="M239" i="39"/>
  <c r="O238" i="39"/>
  <c r="P238" i="39" s="1"/>
  <c r="M238" i="39"/>
  <c r="O237" i="39"/>
  <c r="M237" i="39"/>
  <c r="O236" i="39"/>
  <c r="M236" i="39"/>
  <c r="O235" i="39"/>
  <c r="M235" i="39"/>
  <c r="O234" i="39"/>
  <c r="M234" i="39"/>
  <c r="O233" i="39"/>
  <c r="P233" i="39" s="1"/>
  <c r="M233" i="39"/>
  <c r="O232" i="39"/>
  <c r="P232" i="39" s="1"/>
  <c r="M232" i="39"/>
  <c r="O231" i="39"/>
  <c r="P231" i="39" s="1"/>
  <c r="M231" i="39"/>
  <c r="O230" i="39"/>
  <c r="M230" i="39"/>
  <c r="O229" i="39"/>
  <c r="P229" i="39" s="1"/>
  <c r="M229" i="39"/>
  <c r="O228" i="39"/>
  <c r="P228" i="39" s="1"/>
  <c r="S228" i="39" s="1"/>
  <c r="AI229" i="13" s="1"/>
  <c r="M228" i="39"/>
  <c r="O227" i="39"/>
  <c r="M227" i="39"/>
  <c r="O226" i="39"/>
  <c r="M226" i="39"/>
  <c r="O225" i="39"/>
  <c r="M225" i="39"/>
  <c r="O224" i="39"/>
  <c r="M224" i="39"/>
  <c r="O223" i="39"/>
  <c r="M223" i="39"/>
  <c r="O222" i="39"/>
  <c r="M222" i="39"/>
  <c r="O221" i="39"/>
  <c r="M221" i="39"/>
  <c r="O220" i="39"/>
  <c r="P220" i="39" s="1"/>
  <c r="M220" i="39"/>
  <c r="O219" i="39"/>
  <c r="P219" i="39" s="1"/>
  <c r="M219" i="39"/>
  <c r="O218" i="39"/>
  <c r="M218" i="39"/>
  <c r="O217" i="39"/>
  <c r="M217" i="39"/>
  <c r="I217" i="39"/>
  <c r="I218" i="39" s="1"/>
  <c r="I219" i="39" s="1"/>
  <c r="I220" i="39" s="1"/>
  <c r="I221" i="39" s="1"/>
  <c r="I222" i="39" s="1"/>
  <c r="I223" i="39" s="1"/>
  <c r="I224" i="39" s="1"/>
  <c r="I225" i="39" s="1"/>
  <c r="I226" i="39" s="1"/>
  <c r="I227" i="39" s="1"/>
  <c r="I228" i="39" s="1"/>
  <c r="I229" i="39" s="1"/>
  <c r="I230" i="39" s="1"/>
  <c r="I231" i="39" s="1"/>
  <c r="I232" i="39" s="1"/>
  <c r="I233" i="39" s="1"/>
  <c r="I234" i="39" s="1"/>
  <c r="I235" i="39" s="1"/>
  <c r="I236" i="39" s="1"/>
  <c r="I237" i="39" s="1"/>
  <c r="I238" i="39" s="1"/>
  <c r="I239" i="39" s="1"/>
  <c r="I240" i="39" s="1"/>
  <c r="I241" i="39" s="1"/>
  <c r="I242" i="39" s="1"/>
  <c r="I243" i="39" s="1"/>
  <c r="I244" i="39" s="1"/>
  <c r="I245" i="39" s="1"/>
  <c r="I246" i="39" s="1"/>
  <c r="O216" i="39"/>
  <c r="P216" i="39" s="1"/>
  <c r="M216" i="39"/>
  <c r="O215" i="39"/>
  <c r="M215" i="39"/>
  <c r="O214" i="39"/>
  <c r="M214" i="39"/>
  <c r="O213" i="39"/>
  <c r="M213" i="39"/>
  <c r="O212" i="39"/>
  <c r="M212" i="39"/>
  <c r="O211" i="39"/>
  <c r="M211" i="39"/>
  <c r="O210" i="39"/>
  <c r="M210" i="39"/>
  <c r="O209" i="39"/>
  <c r="M209" i="39"/>
  <c r="O208" i="39"/>
  <c r="M208" i="39"/>
  <c r="O207" i="39"/>
  <c r="M207" i="39"/>
  <c r="O206" i="39"/>
  <c r="P206" i="39" s="1"/>
  <c r="M206" i="39"/>
  <c r="O205" i="39"/>
  <c r="P205" i="39" s="1"/>
  <c r="M205" i="39"/>
  <c r="O204" i="39"/>
  <c r="P204" i="39" s="1"/>
  <c r="M204" i="39"/>
  <c r="O203" i="39"/>
  <c r="M203" i="39"/>
  <c r="O202" i="39"/>
  <c r="M202" i="39"/>
  <c r="O201" i="39"/>
  <c r="P201" i="39" s="1"/>
  <c r="M201" i="39"/>
  <c r="O200" i="39"/>
  <c r="P200" i="39" s="1"/>
  <c r="M200" i="39"/>
  <c r="O199" i="39"/>
  <c r="M199" i="39"/>
  <c r="O198" i="39"/>
  <c r="M198" i="39"/>
  <c r="O197" i="39"/>
  <c r="M197" i="39"/>
  <c r="O196" i="39"/>
  <c r="M196" i="39"/>
  <c r="O195" i="39"/>
  <c r="M195" i="39"/>
  <c r="O194" i="39"/>
  <c r="P194" i="39" s="1"/>
  <c r="M194" i="39"/>
  <c r="O193" i="39"/>
  <c r="P193" i="39" s="1"/>
  <c r="M193" i="39"/>
  <c r="O192" i="39"/>
  <c r="P192" i="39" s="1"/>
  <c r="M192" i="39"/>
  <c r="O191" i="39"/>
  <c r="M191" i="39"/>
  <c r="O190" i="39"/>
  <c r="M190" i="39"/>
  <c r="O189" i="39"/>
  <c r="P189" i="39" s="1"/>
  <c r="M189" i="39"/>
  <c r="O188" i="39"/>
  <c r="P188" i="39" s="1"/>
  <c r="M188" i="39"/>
  <c r="O187" i="39"/>
  <c r="R187" i="39" s="1"/>
  <c r="H188" i="13" s="1"/>
  <c r="M187" i="39"/>
  <c r="I187" i="39"/>
  <c r="I188" i="39" s="1"/>
  <c r="I189" i="39" s="1"/>
  <c r="I190" i="39" s="1"/>
  <c r="I191" i="39" s="1"/>
  <c r="I192" i="39" s="1"/>
  <c r="I193" i="39" s="1"/>
  <c r="I194" i="39" s="1"/>
  <c r="I195" i="39" s="1"/>
  <c r="I196" i="39" s="1"/>
  <c r="I197" i="39" s="1"/>
  <c r="I198" i="39" s="1"/>
  <c r="I199" i="39" s="1"/>
  <c r="I200" i="39" s="1"/>
  <c r="I201" i="39" s="1"/>
  <c r="I202" i="39" s="1"/>
  <c r="I203" i="39" s="1"/>
  <c r="I204" i="39" s="1"/>
  <c r="I205" i="39" s="1"/>
  <c r="I206" i="39" s="1"/>
  <c r="I207" i="39" s="1"/>
  <c r="I208" i="39" s="1"/>
  <c r="I209" i="39" s="1"/>
  <c r="I210" i="39" s="1"/>
  <c r="I211" i="39" s="1"/>
  <c r="I212" i="39" s="1"/>
  <c r="I213" i="39" s="1"/>
  <c r="I214" i="39" s="1"/>
  <c r="I215" i="39" s="1"/>
  <c r="O186" i="39"/>
  <c r="M186" i="39"/>
  <c r="I186" i="39"/>
  <c r="O185" i="39"/>
  <c r="P185" i="39" s="1"/>
  <c r="M185" i="39"/>
  <c r="O184" i="39"/>
  <c r="P184" i="39" s="1"/>
  <c r="M184" i="39"/>
  <c r="O183" i="39"/>
  <c r="M183" i="39"/>
  <c r="O182" i="39"/>
  <c r="P182" i="39" s="1"/>
  <c r="M182" i="39"/>
  <c r="O181" i="39"/>
  <c r="P181" i="39" s="1"/>
  <c r="M181" i="39"/>
  <c r="O180" i="39"/>
  <c r="P180" i="39" s="1"/>
  <c r="M180" i="39"/>
  <c r="O179" i="39"/>
  <c r="M179" i="39"/>
  <c r="O178" i="39"/>
  <c r="M178" i="39"/>
  <c r="O177" i="39"/>
  <c r="M177" i="39"/>
  <c r="O176" i="39"/>
  <c r="M176" i="39"/>
  <c r="O175" i="39"/>
  <c r="P175" i="39" s="1"/>
  <c r="M175" i="39"/>
  <c r="O174" i="39"/>
  <c r="P174" i="39" s="1"/>
  <c r="M174" i="39"/>
  <c r="O173" i="39"/>
  <c r="M173" i="39"/>
  <c r="O172" i="39"/>
  <c r="M172" i="39"/>
  <c r="O171" i="39"/>
  <c r="M171" i="39"/>
  <c r="O170" i="39"/>
  <c r="P170" i="39" s="1"/>
  <c r="M170" i="39"/>
  <c r="O169" i="39"/>
  <c r="P169" i="39" s="1"/>
  <c r="M169" i="39"/>
  <c r="O168" i="39"/>
  <c r="P168" i="39" s="1"/>
  <c r="S168" i="39" s="1"/>
  <c r="AI169" i="13" s="1"/>
  <c r="M168" i="39"/>
  <c r="O167" i="39"/>
  <c r="M167" i="39"/>
  <c r="O166" i="39"/>
  <c r="P166" i="39" s="1"/>
  <c r="M166" i="39"/>
  <c r="O165" i="39"/>
  <c r="P165" i="39" s="1"/>
  <c r="S165" i="39" s="1"/>
  <c r="AI166" i="13" s="1"/>
  <c r="M165" i="39"/>
  <c r="O164" i="39"/>
  <c r="P164" i="39" s="1"/>
  <c r="M164" i="39"/>
  <c r="O163" i="39"/>
  <c r="M163" i="39"/>
  <c r="O162" i="39"/>
  <c r="M162" i="39"/>
  <c r="O161" i="39"/>
  <c r="P161" i="39" s="1"/>
  <c r="S161" i="39" s="1"/>
  <c r="AI162" i="13" s="1"/>
  <c r="M161" i="39"/>
  <c r="O160" i="39"/>
  <c r="M160" i="39"/>
  <c r="O159" i="39"/>
  <c r="P159" i="39" s="1"/>
  <c r="M159" i="39"/>
  <c r="O158" i="39"/>
  <c r="P158" i="39" s="1"/>
  <c r="M158" i="39"/>
  <c r="O157" i="39"/>
  <c r="M157" i="39"/>
  <c r="O156" i="39"/>
  <c r="P156" i="39" s="1"/>
  <c r="M156" i="39"/>
  <c r="I156" i="39"/>
  <c r="I157" i="39" s="1"/>
  <c r="I158" i="39" s="1"/>
  <c r="I159" i="39" s="1"/>
  <c r="I160" i="39" s="1"/>
  <c r="I161" i="39" s="1"/>
  <c r="I162" i="39" s="1"/>
  <c r="I163" i="39" s="1"/>
  <c r="I164" i="39" s="1"/>
  <c r="I165" i="39" s="1"/>
  <c r="I166" i="39" s="1"/>
  <c r="I167" i="39" s="1"/>
  <c r="I168" i="39" s="1"/>
  <c r="I169" i="39" s="1"/>
  <c r="I170" i="39" s="1"/>
  <c r="I171" i="39" s="1"/>
  <c r="I172" i="39" s="1"/>
  <c r="I173" i="39" s="1"/>
  <c r="I174" i="39" s="1"/>
  <c r="I175" i="39" s="1"/>
  <c r="I176" i="39" s="1"/>
  <c r="I177" i="39" s="1"/>
  <c r="I178" i="39" s="1"/>
  <c r="I179" i="39" s="1"/>
  <c r="I180" i="39" s="1"/>
  <c r="I181" i="39" s="1"/>
  <c r="I182" i="39" s="1"/>
  <c r="I183" i="39" s="1"/>
  <c r="I184" i="39" s="1"/>
  <c r="O155" i="39"/>
  <c r="M155" i="39"/>
  <c r="O154" i="39"/>
  <c r="M154" i="39"/>
  <c r="O153" i="39"/>
  <c r="M153" i="39"/>
  <c r="O152" i="39"/>
  <c r="P152" i="39" s="1"/>
  <c r="M152" i="39"/>
  <c r="O151" i="39"/>
  <c r="P151" i="39" s="1"/>
  <c r="M151" i="39"/>
  <c r="O150" i="39"/>
  <c r="M150" i="39"/>
  <c r="O149" i="39"/>
  <c r="P149" i="39" s="1"/>
  <c r="M149" i="39"/>
  <c r="O148" i="39"/>
  <c r="M148" i="39"/>
  <c r="O147" i="39"/>
  <c r="M147" i="39"/>
  <c r="O146" i="39"/>
  <c r="P146" i="39" s="1"/>
  <c r="M146" i="39"/>
  <c r="O145" i="39"/>
  <c r="P145" i="39" s="1"/>
  <c r="M145" i="39"/>
  <c r="O144" i="39"/>
  <c r="M144" i="39"/>
  <c r="O143" i="39"/>
  <c r="P143" i="39" s="1"/>
  <c r="M143" i="39"/>
  <c r="O142" i="39"/>
  <c r="M142" i="39"/>
  <c r="O141" i="39"/>
  <c r="M141" i="39"/>
  <c r="O140" i="39"/>
  <c r="M140" i="39"/>
  <c r="O139" i="39"/>
  <c r="M139" i="39"/>
  <c r="O138" i="39"/>
  <c r="P138" i="39" s="1"/>
  <c r="M138" i="39"/>
  <c r="O137" i="39"/>
  <c r="M137" i="39"/>
  <c r="O136" i="39"/>
  <c r="P136" i="39" s="1"/>
  <c r="M136" i="39"/>
  <c r="O135" i="39"/>
  <c r="P135" i="39" s="1"/>
  <c r="M135" i="39"/>
  <c r="O134" i="39"/>
  <c r="P134" i="39" s="1"/>
  <c r="M134" i="39"/>
  <c r="O133" i="39"/>
  <c r="P133" i="39" s="1"/>
  <c r="M133" i="39"/>
  <c r="O132" i="39"/>
  <c r="M132" i="39"/>
  <c r="O131" i="39"/>
  <c r="M131" i="39"/>
  <c r="O130" i="39"/>
  <c r="P130" i="39" s="1"/>
  <c r="M130" i="39"/>
  <c r="O129" i="39"/>
  <c r="P129" i="39" s="1"/>
  <c r="M129" i="39"/>
  <c r="O128" i="39"/>
  <c r="M128" i="39"/>
  <c r="O127" i="39"/>
  <c r="P127" i="39" s="1"/>
  <c r="M127" i="39"/>
  <c r="O126" i="39"/>
  <c r="P126" i="39" s="1"/>
  <c r="M126" i="39"/>
  <c r="O125" i="39"/>
  <c r="M125" i="39"/>
  <c r="I125" i="39"/>
  <c r="I126" i="39" s="1"/>
  <c r="I127" i="39" s="1"/>
  <c r="I128" i="39" s="1"/>
  <c r="I129" i="39" s="1"/>
  <c r="I130" i="39" s="1"/>
  <c r="I131" i="39" s="1"/>
  <c r="I132" i="39" s="1"/>
  <c r="I133" i="39" s="1"/>
  <c r="I134" i="39" s="1"/>
  <c r="I135" i="39" s="1"/>
  <c r="I136" i="39" s="1"/>
  <c r="I137" i="39" s="1"/>
  <c r="I138" i="39" s="1"/>
  <c r="I139" i="39" s="1"/>
  <c r="I140" i="39" s="1"/>
  <c r="I141" i="39" s="1"/>
  <c r="I142" i="39" s="1"/>
  <c r="I143" i="39" s="1"/>
  <c r="I144" i="39" s="1"/>
  <c r="I145" i="39" s="1"/>
  <c r="I146" i="39" s="1"/>
  <c r="I147" i="39" s="1"/>
  <c r="I148" i="39" s="1"/>
  <c r="I149" i="39" s="1"/>
  <c r="I150" i="39" s="1"/>
  <c r="I151" i="39" s="1"/>
  <c r="I152" i="39" s="1"/>
  <c r="I153" i="39" s="1"/>
  <c r="I154" i="39" s="1"/>
  <c r="O124" i="39"/>
  <c r="M124" i="39"/>
  <c r="O123" i="39"/>
  <c r="P123" i="39" s="1"/>
  <c r="M123" i="39"/>
  <c r="O122" i="39"/>
  <c r="M122" i="39"/>
  <c r="O121" i="39"/>
  <c r="M121" i="39"/>
  <c r="O120" i="39"/>
  <c r="P120" i="39" s="1"/>
  <c r="M120" i="39"/>
  <c r="O119" i="39"/>
  <c r="P119" i="39" s="1"/>
  <c r="M119" i="39"/>
  <c r="O118" i="39"/>
  <c r="M118" i="39"/>
  <c r="O117" i="39"/>
  <c r="M117" i="39"/>
  <c r="O116" i="39"/>
  <c r="M116" i="39"/>
  <c r="O115" i="39"/>
  <c r="M115" i="39"/>
  <c r="O114" i="39"/>
  <c r="M114" i="39"/>
  <c r="O113" i="39"/>
  <c r="P113" i="39" s="1"/>
  <c r="M113" i="39"/>
  <c r="O112" i="39"/>
  <c r="M112" i="39"/>
  <c r="O111" i="39"/>
  <c r="M111" i="39"/>
  <c r="O110" i="39"/>
  <c r="P110" i="39" s="1"/>
  <c r="M110" i="39"/>
  <c r="O109" i="39"/>
  <c r="M109" i="39"/>
  <c r="O108" i="39"/>
  <c r="P108" i="39" s="1"/>
  <c r="M108" i="39"/>
  <c r="O107" i="39"/>
  <c r="P107" i="39" s="1"/>
  <c r="M107" i="39"/>
  <c r="O106" i="39"/>
  <c r="M106" i="39"/>
  <c r="O105" i="39"/>
  <c r="P105" i="39" s="1"/>
  <c r="M105" i="39"/>
  <c r="O104" i="39"/>
  <c r="P104" i="39" s="1"/>
  <c r="M104" i="39"/>
  <c r="O103" i="39"/>
  <c r="P103" i="39" s="1"/>
  <c r="M103" i="39"/>
  <c r="O102" i="39"/>
  <c r="M102" i="39"/>
  <c r="O101" i="39"/>
  <c r="M101" i="39"/>
  <c r="O100" i="39"/>
  <c r="P100" i="39" s="1"/>
  <c r="S100" i="39" s="1"/>
  <c r="AI101" i="13" s="1"/>
  <c r="M100" i="39"/>
  <c r="O99" i="39"/>
  <c r="P99" i="39" s="1"/>
  <c r="S99" i="39" s="1"/>
  <c r="AI100" i="13" s="1"/>
  <c r="M99" i="39"/>
  <c r="O98" i="39"/>
  <c r="M98" i="39"/>
  <c r="O97" i="39"/>
  <c r="P97" i="39" s="1"/>
  <c r="M97" i="39"/>
  <c r="O96" i="39"/>
  <c r="P96" i="39" s="1"/>
  <c r="M96" i="39"/>
  <c r="O95" i="39"/>
  <c r="R95" i="39" s="1"/>
  <c r="H96" i="13" s="1"/>
  <c r="M95" i="39"/>
  <c r="I95" i="39"/>
  <c r="I96" i="39" s="1"/>
  <c r="I97" i="39" s="1"/>
  <c r="I98" i="39" s="1"/>
  <c r="I99" i="39" s="1"/>
  <c r="I100" i="39" s="1"/>
  <c r="I101" i="39" s="1"/>
  <c r="I102" i="39" s="1"/>
  <c r="I103" i="39" s="1"/>
  <c r="I104" i="39" s="1"/>
  <c r="I105" i="39" s="1"/>
  <c r="I106" i="39" s="1"/>
  <c r="I107" i="39" s="1"/>
  <c r="I108" i="39" s="1"/>
  <c r="I109" i="39" s="1"/>
  <c r="I110" i="39" s="1"/>
  <c r="I111" i="39" s="1"/>
  <c r="I112" i="39" s="1"/>
  <c r="I113" i="39" s="1"/>
  <c r="I114" i="39" s="1"/>
  <c r="I115" i="39" s="1"/>
  <c r="I116" i="39" s="1"/>
  <c r="I117" i="39" s="1"/>
  <c r="I118" i="39" s="1"/>
  <c r="I119" i="39" s="1"/>
  <c r="I120" i="39" s="1"/>
  <c r="I121" i="39" s="1"/>
  <c r="I122" i="39" s="1"/>
  <c r="I123" i="39" s="1"/>
  <c r="O94" i="39"/>
  <c r="P94" i="39" s="1"/>
  <c r="M94" i="39"/>
  <c r="O93" i="39"/>
  <c r="P93" i="39" s="1"/>
  <c r="M93" i="39"/>
  <c r="O92" i="39"/>
  <c r="P92" i="39" s="1"/>
  <c r="M92" i="39"/>
  <c r="O91" i="39"/>
  <c r="M91" i="39"/>
  <c r="O90" i="39"/>
  <c r="P90" i="39" s="1"/>
  <c r="M90" i="39"/>
  <c r="O89" i="39"/>
  <c r="P89" i="39" s="1"/>
  <c r="M89" i="39"/>
  <c r="O88" i="39"/>
  <c r="P88" i="39" s="1"/>
  <c r="M88" i="39"/>
  <c r="O87" i="39"/>
  <c r="P87" i="39" s="1"/>
  <c r="M87" i="39"/>
  <c r="O86" i="39"/>
  <c r="P86" i="39" s="1"/>
  <c r="M86" i="39"/>
  <c r="O85" i="39"/>
  <c r="P85" i="39" s="1"/>
  <c r="M85" i="39"/>
  <c r="O84" i="39"/>
  <c r="P84" i="39" s="1"/>
  <c r="M84" i="39"/>
  <c r="O83" i="39"/>
  <c r="M83" i="39"/>
  <c r="O82" i="39"/>
  <c r="P82" i="39" s="1"/>
  <c r="S82" i="39" s="1"/>
  <c r="AI83" i="13" s="1"/>
  <c r="M82" i="39"/>
  <c r="O81" i="39"/>
  <c r="M81" i="39"/>
  <c r="O80" i="39"/>
  <c r="M80" i="39"/>
  <c r="O79" i="39"/>
  <c r="P79" i="39" s="1"/>
  <c r="M79" i="39"/>
  <c r="O78" i="39"/>
  <c r="P78" i="39" s="1"/>
  <c r="S78" i="39" s="1"/>
  <c r="AI79" i="13" s="1"/>
  <c r="M78" i="39"/>
  <c r="O77" i="39"/>
  <c r="P77" i="39" s="1"/>
  <c r="M77" i="39"/>
  <c r="O76" i="39"/>
  <c r="P76" i="39" s="1"/>
  <c r="M76" i="39"/>
  <c r="O75" i="39"/>
  <c r="M75" i="39"/>
  <c r="O74" i="39"/>
  <c r="P74" i="39" s="1"/>
  <c r="S74" i="39" s="1"/>
  <c r="AI75" i="13" s="1"/>
  <c r="M74" i="39"/>
  <c r="O73" i="39"/>
  <c r="P73" i="39" s="1"/>
  <c r="M73" i="39"/>
  <c r="O72" i="39"/>
  <c r="M72" i="39"/>
  <c r="O71" i="39"/>
  <c r="M71" i="39"/>
  <c r="O70" i="39"/>
  <c r="P70" i="39" s="1"/>
  <c r="S70" i="39" s="1"/>
  <c r="AI71" i="13" s="1"/>
  <c r="M70" i="39"/>
  <c r="O69" i="39"/>
  <c r="M69" i="39"/>
  <c r="O68" i="39"/>
  <c r="M68" i="39"/>
  <c r="O67" i="39"/>
  <c r="M67" i="39"/>
  <c r="O66" i="39"/>
  <c r="P66" i="39" s="1"/>
  <c r="M66" i="39"/>
  <c r="O65" i="39"/>
  <c r="M65" i="39"/>
  <c r="O64" i="39"/>
  <c r="R64" i="39" s="1"/>
  <c r="H65" i="13" s="1"/>
  <c r="M64" i="39"/>
  <c r="I64" i="39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8" i="39" s="1"/>
  <c r="I89" i="39" s="1"/>
  <c r="I90" i="39" s="1"/>
  <c r="I91" i="39" s="1"/>
  <c r="I92" i="39" s="1"/>
  <c r="I93" i="39" s="1"/>
  <c r="O63" i="39"/>
  <c r="R63" i="39" s="1"/>
  <c r="H64" i="13" s="1"/>
  <c r="M63" i="39"/>
  <c r="O62" i="39"/>
  <c r="P62" i="39" s="1"/>
  <c r="M62" i="39"/>
  <c r="O61" i="39"/>
  <c r="P61" i="39" s="1"/>
  <c r="M61" i="39"/>
  <c r="O60" i="39"/>
  <c r="M60" i="39"/>
  <c r="O59" i="39"/>
  <c r="P59" i="39" s="1"/>
  <c r="M59" i="39"/>
  <c r="O58" i="39"/>
  <c r="P58" i="39" s="1"/>
  <c r="M58" i="39"/>
  <c r="O57" i="39"/>
  <c r="M57" i="39"/>
  <c r="O56" i="39"/>
  <c r="P56" i="39" s="1"/>
  <c r="M56" i="39"/>
  <c r="O55" i="39"/>
  <c r="P55" i="39" s="1"/>
  <c r="S55" i="39" s="1"/>
  <c r="AI56" i="13" s="1"/>
  <c r="M55" i="39"/>
  <c r="O54" i="39"/>
  <c r="P54" i="39" s="1"/>
  <c r="M54" i="39"/>
  <c r="O53" i="39"/>
  <c r="P53" i="39" s="1"/>
  <c r="M53" i="39"/>
  <c r="O52" i="39"/>
  <c r="M52" i="39"/>
  <c r="O51" i="39"/>
  <c r="P51" i="39" s="1"/>
  <c r="M51" i="39"/>
  <c r="O50" i="39"/>
  <c r="P50" i="39" s="1"/>
  <c r="M50" i="39"/>
  <c r="O49" i="39"/>
  <c r="M49" i="39"/>
  <c r="O48" i="39"/>
  <c r="P48" i="39" s="1"/>
  <c r="M48" i="39"/>
  <c r="O47" i="39"/>
  <c r="P47" i="39" s="1"/>
  <c r="M47" i="39"/>
  <c r="O46" i="39"/>
  <c r="P46" i="39" s="1"/>
  <c r="M46" i="39"/>
  <c r="O45" i="39"/>
  <c r="P45" i="39" s="1"/>
  <c r="M45" i="39"/>
  <c r="O44" i="39"/>
  <c r="M44" i="39"/>
  <c r="O43" i="39"/>
  <c r="P43" i="39" s="1"/>
  <c r="S43" i="39" s="1"/>
  <c r="AI44" i="13" s="1"/>
  <c r="M43" i="39"/>
  <c r="O42" i="39"/>
  <c r="M42" i="39"/>
  <c r="O41" i="39"/>
  <c r="M41" i="39"/>
  <c r="O40" i="39"/>
  <c r="P40" i="39" s="1"/>
  <c r="M40" i="39"/>
  <c r="O39" i="39"/>
  <c r="P39" i="39" s="1"/>
  <c r="S39" i="39" s="1"/>
  <c r="AI40" i="13" s="1"/>
  <c r="M39" i="39"/>
  <c r="O38" i="39"/>
  <c r="M38" i="39"/>
  <c r="O37" i="39"/>
  <c r="P37" i="39" s="1"/>
  <c r="M37" i="39"/>
  <c r="O36" i="39"/>
  <c r="M36" i="39"/>
  <c r="I36" i="39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O35" i="39"/>
  <c r="P35" i="39" s="1"/>
  <c r="M35" i="39"/>
  <c r="S35" i="39" s="1"/>
  <c r="AI36" i="13" s="1"/>
  <c r="O34" i="39"/>
  <c r="P34" i="39" s="1"/>
  <c r="M34" i="39"/>
  <c r="O33" i="39"/>
  <c r="M33" i="39"/>
  <c r="O32" i="39"/>
  <c r="P32" i="39" s="1"/>
  <c r="M32" i="39"/>
  <c r="O31" i="39"/>
  <c r="P31" i="39" s="1"/>
  <c r="M31" i="39"/>
  <c r="R31" i="39" s="1"/>
  <c r="H32" i="13" s="1"/>
  <c r="O30" i="39"/>
  <c r="P30" i="39" s="1"/>
  <c r="M30" i="39"/>
  <c r="O29" i="39"/>
  <c r="P29" i="39" s="1"/>
  <c r="M29" i="39"/>
  <c r="O28" i="39"/>
  <c r="P28" i="39" s="1"/>
  <c r="M28" i="39"/>
  <c r="O27" i="39"/>
  <c r="P27" i="39" s="1"/>
  <c r="M27" i="39"/>
  <c r="O26" i="39"/>
  <c r="M26" i="39"/>
  <c r="O25" i="39"/>
  <c r="M25" i="39"/>
  <c r="O24" i="39"/>
  <c r="P24" i="39" s="1"/>
  <c r="M24" i="39"/>
  <c r="O23" i="39"/>
  <c r="M23" i="39"/>
  <c r="O22" i="39"/>
  <c r="M22" i="39"/>
  <c r="O21" i="39"/>
  <c r="P21" i="39" s="1"/>
  <c r="M21" i="39"/>
  <c r="O20" i="39"/>
  <c r="P20" i="39" s="1"/>
  <c r="M20" i="39"/>
  <c r="O19" i="39"/>
  <c r="P19" i="39" s="1"/>
  <c r="M19" i="39"/>
  <c r="O18" i="39"/>
  <c r="P18" i="39" s="1"/>
  <c r="M18" i="39"/>
  <c r="O17" i="39"/>
  <c r="M17" i="39"/>
  <c r="O16" i="39"/>
  <c r="M16" i="39"/>
  <c r="O15" i="39"/>
  <c r="P15" i="39" s="1"/>
  <c r="M15" i="39"/>
  <c r="O14" i="39"/>
  <c r="P14" i="39" s="1"/>
  <c r="M14" i="39"/>
  <c r="O13" i="39"/>
  <c r="P13" i="39" s="1"/>
  <c r="S13" i="39" s="1"/>
  <c r="AI14" i="13" s="1"/>
  <c r="M13" i="39"/>
  <c r="O12" i="39"/>
  <c r="M12" i="39"/>
  <c r="O11" i="39"/>
  <c r="P11" i="39" s="1"/>
  <c r="M11" i="39"/>
  <c r="O10" i="39"/>
  <c r="M10" i="39"/>
  <c r="O9" i="39"/>
  <c r="M9" i="39"/>
  <c r="C9" i="39"/>
  <c r="C10" i="39" s="1"/>
  <c r="O8" i="39"/>
  <c r="M8" i="39"/>
  <c r="C8" i="39"/>
  <c r="O7" i="39"/>
  <c r="P7" i="39" s="1"/>
  <c r="S7" i="39" s="1"/>
  <c r="AI8" i="13" s="1"/>
  <c r="M7" i="39"/>
  <c r="O6" i="39"/>
  <c r="P6" i="39" s="1"/>
  <c r="M6" i="39"/>
  <c r="J6" i="39"/>
  <c r="J7" i="39" s="1"/>
  <c r="J8" i="39" s="1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J88" i="39" s="1"/>
  <c r="J89" i="39" s="1"/>
  <c r="J90" i="39" s="1"/>
  <c r="J91" i="39" s="1"/>
  <c r="J92" i="39" s="1"/>
  <c r="J93" i="39" s="1"/>
  <c r="J94" i="39" s="1"/>
  <c r="J95" i="39" s="1"/>
  <c r="J96" i="39" s="1"/>
  <c r="J97" i="39" s="1"/>
  <c r="J98" i="39" s="1"/>
  <c r="J99" i="39" s="1"/>
  <c r="J100" i="39" s="1"/>
  <c r="J101" i="39" s="1"/>
  <c r="J102" i="39" s="1"/>
  <c r="J103" i="39" s="1"/>
  <c r="J104" i="39" s="1"/>
  <c r="J105" i="39" s="1"/>
  <c r="J106" i="39" s="1"/>
  <c r="J107" i="39" s="1"/>
  <c r="J108" i="39" s="1"/>
  <c r="J109" i="39" s="1"/>
  <c r="J110" i="39" s="1"/>
  <c r="J111" i="39" s="1"/>
  <c r="J112" i="39" s="1"/>
  <c r="J113" i="39" s="1"/>
  <c r="J114" i="39" s="1"/>
  <c r="J115" i="39" s="1"/>
  <c r="J116" i="39" s="1"/>
  <c r="J117" i="39" s="1"/>
  <c r="J118" i="39" s="1"/>
  <c r="J119" i="39" s="1"/>
  <c r="J120" i="39" s="1"/>
  <c r="J121" i="39" s="1"/>
  <c r="J122" i="39" s="1"/>
  <c r="J123" i="39" s="1"/>
  <c r="J124" i="39" s="1"/>
  <c r="J125" i="39" s="1"/>
  <c r="J126" i="39" s="1"/>
  <c r="J127" i="39" s="1"/>
  <c r="J128" i="39" s="1"/>
  <c r="J129" i="39" s="1"/>
  <c r="J130" i="39" s="1"/>
  <c r="J131" i="39" s="1"/>
  <c r="J132" i="39" s="1"/>
  <c r="J133" i="39" s="1"/>
  <c r="J134" i="39" s="1"/>
  <c r="J135" i="39" s="1"/>
  <c r="J136" i="39" s="1"/>
  <c r="J137" i="39" s="1"/>
  <c r="J138" i="39" s="1"/>
  <c r="J139" i="39" s="1"/>
  <c r="J140" i="39" s="1"/>
  <c r="J141" i="39" s="1"/>
  <c r="J142" i="39" s="1"/>
  <c r="J143" i="39" s="1"/>
  <c r="J144" i="39" s="1"/>
  <c r="J145" i="39" s="1"/>
  <c r="J146" i="39" s="1"/>
  <c r="J147" i="39" s="1"/>
  <c r="J148" i="39" s="1"/>
  <c r="J149" i="39" s="1"/>
  <c r="J150" i="39" s="1"/>
  <c r="J151" i="39" s="1"/>
  <c r="J152" i="39" s="1"/>
  <c r="J153" i="39" s="1"/>
  <c r="J154" i="39" s="1"/>
  <c r="J155" i="39" s="1"/>
  <c r="J156" i="39" s="1"/>
  <c r="J157" i="39" s="1"/>
  <c r="J158" i="39" s="1"/>
  <c r="J159" i="39" s="1"/>
  <c r="J160" i="39" s="1"/>
  <c r="J161" i="39" s="1"/>
  <c r="J162" i="39" s="1"/>
  <c r="J163" i="39" s="1"/>
  <c r="J164" i="39" s="1"/>
  <c r="J165" i="39" s="1"/>
  <c r="J166" i="39" s="1"/>
  <c r="J167" i="39" s="1"/>
  <c r="J168" i="39" s="1"/>
  <c r="J169" i="39" s="1"/>
  <c r="J170" i="39" s="1"/>
  <c r="J171" i="39" s="1"/>
  <c r="J172" i="39" s="1"/>
  <c r="J173" i="39" s="1"/>
  <c r="J174" i="39" s="1"/>
  <c r="J175" i="39" s="1"/>
  <c r="J176" i="39" s="1"/>
  <c r="J177" i="39" s="1"/>
  <c r="J178" i="39" s="1"/>
  <c r="J179" i="39" s="1"/>
  <c r="J180" i="39" s="1"/>
  <c r="J181" i="39" s="1"/>
  <c r="J182" i="39" s="1"/>
  <c r="J183" i="39" s="1"/>
  <c r="J184" i="39" s="1"/>
  <c r="J185" i="39" s="1"/>
  <c r="J186" i="39" s="1"/>
  <c r="J187" i="39" s="1"/>
  <c r="J188" i="39" s="1"/>
  <c r="J189" i="39" s="1"/>
  <c r="J190" i="39" s="1"/>
  <c r="J191" i="39" s="1"/>
  <c r="J192" i="39" s="1"/>
  <c r="J193" i="39" s="1"/>
  <c r="J194" i="39" s="1"/>
  <c r="J195" i="39" s="1"/>
  <c r="J196" i="39" s="1"/>
  <c r="J197" i="39" s="1"/>
  <c r="J198" i="39" s="1"/>
  <c r="J199" i="39" s="1"/>
  <c r="J200" i="39" s="1"/>
  <c r="J201" i="39" s="1"/>
  <c r="J202" i="39" s="1"/>
  <c r="J203" i="39" s="1"/>
  <c r="J204" i="39" s="1"/>
  <c r="J205" i="39" s="1"/>
  <c r="J206" i="39" s="1"/>
  <c r="J207" i="39" s="1"/>
  <c r="J208" i="39" s="1"/>
  <c r="J209" i="39" s="1"/>
  <c r="J210" i="39" s="1"/>
  <c r="J211" i="39" s="1"/>
  <c r="J212" i="39" s="1"/>
  <c r="J213" i="39" s="1"/>
  <c r="J214" i="39" s="1"/>
  <c r="J215" i="39" s="1"/>
  <c r="J216" i="39" s="1"/>
  <c r="J217" i="39" s="1"/>
  <c r="J218" i="39" s="1"/>
  <c r="J219" i="39" s="1"/>
  <c r="J220" i="39" s="1"/>
  <c r="J221" i="39" s="1"/>
  <c r="J222" i="39" s="1"/>
  <c r="J223" i="39" s="1"/>
  <c r="J224" i="39" s="1"/>
  <c r="J225" i="39" s="1"/>
  <c r="J226" i="39" s="1"/>
  <c r="J227" i="39" s="1"/>
  <c r="J228" i="39" s="1"/>
  <c r="J229" i="39" s="1"/>
  <c r="J230" i="39" s="1"/>
  <c r="J231" i="39" s="1"/>
  <c r="J232" i="39" s="1"/>
  <c r="J233" i="39" s="1"/>
  <c r="J234" i="39" s="1"/>
  <c r="J235" i="39" s="1"/>
  <c r="J236" i="39" s="1"/>
  <c r="J237" i="39" s="1"/>
  <c r="J238" i="39" s="1"/>
  <c r="J239" i="39" s="1"/>
  <c r="J240" i="39" s="1"/>
  <c r="J241" i="39" s="1"/>
  <c r="J242" i="39" s="1"/>
  <c r="J243" i="39" s="1"/>
  <c r="J244" i="39" s="1"/>
  <c r="J245" i="39" s="1"/>
  <c r="J246" i="39" s="1"/>
  <c r="J247" i="39" s="1"/>
  <c r="J248" i="39" s="1"/>
  <c r="J249" i="39" s="1"/>
  <c r="J250" i="39" s="1"/>
  <c r="J251" i="39" s="1"/>
  <c r="J252" i="39" s="1"/>
  <c r="J253" i="39" s="1"/>
  <c r="J254" i="39" s="1"/>
  <c r="J255" i="39" s="1"/>
  <c r="J256" i="39" s="1"/>
  <c r="J257" i="39" s="1"/>
  <c r="J258" i="39" s="1"/>
  <c r="J259" i="39" s="1"/>
  <c r="J260" i="39" s="1"/>
  <c r="J261" i="39" s="1"/>
  <c r="J262" i="39" s="1"/>
  <c r="J263" i="39" s="1"/>
  <c r="J264" i="39" s="1"/>
  <c r="J265" i="39" s="1"/>
  <c r="J266" i="39" s="1"/>
  <c r="J267" i="39" s="1"/>
  <c r="J268" i="39" s="1"/>
  <c r="J269" i="39" s="1"/>
  <c r="J270" i="39" s="1"/>
  <c r="J271" i="39" s="1"/>
  <c r="J272" i="39" s="1"/>
  <c r="J273" i="39" s="1"/>
  <c r="J274" i="39" s="1"/>
  <c r="J275" i="39" s="1"/>
  <c r="J276" i="39" s="1"/>
  <c r="J277" i="39" s="1"/>
  <c r="J278" i="39" s="1"/>
  <c r="J279" i="39" s="1"/>
  <c r="J280" i="39" s="1"/>
  <c r="J281" i="39" s="1"/>
  <c r="J282" i="39" s="1"/>
  <c r="J283" i="39" s="1"/>
  <c r="J284" i="39" s="1"/>
  <c r="J285" i="39" s="1"/>
  <c r="J286" i="39" s="1"/>
  <c r="J287" i="39" s="1"/>
  <c r="J288" i="39" s="1"/>
  <c r="J289" i="39" s="1"/>
  <c r="J290" i="39" s="1"/>
  <c r="J291" i="39" s="1"/>
  <c r="J292" i="39" s="1"/>
  <c r="J293" i="39" s="1"/>
  <c r="J294" i="39" s="1"/>
  <c r="J295" i="39" s="1"/>
  <c r="J296" i="39" s="1"/>
  <c r="J297" i="39" s="1"/>
  <c r="J298" i="39" s="1"/>
  <c r="J299" i="39" s="1"/>
  <c r="J300" i="39" s="1"/>
  <c r="J301" i="39" s="1"/>
  <c r="J302" i="39" s="1"/>
  <c r="J303" i="39" s="1"/>
  <c r="J304" i="39" s="1"/>
  <c r="J305" i="39" s="1"/>
  <c r="J306" i="39" s="1"/>
  <c r="J307" i="39" s="1"/>
  <c r="J308" i="39" s="1"/>
  <c r="J309" i="39" s="1"/>
  <c r="J310" i="39" s="1"/>
  <c r="J311" i="39" s="1"/>
  <c r="J312" i="39" s="1"/>
  <c r="J313" i="39" s="1"/>
  <c r="J314" i="39" s="1"/>
  <c r="J315" i="39" s="1"/>
  <c r="J316" i="39" s="1"/>
  <c r="J317" i="39" s="1"/>
  <c r="J318" i="39" s="1"/>
  <c r="J319" i="39" s="1"/>
  <c r="J320" i="39" s="1"/>
  <c r="J321" i="39" s="1"/>
  <c r="J322" i="39" s="1"/>
  <c r="J323" i="39" s="1"/>
  <c r="J324" i="39" s="1"/>
  <c r="J325" i="39" s="1"/>
  <c r="J326" i="39" s="1"/>
  <c r="J327" i="39" s="1"/>
  <c r="J328" i="39" s="1"/>
  <c r="J329" i="39" s="1"/>
  <c r="J330" i="39" s="1"/>
  <c r="J331" i="39" s="1"/>
  <c r="J332" i="39" s="1"/>
  <c r="J333" i="39" s="1"/>
  <c r="J334" i="39" s="1"/>
  <c r="J335" i="39" s="1"/>
  <c r="J336" i="39" s="1"/>
  <c r="J337" i="39" s="1"/>
  <c r="J338" i="39" s="1"/>
  <c r="J339" i="39" s="1"/>
  <c r="J340" i="39" s="1"/>
  <c r="J341" i="39" s="1"/>
  <c r="J342" i="39" s="1"/>
  <c r="J343" i="39" s="1"/>
  <c r="J344" i="39" s="1"/>
  <c r="J345" i="39" s="1"/>
  <c r="J346" i="39" s="1"/>
  <c r="J347" i="39" s="1"/>
  <c r="J348" i="39" s="1"/>
  <c r="J349" i="39" s="1"/>
  <c r="J350" i="39" s="1"/>
  <c r="J351" i="39" s="1"/>
  <c r="J352" i="39" s="1"/>
  <c r="J353" i="39" s="1"/>
  <c r="J354" i="39" s="1"/>
  <c r="J355" i="39" s="1"/>
  <c r="J356" i="39" s="1"/>
  <c r="J357" i="39" s="1"/>
  <c r="J358" i="39" s="1"/>
  <c r="J359" i="39" s="1"/>
  <c r="J360" i="39" s="1"/>
  <c r="J361" i="39" s="1"/>
  <c r="J362" i="39" s="1"/>
  <c r="J363" i="39" s="1"/>
  <c r="J364" i="39" s="1"/>
  <c r="J365" i="39" s="1"/>
  <c r="J366" i="39" s="1"/>
  <c r="J367" i="39" s="1"/>
  <c r="J368" i="39" s="1"/>
  <c r="O5" i="39"/>
  <c r="M5" i="39"/>
  <c r="J5" i="39"/>
  <c r="I5" i="39"/>
  <c r="I6" i="39" s="1"/>
  <c r="I7" i="39" s="1"/>
  <c r="I8" i="39" s="1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O4" i="39"/>
  <c r="M4" i="39"/>
  <c r="D4" i="39"/>
  <c r="D5" i="39" s="1"/>
  <c r="S22" i="46" l="1"/>
  <c r="AP23" i="13" s="1"/>
  <c r="R80" i="46"/>
  <c r="O81" i="13" s="1"/>
  <c r="S180" i="46"/>
  <c r="AP181" i="13" s="1"/>
  <c r="S242" i="46"/>
  <c r="AP243" i="13" s="1"/>
  <c r="S11" i="46"/>
  <c r="AP12" i="13" s="1"/>
  <c r="S15" i="46"/>
  <c r="AP16" i="13" s="1"/>
  <c r="R100" i="46"/>
  <c r="O101" i="13" s="1"/>
  <c r="S104" i="46"/>
  <c r="AP105" i="13" s="1"/>
  <c r="R108" i="46"/>
  <c r="O109" i="13" s="1"/>
  <c r="S258" i="46"/>
  <c r="AP259" i="13" s="1"/>
  <c r="R189" i="46"/>
  <c r="O190" i="13" s="1"/>
  <c r="R251" i="46"/>
  <c r="O252" i="13" s="1"/>
  <c r="S289" i="46"/>
  <c r="AP290" i="13" s="1"/>
  <c r="R312" i="46"/>
  <c r="O313" i="13" s="1"/>
  <c r="R324" i="46"/>
  <c r="O325" i="13" s="1"/>
  <c r="S32" i="46"/>
  <c r="AP33" i="13" s="1"/>
  <c r="S39" i="46"/>
  <c r="AP40" i="13" s="1"/>
  <c r="R70" i="46"/>
  <c r="O71" i="13" s="1"/>
  <c r="R105" i="46"/>
  <c r="O106" i="13" s="1"/>
  <c r="S113" i="46"/>
  <c r="AP114" i="13" s="1"/>
  <c r="S166" i="46"/>
  <c r="AP167" i="13" s="1"/>
  <c r="S182" i="46"/>
  <c r="AP183" i="13" s="1"/>
  <c r="R217" i="46"/>
  <c r="O218" i="13" s="1"/>
  <c r="R221" i="46"/>
  <c r="O222" i="13" s="1"/>
  <c r="R225" i="46"/>
  <c r="O226" i="13" s="1"/>
  <c r="R229" i="46"/>
  <c r="O230" i="13" s="1"/>
  <c r="S305" i="46"/>
  <c r="AP306" i="13" s="1"/>
  <c r="S333" i="46"/>
  <c r="AP334" i="13" s="1"/>
  <c r="R344" i="46"/>
  <c r="O345" i="13" s="1"/>
  <c r="S171" i="46"/>
  <c r="AP172" i="13" s="1"/>
  <c r="R241" i="46"/>
  <c r="O242" i="13" s="1"/>
  <c r="S306" i="46"/>
  <c r="AP307" i="13" s="1"/>
  <c r="R64" i="46"/>
  <c r="O65" i="13" s="1"/>
  <c r="R273" i="45"/>
  <c r="N274" i="13" s="1"/>
  <c r="R235" i="45"/>
  <c r="N236" i="13" s="1"/>
  <c r="C17" i="45"/>
  <c r="R6" i="45"/>
  <c r="N7" i="13" s="1"/>
  <c r="R75" i="45"/>
  <c r="N76" i="13" s="1"/>
  <c r="R83" i="45"/>
  <c r="N84" i="13" s="1"/>
  <c r="R91" i="45"/>
  <c r="N92" i="13" s="1"/>
  <c r="S4" i="45"/>
  <c r="AO5" i="13" s="1"/>
  <c r="S30" i="45"/>
  <c r="AO31" i="13" s="1"/>
  <c r="S64" i="45"/>
  <c r="AO65" i="13" s="1"/>
  <c r="R49" i="45"/>
  <c r="N50" i="13" s="1"/>
  <c r="S53" i="45"/>
  <c r="AO54" i="13" s="1"/>
  <c r="S139" i="45"/>
  <c r="AO140" i="13" s="1"/>
  <c r="R155" i="45"/>
  <c r="N156" i="13" s="1"/>
  <c r="S162" i="45"/>
  <c r="AO163" i="13" s="1"/>
  <c r="S166" i="45"/>
  <c r="AO167" i="13" s="1"/>
  <c r="S178" i="45"/>
  <c r="AO179" i="13" s="1"/>
  <c r="S241" i="45"/>
  <c r="AO242" i="13" s="1"/>
  <c r="S32" i="44"/>
  <c r="AN33" i="13" s="1"/>
  <c r="R39" i="44"/>
  <c r="M40" i="13" s="1"/>
  <c r="R74" i="44"/>
  <c r="M75" i="13" s="1"/>
  <c r="R78" i="44"/>
  <c r="M79" i="13" s="1"/>
  <c r="S94" i="44"/>
  <c r="AN95" i="13" s="1"/>
  <c r="S97" i="44"/>
  <c r="AN98" i="13" s="1"/>
  <c r="S302" i="44"/>
  <c r="AN303" i="13" s="1"/>
  <c r="S313" i="44"/>
  <c r="AN314" i="13" s="1"/>
  <c r="S356" i="44"/>
  <c r="AN357" i="13" s="1"/>
  <c r="S368" i="44"/>
  <c r="AN369" i="13" s="1"/>
  <c r="S22" i="44"/>
  <c r="AN23" i="13" s="1"/>
  <c r="S26" i="44"/>
  <c r="AN27" i="13" s="1"/>
  <c r="S30" i="44"/>
  <c r="AN31" i="13" s="1"/>
  <c r="S34" i="44"/>
  <c r="AN35" i="13" s="1"/>
  <c r="S37" i="44"/>
  <c r="AN38" i="13" s="1"/>
  <c r="S64" i="44"/>
  <c r="AN65" i="13" s="1"/>
  <c r="S68" i="44"/>
  <c r="AN69" i="13" s="1"/>
  <c r="S76" i="44"/>
  <c r="AN77" i="13" s="1"/>
  <c r="S88" i="44"/>
  <c r="AN89" i="13" s="1"/>
  <c r="S92" i="44"/>
  <c r="AN93" i="13" s="1"/>
  <c r="S211" i="43"/>
  <c r="AM212" i="13" s="1"/>
  <c r="S222" i="43"/>
  <c r="AM223" i="13" s="1"/>
  <c r="R356" i="43"/>
  <c r="L357" i="13" s="1"/>
  <c r="R5" i="43"/>
  <c r="L6" i="13" s="1"/>
  <c r="R24" i="43"/>
  <c r="L25" i="13" s="1"/>
  <c r="S28" i="43"/>
  <c r="AM29" i="13" s="1"/>
  <c r="R174" i="43"/>
  <c r="L175" i="13" s="1"/>
  <c r="R276" i="43"/>
  <c r="L277" i="13" s="1"/>
  <c r="D5" i="43"/>
  <c r="S129" i="43"/>
  <c r="AM130" i="13" s="1"/>
  <c r="S133" i="43"/>
  <c r="AM134" i="13" s="1"/>
  <c r="S137" i="43"/>
  <c r="AM138" i="13" s="1"/>
  <c r="S145" i="43"/>
  <c r="AM146" i="13" s="1"/>
  <c r="R283" i="43"/>
  <c r="L284" i="13" s="1"/>
  <c r="S287" i="43"/>
  <c r="AM288" i="13" s="1"/>
  <c r="S302" i="43"/>
  <c r="AM303" i="13" s="1"/>
  <c r="S336" i="43"/>
  <c r="AM337" i="13" s="1"/>
  <c r="S339" i="42"/>
  <c r="AL340" i="13" s="1"/>
  <c r="R33" i="42"/>
  <c r="K34" i="13" s="1"/>
  <c r="S261" i="42"/>
  <c r="AL262" i="13" s="1"/>
  <c r="S243" i="42"/>
  <c r="AL244" i="13" s="1"/>
  <c r="S300" i="42"/>
  <c r="AL301" i="13" s="1"/>
  <c r="S274" i="42"/>
  <c r="AL275" i="13" s="1"/>
  <c r="S289" i="42"/>
  <c r="AL290" i="13" s="1"/>
  <c r="S93" i="41"/>
  <c r="AK94" i="13" s="1"/>
  <c r="S100" i="41"/>
  <c r="AK101" i="13" s="1"/>
  <c r="R193" i="41"/>
  <c r="J194" i="13" s="1"/>
  <c r="R244" i="41"/>
  <c r="J245" i="13" s="1"/>
  <c r="R101" i="41"/>
  <c r="J102" i="13" s="1"/>
  <c r="R148" i="41"/>
  <c r="J149" i="13" s="1"/>
  <c r="R152" i="41"/>
  <c r="J153" i="13" s="1"/>
  <c r="S190" i="41"/>
  <c r="AK191" i="13" s="1"/>
  <c r="R267" i="41"/>
  <c r="J268" i="13" s="1"/>
  <c r="S325" i="41"/>
  <c r="AK326" i="13" s="1"/>
  <c r="S352" i="41"/>
  <c r="AK353" i="13" s="1"/>
  <c r="S356" i="41"/>
  <c r="AK357" i="13" s="1"/>
  <c r="S360" i="41"/>
  <c r="AK361" i="13" s="1"/>
  <c r="S364" i="41"/>
  <c r="AK365" i="13" s="1"/>
  <c r="S368" i="41"/>
  <c r="AK369" i="13" s="1"/>
  <c r="R67" i="41"/>
  <c r="J68" i="13" s="1"/>
  <c r="R243" i="41"/>
  <c r="J244" i="13" s="1"/>
  <c r="R247" i="41"/>
  <c r="J248" i="13" s="1"/>
  <c r="R254" i="41"/>
  <c r="J255" i="13" s="1"/>
  <c r="S288" i="41"/>
  <c r="AK289" i="13" s="1"/>
  <c r="S296" i="41"/>
  <c r="AK297" i="13" s="1"/>
  <c r="R16" i="40"/>
  <c r="I17" i="13" s="1"/>
  <c r="R20" i="40"/>
  <c r="I21" i="13" s="1"/>
  <c r="R24" i="40"/>
  <c r="I25" i="13" s="1"/>
  <c r="R28" i="40"/>
  <c r="I29" i="13" s="1"/>
  <c r="R32" i="40"/>
  <c r="I33" i="13" s="1"/>
  <c r="S110" i="40"/>
  <c r="AJ111" i="13" s="1"/>
  <c r="C10" i="40"/>
  <c r="S157" i="40"/>
  <c r="AJ158" i="13" s="1"/>
  <c r="S297" i="39"/>
  <c r="AI298" i="13" s="1"/>
  <c r="R359" i="39"/>
  <c r="H360" i="13" s="1"/>
  <c r="R26" i="39"/>
  <c r="H27" i="13" s="1"/>
  <c r="S30" i="39"/>
  <c r="AI31" i="13" s="1"/>
  <c r="R89" i="39"/>
  <c r="H90" i="13" s="1"/>
  <c r="C13" i="43"/>
  <c r="D5" i="40"/>
  <c r="D7" i="40"/>
  <c r="D6" i="45"/>
  <c r="C14" i="40"/>
  <c r="C15" i="40" s="1"/>
  <c r="D7" i="43"/>
  <c r="D5" i="45"/>
  <c r="R101" i="46"/>
  <c r="O102" i="13" s="1"/>
  <c r="P105" i="46"/>
  <c r="P108" i="46"/>
  <c r="R273" i="46"/>
  <c r="O274" i="13" s="1"/>
  <c r="R127" i="46"/>
  <c r="O128" i="13" s="1"/>
  <c r="R109" i="46"/>
  <c r="O110" i="13" s="1"/>
  <c r="S9" i="46"/>
  <c r="AP10" i="13" s="1"/>
  <c r="S13" i="46"/>
  <c r="AP14" i="13" s="1"/>
  <c r="R82" i="46"/>
  <c r="O83" i="13" s="1"/>
  <c r="S86" i="46"/>
  <c r="AP87" i="13" s="1"/>
  <c r="S93" i="46"/>
  <c r="AP94" i="13" s="1"/>
  <c r="P100" i="46"/>
  <c r="S100" i="46" s="1"/>
  <c r="AP101" i="13" s="1"/>
  <c r="R146" i="46"/>
  <c r="O147" i="13" s="1"/>
  <c r="R154" i="46"/>
  <c r="O155" i="13" s="1"/>
  <c r="R234" i="46"/>
  <c r="O235" i="13" s="1"/>
  <c r="S238" i="46"/>
  <c r="AP239" i="13" s="1"/>
  <c r="S337" i="46"/>
  <c r="AP338" i="13" s="1"/>
  <c r="S161" i="46"/>
  <c r="AP162" i="13" s="1"/>
  <c r="R22" i="46"/>
  <c r="O23" i="13" s="1"/>
  <c r="S26" i="46"/>
  <c r="AP27" i="13" s="1"/>
  <c r="S30" i="46"/>
  <c r="AP31" i="13" s="1"/>
  <c r="R37" i="46"/>
  <c r="O38" i="13" s="1"/>
  <c r="S41" i="46"/>
  <c r="AP42" i="13" s="1"/>
  <c r="R72" i="46"/>
  <c r="O73" i="13" s="1"/>
  <c r="R104" i="46"/>
  <c r="O105" i="13" s="1"/>
  <c r="S265" i="46"/>
  <c r="AP266" i="13" s="1"/>
  <c r="S307" i="46"/>
  <c r="AP308" i="13" s="1"/>
  <c r="R342" i="46"/>
  <c r="O343" i="13" s="1"/>
  <c r="R77" i="46"/>
  <c r="O78" i="13" s="1"/>
  <c r="R332" i="46"/>
  <c r="O333" i="13" s="1"/>
  <c r="S85" i="45"/>
  <c r="AO86" i="13" s="1"/>
  <c r="S89" i="45"/>
  <c r="AO90" i="13" s="1"/>
  <c r="R178" i="45"/>
  <c r="N179" i="13" s="1"/>
  <c r="R248" i="45"/>
  <c r="N249" i="13" s="1"/>
  <c r="R252" i="45"/>
  <c r="N253" i="13" s="1"/>
  <c r="R264" i="45"/>
  <c r="N265" i="13" s="1"/>
  <c r="R268" i="45"/>
  <c r="N269" i="13" s="1"/>
  <c r="S314" i="45"/>
  <c r="AO315" i="13" s="1"/>
  <c r="R318" i="45"/>
  <c r="N319" i="13" s="1"/>
  <c r="R326" i="45"/>
  <c r="N327" i="13" s="1"/>
  <c r="R330" i="45"/>
  <c r="N331" i="13" s="1"/>
  <c r="R44" i="45"/>
  <c r="N45" i="13" s="1"/>
  <c r="R63" i="45"/>
  <c r="N64" i="13" s="1"/>
  <c r="R66" i="45"/>
  <c r="N67" i="13" s="1"/>
  <c r="S186" i="45"/>
  <c r="AO187" i="13" s="1"/>
  <c r="S206" i="45"/>
  <c r="AO207" i="13" s="1"/>
  <c r="S269" i="45"/>
  <c r="AO270" i="13" s="1"/>
  <c r="S280" i="45"/>
  <c r="AO281" i="13" s="1"/>
  <c r="S288" i="45"/>
  <c r="AO289" i="13" s="1"/>
  <c r="S292" i="45"/>
  <c r="AO293" i="13" s="1"/>
  <c r="S296" i="45"/>
  <c r="AO297" i="13" s="1"/>
  <c r="S311" i="45"/>
  <c r="AO312" i="13" s="1"/>
  <c r="R52" i="45"/>
  <c r="N53" i="13" s="1"/>
  <c r="S141" i="45"/>
  <c r="AO142" i="13" s="1"/>
  <c r="S145" i="45"/>
  <c r="AO146" i="13" s="1"/>
  <c r="R153" i="45"/>
  <c r="N154" i="13" s="1"/>
  <c r="R168" i="45"/>
  <c r="N169" i="13" s="1"/>
  <c r="R172" i="45"/>
  <c r="N173" i="13" s="1"/>
  <c r="R179" i="45"/>
  <c r="N180" i="13" s="1"/>
  <c r="S183" i="45"/>
  <c r="AO184" i="13" s="1"/>
  <c r="S238" i="45"/>
  <c r="AO239" i="13" s="1"/>
  <c r="S342" i="45"/>
  <c r="AO343" i="13" s="1"/>
  <c r="R103" i="45"/>
  <c r="N104" i="13" s="1"/>
  <c r="R320" i="45"/>
  <c r="N321" i="13" s="1"/>
  <c r="R324" i="45"/>
  <c r="N325" i="13" s="1"/>
  <c r="R328" i="45"/>
  <c r="N329" i="13" s="1"/>
  <c r="S46" i="45"/>
  <c r="AO47" i="13" s="1"/>
  <c r="R54" i="45"/>
  <c r="N55" i="13" s="1"/>
  <c r="S188" i="45"/>
  <c r="AO189" i="13" s="1"/>
  <c r="S196" i="45"/>
  <c r="AO197" i="13" s="1"/>
  <c r="R204" i="45"/>
  <c r="N205" i="13" s="1"/>
  <c r="R271" i="45"/>
  <c r="N272" i="13" s="1"/>
  <c r="R282" i="45"/>
  <c r="N283" i="13" s="1"/>
  <c r="R298" i="45"/>
  <c r="N299" i="13" s="1"/>
  <c r="R302" i="45"/>
  <c r="N303" i="13" s="1"/>
  <c r="R306" i="45"/>
  <c r="N307" i="13" s="1"/>
  <c r="S337" i="45"/>
  <c r="AO338" i="13" s="1"/>
  <c r="S340" i="45"/>
  <c r="AO341" i="13" s="1"/>
  <c r="R206" i="45"/>
  <c r="N207" i="13" s="1"/>
  <c r="R241" i="45"/>
  <c r="N242" i="13" s="1"/>
  <c r="R226" i="45"/>
  <c r="N227" i="13" s="1"/>
  <c r="R50" i="45"/>
  <c r="N51" i="13" s="1"/>
  <c r="R93" i="45"/>
  <c r="N94" i="13" s="1"/>
  <c r="S219" i="44"/>
  <c r="AN220" i="13" s="1"/>
  <c r="S223" i="44"/>
  <c r="AN224" i="13" s="1"/>
  <c r="S231" i="44"/>
  <c r="AN232" i="13" s="1"/>
  <c r="S235" i="44"/>
  <c r="AN236" i="13" s="1"/>
  <c r="S239" i="44"/>
  <c r="AN240" i="13" s="1"/>
  <c r="R278" i="44"/>
  <c r="M279" i="13" s="1"/>
  <c r="R339" i="44"/>
  <c r="M340" i="13" s="1"/>
  <c r="R124" i="44"/>
  <c r="M125" i="13" s="1"/>
  <c r="S9" i="44"/>
  <c r="AN10" i="13" s="1"/>
  <c r="S13" i="44"/>
  <c r="AN14" i="13" s="1"/>
  <c r="S17" i="44"/>
  <c r="AN18" i="13" s="1"/>
  <c r="S43" i="44"/>
  <c r="AN44" i="13" s="1"/>
  <c r="R47" i="44"/>
  <c r="M48" i="13" s="1"/>
  <c r="S178" i="44"/>
  <c r="AN179" i="13" s="1"/>
  <c r="S182" i="44"/>
  <c r="AN183" i="13" s="1"/>
  <c r="S189" i="44"/>
  <c r="AN190" i="13" s="1"/>
  <c r="S193" i="44"/>
  <c r="AN194" i="13" s="1"/>
  <c r="S197" i="44"/>
  <c r="AN198" i="13" s="1"/>
  <c r="S236" i="44"/>
  <c r="AN237" i="13" s="1"/>
  <c r="R268" i="44"/>
  <c r="M269" i="13" s="1"/>
  <c r="R98" i="44"/>
  <c r="M99" i="13" s="1"/>
  <c r="S117" i="44"/>
  <c r="AN118" i="13" s="1"/>
  <c r="S217" i="44"/>
  <c r="AN218" i="13" s="1"/>
  <c r="S221" i="44"/>
  <c r="AN222" i="13" s="1"/>
  <c r="R287" i="44"/>
  <c r="M288" i="13" s="1"/>
  <c r="S11" i="44"/>
  <c r="AN12" i="13" s="1"/>
  <c r="S15" i="44"/>
  <c r="AN16" i="13" s="1"/>
  <c r="S41" i="44"/>
  <c r="AN42" i="13" s="1"/>
  <c r="S45" i="44"/>
  <c r="AN46" i="13" s="1"/>
  <c r="S49" i="44"/>
  <c r="AN50" i="13" s="1"/>
  <c r="S53" i="44"/>
  <c r="AN54" i="13" s="1"/>
  <c r="S57" i="44"/>
  <c r="AN58" i="13" s="1"/>
  <c r="S61" i="44"/>
  <c r="AN62" i="13" s="1"/>
  <c r="R110" i="44"/>
  <c r="M111" i="13" s="1"/>
  <c r="S195" i="44"/>
  <c r="AN196" i="13" s="1"/>
  <c r="R12" i="44"/>
  <c r="M13" i="13" s="1"/>
  <c r="R103" i="44"/>
  <c r="M104" i="13" s="1"/>
  <c r="R132" i="44"/>
  <c r="M133" i="13" s="1"/>
  <c r="R102" i="43"/>
  <c r="L103" i="13" s="1"/>
  <c r="R110" i="43"/>
  <c r="L111" i="13" s="1"/>
  <c r="R114" i="43"/>
  <c r="L115" i="13" s="1"/>
  <c r="R118" i="43"/>
  <c r="L119" i="13" s="1"/>
  <c r="R125" i="43"/>
  <c r="L126" i="13" s="1"/>
  <c r="R310" i="43"/>
  <c r="L311" i="13" s="1"/>
  <c r="R63" i="43"/>
  <c r="L64" i="13" s="1"/>
  <c r="R64" i="43"/>
  <c r="L65" i="13" s="1"/>
  <c r="S87" i="43"/>
  <c r="AM88" i="13" s="1"/>
  <c r="S91" i="43"/>
  <c r="AM92" i="13" s="1"/>
  <c r="S193" i="43"/>
  <c r="AM194" i="13" s="1"/>
  <c r="R197" i="43"/>
  <c r="L198" i="13" s="1"/>
  <c r="R205" i="43"/>
  <c r="L206" i="13" s="1"/>
  <c r="R209" i="43"/>
  <c r="L210" i="13" s="1"/>
  <c r="R251" i="43"/>
  <c r="L252" i="13" s="1"/>
  <c r="S334" i="43"/>
  <c r="AM335" i="13" s="1"/>
  <c r="S368" i="43"/>
  <c r="AM369" i="13" s="1"/>
  <c r="S156" i="43"/>
  <c r="AM157" i="13" s="1"/>
  <c r="R217" i="43"/>
  <c r="L218" i="13" s="1"/>
  <c r="S46" i="43"/>
  <c r="AM47" i="13" s="1"/>
  <c r="S168" i="43"/>
  <c r="AM169" i="13" s="1"/>
  <c r="S241" i="43"/>
  <c r="AM242" i="13" s="1"/>
  <c r="R39" i="43"/>
  <c r="L40" i="13" s="1"/>
  <c r="R43" i="43"/>
  <c r="L44" i="13" s="1"/>
  <c r="R196" i="43"/>
  <c r="L197" i="13" s="1"/>
  <c r="R325" i="43"/>
  <c r="L326" i="13" s="1"/>
  <c r="R71" i="43"/>
  <c r="L72" i="13" s="1"/>
  <c r="R59" i="42"/>
  <c r="K60" i="13" s="1"/>
  <c r="R35" i="42"/>
  <c r="K36" i="13" s="1"/>
  <c r="S96" i="42"/>
  <c r="AL97" i="13" s="1"/>
  <c r="S108" i="42"/>
  <c r="AL109" i="13" s="1"/>
  <c r="R135" i="42"/>
  <c r="K136" i="13" s="1"/>
  <c r="S165" i="42"/>
  <c r="AL166" i="13" s="1"/>
  <c r="S216" i="42"/>
  <c r="AL217" i="13" s="1"/>
  <c r="S223" i="42"/>
  <c r="AL224" i="13" s="1"/>
  <c r="S332" i="42"/>
  <c r="AL333" i="13" s="1"/>
  <c r="S343" i="42"/>
  <c r="AL344" i="13" s="1"/>
  <c r="S359" i="42"/>
  <c r="AL360" i="13" s="1"/>
  <c r="R295" i="42"/>
  <c r="K296" i="13" s="1"/>
  <c r="S8" i="42"/>
  <c r="AL9" i="13" s="1"/>
  <c r="R28" i="42"/>
  <c r="K29" i="13" s="1"/>
  <c r="R32" i="42"/>
  <c r="K33" i="13" s="1"/>
  <c r="S166" i="42"/>
  <c r="AL167" i="13" s="1"/>
  <c r="S128" i="42"/>
  <c r="AL129" i="13" s="1"/>
  <c r="S132" i="42"/>
  <c r="AL133" i="13" s="1"/>
  <c r="S136" i="42"/>
  <c r="AL137" i="13" s="1"/>
  <c r="S140" i="42"/>
  <c r="AL141" i="13" s="1"/>
  <c r="S148" i="42"/>
  <c r="AL149" i="13" s="1"/>
  <c r="S197" i="42"/>
  <c r="AL198" i="13" s="1"/>
  <c r="S205" i="42"/>
  <c r="AL206" i="13" s="1"/>
  <c r="S39" i="42"/>
  <c r="AL40" i="13" s="1"/>
  <c r="S43" i="42"/>
  <c r="AL44" i="13" s="1"/>
  <c r="S55" i="42"/>
  <c r="AL56" i="13" s="1"/>
  <c r="S183" i="42"/>
  <c r="AL184" i="13" s="1"/>
  <c r="S262" i="42"/>
  <c r="AL263" i="13" s="1"/>
  <c r="S17" i="42"/>
  <c r="AL18" i="13" s="1"/>
  <c r="S21" i="42"/>
  <c r="AL22" i="13" s="1"/>
  <c r="S67" i="42"/>
  <c r="AL68" i="13" s="1"/>
  <c r="S71" i="42"/>
  <c r="AL72" i="13" s="1"/>
  <c r="S75" i="42"/>
  <c r="AL76" i="13" s="1"/>
  <c r="S79" i="42"/>
  <c r="AL80" i="13" s="1"/>
  <c r="S241" i="42"/>
  <c r="AL242" i="13" s="1"/>
  <c r="R256" i="42"/>
  <c r="K257" i="13" s="1"/>
  <c r="R10" i="42"/>
  <c r="K11" i="13" s="1"/>
  <c r="R246" i="42"/>
  <c r="K247" i="13" s="1"/>
  <c r="R123" i="41"/>
  <c r="J124" i="13" s="1"/>
  <c r="R68" i="41"/>
  <c r="J69" i="13" s="1"/>
  <c r="S92" i="41"/>
  <c r="AK93" i="13" s="1"/>
  <c r="R169" i="41"/>
  <c r="J170" i="13" s="1"/>
  <c r="R114" i="41"/>
  <c r="J115" i="13" s="1"/>
  <c r="S137" i="41"/>
  <c r="AK138" i="13" s="1"/>
  <c r="S164" i="41"/>
  <c r="AK165" i="13" s="1"/>
  <c r="R232" i="41"/>
  <c r="J233" i="13" s="1"/>
  <c r="R278" i="41"/>
  <c r="J279" i="13" s="1"/>
  <c r="R321" i="41"/>
  <c r="J322" i="13" s="1"/>
  <c r="R366" i="41"/>
  <c r="J367" i="13" s="1"/>
  <c r="S76" i="41"/>
  <c r="AK77" i="13" s="1"/>
  <c r="S107" i="41"/>
  <c r="AK108" i="13" s="1"/>
  <c r="R233" i="41"/>
  <c r="J234" i="13" s="1"/>
  <c r="R237" i="41"/>
  <c r="J238" i="13" s="1"/>
  <c r="R359" i="41"/>
  <c r="J360" i="13" s="1"/>
  <c r="S12" i="41"/>
  <c r="AK13" i="13" s="1"/>
  <c r="S16" i="41"/>
  <c r="AK17" i="13" s="1"/>
  <c r="S115" i="41"/>
  <c r="AK116" i="13" s="1"/>
  <c r="R181" i="41"/>
  <c r="J182" i="13" s="1"/>
  <c r="R185" i="41"/>
  <c r="J186" i="13" s="1"/>
  <c r="R192" i="41"/>
  <c r="J193" i="13" s="1"/>
  <c r="R219" i="41"/>
  <c r="J220" i="13" s="1"/>
  <c r="R276" i="41"/>
  <c r="J277" i="13" s="1"/>
  <c r="S279" i="41"/>
  <c r="AK280" i="13" s="1"/>
  <c r="S337" i="41"/>
  <c r="AK338" i="13" s="1"/>
  <c r="R355" i="41"/>
  <c r="J356" i="13" s="1"/>
  <c r="R367" i="41"/>
  <c r="J368" i="13" s="1"/>
  <c r="S111" i="41"/>
  <c r="AK112" i="13" s="1"/>
  <c r="R165" i="41"/>
  <c r="J166" i="13" s="1"/>
  <c r="R363" i="41"/>
  <c r="J364" i="13" s="1"/>
  <c r="R182" i="41"/>
  <c r="J183" i="13" s="1"/>
  <c r="R197" i="41"/>
  <c r="J198" i="13" s="1"/>
  <c r="R220" i="41"/>
  <c r="J221" i="13" s="1"/>
  <c r="R250" i="41"/>
  <c r="J251" i="13" s="1"/>
  <c r="S269" i="41"/>
  <c r="AK270" i="13" s="1"/>
  <c r="R277" i="41"/>
  <c r="J278" i="13" s="1"/>
  <c r="S311" i="41"/>
  <c r="AK312" i="13" s="1"/>
  <c r="S88" i="41"/>
  <c r="AK89" i="13" s="1"/>
  <c r="R308" i="41"/>
  <c r="J309" i="13" s="1"/>
  <c r="R324" i="41"/>
  <c r="J325" i="13" s="1"/>
  <c r="R133" i="40"/>
  <c r="I134" i="13" s="1"/>
  <c r="S134" i="40"/>
  <c r="AJ135" i="13" s="1"/>
  <c r="S244" i="40"/>
  <c r="AJ245" i="13" s="1"/>
  <c r="R317" i="40"/>
  <c r="I318" i="13" s="1"/>
  <c r="R321" i="40"/>
  <c r="I322" i="13" s="1"/>
  <c r="S289" i="40"/>
  <c r="AJ290" i="13" s="1"/>
  <c r="S38" i="40"/>
  <c r="AJ39" i="13" s="1"/>
  <c r="S195" i="40"/>
  <c r="AJ196" i="13" s="1"/>
  <c r="R273" i="40"/>
  <c r="I274" i="13" s="1"/>
  <c r="R88" i="40"/>
  <c r="I89" i="13" s="1"/>
  <c r="R129" i="40"/>
  <c r="I130" i="13" s="1"/>
  <c r="S37" i="39"/>
  <c r="AI38" i="13" s="1"/>
  <c r="S45" i="39"/>
  <c r="AI46" i="13" s="1"/>
  <c r="R49" i="39"/>
  <c r="H50" i="13" s="1"/>
  <c r="S53" i="39"/>
  <c r="AI54" i="13" s="1"/>
  <c r="R57" i="39"/>
  <c r="H58" i="13" s="1"/>
  <c r="R72" i="39"/>
  <c r="H73" i="13" s="1"/>
  <c r="S135" i="39"/>
  <c r="AI136" i="13" s="1"/>
  <c r="R196" i="39"/>
  <c r="H197" i="13" s="1"/>
  <c r="S200" i="39"/>
  <c r="AI201" i="13" s="1"/>
  <c r="S204" i="39"/>
  <c r="AI205" i="13" s="1"/>
  <c r="R208" i="39"/>
  <c r="H209" i="13" s="1"/>
  <c r="S368" i="39"/>
  <c r="AI369" i="13" s="1"/>
  <c r="R277" i="39"/>
  <c r="H278" i="13" s="1"/>
  <c r="S361" i="39"/>
  <c r="AI362" i="13" s="1"/>
  <c r="R109" i="39"/>
  <c r="H110" i="13" s="1"/>
  <c r="S159" i="39"/>
  <c r="AI160" i="13" s="1"/>
  <c r="R171" i="39"/>
  <c r="H172" i="13" s="1"/>
  <c r="S175" i="39"/>
  <c r="AI176" i="13" s="1"/>
  <c r="R236" i="39"/>
  <c r="H237" i="13" s="1"/>
  <c r="R240" i="39"/>
  <c r="H241" i="13" s="1"/>
  <c r="S90" i="39"/>
  <c r="AI91" i="13" s="1"/>
  <c r="S94" i="39"/>
  <c r="AI95" i="13" s="1"/>
  <c r="S40" i="39"/>
  <c r="AI41" i="13" s="1"/>
  <c r="S48" i="39"/>
  <c r="AI49" i="13" s="1"/>
  <c r="S138" i="39"/>
  <c r="AI139" i="13" s="1"/>
  <c r="S146" i="39"/>
  <c r="AI147" i="13" s="1"/>
  <c r="R282" i="39"/>
  <c r="H283" i="13" s="1"/>
  <c r="R332" i="39"/>
  <c r="H333" i="13" s="1"/>
  <c r="S108" i="46"/>
  <c r="AP109" i="13" s="1"/>
  <c r="R305" i="46"/>
  <c r="O306" i="13" s="1"/>
  <c r="R53" i="46"/>
  <c r="O54" i="13" s="1"/>
  <c r="R57" i="46"/>
  <c r="O58" i="13" s="1"/>
  <c r="R81" i="46"/>
  <c r="O82" i="13" s="1"/>
  <c r="R126" i="46"/>
  <c r="O127" i="13" s="1"/>
  <c r="R159" i="46"/>
  <c r="O160" i="13" s="1"/>
  <c r="S195" i="46"/>
  <c r="AP196" i="13" s="1"/>
  <c r="R203" i="46"/>
  <c r="O204" i="13" s="1"/>
  <c r="R207" i="46"/>
  <c r="O208" i="13" s="1"/>
  <c r="R218" i="46"/>
  <c r="O219" i="13" s="1"/>
  <c r="R222" i="46"/>
  <c r="O223" i="13" s="1"/>
  <c r="P233" i="46"/>
  <c r="R263" i="46"/>
  <c r="O264" i="13" s="1"/>
  <c r="S288" i="46"/>
  <c r="AP289" i="13" s="1"/>
  <c r="R295" i="46"/>
  <c r="O296" i="13" s="1"/>
  <c r="S325" i="46"/>
  <c r="AP326" i="13" s="1"/>
  <c r="R336" i="46"/>
  <c r="O337" i="13" s="1"/>
  <c r="R343" i="46"/>
  <c r="O344" i="13" s="1"/>
  <c r="S12" i="46"/>
  <c r="AP13" i="13" s="1"/>
  <c r="S16" i="46"/>
  <c r="AP17" i="13" s="1"/>
  <c r="S23" i="46"/>
  <c r="AP24" i="13" s="1"/>
  <c r="S46" i="46"/>
  <c r="AP47" i="13" s="1"/>
  <c r="R50" i="46"/>
  <c r="O51" i="13" s="1"/>
  <c r="R78" i="46"/>
  <c r="O79" i="13" s="1"/>
  <c r="P81" i="46"/>
  <c r="R112" i="46"/>
  <c r="O113" i="13" s="1"/>
  <c r="R116" i="46"/>
  <c r="O117" i="13" s="1"/>
  <c r="R130" i="46"/>
  <c r="O131" i="13" s="1"/>
  <c r="R138" i="46"/>
  <c r="O139" i="13" s="1"/>
  <c r="R236" i="46"/>
  <c r="O237" i="13" s="1"/>
  <c r="R245" i="46"/>
  <c r="O246" i="13" s="1"/>
  <c r="S271" i="46"/>
  <c r="AP272" i="13" s="1"/>
  <c r="R288" i="46"/>
  <c r="O289" i="13" s="1"/>
  <c r="R325" i="46"/>
  <c r="O326" i="13" s="1"/>
  <c r="S329" i="46"/>
  <c r="AP330" i="13" s="1"/>
  <c r="R351" i="46"/>
  <c r="O352" i="13" s="1"/>
  <c r="R355" i="46"/>
  <c r="O356" i="13" s="1"/>
  <c r="R363" i="46"/>
  <c r="O364" i="13" s="1"/>
  <c r="R367" i="46"/>
  <c r="O368" i="13" s="1"/>
  <c r="R16" i="46"/>
  <c r="O17" i="13" s="1"/>
  <c r="P50" i="46"/>
  <c r="S50" i="46" s="1"/>
  <c r="AP51" i="13" s="1"/>
  <c r="S58" i="46"/>
  <c r="AP59" i="13" s="1"/>
  <c r="R65" i="46"/>
  <c r="O66" i="13" s="1"/>
  <c r="P78" i="46"/>
  <c r="S78" i="46" s="1"/>
  <c r="AP79" i="13" s="1"/>
  <c r="R85" i="46"/>
  <c r="O86" i="13" s="1"/>
  <c r="R88" i="46"/>
  <c r="O89" i="13" s="1"/>
  <c r="P116" i="46"/>
  <c r="S116" i="46" s="1"/>
  <c r="AP117" i="13" s="1"/>
  <c r="R120" i="46"/>
  <c r="O121" i="13" s="1"/>
  <c r="R124" i="46"/>
  <c r="O125" i="13" s="1"/>
  <c r="R142" i="46"/>
  <c r="O143" i="13" s="1"/>
  <c r="S174" i="46"/>
  <c r="AP175" i="13" s="1"/>
  <c r="R178" i="46"/>
  <c r="O179" i="13" s="1"/>
  <c r="R256" i="46"/>
  <c r="O257" i="13" s="1"/>
  <c r="R264" i="46"/>
  <c r="O265" i="13" s="1"/>
  <c r="R285" i="46"/>
  <c r="O286" i="13" s="1"/>
  <c r="R296" i="46"/>
  <c r="O297" i="13" s="1"/>
  <c r="S17" i="46"/>
  <c r="AP18" i="13" s="1"/>
  <c r="R21" i="46"/>
  <c r="O22" i="13" s="1"/>
  <c r="R69" i="46"/>
  <c r="O70" i="13" s="1"/>
  <c r="R76" i="46"/>
  <c r="O77" i="13" s="1"/>
  <c r="P82" i="46"/>
  <c r="S82" i="46" s="1"/>
  <c r="AP83" i="13" s="1"/>
  <c r="R89" i="46"/>
  <c r="O90" i="13" s="1"/>
  <c r="R117" i="46"/>
  <c r="O118" i="13" s="1"/>
  <c r="R121" i="46"/>
  <c r="O122" i="13" s="1"/>
  <c r="S143" i="46"/>
  <c r="AP144" i="13" s="1"/>
  <c r="P189" i="46"/>
  <c r="S189" i="46" s="1"/>
  <c r="AP190" i="13" s="1"/>
  <c r="R193" i="46"/>
  <c r="O194" i="13" s="1"/>
  <c r="P234" i="46"/>
  <c r="S234" i="46" s="1"/>
  <c r="AP235" i="13" s="1"/>
  <c r="P237" i="46"/>
  <c r="S237" i="46" s="1"/>
  <c r="AP238" i="13" s="1"/>
  <c r="S257" i="46"/>
  <c r="AP258" i="13" s="1"/>
  <c r="R276" i="46"/>
  <c r="O277" i="13" s="1"/>
  <c r="R4" i="46"/>
  <c r="O5" i="13" s="1"/>
  <c r="S10" i="46"/>
  <c r="AP11" i="13" s="1"/>
  <c r="S14" i="46"/>
  <c r="AP15" i="13" s="1"/>
  <c r="S25" i="46"/>
  <c r="AP26" i="13" s="1"/>
  <c r="R29" i="46"/>
  <c r="O30" i="13" s="1"/>
  <c r="R66" i="46"/>
  <c r="O67" i="13" s="1"/>
  <c r="S73" i="46"/>
  <c r="AP74" i="13" s="1"/>
  <c r="R86" i="46"/>
  <c r="O87" i="13" s="1"/>
  <c r="P89" i="46"/>
  <c r="S89" i="46" s="1"/>
  <c r="AP90" i="13" s="1"/>
  <c r="R96" i="46"/>
  <c r="O97" i="13" s="1"/>
  <c r="R155" i="46"/>
  <c r="O156" i="13" s="1"/>
  <c r="R168" i="46"/>
  <c r="O169" i="13" s="1"/>
  <c r="S183" i="46"/>
  <c r="AP184" i="13" s="1"/>
  <c r="R269" i="46"/>
  <c r="O270" i="13" s="1"/>
  <c r="R308" i="46"/>
  <c r="O309" i="13" s="1"/>
  <c r="R9" i="46"/>
  <c r="O10" i="13" s="1"/>
  <c r="R26" i="46"/>
  <c r="O27" i="13" s="1"/>
  <c r="P155" i="46"/>
  <c r="R161" i="46"/>
  <c r="O162" i="13" s="1"/>
  <c r="P336" i="46"/>
  <c r="S336" i="46" s="1"/>
  <c r="AP337" i="13" s="1"/>
  <c r="P342" i="46"/>
  <c r="S342" i="46" s="1"/>
  <c r="AP343" i="13" s="1"/>
  <c r="R13" i="46"/>
  <c r="O14" i="13" s="1"/>
  <c r="P124" i="46"/>
  <c r="P138" i="46"/>
  <c r="S138" i="46" s="1"/>
  <c r="AP139" i="13" s="1"/>
  <c r="P276" i="46"/>
  <c r="S276" i="46" s="1"/>
  <c r="AP277" i="13" s="1"/>
  <c r="S277" i="46"/>
  <c r="AP278" i="13" s="1"/>
  <c r="R5" i="46"/>
  <c r="O6" i="13" s="1"/>
  <c r="R17" i="46"/>
  <c r="O18" i="13" s="1"/>
  <c r="S36" i="46"/>
  <c r="AP37" i="13" s="1"/>
  <c r="R183" i="46"/>
  <c r="O184" i="13" s="1"/>
  <c r="R190" i="46"/>
  <c r="O191" i="13" s="1"/>
  <c r="P193" i="46"/>
  <c r="S193" i="46" s="1"/>
  <c r="AP194" i="13" s="1"/>
  <c r="R321" i="46"/>
  <c r="O322" i="13" s="1"/>
  <c r="P324" i="46"/>
  <c r="S324" i="46" s="1"/>
  <c r="AP325" i="13" s="1"/>
  <c r="P367" i="46"/>
  <c r="S367" i="46" s="1"/>
  <c r="AP368" i="13" s="1"/>
  <c r="R140" i="46"/>
  <c r="O141" i="13" s="1"/>
  <c r="R147" i="46"/>
  <c r="O148" i="13" s="1"/>
  <c r="P264" i="46"/>
  <c r="S264" i="46" s="1"/>
  <c r="AP265" i="13" s="1"/>
  <c r="P284" i="46"/>
  <c r="S284" i="46" s="1"/>
  <c r="AP285" i="13" s="1"/>
  <c r="R293" i="46"/>
  <c r="O294" i="13" s="1"/>
  <c r="P332" i="46"/>
  <c r="R12" i="46"/>
  <c r="O13" i="13" s="1"/>
  <c r="R7" i="45"/>
  <c r="N8" i="13" s="1"/>
  <c r="R10" i="45"/>
  <c r="N11" i="13" s="1"/>
  <c r="R14" i="45"/>
  <c r="N15" i="13" s="1"/>
  <c r="R26" i="45"/>
  <c r="N27" i="13" s="1"/>
  <c r="R33" i="45"/>
  <c r="N34" i="13" s="1"/>
  <c r="R47" i="45"/>
  <c r="N48" i="13" s="1"/>
  <c r="S50" i="45"/>
  <c r="AO51" i="13" s="1"/>
  <c r="R94" i="45"/>
  <c r="N95" i="13" s="1"/>
  <c r="R109" i="45"/>
  <c r="N110" i="13" s="1"/>
  <c r="S127" i="45"/>
  <c r="AO128" i="13" s="1"/>
  <c r="S184" i="45"/>
  <c r="AO185" i="13" s="1"/>
  <c r="S187" i="45"/>
  <c r="AO188" i="13" s="1"/>
  <c r="S199" i="45"/>
  <c r="AO200" i="13" s="1"/>
  <c r="S218" i="45"/>
  <c r="AO219" i="13" s="1"/>
  <c r="S222" i="45"/>
  <c r="AO223" i="13" s="1"/>
  <c r="S234" i="45"/>
  <c r="AO235" i="13" s="1"/>
  <c r="R244" i="45"/>
  <c r="N245" i="13" s="1"/>
  <c r="R267" i="45"/>
  <c r="N268" i="13" s="1"/>
  <c r="S274" i="45"/>
  <c r="AO275" i="13" s="1"/>
  <c r="R315" i="45"/>
  <c r="N316" i="13" s="1"/>
  <c r="S327" i="45"/>
  <c r="AO328" i="13" s="1"/>
  <c r="S331" i="45"/>
  <c r="AO332" i="13" s="1"/>
  <c r="R341" i="45"/>
  <c r="N342" i="13" s="1"/>
  <c r="S345" i="45"/>
  <c r="AO346" i="13" s="1"/>
  <c r="R349" i="45"/>
  <c r="N350" i="13" s="1"/>
  <c r="R357" i="45"/>
  <c r="N358" i="13" s="1"/>
  <c r="S361" i="45"/>
  <c r="AO362" i="13" s="1"/>
  <c r="R365" i="45"/>
  <c r="N366" i="13" s="1"/>
  <c r="R245" i="45"/>
  <c r="N246" i="13" s="1"/>
  <c r="R5" i="45"/>
  <c r="N6" i="13" s="1"/>
  <c r="S11" i="45"/>
  <c r="AO12" i="13" s="1"/>
  <c r="S15" i="45"/>
  <c r="AO16" i="13" s="1"/>
  <c r="S23" i="45"/>
  <c r="AO24" i="13" s="1"/>
  <c r="S72" i="45"/>
  <c r="AO73" i="13" s="1"/>
  <c r="R98" i="45"/>
  <c r="N99" i="13" s="1"/>
  <c r="R106" i="45"/>
  <c r="N107" i="13" s="1"/>
  <c r="R8" i="45"/>
  <c r="N9" i="13" s="1"/>
  <c r="R27" i="45"/>
  <c r="N28" i="13" s="1"/>
  <c r="R37" i="45"/>
  <c r="N38" i="13" s="1"/>
  <c r="S41" i="45"/>
  <c r="AO42" i="13" s="1"/>
  <c r="S62" i="45"/>
  <c r="AO63" i="13" s="1"/>
  <c r="R76" i="45"/>
  <c r="N77" i="13" s="1"/>
  <c r="S80" i="45"/>
  <c r="AO81" i="13" s="1"/>
  <c r="R88" i="45"/>
  <c r="N89" i="13" s="1"/>
  <c r="R92" i="45"/>
  <c r="N93" i="13" s="1"/>
  <c r="R95" i="45"/>
  <c r="N96" i="13" s="1"/>
  <c r="R118" i="45"/>
  <c r="N119" i="13" s="1"/>
  <c r="R152" i="45"/>
  <c r="N153" i="13" s="1"/>
  <c r="R163" i="45"/>
  <c r="N164" i="13" s="1"/>
  <c r="R171" i="45"/>
  <c r="N172" i="13" s="1"/>
  <c r="R182" i="45"/>
  <c r="N183" i="13" s="1"/>
  <c r="R212" i="45"/>
  <c r="N213" i="13" s="1"/>
  <c r="S242" i="45"/>
  <c r="AO243" i="13" s="1"/>
  <c r="S249" i="45"/>
  <c r="AO250" i="13" s="1"/>
  <c r="P268" i="45"/>
  <c r="S268" i="45" s="1"/>
  <c r="AO269" i="13" s="1"/>
  <c r="R283" i="45"/>
  <c r="N284" i="13" s="1"/>
  <c r="R291" i="45"/>
  <c r="N292" i="13" s="1"/>
  <c r="R295" i="45"/>
  <c r="N296" i="13" s="1"/>
  <c r="R299" i="45"/>
  <c r="N300" i="13" s="1"/>
  <c r="R307" i="45"/>
  <c r="N308" i="13" s="1"/>
  <c r="S16" i="45"/>
  <c r="AO17" i="13" s="1"/>
  <c r="R20" i="45"/>
  <c r="N21" i="13" s="1"/>
  <c r="R69" i="45"/>
  <c r="N70" i="13" s="1"/>
  <c r="S73" i="45"/>
  <c r="AO74" i="13" s="1"/>
  <c r="P92" i="45"/>
  <c r="S92" i="45" s="1"/>
  <c r="AO93" i="13" s="1"/>
  <c r="P95" i="45"/>
  <c r="S95" i="45" s="1"/>
  <c r="AO96" i="13" s="1"/>
  <c r="R99" i="45"/>
  <c r="N100" i="13" s="1"/>
  <c r="R122" i="45"/>
  <c r="N123" i="13" s="1"/>
  <c r="R129" i="45"/>
  <c r="N130" i="13" s="1"/>
  <c r="S137" i="45"/>
  <c r="AO138" i="13" s="1"/>
  <c r="S179" i="45"/>
  <c r="AO180" i="13" s="1"/>
  <c r="S193" i="45"/>
  <c r="AO194" i="13" s="1"/>
  <c r="S232" i="45"/>
  <c r="AO233" i="13" s="1"/>
  <c r="R242" i="45"/>
  <c r="N243" i="13" s="1"/>
  <c r="S317" i="45"/>
  <c r="AO318" i="13" s="1"/>
  <c r="S321" i="45"/>
  <c r="AO322" i="13" s="1"/>
  <c r="S329" i="45"/>
  <c r="AO330" i="13" s="1"/>
  <c r="S333" i="45"/>
  <c r="AO334" i="13" s="1"/>
  <c r="R351" i="45"/>
  <c r="N352" i="13" s="1"/>
  <c r="R355" i="45"/>
  <c r="N356" i="13" s="1"/>
  <c r="R367" i="45"/>
  <c r="N368" i="13" s="1"/>
  <c r="R334" i="45"/>
  <c r="N335" i="13" s="1"/>
  <c r="R9" i="45"/>
  <c r="N10" i="13" s="1"/>
  <c r="R13" i="45"/>
  <c r="N14" i="13" s="1"/>
  <c r="R32" i="45"/>
  <c r="N33" i="13" s="1"/>
  <c r="R46" i="45"/>
  <c r="N47" i="13" s="1"/>
  <c r="P49" i="45"/>
  <c r="S49" i="45" s="1"/>
  <c r="AO50" i="13" s="1"/>
  <c r="R70" i="45"/>
  <c r="N71" i="13" s="1"/>
  <c r="S96" i="45"/>
  <c r="AO97" i="13" s="1"/>
  <c r="S108" i="45"/>
  <c r="AO109" i="13" s="1"/>
  <c r="S123" i="45"/>
  <c r="AO124" i="13" s="1"/>
  <c r="S126" i="45"/>
  <c r="AO127" i="13" s="1"/>
  <c r="R134" i="45"/>
  <c r="N135" i="13" s="1"/>
  <c r="S138" i="45"/>
  <c r="AO139" i="13" s="1"/>
  <c r="R183" i="45"/>
  <c r="N184" i="13" s="1"/>
  <c r="S194" i="45"/>
  <c r="AO195" i="13" s="1"/>
  <c r="S217" i="45"/>
  <c r="AO218" i="13" s="1"/>
  <c r="S221" i="45"/>
  <c r="AO222" i="13" s="1"/>
  <c r="S225" i="45"/>
  <c r="AO226" i="13" s="1"/>
  <c r="R237" i="45"/>
  <c r="N238" i="13" s="1"/>
  <c r="R247" i="45"/>
  <c r="N248" i="13" s="1"/>
  <c r="R29" i="45"/>
  <c r="N30" i="13" s="1"/>
  <c r="R43" i="45"/>
  <c r="N44" i="13" s="1"/>
  <c r="R53" i="45"/>
  <c r="N54" i="13" s="1"/>
  <c r="R60" i="45"/>
  <c r="N61" i="13" s="1"/>
  <c r="R67" i="45"/>
  <c r="N68" i="13" s="1"/>
  <c r="R82" i="45"/>
  <c r="N83" i="13" s="1"/>
  <c r="R86" i="45"/>
  <c r="N87" i="13" s="1"/>
  <c r="S112" i="45"/>
  <c r="AO113" i="13" s="1"/>
  <c r="R138" i="45"/>
  <c r="N139" i="13" s="1"/>
  <c r="S142" i="45"/>
  <c r="AO143" i="13" s="1"/>
  <c r="R150" i="45"/>
  <c r="N151" i="13" s="1"/>
  <c r="S154" i="45"/>
  <c r="AO155" i="13" s="1"/>
  <c r="S157" i="45"/>
  <c r="AO158" i="13" s="1"/>
  <c r="R165" i="45"/>
  <c r="N166" i="13" s="1"/>
  <c r="R169" i="45"/>
  <c r="N170" i="13" s="1"/>
  <c r="S173" i="45"/>
  <c r="AO174" i="13" s="1"/>
  <c r="S180" i="45"/>
  <c r="AO181" i="13" s="1"/>
  <c r="R255" i="45"/>
  <c r="N256" i="13" s="1"/>
  <c r="S270" i="45"/>
  <c r="AO271" i="13" s="1"/>
  <c r="S285" i="45"/>
  <c r="AO286" i="13" s="1"/>
  <c r="S289" i="45"/>
  <c r="AO290" i="13" s="1"/>
  <c r="S315" i="45"/>
  <c r="AO316" i="13" s="1"/>
  <c r="P10" i="45"/>
  <c r="S10" i="45" s="1"/>
  <c r="AO11" i="13" s="1"/>
  <c r="R170" i="45"/>
  <c r="N171" i="13" s="1"/>
  <c r="P282" i="45"/>
  <c r="S282" i="45" s="1"/>
  <c r="AO283" i="13" s="1"/>
  <c r="R146" i="45"/>
  <c r="N147" i="13" s="1"/>
  <c r="R272" i="45"/>
  <c r="N273" i="13" s="1"/>
  <c r="R279" i="45"/>
  <c r="N280" i="13" s="1"/>
  <c r="P279" i="45"/>
  <c r="S279" i="45" s="1"/>
  <c r="AO280" i="13" s="1"/>
  <c r="P32" i="45"/>
  <c r="R154" i="45"/>
  <c r="N155" i="13" s="1"/>
  <c r="R222" i="45"/>
  <c r="N223" i="13" s="1"/>
  <c r="P283" i="45"/>
  <c r="R327" i="45"/>
  <c r="N328" i="13" s="1"/>
  <c r="R85" i="45"/>
  <c r="N86" i="13" s="1"/>
  <c r="P88" i="45"/>
  <c r="S88" i="45" s="1"/>
  <c r="AO89" i="13" s="1"/>
  <c r="R112" i="45"/>
  <c r="N113" i="13" s="1"/>
  <c r="P165" i="45"/>
  <c r="S165" i="45" s="1"/>
  <c r="AO166" i="13" s="1"/>
  <c r="R219" i="45"/>
  <c r="N220" i="13" s="1"/>
  <c r="P219" i="45"/>
  <c r="P357" i="45"/>
  <c r="S357" i="45" s="1"/>
  <c r="AO358" i="13" s="1"/>
  <c r="R190" i="45"/>
  <c r="N191" i="13" s="1"/>
  <c r="S51" i="45"/>
  <c r="AO52" i="13" s="1"/>
  <c r="P169" i="45"/>
  <c r="S169" i="45" s="1"/>
  <c r="AO170" i="13" s="1"/>
  <c r="P86" i="45"/>
  <c r="S86" i="45" s="1"/>
  <c r="AO87" i="13" s="1"/>
  <c r="R89" i="45"/>
  <c r="N90" i="13" s="1"/>
  <c r="P99" i="45"/>
  <c r="S99" i="45" s="1"/>
  <c r="AO100" i="13" s="1"/>
  <c r="R116" i="45"/>
  <c r="N117" i="13" s="1"/>
  <c r="R130" i="45"/>
  <c r="N131" i="13" s="1"/>
  <c r="R166" i="45"/>
  <c r="N167" i="13" s="1"/>
  <c r="P252" i="45"/>
  <c r="S252" i="45" s="1"/>
  <c r="AO253" i="13" s="1"/>
  <c r="R358" i="45"/>
  <c r="N359" i="13" s="1"/>
  <c r="R211" i="45"/>
  <c r="N212" i="13" s="1"/>
  <c r="R284" i="45"/>
  <c r="N285" i="13" s="1"/>
  <c r="R319" i="45"/>
  <c r="N320" i="13" s="1"/>
  <c r="R76" i="44"/>
  <c r="M77" i="13" s="1"/>
  <c r="S106" i="44"/>
  <c r="AN107" i="13" s="1"/>
  <c r="R5" i="44"/>
  <c r="M6" i="13" s="1"/>
  <c r="S23" i="44"/>
  <c r="AN24" i="13" s="1"/>
  <c r="S38" i="44"/>
  <c r="AN39" i="13" s="1"/>
  <c r="S65" i="44"/>
  <c r="AN66" i="13" s="1"/>
  <c r="S80" i="44"/>
  <c r="AN81" i="13" s="1"/>
  <c r="R87" i="44"/>
  <c r="M88" i="13" s="1"/>
  <c r="R91" i="44"/>
  <c r="M92" i="13" s="1"/>
  <c r="S107" i="44"/>
  <c r="AN108" i="13" s="1"/>
  <c r="S133" i="44"/>
  <c r="AN134" i="13" s="1"/>
  <c r="R140" i="44"/>
  <c r="M141" i="13" s="1"/>
  <c r="S144" i="44"/>
  <c r="AN145" i="13" s="1"/>
  <c r="P5" i="44"/>
  <c r="S5" i="44" s="1"/>
  <c r="AN6" i="13" s="1"/>
  <c r="S50" i="44"/>
  <c r="AN51" i="13" s="1"/>
  <c r="R65" i="44"/>
  <c r="M66" i="13" s="1"/>
  <c r="S77" i="44"/>
  <c r="AN78" i="13" s="1"/>
  <c r="P91" i="44"/>
  <c r="S91" i="44" s="1"/>
  <c r="AN92" i="13" s="1"/>
  <c r="S166" i="44"/>
  <c r="AN167" i="13" s="1"/>
  <c r="R170" i="44"/>
  <c r="M171" i="13" s="1"/>
  <c r="S185" i="44"/>
  <c r="AN186" i="13" s="1"/>
  <c r="S215" i="44"/>
  <c r="AN216" i="13" s="1"/>
  <c r="R218" i="44"/>
  <c r="M219" i="13" s="1"/>
  <c r="R286" i="44"/>
  <c r="M287" i="13" s="1"/>
  <c r="S309" i="44"/>
  <c r="AN310" i="13" s="1"/>
  <c r="R316" i="44"/>
  <c r="M317" i="13" s="1"/>
  <c r="R9" i="44"/>
  <c r="M10" i="13" s="1"/>
  <c r="R13" i="44"/>
  <c r="M14" i="13" s="1"/>
  <c r="R17" i="44"/>
  <c r="M18" i="13" s="1"/>
  <c r="S200" i="44"/>
  <c r="AN201" i="13" s="1"/>
  <c r="R235" i="44"/>
  <c r="M236" i="13" s="1"/>
  <c r="S314" i="44"/>
  <c r="AN315" i="13" s="1"/>
  <c r="P78" i="44"/>
  <c r="S78" i="44" s="1"/>
  <c r="AN79" i="13" s="1"/>
  <c r="R102" i="44"/>
  <c r="M103" i="13" s="1"/>
  <c r="R116" i="44"/>
  <c r="M117" i="13" s="1"/>
  <c r="R120" i="44"/>
  <c r="M121" i="13" s="1"/>
  <c r="R135" i="44"/>
  <c r="M136" i="13" s="1"/>
  <c r="S183" i="44"/>
  <c r="AN184" i="13" s="1"/>
  <c r="S7" i="44"/>
  <c r="AN8" i="13" s="1"/>
  <c r="S10" i="44"/>
  <c r="AN11" i="13" s="1"/>
  <c r="S14" i="44"/>
  <c r="AN15" i="13" s="1"/>
  <c r="R30" i="44"/>
  <c r="M31" i="13" s="1"/>
  <c r="R37" i="44"/>
  <c r="M38" i="13" s="1"/>
  <c r="R60" i="44"/>
  <c r="M61" i="13" s="1"/>
  <c r="R71" i="44"/>
  <c r="M72" i="13" s="1"/>
  <c r="R75" i="44"/>
  <c r="M76" i="13" s="1"/>
  <c r="S96" i="44"/>
  <c r="AN97" i="13" s="1"/>
  <c r="S99" i="44"/>
  <c r="AN100" i="13" s="1"/>
  <c r="R106" i="44"/>
  <c r="M107" i="13" s="1"/>
  <c r="S113" i="44"/>
  <c r="AN114" i="13" s="1"/>
  <c r="S128" i="44"/>
  <c r="AN129" i="13" s="1"/>
  <c r="S132" i="44"/>
  <c r="AN133" i="13" s="1"/>
  <c r="R139" i="44"/>
  <c r="M140" i="13" s="1"/>
  <c r="R240" i="44"/>
  <c r="M241" i="13" s="1"/>
  <c r="R325" i="44"/>
  <c r="M326" i="13" s="1"/>
  <c r="S329" i="44"/>
  <c r="AN330" i="13" s="1"/>
  <c r="S82" i="44"/>
  <c r="AN83" i="13" s="1"/>
  <c r="R88" i="44"/>
  <c r="M89" i="13" s="1"/>
  <c r="R179" i="44"/>
  <c r="M180" i="13" s="1"/>
  <c r="R243" i="44"/>
  <c r="M244" i="13" s="1"/>
  <c r="R260" i="44"/>
  <c r="M261" i="13" s="1"/>
  <c r="R41" i="44"/>
  <c r="M42" i="13" s="1"/>
  <c r="R45" i="44"/>
  <c r="M46" i="13" s="1"/>
  <c r="R49" i="44"/>
  <c r="M50" i="13" s="1"/>
  <c r="R57" i="44"/>
  <c r="M58" i="13" s="1"/>
  <c r="S184" i="44"/>
  <c r="AN185" i="13" s="1"/>
  <c r="R264" i="44"/>
  <c r="M265" i="13" s="1"/>
  <c r="P278" i="44"/>
  <c r="S278" i="44" s="1"/>
  <c r="AN279" i="13" s="1"/>
  <c r="R344" i="44"/>
  <c r="M345" i="13" s="1"/>
  <c r="R272" i="44"/>
  <c r="M273" i="13" s="1"/>
  <c r="R200" i="44"/>
  <c r="M201" i="13" s="1"/>
  <c r="R252" i="44"/>
  <c r="M253" i="13" s="1"/>
  <c r="R352" i="44"/>
  <c r="M353" i="13" s="1"/>
  <c r="P39" i="44"/>
  <c r="S39" i="44" s="1"/>
  <c r="AN40" i="13" s="1"/>
  <c r="R121" i="44"/>
  <c r="M122" i="13" s="1"/>
  <c r="S160" i="44"/>
  <c r="AN161" i="13" s="1"/>
  <c r="R171" i="44"/>
  <c r="M172" i="13" s="1"/>
  <c r="R208" i="44"/>
  <c r="M209" i="13" s="1"/>
  <c r="S357" i="44"/>
  <c r="AN358" i="13" s="1"/>
  <c r="S118" i="44"/>
  <c r="AN119" i="13" s="1"/>
  <c r="R317" i="44"/>
  <c r="M318" i="13" s="1"/>
  <c r="R256" i="44"/>
  <c r="M257" i="13" s="1"/>
  <c r="R32" i="43"/>
  <c r="L33" i="13" s="1"/>
  <c r="R58" i="43"/>
  <c r="L59" i="13" s="1"/>
  <c r="S62" i="43"/>
  <c r="AM63" i="13" s="1"/>
  <c r="R65" i="43"/>
  <c r="L66" i="13" s="1"/>
  <c r="S69" i="43"/>
  <c r="AM70" i="13" s="1"/>
  <c r="R146" i="43"/>
  <c r="L147" i="13" s="1"/>
  <c r="S160" i="43"/>
  <c r="AM161" i="13" s="1"/>
  <c r="R216" i="43"/>
  <c r="L217" i="13" s="1"/>
  <c r="S230" i="43"/>
  <c r="AM231" i="13" s="1"/>
  <c r="S234" i="43"/>
  <c r="AM235" i="13" s="1"/>
  <c r="S238" i="43"/>
  <c r="AM239" i="13" s="1"/>
  <c r="R241" i="43"/>
  <c r="L242" i="13" s="1"/>
  <c r="S253" i="43"/>
  <c r="AM254" i="13" s="1"/>
  <c r="P256" i="43"/>
  <c r="S256" i="43" s="1"/>
  <c r="AM257" i="13" s="1"/>
  <c r="R268" i="43"/>
  <c r="L269" i="13" s="1"/>
  <c r="R272" i="43"/>
  <c r="L273" i="13" s="1"/>
  <c r="R297" i="43"/>
  <c r="L298" i="13" s="1"/>
  <c r="R337" i="43"/>
  <c r="L338" i="13" s="1"/>
  <c r="S359" i="43"/>
  <c r="AM360" i="13" s="1"/>
  <c r="S363" i="43"/>
  <c r="AM364" i="13" s="1"/>
  <c r="S81" i="43"/>
  <c r="AM82" i="13" s="1"/>
  <c r="R44" i="43"/>
  <c r="L45" i="13" s="1"/>
  <c r="R55" i="43"/>
  <c r="L56" i="13" s="1"/>
  <c r="R59" i="43"/>
  <c r="L60" i="13" s="1"/>
  <c r="R66" i="43"/>
  <c r="L67" i="13" s="1"/>
  <c r="R94" i="43"/>
  <c r="L95" i="13" s="1"/>
  <c r="S147" i="43"/>
  <c r="AM148" i="13" s="1"/>
  <c r="S161" i="43"/>
  <c r="AM162" i="13" s="1"/>
  <c r="S180" i="43"/>
  <c r="AM181" i="13" s="1"/>
  <c r="S184" i="43"/>
  <c r="AM185" i="13" s="1"/>
  <c r="S269" i="43"/>
  <c r="AM270" i="13" s="1"/>
  <c r="P279" i="43"/>
  <c r="S279" i="43" s="1"/>
  <c r="AM280" i="13" s="1"/>
  <c r="R309" i="43"/>
  <c r="L310" i="13" s="1"/>
  <c r="S360" i="43"/>
  <c r="AM361" i="13" s="1"/>
  <c r="S364" i="43"/>
  <c r="AM365" i="13" s="1"/>
  <c r="S120" i="43"/>
  <c r="AM121" i="13" s="1"/>
  <c r="S345" i="43"/>
  <c r="AM346" i="13" s="1"/>
  <c r="R34" i="43"/>
  <c r="L35" i="13" s="1"/>
  <c r="S56" i="43"/>
  <c r="AM57" i="13" s="1"/>
  <c r="S75" i="43"/>
  <c r="AM76" i="13" s="1"/>
  <c r="R87" i="43"/>
  <c r="L88" i="13" s="1"/>
  <c r="R91" i="43"/>
  <c r="L92" i="13" s="1"/>
  <c r="R151" i="43"/>
  <c r="L152" i="13" s="1"/>
  <c r="S181" i="43"/>
  <c r="AM182" i="13" s="1"/>
  <c r="S195" i="43"/>
  <c r="AM196" i="13" s="1"/>
  <c r="S214" i="43"/>
  <c r="AM215" i="13" s="1"/>
  <c r="P217" i="43"/>
  <c r="S217" i="43" s="1"/>
  <c r="AM218" i="13" s="1"/>
  <c r="R221" i="43"/>
  <c r="L222" i="13" s="1"/>
  <c r="R224" i="43"/>
  <c r="L225" i="13" s="1"/>
  <c r="R240" i="43"/>
  <c r="L241" i="13" s="1"/>
  <c r="S291" i="43"/>
  <c r="AM292" i="13" s="1"/>
  <c r="S349" i="43"/>
  <c r="AM350" i="13" s="1"/>
  <c r="S353" i="43"/>
  <c r="AM354" i="13" s="1"/>
  <c r="S361" i="43"/>
  <c r="AM362" i="13" s="1"/>
  <c r="S365" i="43"/>
  <c r="AM366" i="13" s="1"/>
  <c r="S221" i="43"/>
  <c r="AM222" i="13" s="1"/>
  <c r="S240" i="43"/>
  <c r="AM241" i="13" s="1"/>
  <c r="S310" i="43"/>
  <c r="AM311" i="13" s="1"/>
  <c r="S332" i="43"/>
  <c r="AM333" i="13" s="1"/>
  <c r="R49" i="43"/>
  <c r="L50" i="13" s="1"/>
  <c r="R61" i="43"/>
  <c r="L62" i="13" s="1"/>
  <c r="R68" i="43"/>
  <c r="L69" i="13" s="1"/>
  <c r="R72" i="43"/>
  <c r="L73" i="13" s="1"/>
  <c r="S80" i="43"/>
  <c r="AM81" i="13" s="1"/>
  <c r="S98" i="43"/>
  <c r="AM99" i="13" s="1"/>
  <c r="S102" i="43"/>
  <c r="AM103" i="13" s="1"/>
  <c r="S106" i="43"/>
  <c r="AM107" i="13" s="1"/>
  <c r="S110" i="43"/>
  <c r="AM111" i="13" s="1"/>
  <c r="S114" i="43"/>
  <c r="AM115" i="13" s="1"/>
  <c r="S118" i="43"/>
  <c r="AM119" i="13" s="1"/>
  <c r="S125" i="43"/>
  <c r="AM126" i="13" s="1"/>
  <c r="P174" i="43"/>
  <c r="S174" i="43" s="1"/>
  <c r="AM175" i="13" s="1"/>
  <c r="R182" i="43"/>
  <c r="L183" i="13" s="1"/>
  <c r="R189" i="43"/>
  <c r="L190" i="13" s="1"/>
  <c r="S196" i="43"/>
  <c r="AM197" i="13" s="1"/>
  <c r="R211" i="43"/>
  <c r="L212" i="13" s="1"/>
  <c r="S218" i="43"/>
  <c r="AM219" i="13" s="1"/>
  <c r="R222" i="43"/>
  <c r="L223" i="13" s="1"/>
  <c r="S225" i="43"/>
  <c r="AM226" i="13" s="1"/>
  <c r="R237" i="43"/>
  <c r="L238" i="13" s="1"/>
  <c r="S244" i="43"/>
  <c r="AM245" i="13" s="1"/>
  <c r="R259" i="43"/>
  <c r="L260" i="13" s="1"/>
  <c r="R263" i="43"/>
  <c r="L264" i="13" s="1"/>
  <c r="R275" i="43"/>
  <c r="L276" i="13" s="1"/>
  <c r="R281" i="43"/>
  <c r="L282" i="13" s="1"/>
  <c r="R326" i="43"/>
  <c r="L327" i="13" s="1"/>
  <c r="R329" i="43"/>
  <c r="L330" i="13" s="1"/>
  <c r="P65" i="43"/>
  <c r="S65" i="43" s="1"/>
  <c r="AM66" i="13" s="1"/>
  <c r="R133" i="43"/>
  <c r="L134" i="13" s="1"/>
  <c r="R137" i="43"/>
  <c r="L138" i="13" s="1"/>
  <c r="R141" i="43"/>
  <c r="L142" i="13" s="1"/>
  <c r="R165" i="43"/>
  <c r="L166" i="13" s="1"/>
  <c r="P210" i="43"/>
  <c r="S210" i="43" s="1"/>
  <c r="AM211" i="13" s="1"/>
  <c r="P272" i="43"/>
  <c r="S272" i="43" s="1"/>
  <c r="AM273" i="13" s="1"/>
  <c r="R330" i="43"/>
  <c r="L331" i="13" s="1"/>
  <c r="R48" i="43"/>
  <c r="L49" i="13" s="1"/>
  <c r="R52" i="43"/>
  <c r="L53" i="13" s="1"/>
  <c r="R70" i="43"/>
  <c r="L71" i="13" s="1"/>
  <c r="R149" i="43"/>
  <c r="L150" i="13" s="1"/>
  <c r="R153" i="43"/>
  <c r="L154" i="13" s="1"/>
  <c r="R28" i="43"/>
  <c r="L29" i="13" s="1"/>
  <c r="S131" i="43"/>
  <c r="AM132" i="13" s="1"/>
  <c r="R142" i="43"/>
  <c r="L143" i="13" s="1"/>
  <c r="R198" i="43"/>
  <c r="L199" i="13" s="1"/>
  <c r="R244" i="43"/>
  <c r="L245" i="13" s="1"/>
  <c r="R307" i="43"/>
  <c r="L308" i="13" s="1"/>
  <c r="R36" i="43"/>
  <c r="L37" i="13" s="1"/>
  <c r="R264" i="43"/>
  <c r="L265" i="13" s="1"/>
  <c r="R353" i="43"/>
  <c r="L354" i="13" s="1"/>
  <c r="P43" i="43"/>
  <c r="S43" i="43" s="1"/>
  <c r="AM44" i="13" s="1"/>
  <c r="P58" i="43"/>
  <c r="S58" i="43" s="1"/>
  <c r="AM59" i="13" s="1"/>
  <c r="R80" i="43"/>
  <c r="L81" i="13" s="1"/>
  <c r="P182" i="43"/>
  <c r="P206" i="43"/>
  <c r="S206" i="43" s="1"/>
  <c r="AM207" i="13" s="1"/>
  <c r="P268" i="43"/>
  <c r="S268" i="43" s="1"/>
  <c r="AM269" i="13" s="1"/>
  <c r="R360" i="43"/>
  <c r="L361" i="13" s="1"/>
  <c r="R48" i="42"/>
  <c r="K49" i="13" s="1"/>
  <c r="R280" i="42"/>
  <c r="K281" i="13" s="1"/>
  <c r="R93" i="42"/>
  <c r="K94" i="13" s="1"/>
  <c r="R223" i="42"/>
  <c r="K224" i="13" s="1"/>
  <c r="R254" i="42"/>
  <c r="K255" i="13" s="1"/>
  <c r="R261" i="42"/>
  <c r="K262" i="13" s="1"/>
  <c r="R47" i="42"/>
  <c r="K48" i="13" s="1"/>
  <c r="R51" i="42"/>
  <c r="K52" i="13" s="1"/>
  <c r="R178" i="42"/>
  <c r="K179" i="13" s="1"/>
  <c r="S9" i="42"/>
  <c r="AL10" i="13" s="1"/>
  <c r="R29" i="42"/>
  <c r="K30" i="13" s="1"/>
  <c r="R39" i="42"/>
  <c r="K40" i="13" s="1"/>
  <c r="R43" i="42"/>
  <c r="K44" i="13" s="1"/>
  <c r="S46" i="42"/>
  <c r="AL47" i="13" s="1"/>
  <c r="R92" i="42"/>
  <c r="K93" i="13" s="1"/>
  <c r="R111" i="42"/>
  <c r="K112" i="13" s="1"/>
  <c r="R115" i="42"/>
  <c r="K116" i="13" s="1"/>
  <c r="S167" i="42"/>
  <c r="AL168" i="13" s="1"/>
  <c r="S186" i="42"/>
  <c r="AL187" i="13" s="1"/>
  <c r="S193" i="42"/>
  <c r="AL194" i="13" s="1"/>
  <c r="R201" i="42"/>
  <c r="K202" i="13" s="1"/>
  <c r="R205" i="42"/>
  <c r="K206" i="13" s="1"/>
  <c r="S208" i="42"/>
  <c r="AL209" i="13" s="1"/>
  <c r="S231" i="42"/>
  <c r="AL232" i="13" s="1"/>
  <c r="R311" i="42"/>
  <c r="K312" i="13" s="1"/>
  <c r="R329" i="42"/>
  <c r="K330" i="13" s="1"/>
  <c r="S7" i="42"/>
  <c r="AL8" i="13" s="1"/>
  <c r="S10" i="42"/>
  <c r="AL11" i="13" s="1"/>
  <c r="S47" i="42"/>
  <c r="AL48" i="13" s="1"/>
  <c r="S62" i="42"/>
  <c r="AL63" i="13" s="1"/>
  <c r="R66" i="42"/>
  <c r="K67" i="13" s="1"/>
  <c r="R74" i="42"/>
  <c r="K75" i="13" s="1"/>
  <c r="R82" i="42"/>
  <c r="K83" i="13" s="1"/>
  <c r="R90" i="42"/>
  <c r="K91" i="13" s="1"/>
  <c r="S112" i="42"/>
  <c r="AL113" i="13" s="1"/>
  <c r="R138" i="42"/>
  <c r="K139" i="13" s="1"/>
  <c r="R146" i="42"/>
  <c r="K147" i="13" s="1"/>
  <c r="R154" i="42"/>
  <c r="K155" i="13" s="1"/>
  <c r="S194" i="42"/>
  <c r="AL195" i="13" s="1"/>
  <c r="S209" i="42"/>
  <c r="AL210" i="13" s="1"/>
  <c r="S51" i="42"/>
  <c r="AL52" i="13" s="1"/>
  <c r="R292" i="42"/>
  <c r="K293" i="13" s="1"/>
  <c r="R11" i="42"/>
  <c r="K12" i="13" s="1"/>
  <c r="R15" i="42"/>
  <c r="K16" i="13" s="1"/>
  <c r="S34" i="42"/>
  <c r="AL35" i="13" s="1"/>
  <c r="S37" i="42"/>
  <c r="AL38" i="13" s="1"/>
  <c r="R52" i="42"/>
  <c r="K53" i="13" s="1"/>
  <c r="S59" i="42"/>
  <c r="AL60" i="13" s="1"/>
  <c r="S139" i="42"/>
  <c r="AL140" i="13" s="1"/>
  <c r="S147" i="42"/>
  <c r="AL148" i="13" s="1"/>
  <c r="S151" i="42"/>
  <c r="AL152" i="13" s="1"/>
  <c r="R158" i="42"/>
  <c r="K159" i="13" s="1"/>
  <c r="S181" i="42"/>
  <c r="AL182" i="13" s="1"/>
  <c r="R185" i="42"/>
  <c r="K186" i="13" s="1"/>
  <c r="S210" i="42"/>
  <c r="AL211" i="13" s="1"/>
  <c r="S229" i="42"/>
  <c r="AL230" i="13" s="1"/>
  <c r="R299" i="42"/>
  <c r="K300" i="13" s="1"/>
  <c r="S35" i="42"/>
  <c r="AL36" i="13" s="1"/>
  <c r="S38" i="42"/>
  <c r="AL39" i="13" s="1"/>
  <c r="R56" i="42"/>
  <c r="K57" i="13" s="1"/>
  <c r="S178" i="42"/>
  <c r="AL179" i="13" s="1"/>
  <c r="S182" i="42"/>
  <c r="AL183" i="13" s="1"/>
  <c r="S192" i="42"/>
  <c r="AL193" i="13" s="1"/>
  <c r="R230" i="42"/>
  <c r="K231" i="13" s="1"/>
  <c r="R249" i="42"/>
  <c r="K250" i="13" s="1"/>
  <c r="R20" i="42"/>
  <c r="K21" i="13" s="1"/>
  <c r="S24" i="42"/>
  <c r="AL25" i="13" s="1"/>
  <c r="S28" i="42"/>
  <c r="AL29" i="13" s="1"/>
  <c r="S53" i="42"/>
  <c r="AL54" i="13" s="1"/>
  <c r="R95" i="42"/>
  <c r="K96" i="13" s="1"/>
  <c r="R99" i="42"/>
  <c r="K100" i="13" s="1"/>
  <c r="R182" i="42"/>
  <c r="K183" i="13" s="1"/>
  <c r="S219" i="42"/>
  <c r="AL220" i="13" s="1"/>
  <c r="S242" i="42"/>
  <c r="AL243" i="13" s="1"/>
  <c r="S246" i="42"/>
  <c r="AL247" i="13" s="1"/>
  <c r="R257" i="42"/>
  <c r="K258" i="13" s="1"/>
  <c r="R284" i="42"/>
  <c r="K285" i="13" s="1"/>
  <c r="R288" i="42"/>
  <c r="K289" i="13" s="1"/>
  <c r="R300" i="42"/>
  <c r="K301" i="13" s="1"/>
  <c r="R134" i="41"/>
  <c r="J135" i="13" s="1"/>
  <c r="R141" i="41"/>
  <c r="J142" i="13" s="1"/>
  <c r="R202" i="41"/>
  <c r="J203" i="13" s="1"/>
  <c r="R325" i="41"/>
  <c r="J326" i="13" s="1"/>
  <c r="S333" i="41"/>
  <c r="AK334" i="13" s="1"/>
  <c r="P308" i="41"/>
  <c r="S308" i="41" s="1"/>
  <c r="AK309" i="13" s="1"/>
  <c r="R11" i="41"/>
  <c r="J12" i="13" s="1"/>
  <c r="R26" i="41"/>
  <c r="J27" i="13" s="1"/>
  <c r="R178" i="41"/>
  <c r="J179" i="13" s="1"/>
  <c r="R9" i="41"/>
  <c r="J10" i="13" s="1"/>
  <c r="R125" i="41"/>
  <c r="J126" i="13" s="1"/>
  <c r="S175" i="41"/>
  <c r="AK176" i="13" s="1"/>
  <c r="R291" i="41"/>
  <c r="J292" i="13" s="1"/>
  <c r="S225" i="41"/>
  <c r="AK226" i="13" s="1"/>
  <c r="S5" i="41"/>
  <c r="AK6" i="13" s="1"/>
  <c r="R34" i="41"/>
  <c r="J35" i="13" s="1"/>
  <c r="S45" i="41"/>
  <c r="AK46" i="13" s="1"/>
  <c r="S49" i="41"/>
  <c r="AK50" i="13" s="1"/>
  <c r="R53" i="41"/>
  <c r="J54" i="13" s="1"/>
  <c r="S70" i="41"/>
  <c r="AK71" i="13" s="1"/>
  <c r="R78" i="41"/>
  <c r="J79" i="13" s="1"/>
  <c r="R86" i="41"/>
  <c r="J87" i="13" s="1"/>
  <c r="S130" i="41"/>
  <c r="AK131" i="13" s="1"/>
  <c r="S134" i="41"/>
  <c r="AK135" i="13" s="1"/>
  <c r="R137" i="41"/>
  <c r="J138" i="13" s="1"/>
  <c r="R149" i="41"/>
  <c r="J150" i="13" s="1"/>
  <c r="R153" i="41"/>
  <c r="J154" i="13" s="1"/>
  <c r="R174" i="41"/>
  <c r="J175" i="13" s="1"/>
  <c r="S178" i="41"/>
  <c r="AK179" i="13" s="1"/>
  <c r="R188" i="41"/>
  <c r="J189" i="13" s="1"/>
  <c r="R205" i="41"/>
  <c r="J206" i="13" s="1"/>
  <c r="S241" i="41"/>
  <c r="AK242" i="13" s="1"/>
  <c r="R274" i="41"/>
  <c r="J275" i="13" s="1"/>
  <c r="R294" i="41"/>
  <c r="J295" i="13" s="1"/>
  <c r="S302" i="41"/>
  <c r="AK303" i="13" s="1"/>
  <c r="P316" i="41"/>
  <c r="S316" i="41" s="1"/>
  <c r="AK317" i="13" s="1"/>
  <c r="S348" i="41"/>
  <c r="AK349" i="13" s="1"/>
  <c r="P367" i="41"/>
  <c r="S367" i="41" s="1"/>
  <c r="AK368" i="13" s="1"/>
  <c r="S123" i="41"/>
  <c r="AK124" i="13" s="1"/>
  <c r="S6" i="41"/>
  <c r="AK7" i="13" s="1"/>
  <c r="R83" i="41"/>
  <c r="J84" i="13" s="1"/>
  <c r="S87" i="41"/>
  <c r="AK88" i="13" s="1"/>
  <c r="R91" i="41"/>
  <c r="J92" i="13" s="1"/>
  <c r="S138" i="41"/>
  <c r="AK139" i="13" s="1"/>
  <c r="R160" i="41"/>
  <c r="J161" i="13" s="1"/>
  <c r="P182" i="41"/>
  <c r="S182" i="41" s="1"/>
  <c r="AK183" i="13" s="1"/>
  <c r="R217" i="41"/>
  <c r="J218" i="13" s="1"/>
  <c r="P220" i="41"/>
  <c r="S220" i="41" s="1"/>
  <c r="AK221" i="13" s="1"/>
  <c r="S256" i="41"/>
  <c r="AK257" i="13" s="1"/>
  <c r="P287" i="41"/>
  <c r="S295" i="41"/>
  <c r="AK296" i="13" s="1"/>
  <c r="S299" i="41"/>
  <c r="AK300" i="13" s="1"/>
  <c r="S317" i="41"/>
  <c r="AK318" i="13" s="1"/>
  <c r="R335" i="41"/>
  <c r="J336" i="13" s="1"/>
  <c r="S4" i="41"/>
  <c r="AK5" i="13" s="1"/>
  <c r="R7" i="41"/>
  <c r="J8" i="13" s="1"/>
  <c r="R21" i="41"/>
  <c r="J22" i="13" s="1"/>
  <c r="R25" i="41"/>
  <c r="J26" i="13" s="1"/>
  <c r="S98" i="41"/>
  <c r="AK99" i="13" s="1"/>
  <c r="S106" i="41"/>
  <c r="AK107" i="13" s="1"/>
  <c r="R110" i="41"/>
  <c r="J111" i="13" s="1"/>
  <c r="R124" i="41"/>
  <c r="J125" i="13" s="1"/>
  <c r="S150" i="41"/>
  <c r="AK151" i="13" s="1"/>
  <c r="S168" i="41"/>
  <c r="AK169" i="13" s="1"/>
  <c r="S179" i="41"/>
  <c r="AK180" i="13" s="1"/>
  <c r="S193" i="41"/>
  <c r="AK194" i="13" s="1"/>
  <c r="R206" i="41"/>
  <c r="J207" i="13" s="1"/>
  <c r="S210" i="41"/>
  <c r="AK211" i="13" s="1"/>
  <c r="P217" i="41"/>
  <c r="R221" i="41"/>
  <c r="J222" i="13" s="1"/>
  <c r="R239" i="41"/>
  <c r="J240" i="13" s="1"/>
  <c r="R272" i="41"/>
  <c r="J273" i="13" s="1"/>
  <c r="P278" i="41"/>
  <c r="S278" i="41" s="1"/>
  <c r="AK279" i="13" s="1"/>
  <c r="R296" i="41"/>
  <c r="J297" i="13" s="1"/>
  <c r="R332" i="41"/>
  <c r="J333" i="13" s="1"/>
  <c r="R342" i="41"/>
  <c r="J343" i="13" s="1"/>
  <c r="R36" i="41"/>
  <c r="J37" i="13" s="1"/>
  <c r="R107" i="41"/>
  <c r="J108" i="13" s="1"/>
  <c r="S114" i="41"/>
  <c r="AK115" i="13" s="1"/>
  <c r="S239" i="41"/>
  <c r="AK240" i="13" s="1"/>
  <c r="S285" i="41"/>
  <c r="AK286" i="13" s="1"/>
  <c r="R336" i="41"/>
  <c r="J337" i="13" s="1"/>
  <c r="R339" i="41"/>
  <c r="J340" i="13" s="1"/>
  <c r="P342" i="41"/>
  <c r="S342" i="41" s="1"/>
  <c r="AK343" i="13" s="1"/>
  <c r="S40" i="41"/>
  <c r="AK41" i="13" s="1"/>
  <c r="R48" i="41"/>
  <c r="J49" i="13" s="1"/>
  <c r="R52" i="41"/>
  <c r="J53" i="13" s="1"/>
  <c r="S77" i="41"/>
  <c r="AK78" i="13" s="1"/>
  <c r="R115" i="41"/>
  <c r="J116" i="13" s="1"/>
  <c r="R122" i="41"/>
  <c r="J123" i="13" s="1"/>
  <c r="R133" i="41"/>
  <c r="J134" i="13" s="1"/>
  <c r="R140" i="41"/>
  <c r="J141" i="13" s="1"/>
  <c r="R162" i="41"/>
  <c r="J163" i="13" s="1"/>
  <c r="S173" i="41"/>
  <c r="AK174" i="13" s="1"/>
  <c r="S194" i="41"/>
  <c r="AK195" i="13" s="1"/>
  <c r="R201" i="41"/>
  <c r="J202" i="13" s="1"/>
  <c r="S244" i="41"/>
  <c r="AK245" i="13" s="1"/>
  <c r="P254" i="41"/>
  <c r="S254" i="41" s="1"/>
  <c r="AK255" i="13" s="1"/>
  <c r="R258" i="41"/>
  <c r="J259" i="13" s="1"/>
  <c r="S273" i="41"/>
  <c r="AK274" i="13" s="1"/>
  <c r="R301" i="41"/>
  <c r="J302" i="13" s="1"/>
  <c r="R305" i="41"/>
  <c r="J306" i="13" s="1"/>
  <c r="R312" i="41"/>
  <c r="J313" i="13" s="1"/>
  <c r="S329" i="41"/>
  <c r="AK330" i="13" s="1"/>
  <c r="R337" i="41"/>
  <c r="J338" i="13" s="1"/>
  <c r="R347" i="41"/>
  <c r="J348" i="13" s="1"/>
  <c r="P133" i="40"/>
  <c r="P128" i="40"/>
  <c r="S128" i="40" s="1"/>
  <c r="AJ129" i="13" s="1"/>
  <c r="R154" i="40"/>
  <c r="I155" i="13" s="1"/>
  <c r="R337" i="40"/>
  <c r="I338" i="13" s="1"/>
  <c r="S324" i="40"/>
  <c r="AJ325" i="13" s="1"/>
  <c r="S298" i="40"/>
  <c r="AJ299" i="13" s="1"/>
  <c r="S302" i="40"/>
  <c r="AJ303" i="13" s="1"/>
  <c r="S306" i="40"/>
  <c r="AJ307" i="13" s="1"/>
  <c r="R156" i="40"/>
  <c r="I157" i="13" s="1"/>
  <c r="S180" i="40"/>
  <c r="AJ181" i="13" s="1"/>
  <c r="S230" i="40"/>
  <c r="AJ231" i="13" s="1"/>
  <c r="S348" i="40"/>
  <c r="AJ349" i="13" s="1"/>
  <c r="R364" i="40"/>
  <c r="I365" i="13" s="1"/>
  <c r="S368" i="40"/>
  <c r="AJ369" i="13" s="1"/>
  <c r="R18" i="40"/>
  <c r="I19" i="13" s="1"/>
  <c r="R49" i="40"/>
  <c r="I50" i="13" s="1"/>
  <c r="R53" i="40"/>
  <c r="I54" i="13" s="1"/>
  <c r="R57" i="40"/>
  <c r="I58" i="13" s="1"/>
  <c r="R61" i="40"/>
  <c r="I62" i="13" s="1"/>
  <c r="R84" i="40"/>
  <c r="I85" i="13" s="1"/>
  <c r="R95" i="40"/>
  <c r="I96" i="13" s="1"/>
  <c r="R110" i="40"/>
  <c r="I111" i="13" s="1"/>
  <c r="R132" i="40"/>
  <c r="I133" i="13" s="1"/>
  <c r="R141" i="40"/>
  <c r="I142" i="13" s="1"/>
  <c r="R212" i="40"/>
  <c r="I213" i="13" s="1"/>
  <c r="R261" i="40"/>
  <c r="I262" i="13" s="1"/>
  <c r="S326" i="40"/>
  <c r="AJ327" i="13" s="1"/>
  <c r="R19" i="40"/>
  <c r="I20" i="13" s="1"/>
  <c r="R23" i="40"/>
  <c r="I24" i="13" s="1"/>
  <c r="R27" i="40"/>
  <c r="I28" i="13" s="1"/>
  <c r="R31" i="40"/>
  <c r="I32" i="13" s="1"/>
  <c r="R35" i="40"/>
  <c r="I36" i="13" s="1"/>
  <c r="R69" i="40"/>
  <c r="I70" i="13" s="1"/>
  <c r="S150" i="40"/>
  <c r="AJ151" i="13" s="1"/>
  <c r="S193" i="40"/>
  <c r="AJ194" i="13" s="1"/>
  <c r="R197" i="40"/>
  <c r="I198" i="13" s="1"/>
  <c r="R213" i="40"/>
  <c r="I214" i="13" s="1"/>
  <c r="R235" i="40"/>
  <c r="I236" i="13" s="1"/>
  <c r="S296" i="40"/>
  <c r="AJ297" i="13" s="1"/>
  <c r="R266" i="39"/>
  <c r="H267" i="13" s="1"/>
  <c r="R270" i="39"/>
  <c r="H271" i="13" s="1"/>
  <c r="S24" i="39"/>
  <c r="AI25" i="13" s="1"/>
  <c r="S32" i="39"/>
  <c r="AI33" i="13" s="1"/>
  <c r="S133" i="39"/>
  <c r="AI134" i="13" s="1"/>
  <c r="S194" i="39"/>
  <c r="AI195" i="13" s="1"/>
  <c r="S206" i="39"/>
  <c r="AI207" i="13" s="1"/>
  <c r="R4" i="39"/>
  <c r="H5" i="13" s="1"/>
  <c r="S20" i="39"/>
  <c r="AI21" i="13" s="1"/>
  <c r="R75" i="39"/>
  <c r="H76" i="13" s="1"/>
  <c r="S79" i="39"/>
  <c r="AI80" i="13" s="1"/>
  <c r="S87" i="39"/>
  <c r="AI88" i="13" s="1"/>
  <c r="R102" i="39"/>
  <c r="H103" i="13" s="1"/>
  <c r="R106" i="39"/>
  <c r="H107" i="13" s="1"/>
  <c r="R122" i="39"/>
  <c r="H123" i="13" s="1"/>
  <c r="R150" i="39"/>
  <c r="H151" i="13" s="1"/>
  <c r="R154" i="39"/>
  <c r="H155" i="13" s="1"/>
  <c r="R157" i="39"/>
  <c r="H158" i="13" s="1"/>
  <c r="S84" i="39"/>
  <c r="AI85" i="13" s="1"/>
  <c r="S88" i="39"/>
  <c r="AI89" i="13" s="1"/>
  <c r="R177" i="39"/>
  <c r="H178" i="13" s="1"/>
  <c r="S181" i="39"/>
  <c r="AI182" i="13" s="1"/>
  <c r="R230" i="39"/>
  <c r="H231" i="13" s="1"/>
  <c r="S238" i="39"/>
  <c r="AI239" i="13" s="1"/>
  <c r="S279" i="39"/>
  <c r="AI280" i="13" s="1"/>
  <c r="S324" i="39"/>
  <c r="AI325" i="13" s="1"/>
  <c r="R336" i="39"/>
  <c r="H337" i="13" s="1"/>
  <c r="R212" i="39"/>
  <c r="H213" i="13" s="1"/>
  <c r="S216" i="39"/>
  <c r="AI217" i="13" s="1"/>
  <c r="R38" i="39"/>
  <c r="H39" i="13" s="1"/>
  <c r="R42" i="39"/>
  <c r="H43" i="13" s="1"/>
  <c r="S46" i="39"/>
  <c r="AI47" i="13" s="1"/>
  <c r="R65" i="39"/>
  <c r="H66" i="13" s="1"/>
  <c r="R69" i="39"/>
  <c r="H70" i="13" s="1"/>
  <c r="S77" i="39"/>
  <c r="AI78" i="13" s="1"/>
  <c r="R81" i="39"/>
  <c r="H82" i="13" s="1"/>
  <c r="S104" i="39"/>
  <c r="AI105" i="13" s="1"/>
  <c r="S120" i="39"/>
  <c r="AI121" i="13" s="1"/>
  <c r="S170" i="39"/>
  <c r="AI171" i="13" s="1"/>
  <c r="R254" i="39"/>
  <c r="H255" i="13" s="1"/>
  <c r="S291" i="39"/>
  <c r="AI292" i="13" s="1"/>
  <c r="S11" i="39"/>
  <c r="AI12" i="13" s="1"/>
  <c r="S97" i="39"/>
  <c r="AI98" i="13" s="1"/>
  <c r="R54" i="39"/>
  <c r="H55" i="13" s="1"/>
  <c r="R58" i="39"/>
  <c r="H59" i="13" s="1"/>
  <c r="P109" i="39"/>
  <c r="S109" i="39" s="1"/>
  <c r="AI110" i="13" s="1"/>
  <c r="R11" i="39"/>
  <c r="H12" i="13" s="1"/>
  <c r="R107" i="39"/>
  <c r="H108" i="13" s="1"/>
  <c r="R104" i="39"/>
  <c r="H105" i="13" s="1"/>
  <c r="P157" i="39"/>
  <c r="S157" i="39" s="1"/>
  <c r="AI158" i="13" s="1"/>
  <c r="R40" i="42"/>
  <c r="K41" i="13" s="1"/>
  <c r="R131" i="42"/>
  <c r="K132" i="13" s="1"/>
  <c r="R193" i="42"/>
  <c r="K194" i="13" s="1"/>
  <c r="P295" i="42"/>
  <c r="S295" i="42" s="1"/>
  <c r="AL296" i="13" s="1"/>
  <c r="P299" i="42"/>
  <c r="S299" i="42" s="1"/>
  <c r="AL300" i="13" s="1"/>
  <c r="R304" i="42"/>
  <c r="K305" i="13" s="1"/>
  <c r="R313" i="42"/>
  <c r="K314" i="13" s="1"/>
  <c r="R356" i="42"/>
  <c r="K357" i="13" s="1"/>
  <c r="P20" i="42"/>
  <c r="S20" i="42" s="1"/>
  <c r="AL21" i="13" s="1"/>
  <c r="R60" i="42"/>
  <c r="K61" i="13" s="1"/>
  <c r="R96" i="42"/>
  <c r="K97" i="13" s="1"/>
  <c r="P99" i="42"/>
  <c r="S99" i="42" s="1"/>
  <c r="AL100" i="13" s="1"/>
  <c r="P126" i="42"/>
  <c r="S126" i="42" s="1"/>
  <c r="AL127" i="13" s="1"/>
  <c r="R209" i="42"/>
  <c r="K210" i="13" s="1"/>
  <c r="R242" i="42"/>
  <c r="K243" i="13" s="1"/>
  <c r="R5" i="42"/>
  <c r="K6" i="13" s="1"/>
  <c r="R13" i="42"/>
  <c r="K14" i="13" s="1"/>
  <c r="R25" i="42"/>
  <c r="K26" i="13" s="1"/>
  <c r="R44" i="42"/>
  <c r="K45" i="13" s="1"/>
  <c r="R55" i="42"/>
  <c r="K56" i="13" s="1"/>
  <c r="R97" i="42"/>
  <c r="K98" i="13" s="1"/>
  <c r="R100" i="42"/>
  <c r="K101" i="13" s="1"/>
  <c r="R112" i="42"/>
  <c r="K113" i="13" s="1"/>
  <c r="P115" i="42"/>
  <c r="S115" i="42" s="1"/>
  <c r="AL116" i="13" s="1"/>
  <c r="R127" i="42"/>
  <c r="K128" i="13" s="1"/>
  <c r="R147" i="42"/>
  <c r="K148" i="13" s="1"/>
  <c r="R166" i="42"/>
  <c r="K167" i="13" s="1"/>
  <c r="R174" i="42"/>
  <c r="K175" i="13" s="1"/>
  <c r="R212" i="42"/>
  <c r="K213" i="13" s="1"/>
  <c r="R219" i="42"/>
  <c r="K220" i="13" s="1"/>
  <c r="R224" i="42"/>
  <c r="K225" i="13" s="1"/>
  <c r="R235" i="42"/>
  <c r="K236" i="13" s="1"/>
  <c r="R239" i="42"/>
  <c r="K240" i="13" s="1"/>
  <c r="P249" i="42"/>
  <c r="S249" i="42" s="1"/>
  <c r="AL250" i="13" s="1"/>
  <c r="R258" i="42"/>
  <c r="K259" i="13" s="1"/>
  <c r="R293" i="42"/>
  <c r="K294" i="13" s="1"/>
  <c r="R8" i="46"/>
  <c r="O9" i="13" s="1"/>
  <c r="R11" i="46"/>
  <c r="O12" i="13" s="1"/>
  <c r="R15" i="46"/>
  <c r="O16" i="13" s="1"/>
  <c r="R59" i="46"/>
  <c r="O60" i="13" s="1"/>
  <c r="S66" i="46"/>
  <c r="AP67" i="13" s="1"/>
  <c r="S70" i="46"/>
  <c r="AP71" i="13" s="1"/>
  <c r="R93" i="46"/>
  <c r="O94" i="13" s="1"/>
  <c r="P96" i="46"/>
  <c r="S96" i="46" s="1"/>
  <c r="AP97" i="13" s="1"/>
  <c r="R135" i="46"/>
  <c r="O136" i="13" s="1"/>
  <c r="R139" i="46"/>
  <c r="O140" i="13" s="1"/>
  <c r="P154" i="46"/>
  <c r="S154" i="46" s="1"/>
  <c r="AP155" i="13" s="1"/>
  <c r="P159" i="46"/>
  <c r="S159" i="46" s="1"/>
  <c r="AP160" i="13" s="1"/>
  <c r="R164" i="46"/>
  <c r="O165" i="13" s="1"/>
  <c r="P194" i="46"/>
  <c r="S194" i="46" s="1"/>
  <c r="AP195" i="13" s="1"/>
  <c r="P202" i="46"/>
  <c r="S202" i="46" s="1"/>
  <c r="AP203" i="13" s="1"/>
  <c r="P203" i="46"/>
  <c r="S203" i="46" s="1"/>
  <c r="AP204" i="13" s="1"/>
  <c r="P206" i="46"/>
  <c r="S206" i="46" s="1"/>
  <c r="AP207" i="13" s="1"/>
  <c r="P207" i="46"/>
  <c r="P217" i="46"/>
  <c r="S217" i="46" s="1"/>
  <c r="AP218" i="13" s="1"/>
  <c r="P218" i="46"/>
  <c r="S218" i="46" s="1"/>
  <c r="AP219" i="13" s="1"/>
  <c r="P221" i="46"/>
  <c r="S221" i="46" s="1"/>
  <c r="AP222" i="13" s="1"/>
  <c r="P222" i="46"/>
  <c r="S222" i="46" s="1"/>
  <c r="AP223" i="13" s="1"/>
  <c r="P225" i="46"/>
  <c r="S225" i="46" s="1"/>
  <c r="AP226" i="13" s="1"/>
  <c r="R238" i="46"/>
  <c r="O239" i="13" s="1"/>
  <c r="R248" i="46"/>
  <c r="O249" i="13" s="1"/>
  <c r="R266" i="46"/>
  <c r="O267" i="13" s="1"/>
  <c r="P269" i="46"/>
  <c r="S269" i="46" s="1"/>
  <c r="AP270" i="13" s="1"/>
  <c r="P296" i="46"/>
  <c r="S296" i="46" s="1"/>
  <c r="AP297" i="13" s="1"/>
  <c r="R303" i="46"/>
  <c r="O304" i="13" s="1"/>
  <c r="P312" i="46"/>
  <c r="S312" i="46" s="1"/>
  <c r="AP313" i="13" s="1"/>
  <c r="R352" i="46"/>
  <c r="O353" i="13" s="1"/>
  <c r="P355" i="46"/>
  <c r="S355" i="46" s="1"/>
  <c r="AP356" i="13" s="1"/>
  <c r="R356" i="46"/>
  <c r="O357" i="13" s="1"/>
  <c r="P363" i="46"/>
  <c r="S363" i="46" s="1"/>
  <c r="AP364" i="13" s="1"/>
  <c r="R10" i="46"/>
  <c r="O11" i="13" s="1"/>
  <c r="R14" i="46"/>
  <c r="O15" i="13" s="1"/>
  <c r="R38" i="46"/>
  <c r="O39" i="13" s="1"/>
  <c r="S40" i="46"/>
  <c r="AP41" i="13" s="1"/>
  <c r="R51" i="46"/>
  <c r="O52" i="13" s="1"/>
  <c r="R151" i="46"/>
  <c r="O152" i="13" s="1"/>
  <c r="R180" i="46"/>
  <c r="O181" i="13" s="1"/>
  <c r="P245" i="46"/>
  <c r="S245" i="46" s="1"/>
  <c r="AP246" i="13" s="1"/>
  <c r="P295" i="46"/>
  <c r="S295" i="46" s="1"/>
  <c r="AP296" i="13" s="1"/>
  <c r="S300" i="46"/>
  <c r="AP301" i="13" s="1"/>
  <c r="R307" i="46"/>
  <c r="O308" i="13" s="1"/>
  <c r="P308" i="46"/>
  <c r="S308" i="46" s="1"/>
  <c r="AP309" i="13" s="1"/>
  <c r="R333" i="46"/>
  <c r="O334" i="13" s="1"/>
  <c r="P343" i="46"/>
  <c r="S343" i="46" s="1"/>
  <c r="AP344" i="13" s="1"/>
  <c r="S55" i="46"/>
  <c r="AP56" i="13" s="1"/>
  <c r="S59" i="46"/>
  <c r="AP60" i="13" s="1"/>
  <c r="R179" i="46"/>
  <c r="O180" i="13" s="1"/>
  <c r="R252" i="46"/>
  <c r="O253" i="13" s="1"/>
  <c r="S297" i="46"/>
  <c r="AP298" i="13" s="1"/>
  <c r="R313" i="46"/>
  <c r="O314" i="13" s="1"/>
  <c r="R364" i="46"/>
  <c r="O365" i="13" s="1"/>
  <c r="S90" i="45"/>
  <c r="AO91" i="13" s="1"/>
  <c r="P14" i="45"/>
  <c r="S14" i="45" s="1"/>
  <c r="AO15" i="13" s="1"/>
  <c r="R38" i="45"/>
  <c r="N39" i="13" s="1"/>
  <c r="P66" i="45"/>
  <c r="R77" i="45"/>
  <c r="N78" i="13" s="1"/>
  <c r="P134" i="45"/>
  <c r="S134" i="45" s="1"/>
  <c r="AO135" i="13" s="1"/>
  <c r="R142" i="45"/>
  <c r="N143" i="13" s="1"/>
  <c r="P235" i="45"/>
  <c r="S235" i="45" s="1"/>
  <c r="AO236" i="13" s="1"/>
  <c r="P267" i="45"/>
  <c r="S267" i="45" s="1"/>
  <c r="AO268" i="13" s="1"/>
  <c r="P299" i="45"/>
  <c r="P307" i="45"/>
  <c r="S307" i="45" s="1"/>
  <c r="AO308" i="13" s="1"/>
  <c r="P330" i="45"/>
  <c r="S330" i="45" s="1"/>
  <c r="AO331" i="13" s="1"/>
  <c r="R331" i="45"/>
  <c r="N332" i="13" s="1"/>
  <c r="R335" i="45"/>
  <c r="N336" i="13" s="1"/>
  <c r="R345" i="45"/>
  <c r="N346" i="13" s="1"/>
  <c r="R361" i="45"/>
  <c r="N362" i="13" s="1"/>
  <c r="S223" i="45"/>
  <c r="AO224" i="13" s="1"/>
  <c r="S74" i="45"/>
  <c r="AO75" i="13" s="1"/>
  <c r="R96" i="45"/>
  <c r="N97" i="13" s="1"/>
  <c r="R107" i="45"/>
  <c r="N108" i="13" s="1"/>
  <c r="S135" i="45"/>
  <c r="AO136" i="13" s="1"/>
  <c r="R187" i="45"/>
  <c r="N188" i="13" s="1"/>
  <c r="R189" i="45"/>
  <c r="N190" i="13" s="1"/>
  <c r="P204" i="45"/>
  <c r="S204" i="45" s="1"/>
  <c r="AO205" i="13" s="1"/>
  <c r="R210" i="45"/>
  <c r="N211" i="13" s="1"/>
  <c r="R214" i="45"/>
  <c r="N215" i="13" s="1"/>
  <c r="R229" i="45"/>
  <c r="N230" i="13" s="1"/>
  <c r="P248" i="45"/>
  <c r="S248" i="45" s="1"/>
  <c r="AO249" i="13" s="1"/>
  <c r="R261" i="45"/>
  <c r="N262" i="13" s="1"/>
  <c r="P264" i="45"/>
  <c r="S264" i="45" s="1"/>
  <c r="AO265" i="13" s="1"/>
  <c r="P295" i="45"/>
  <c r="S295" i="45" s="1"/>
  <c r="AO296" i="13" s="1"/>
  <c r="P298" i="45"/>
  <c r="S298" i="45" s="1"/>
  <c r="AO299" i="13" s="1"/>
  <c r="P306" i="45"/>
  <c r="S306" i="45" s="1"/>
  <c r="AO307" i="13" s="1"/>
  <c r="P318" i="45"/>
  <c r="P341" i="45"/>
  <c r="S341" i="45" s="1"/>
  <c r="AO342" i="13" s="1"/>
  <c r="R342" i="45"/>
  <c r="N343" i="13" s="1"/>
  <c r="R346" i="45"/>
  <c r="N347" i="13" s="1"/>
  <c r="R17" i="45"/>
  <c r="N18" i="13" s="1"/>
  <c r="S97" i="45"/>
  <c r="AO98" i="13" s="1"/>
  <c r="R100" i="45"/>
  <c r="N101" i="13" s="1"/>
  <c r="R119" i="45"/>
  <c r="N120" i="13" s="1"/>
  <c r="R127" i="45"/>
  <c r="N128" i="13" s="1"/>
  <c r="R151" i="45"/>
  <c r="N152" i="13" s="1"/>
  <c r="R198" i="45"/>
  <c r="N199" i="13" s="1"/>
  <c r="R202" i="45"/>
  <c r="N203" i="13" s="1"/>
  <c r="R233" i="45"/>
  <c r="N234" i="13" s="1"/>
  <c r="S300" i="45"/>
  <c r="AO301" i="13" s="1"/>
  <c r="R72" i="44"/>
  <c r="M73" i="13" s="1"/>
  <c r="R92" i="44"/>
  <c r="M93" i="13" s="1"/>
  <c r="R99" i="44"/>
  <c r="M100" i="13" s="1"/>
  <c r="P102" i="44"/>
  <c r="S102" i="44" s="1"/>
  <c r="AN103" i="13" s="1"/>
  <c r="R136" i="44"/>
  <c r="M137" i="13" s="1"/>
  <c r="R147" i="44"/>
  <c r="M148" i="13" s="1"/>
  <c r="R163" i="44"/>
  <c r="M164" i="13" s="1"/>
  <c r="R211" i="44"/>
  <c r="M212" i="13" s="1"/>
  <c r="R227" i="44"/>
  <c r="M228" i="13" s="1"/>
  <c r="S237" i="44"/>
  <c r="AN238" i="13" s="1"/>
  <c r="R255" i="44"/>
  <c r="M256" i="13" s="1"/>
  <c r="R263" i="44"/>
  <c r="M264" i="13" s="1"/>
  <c r="R271" i="44"/>
  <c r="M272" i="13" s="1"/>
  <c r="P287" i="44"/>
  <c r="S287" i="44" s="1"/>
  <c r="AN288" i="13" s="1"/>
  <c r="R333" i="44"/>
  <c r="M334" i="13" s="1"/>
  <c r="R340" i="44"/>
  <c r="M341" i="13" s="1"/>
  <c r="R276" i="44"/>
  <c r="M277" i="13" s="1"/>
  <c r="R283" i="44"/>
  <c r="M284" i="13" s="1"/>
  <c r="P286" i="44"/>
  <c r="S286" i="44" s="1"/>
  <c r="AN287" i="13" s="1"/>
  <c r="S330" i="44"/>
  <c r="AN331" i="13" s="1"/>
  <c r="S66" i="44"/>
  <c r="AN67" i="13" s="1"/>
  <c r="R69" i="44"/>
  <c r="M70" i="13" s="1"/>
  <c r="R81" i="44"/>
  <c r="M82" i="13" s="1"/>
  <c r="R84" i="44"/>
  <c r="M85" i="13" s="1"/>
  <c r="P87" i="44"/>
  <c r="S87" i="44" s="1"/>
  <c r="AN88" i="13" s="1"/>
  <c r="R107" i="44"/>
  <c r="M108" i="13" s="1"/>
  <c r="P110" i="44"/>
  <c r="S110" i="44" s="1"/>
  <c r="AN111" i="13" s="1"/>
  <c r="R117" i="44"/>
  <c r="M118" i="13" s="1"/>
  <c r="P120" i="44"/>
  <c r="S120" i="44" s="1"/>
  <c r="AN121" i="13" s="1"/>
  <c r="R128" i="44"/>
  <c r="M129" i="13" s="1"/>
  <c r="R144" i="44"/>
  <c r="M145" i="13" s="1"/>
  <c r="R155" i="44"/>
  <c r="M156" i="13" s="1"/>
  <c r="S168" i="44"/>
  <c r="AN169" i="13" s="1"/>
  <c r="R182" i="44"/>
  <c r="M183" i="13" s="1"/>
  <c r="R190" i="44"/>
  <c r="M191" i="13" s="1"/>
  <c r="R194" i="44"/>
  <c r="M195" i="13" s="1"/>
  <c r="R220" i="44"/>
  <c r="M221" i="13" s="1"/>
  <c r="R224" i="44"/>
  <c r="M225" i="13" s="1"/>
  <c r="R232" i="44"/>
  <c r="M233" i="13" s="1"/>
  <c r="P251" i="44"/>
  <c r="S251" i="44" s="1"/>
  <c r="AN252" i="13" s="1"/>
  <c r="R259" i="44"/>
  <c r="M260" i="13" s="1"/>
  <c r="R267" i="44"/>
  <c r="M268" i="13" s="1"/>
  <c r="R275" i="44"/>
  <c r="M276" i="13" s="1"/>
  <c r="R282" i="44"/>
  <c r="M283" i="13" s="1"/>
  <c r="R360" i="44"/>
  <c r="M361" i="13" s="1"/>
  <c r="R368" i="44"/>
  <c r="M369" i="13" s="1"/>
  <c r="R54" i="44"/>
  <c r="M55" i="13" s="1"/>
  <c r="R23" i="44"/>
  <c r="M24" i="13" s="1"/>
  <c r="R16" i="44"/>
  <c r="M17" i="13" s="1"/>
  <c r="R27" i="44"/>
  <c r="M28" i="13" s="1"/>
  <c r="R61" i="44"/>
  <c r="M62" i="13" s="1"/>
  <c r="R29" i="43"/>
  <c r="L30" i="13" s="1"/>
  <c r="P59" i="43"/>
  <c r="S59" i="43" s="1"/>
  <c r="AM60" i="13" s="1"/>
  <c r="P66" i="43"/>
  <c r="S66" i="43" s="1"/>
  <c r="AM67" i="13" s="1"/>
  <c r="R99" i="43"/>
  <c r="L100" i="13" s="1"/>
  <c r="R122" i="43"/>
  <c r="L123" i="13" s="1"/>
  <c r="R129" i="43"/>
  <c r="L130" i="13" s="1"/>
  <c r="R157" i="43"/>
  <c r="L158" i="13" s="1"/>
  <c r="R161" i="43"/>
  <c r="L162" i="13" s="1"/>
  <c r="R172" i="43"/>
  <c r="L173" i="13" s="1"/>
  <c r="R181" i="43"/>
  <c r="L182" i="13" s="1"/>
  <c r="R187" i="43"/>
  <c r="L188" i="13" s="1"/>
  <c r="P197" i="43"/>
  <c r="S197" i="43" s="1"/>
  <c r="AM198" i="13" s="1"/>
  <c r="P202" i="43"/>
  <c r="P205" i="43"/>
  <c r="S205" i="43" s="1"/>
  <c r="AM206" i="13" s="1"/>
  <c r="R215" i="43"/>
  <c r="L216" i="13" s="1"/>
  <c r="P237" i="43"/>
  <c r="S237" i="43" s="1"/>
  <c r="AM238" i="13" s="1"/>
  <c r="R242" i="43"/>
  <c r="L243" i="13" s="1"/>
  <c r="R248" i="43"/>
  <c r="L249" i="13" s="1"/>
  <c r="P251" i="43"/>
  <c r="S251" i="43" s="1"/>
  <c r="AM252" i="13" s="1"/>
  <c r="R260" i="43"/>
  <c r="L261" i="13" s="1"/>
  <c r="P263" i="43"/>
  <c r="S263" i="43" s="1"/>
  <c r="AM264" i="13" s="1"/>
  <c r="R287" i="43"/>
  <c r="L288" i="13" s="1"/>
  <c r="R300" i="43"/>
  <c r="L301" i="13" s="1"/>
  <c r="P325" i="43"/>
  <c r="S325" i="43" s="1"/>
  <c r="AM326" i="13" s="1"/>
  <c r="R333" i="43"/>
  <c r="L334" i="13" s="1"/>
  <c r="P356" i="43"/>
  <c r="S356" i="43" s="1"/>
  <c r="AM357" i="13" s="1"/>
  <c r="R364" i="43"/>
  <c r="L365" i="13" s="1"/>
  <c r="S162" i="43"/>
  <c r="AM163" i="13" s="1"/>
  <c r="R284" i="43"/>
  <c r="L285" i="13" s="1"/>
  <c r="R357" i="43"/>
  <c r="L358" i="13" s="1"/>
  <c r="R33" i="43"/>
  <c r="L34" i="13" s="1"/>
  <c r="R35" i="43"/>
  <c r="L36" i="13" s="1"/>
  <c r="R47" i="43"/>
  <c r="L48" i="13" s="1"/>
  <c r="R60" i="43"/>
  <c r="L61" i="13" s="1"/>
  <c r="R67" i="43"/>
  <c r="L68" i="13" s="1"/>
  <c r="R106" i="43"/>
  <c r="L107" i="13" s="1"/>
  <c r="P151" i="43"/>
  <c r="S151" i="43" s="1"/>
  <c r="AM152" i="13" s="1"/>
  <c r="R169" i="43"/>
  <c r="L170" i="13" s="1"/>
  <c r="R176" i="43"/>
  <c r="L177" i="13" s="1"/>
  <c r="R192" i="43"/>
  <c r="L193" i="13" s="1"/>
  <c r="R214" i="43"/>
  <c r="L215" i="13" s="1"/>
  <c r="R218" i="43"/>
  <c r="L219" i="13" s="1"/>
  <c r="R225" i="43"/>
  <c r="L226" i="13" s="1"/>
  <c r="R261" i="43"/>
  <c r="L262" i="13" s="1"/>
  <c r="R269" i="43"/>
  <c r="L270" i="13" s="1"/>
  <c r="R280" i="43"/>
  <c r="L281" i="13" s="1"/>
  <c r="P283" i="43"/>
  <c r="S283" i="43" s="1"/>
  <c r="AM284" i="13" s="1"/>
  <c r="R291" i="43"/>
  <c r="L292" i="13" s="1"/>
  <c r="R302" i="43"/>
  <c r="L303" i="13" s="1"/>
  <c r="P309" i="43"/>
  <c r="S309" i="43" s="1"/>
  <c r="AM310" i="13" s="1"/>
  <c r="P329" i="43"/>
  <c r="S329" i="43" s="1"/>
  <c r="AM330" i="13" s="1"/>
  <c r="P352" i="43"/>
  <c r="S352" i="43" s="1"/>
  <c r="AM353" i="13" s="1"/>
  <c r="P70" i="40"/>
  <c r="R250" i="40"/>
  <c r="I251" i="13" s="1"/>
  <c r="R290" i="40"/>
  <c r="I291" i="13" s="1"/>
  <c r="R322" i="40"/>
  <c r="I323" i="13" s="1"/>
  <c r="R184" i="40"/>
  <c r="I185" i="13" s="1"/>
  <c r="R219" i="40"/>
  <c r="I220" i="13" s="1"/>
  <c r="R267" i="40"/>
  <c r="I268" i="13" s="1"/>
  <c r="S35" i="46"/>
  <c r="AP36" i="13" s="1"/>
  <c r="R58" i="46"/>
  <c r="O59" i="13" s="1"/>
  <c r="P72" i="46"/>
  <c r="S72" i="46" s="1"/>
  <c r="AP73" i="13" s="1"/>
  <c r="P88" i="46"/>
  <c r="S88" i="46" s="1"/>
  <c r="AP89" i="13" s="1"/>
  <c r="R92" i="46"/>
  <c r="O93" i="13" s="1"/>
  <c r="R95" i="46"/>
  <c r="O96" i="13" s="1"/>
  <c r="P95" i="46"/>
  <c r="S95" i="46" s="1"/>
  <c r="AP96" i="13" s="1"/>
  <c r="R132" i="46"/>
  <c r="O133" i="13" s="1"/>
  <c r="R143" i="46"/>
  <c r="O144" i="13" s="1"/>
  <c r="P148" i="46"/>
  <c r="S148" i="46" s="1"/>
  <c r="AP149" i="13" s="1"/>
  <c r="R148" i="46"/>
  <c r="O149" i="13" s="1"/>
  <c r="P168" i="46"/>
  <c r="S168" i="46" s="1"/>
  <c r="AP169" i="13" s="1"/>
  <c r="S293" i="46"/>
  <c r="AP294" i="13" s="1"/>
  <c r="P340" i="46"/>
  <c r="S340" i="46" s="1"/>
  <c r="AP341" i="13" s="1"/>
  <c r="R340" i="46"/>
  <c r="O341" i="13" s="1"/>
  <c r="P4" i="46"/>
  <c r="S4" i="46" s="1"/>
  <c r="AP5" i="13" s="1"/>
  <c r="S6" i="46"/>
  <c r="AP7" i="13" s="1"/>
  <c r="R7" i="46"/>
  <c r="O8" i="13" s="1"/>
  <c r="S8" i="46"/>
  <c r="AP9" i="13" s="1"/>
  <c r="R35" i="46"/>
  <c r="O36" i="13" s="1"/>
  <c r="R36" i="46"/>
  <c r="O37" i="13" s="1"/>
  <c r="R43" i="46"/>
  <c r="O44" i="13" s="1"/>
  <c r="S54" i="46"/>
  <c r="AP55" i="13" s="1"/>
  <c r="R55" i="46"/>
  <c r="O56" i="13" s="1"/>
  <c r="S62" i="46"/>
  <c r="AP63" i="13" s="1"/>
  <c r="P112" i="46"/>
  <c r="S112" i="46" s="1"/>
  <c r="AP113" i="13" s="1"/>
  <c r="P120" i="46"/>
  <c r="S120" i="46" s="1"/>
  <c r="AP121" i="13" s="1"/>
  <c r="R131" i="46"/>
  <c r="O132" i="13" s="1"/>
  <c r="P136" i="46"/>
  <c r="S136" i="46" s="1"/>
  <c r="AP137" i="13" s="1"/>
  <c r="R136" i="46"/>
  <c r="O137" i="13" s="1"/>
  <c r="P210" i="46"/>
  <c r="S210" i="46" s="1"/>
  <c r="AP211" i="13" s="1"/>
  <c r="R240" i="46"/>
  <c r="O241" i="13" s="1"/>
  <c r="P240" i="46"/>
  <c r="S240" i="46" s="1"/>
  <c r="AP241" i="13" s="1"/>
  <c r="S249" i="46"/>
  <c r="AP250" i="13" s="1"/>
  <c r="R249" i="46"/>
  <c r="O250" i="13" s="1"/>
  <c r="R258" i="46"/>
  <c r="O259" i="13" s="1"/>
  <c r="R260" i="46"/>
  <c r="O261" i="13" s="1"/>
  <c r="P260" i="46"/>
  <c r="S260" i="46" s="1"/>
  <c r="AP261" i="13" s="1"/>
  <c r="P262" i="46"/>
  <c r="S262" i="46" s="1"/>
  <c r="AP263" i="13" s="1"/>
  <c r="R262" i="46"/>
  <c r="O263" i="13" s="1"/>
  <c r="S191" i="46"/>
  <c r="AP192" i="13" s="1"/>
  <c r="R191" i="46"/>
  <c r="O192" i="13" s="1"/>
  <c r="R224" i="46"/>
  <c r="O225" i="13" s="1"/>
  <c r="P224" i="46"/>
  <c r="S224" i="46" s="1"/>
  <c r="AP225" i="13" s="1"/>
  <c r="R253" i="46"/>
  <c r="O254" i="13" s="1"/>
  <c r="S253" i="46"/>
  <c r="AP254" i="13" s="1"/>
  <c r="R272" i="46"/>
  <c r="O273" i="13" s="1"/>
  <c r="P272" i="46"/>
  <c r="S272" i="46" s="1"/>
  <c r="AP273" i="13" s="1"/>
  <c r="P317" i="46"/>
  <c r="S317" i="46" s="1"/>
  <c r="AP318" i="13" s="1"/>
  <c r="R317" i="46"/>
  <c r="O318" i="13" s="1"/>
  <c r="R335" i="46"/>
  <c r="O336" i="13" s="1"/>
  <c r="P335" i="46"/>
  <c r="S335" i="46" s="1"/>
  <c r="AP336" i="13" s="1"/>
  <c r="R359" i="46"/>
  <c r="O360" i="13" s="1"/>
  <c r="P359" i="46"/>
  <c r="S359" i="46" s="1"/>
  <c r="AP360" i="13" s="1"/>
  <c r="S7" i="46"/>
  <c r="AP8" i="13" s="1"/>
  <c r="R30" i="46"/>
  <c r="O31" i="13" s="1"/>
  <c r="R32" i="46"/>
  <c r="O33" i="13" s="1"/>
  <c r="R39" i="46"/>
  <c r="O40" i="13" s="1"/>
  <c r="R46" i="46"/>
  <c r="O47" i="13" s="1"/>
  <c r="P121" i="46"/>
  <c r="S121" i="46" s="1"/>
  <c r="AP122" i="13" s="1"/>
  <c r="S131" i="46"/>
  <c r="AP132" i="13" s="1"/>
  <c r="R186" i="46"/>
  <c r="O187" i="13" s="1"/>
  <c r="P186" i="46"/>
  <c r="S186" i="46" s="1"/>
  <c r="AP187" i="13" s="1"/>
  <c r="R213" i="46"/>
  <c r="O214" i="13" s="1"/>
  <c r="P213" i="46"/>
  <c r="S213" i="46" s="1"/>
  <c r="AP214" i="13" s="1"/>
  <c r="P263" i="46"/>
  <c r="S263" i="46" s="1"/>
  <c r="AP264" i="13" s="1"/>
  <c r="R301" i="46"/>
  <c r="O302" i="13" s="1"/>
  <c r="P301" i="46"/>
  <c r="S301" i="46" s="1"/>
  <c r="AP302" i="13" s="1"/>
  <c r="P348" i="46"/>
  <c r="S348" i="46" s="1"/>
  <c r="AP349" i="13" s="1"/>
  <c r="R348" i="46"/>
  <c r="O349" i="13" s="1"/>
  <c r="R366" i="46"/>
  <c r="O367" i="13" s="1"/>
  <c r="P366" i="46"/>
  <c r="S366" i="46" s="1"/>
  <c r="AP367" i="13" s="1"/>
  <c r="S5" i="46"/>
  <c r="AP6" i="13" s="1"/>
  <c r="R6" i="46"/>
  <c r="O7" i="13" s="1"/>
  <c r="R23" i="46"/>
  <c r="O24" i="13" s="1"/>
  <c r="R25" i="46"/>
  <c r="O26" i="13" s="1"/>
  <c r="P31" i="46"/>
  <c r="S31" i="46" s="1"/>
  <c r="AP32" i="13" s="1"/>
  <c r="R31" i="46"/>
  <c r="O32" i="13" s="1"/>
  <c r="S33" i="46"/>
  <c r="AP34" i="13" s="1"/>
  <c r="S34" i="46"/>
  <c r="AP35" i="13" s="1"/>
  <c r="P37" i="46"/>
  <c r="S37" i="46" s="1"/>
  <c r="AP38" i="13" s="1"/>
  <c r="P43" i="46"/>
  <c r="S43" i="46" s="1"/>
  <c r="AP44" i="13" s="1"/>
  <c r="R54" i="46"/>
  <c r="O55" i="13" s="1"/>
  <c r="R62" i="46"/>
  <c r="O63" i="13" s="1"/>
  <c r="S65" i="46"/>
  <c r="AP66" i="13" s="1"/>
  <c r="S69" i="46"/>
  <c r="AP70" i="13" s="1"/>
  <c r="S77" i="46"/>
  <c r="AP78" i="13" s="1"/>
  <c r="S81" i="46"/>
  <c r="AP82" i="13" s="1"/>
  <c r="S85" i="46"/>
  <c r="AP86" i="13" s="1"/>
  <c r="R99" i="46"/>
  <c r="O100" i="13" s="1"/>
  <c r="R103" i="46"/>
  <c r="O104" i="13" s="1"/>
  <c r="R111" i="46"/>
  <c r="O112" i="13" s="1"/>
  <c r="P111" i="46"/>
  <c r="S111" i="46" s="1"/>
  <c r="AP112" i="13" s="1"/>
  <c r="P117" i="46"/>
  <c r="S117" i="46" s="1"/>
  <c r="AP118" i="13" s="1"/>
  <c r="P128" i="46"/>
  <c r="S128" i="46" s="1"/>
  <c r="AP129" i="13" s="1"/>
  <c r="R128" i="46"/>
  <c r="O129" i="13" s="1"/>
  <c r="S151" i="46"/>
  <c r="AP152" i="13" s="1"/>
  <c r="R152" i="46"/>
  <c r="O153" i="13" s="1"/>
  <c r="P176" i="46"/>
  <c r="S176" i="46" s="1"/>
  <c r="AP177" i="13" s="1"/>
  <c r="R176" i="46"/>
  <c r="O177" i="13" s="1"/>
  <c r="R197" i="46"/>
  <c r="O198" i="13" s="1"/>
  <c r="P197" i="46"/>
  <c r="S197" i="46" s="1"/>
  <c r="AP198" i="13" s="1"/>
  <c r="R228" i="46"/>
  <c r="O229" i="13" s="1"/>
  <c r="P228" i="46"/>
  <c r="S228" i="46" s="1"/>
  <c r="AP229" i="13" s="1"/>
  <c r="R255" i="46"/>
  <c r="O256" i="13" s="1"/>
  <c r="P255" i="46"/>
  <c r="S255" i="46" s="1"/>
  <c r="AP256" i="13" s="1"/>
  <c r="R163" i="46"/>
  <c r="O164" i="13" s="1"/>
  <c r="S164" i="46"/>
  <c r="AP165" i="13" s="1"/>
  <c r="R172" i="46"/>
  <c r="O173" i="13" s="1"/>
  <c r="S175" i="46"/>
  <c r="AP176" i="13" s="1"/>
  <c r="S179" i="46"/>
  <c r="AP180" i="13" s="1"/>
  <c r="R187" i="46"/>
  <c r="O188" i="13" s="1"/>
  <c r="P187" i="46"/>
  <c r="S187" i="46" s="1"/>
  <c r="AP188" i="13" s="1"/>
  <c r="R209" i="46"/>
  <c r="O210" i="13" s="1"/>
  <c r="P209" i="46"/>
  <c r="S209" i="46" s="1"/>
  <c r="AP210" i="13" s="1"/>
  <c r="R244" i="46"/>
  <c r="O245" i="13" s="1"/>
  <c r="P244" i="46"/>
  <c r="S244" i="46" s="1"/>
  <c r="AP245" i="13" s="1"/>
  <c r="R280" i="46"/>
  <c r="O281" i="13" s="1"/>
  <c r="P280" i="46"/>
  <c r="S280" i="46" s="1"/>
  <c r="AP281" i="13" s="1"/>
  <c r="R316" i="46"/>
  <c r="O317" i="13" s="1"/>
  <c r="P316" i="46"/>
  <c r="S316" i="46" s="1"/>
  <c r="AP317" i="13" s="1"/>
  <c r="S18" i="46"/>
  <c r="AP19" i="13" s="1"/>
  <c r="S27" i="46"/>
  <c r="AP28" i="13" s="1"/>
  <c r="S38" i="46"/>
  <c r="AP39" i="13" s="1"/>
  <c r="S47" i="46"/>
  <c r="AP48" i="13" s="1"/>
  <c r="R74" i="46"/>
  <c r="O75" i="13" s="1"/>
  <c r="R90" i="46"/>
  <c r="O91" i="13" s="1"/>
  <c r="S101" i="46"/>
  <c r="AP102" i="13" s="1"/>
  <c r="S105" i="46"/>
  <c r="AP106" i="13" s="1"/>
  <c r="S109" i="46"/>
  <c r="AP110" i="13" s="1"/>
  <c r="R115" i="46"/>
  <c r="O116" i="13" s="1"/>
  <c r="R119" i="46"/>
  <c r="O120" i="13" s="1"/>
  <c r="S127" i="46"/>
  <c r="AP128" i="13" s="1"/>
  <c r="S132" i="46"/>
  <c r="AP133" i="13" s="1"/>
  <c r="S135" i="46"/>
  <c r="AP136" i="13" s="1"/>
  <c r="S139" i="46"/>
  <c r="AP140" i="13" s="1"/>
  <c r="S144" i="46"/>
  <c r="AP145" i="13" s="1"/>
  <c r="S147" i="46"/>
  <c r="AP148" i="13" s="1"/>
  <c r="S152" i="46"/>
  <c r="AP153" i="13" s="1"/>
  <c r="S155" i="46"/>
  <c r="AP156" i="13" s="1"/>
  <c r="P163" i="46"/>
  <c r="S163" i="46" s="1"/>
  <c r="AP164" i="13" s="1"/>
  <c r="R165" i="46"/>
  <c r="O166" i="13" s="1"/>
  <c r="R171" i="46"/>
  <c r="O172" i="13" s="1"/>
  <c r="P172" i="46"/>
  <c r="S172" i="46" s="1"/>
  <c r="AP173" i="13" s="1"/>
  <c r="R175" i="46"/>
  <c r="O176" i="13" s="1"/>
  <c r="P178" i="46"/>
  <c r="S178" i="46" s="1"/>
  <c r="AP179" i="13" s="1"/>
  <c r="R182" i="46"/>
  <c r="O183" i="13" s="1"/>
  <c r="P198" i="46"/>
  <c r="S198" i="46" s="1"/>
  <c r="AP199" i="13" s="1"/>
  <c r="P214" i="46"/>
  <c r="S214" i="46" s="1"/>
  <c r="AP215" i="13" s="1"/>
  <c r="P256" i="46"/>
  <c r="S256" i="46" s="1"/>
  <c r="AP257" i="13" s="1"/>
  <c r="R292" i="46"/>
  <c r="O293" i="13" s="1"/>
  <c r="R320" i="46"/>
  <c r="O321" i="13" s="1"/>
  <c r="R328" i="46"/>
  <c r="O329" i="13" s="1"/>
  <c r="P328" i="46"/>
  <c r="S328" i="46" s="1"/>
  <c r="AP329" i="13" s="1"/>
  <c r="R339" i="46"/>
  <c r="O340" i="13" s="1"/>
  <c r="P339" i="46"/>
  <c r="S339" i="46" s="1"/>
  <c r="AP340" i="13" s="1"/>
  <c r="R347" i="46"/>
  <c r="O348" i="13" s="1"/>
  <c r="P347" i="46"/>
  <c r="S347" i="46" s="1"/>
  <c r="AP348" i="13" s="1"/>
  <c r="R267" i="46"/>
  <c r="O268" i="13" s="1"/>
  <c r="R279" i="46"/>
  <c r="O280" i="13" s="1"/>
  <c r="S321" i="46"/>
  <c r="AP322" i="13" s="1"/>
  <c r="R327" i="46"/>
  <c r="O328" i="13" s="1"/>
  <c r="S352" i="46"/>
  <c r="AP353" i="13" s="1"/>
  <c r="R358" i="46"/>
  <c r="O359" i="13" s="1"/>
  <c r="R97" i="46"/>
  <c r="O98" i="13" s="1"/>
  <c r="R113" i="46"/>
  <c r="O114" i="13" s="1"/>
  <c r="S124" i="46"/>
  <c r="AP125" i="13" s="1"/>
  <c r="S157" i="46"/>
  <c r="AP158" i="13" s="1"/>
  <c r="R160" i="46"/>
  <c r="O161" i="13" s="1"/>
  <c r="R162" i="46"/>
  <c r="O163" i="13" s="1"/>
  <c r="R166" i="46"/>
  <c r="O167" i="13" s="1"/>
  <c r="R174" i="46"/>
  <c r="O175" i="13" s="1"/>
  <c r="S184" i="46"/>
  <c r="AP185" i="13" s="1"/>
  <c r="R195" i="46"/>
  <c r="O196" i="13" s="1"/>
  <c r="S207" i="46"/>
  <c r="AP208" i="13" s="1"/>
  <c r="S230" i="46"/>
  <c r="AP231" i="13" s="1"/>
  <c r="R242" i="46"/>
  <c r="O243" i="13" s="1"/>
  <c r="R265" i="46"/>
  <c r="O266" i="13" s="1"/>
  <c r="P267" i="46"/>
  <c r="S267" i="46" s="1"/>
  <c r="AP268" i="13" s="1"/>
  <c r="S273" i="46"/>
  <c r="AP274" i="13" s="1"/>
  <c r="P279" i="46"/>
  <c r="S279" i="46" s="1"/>
  <c r="AP280" i="13" s="1"/>
  <c r="S285" i="46"/>
  <c r="AP286" i="13" s="1"/>
  <c r="R289" i="46"/>
  <c r="O290" i="13" s="1"/>
  <c r="R291" i="46"/>
  <c r="O292" i="13" s="1"/>
  <c r="P292" i="46"/>
  <c r="S292" i="46" s="1"/>
  <c r="AP293" i="13" s="1"/>
  <c r="S303" i="46"/>
  <c r="AP304" i="13" s="1"/>
  <c r="R306" i="46"/>
  <c r="O307" i="13" s="1"/>
  <c r="S309" i="46"/>
  <c r="AP310" i="13" s="1"/>
  <c r="S313" i="46"/>
  <c r="AP314" i="13" s="1"/>
  <c r="R319" i="46"/>
  <c r="O320" i="13" s="1"/>
  <c r="P320" i="46"/>
  <c r="S320" i="46" s="1"/>
  <c r="AP321" i="13" s="1"/>
  <c r="P327" i="46"/>
  <c r="S327" i="46" s="1"/>
  <c r="AP328" i="13" s="1"/>
  <c r="R337" i="46"/>
  <c r="O338" i="13" s="1"/>
  <c r="S344" i="46"/>
  <c r="AP345" i="13" s="1"/>
  <c r="R350" i="46"/>
  <c r="O351" i="13" s="1"/>
  <c r="P351" i="46"/>
  <c r="S351" i="46" s="1"/>
  <c r="AP352" i="13" s="1"/>
  <c r="P358" i="46"/>
  <c r="S358" i="46" s="1"/>
  <c r="AP359" i="13" s="1"/>
  <c r="R368" i="46"/>
  <c r="O369" i="13" s="1"/>
  <c r="S190" i="46"/>
  <c r="AP191" i="13" s="1"/>
  <c r="S199" i="46"/>
  <c r="AP200" i="13" s="1"/>
  <c r="S215" i="46"/>
  <c r="AP216" i="13" s="1"/>
  <c r="S233" i="46"/>
  <c r="AP234" i="13" s="1"/>
  <c r="S246" i="46"/>
  <c r="AP247" i="13" s="1"/>
  <c r="S248" i="46"/>
  <c r="AP249" i="13" s="1"/>
  <c r="S252" i="46"/>
  <c r="AP253" i="13" s="1"/>
  <c r="R257" i="46"/>
  <c r="O258" i="13" s="1"/>
  <c r="S266" i="46"/>
  <c r="AP267" i="13" s="1"/>
  <c r="S281" i="46"/>
  <c r="AP282" i="13" s="1"/>
  <c r="S291" i="46"/>
  <c r="AP292" i="13" s="1"/>
  <c r="S319" i="46"/>
  <c r="AP320" i="13" s="1"/>
  <c r="R329" i="46"/>
  <c r="O330" i="13" s="1"/>
  <c r="S332" i="46"/>
  <c r="AP333" i="13" s="1"/>
  <c r="S350" i="46"/>
  <c r="AP351" i="13" s="1"/>
  <c r="R360" i="46"/>
  <c r="O361" i="13" s="1"/>
  <c r="R34" i="45"/>
  <c r="N35" i="13" s="1"/>
  <c r="P34" i="45"/>
  <c r="S34" i="45" s="1"/>
  <c r="AO35" i="13" s="1"/>
  <c r="R68" i="45"/>
  <c r="N69" i="13" s="1"/>
  <c r="P68" i="45"/>
  <c r="S68" i="45" s="1"/>
  <c r="AO69" i="13" s="1"/>
  <c r="R101" i="45"/>
  <c r="N102" i="13" s="1"/>
  <c r="P101" i="45"/>
  <c r="S101" i="45" s="1"/>
  <c r="AO102" i="13" s="1"/>
  <c r="P120" i="45"/>
  <c r="S120" i="45" s="1"/>
  <c r="AO121" i="13" s="1"/>
  <c r="R120" i="45"/>
  <c r="N121" i="13" s="1"/>
  <c r="P203" i="45"/>
  <c r="S203" i="45" s="1"/>
  <c r="AO204" i="13" s="1"/>
  <c r="R203" i="45"/>
  <c r="N204" i="13" s="1"/>
  <c r="P5" i="45"/>
  <c r="S5" i="45" s="1"/>
  <c r="AO6" i="13" s="1"/>
  <c r="P6" i="45"/>
  <c r="S6" i="45" s="1"/>
  <c r="AO7" i="13" s="1"/>
  <c r="P7" i="45"/>
  <c r="S7" i="45" s="1"/>
  <c r="AO8" i="13" s="1"/>
  <c r="P8" i="45"/>
  <c r="S8" i="45" s="1"/>
  <c r="AO9" i="13" s="1"/>
  <c r="P9" i="45"/>
  <c r="S9" i="45" s="1"/>
  <c r="AO10" i="13" s="1"/>
  <c r="R12" i="45"/>
  <c r="N13" i="13" s="1"/>
  <c r="P13" i="45"/>
  <c r="S13" i="45" s="1"/>
  <c r="AO14" i="13" s="1"/>
  <c r="S17" i="45"/>
  <c r="AO18" i="13" s="1"/>
  <c r="R19" i="45"/>
  <c r="N20" i="13" s="1"/>
  <c r="P20" i="45"/>
  <c r="S20" i="45" s="1"/>
  <c r="AO21" i="13" s="1"/>
  <c r="R22" i="45"/>
  <c r="N23" i="13" s="1"/>
  <c r="R23" i="45"/>
  <c r="N24" i="13" s="1"/>
  <c r="P26" i="45"/>
  <c r="S26" i="45" s="1"/>
  <c r="AO27" i="13" s="1"/>
  <c r="P31" i="45"/>
  <c r="S31" i="45" s="1"/>
  <c r="AO32" i="13" s="1"/>
  <c r="R31" i="45"/>
  <c r="N32" i="13" s="1"/>
  <c r="S35" i="45"/>
  <c r="AO36" i="13" s="1"/>
  <c r="R40" i="45"/>
  <c r="N41" i="13" s="1"/>
  <c r="P43" i="45"/>
  <c r="R45" i="45"/>
  <c r="N46" i="13" s="1"/>
  <c r="P45" i="45"/>
  <c r="S45" i="45" s="1"/>
  <c r="AO46" i="13" s="1"/>
  <c r="S57" i="45"/>
  <c r="AO58" i="13" s="1"/>
  <c r="R59" i="45"/>
  <c r="N60" i="13" s="1"/>
  <c r="R62" i="45"/>
  <c r="N63" i="13" s="1"/>
  <c r="P65" i="45"/>
  <c r="S65" i="45" s="1"/>
  <c r="AO66" i="13" s="1"/>
  <c r="R65" i="45"/>
  <c r="N66" i="13" s="1"/>
  <c r="R79" i="45"/>
  <c r="N80" i="13" s="1"/>
  <c r="P82" i="45"/>
  <c r="S82" i="45" s="1"/>
  <c r="AO83" i="13" s="1"/>
  <c r="R84" i="45"/>
  <c r="N85" i="13" s="1"/>
  <c r="P84" i="45"/>
  <c r="S84" i="45" s="1"/>
  <c r="AO85" i="13" s="1"/>
  <c r="S103" i="45"/>
  <c r="AO104" i="13" s="1"/>
  <c r="R105" i="45"/>
  <c r="N106" i="13" s="1"/>
  <c r="R108" i="45"/>
  <c r="N109" i="13" s="1"/>
  <c r="S113" i="45"/>
  <c r="AO114" i="13" s="1"/>
  <c r="R114" i="45"/>
  <c r="N115" i="13" s="1"/>
  <c r="R117" i="45"/>
  <c r="N118" i="13" s="1"/>
  <c r="P117" i="45"/>
  <c r="S117" i="45" s="1"/>
  <c r="AO118" i="13" s="1"/>
  <c r="S121" i="45"/>
  <c r="AO122" i="13" s="1"/>
  <c r="R124" i="45"/>
  <c r="N125" i="13" s="1"/>
  <c r="R125" i="45"/>
  <c r="N126" i="13" s="1"/>
  <c r="P131" i="45"/>
  <c r="S131" i="45" s="1"/>
  <c r="AO132" i="13" s="1"/>
  <c r="R131" i="45"/>
  <c r="N132" i="13" s="1"/>
  <c r="R157" i="45"/>
  <c r="N158" i="13" s="1"/>
  <c r="R159" i="45"/>
  <c r="N160" i="13" s="1"/>
  <c r="R161" i="45"/>
  <c r="N162" i="13" s="1"/>
  <c r="R162" i="45"/>
  <c r="N163" i="13" s="1"/>
  <c r="R164" i="45"/>
  <c r="N165" i="13" s="1"/>
  <c r="R173" i="45"/>
  <c r="N174" i="13" s="1"/>
  <c r="R175" i="45"/>
  <c r="N176" i="13" s="1"/>
  <c r="R177" i="45"/>
  <c r="N178" i="13" s="1"/>
  <c r="P177" i="45"/>
  <c r="S177" i="45" s="1"/>
  <c r="AO178" i="13" s="1"/>
  <c r="S198" i="45"/>
  <c r="AO199" i="13" s="1"/>
  <c r="R227" i="45"/>
  <c r="N228" i="13" s="1"/>
  <c r="P227" i="45"/>
  <c r="S227" i="45" s="1"/>
  <c r="AO228" i="13" s="1"/>
  <c r="R234" i="45"/>
  <c r="N235" i="13" s="1"/>
  <c r="P237" i="45"/>
  <c r="S237" i="45" s="1"/>
  <c r="AO238" i="13" s="1"/>
  <c r="R276" i="45"/>
  <c r="N277" i="13" s="1"/>
  <c r="P276" i="45"/>
  <c r="S276" i="45" s="1"/>
  <c r="AO277" i="13" s="1"/>
  <c r="R322" i="45"/>
  <c r="N323" i="13" s="1"/>
  <c r="P322" i="45"/>
  <c r="S322" i="45" s="1"/>
  <c r="AO323" i="13" s="1"/>
  <c r="R4" i="45"/>
  <c r="N5" i="13" s="1"/>
  <c r="R11" i="45"/>
  <c r="N12" i="13" s="1"/>
  <c r="P12" i="45"/>
  <c r="S12" i="45" s="1"/>
  <c r="AO13" i="13" s="1"/>
  <c r="R15" i="45"/>
  <c r="N16" i="13" s="1"/>
  <c r="P19" i="45"/>
  <c r="S19" i="45" s="1"/>
  <c r="AO20" i="13" s="1"/>
  <c r="P22" i="45"/>
  <c r="S22" i="45" s="1"/>
  <c r="AO23" i="13" s="1"/>
  <c r="S24" i="45"/>
  <c r="AO25" i="13" s="1"/>
  <c r="R25" i="45"/>
  <c r="N26" i="13" s="1"/>
  <c r="R28" i="45"/>
  <c r="N29" i="13" s="1"/>
  <c r="P28" i="45"/>
  <c r="S28" i="45" s="1"/>
  <c r="AO29" i="13" s="1"/>
  <c r="S32" i="45"/>
  <c r="AO33" i="13" s="1"/>
  <c r="R35" i="45"/>
  <c r="N36" i="13" s="1"/>
  <c r="R36" i="45"/>
  <c r="N37" i="13" s="1"/>
  <c r="P37" i="45"/>
  <c r="S37" i="45" s="1"/>
  <c r="AO38" i="13" s="1"/>
  <c r="P42" i="45"/>
  <c r="S42" i="45" s="1"/>
  <c r="AO43" i="13" s="1"/>
  <c r="R42" i="45"/>
  <c r="N43" i="13" s="1"/>
  <c r="R56" i="45"/>
  <c r="N57" i="13" s="1"/>
  <c r="P59" i="45"/>
  <c r="S59" i="45" s="1"/>
  <c r="AO60" i="13" s="1"/>
  <c r="R61" i="45"/>
  <c r="N62" i="13" s="1"/>
  <c r="P61" i="45"/>
  <c r="S61" i="45" s="1"/>
  <c r="AO62" i="13" s="1"/>
  <c r="S66" i="45"/>
  <c r="AO67" i="13" s="1"/>
  <c r="S69" i="45"/>
  <c r="AO70" i="13" s="1"/>
  <c r="P70" i="45"/>
  <c r="S70" i="45" s="1"/>
  <c r="AO71" i="13" s="1"/>
  <c r="R72" i="45"/>
  <c r="N73" i="13" s="1"/>
  <c r="R73" i="45"/>
  <c r="N74" i="13" s="1"/>
  <c r="P76" i="45"/>
  <c r="S76" i="45" s="1"/>
  <c r="AO77" i="13" s="1"/>
  <c r="P81" i="45"/>
  <c r="S81" i="45" s="1"/>
  <c r="AO82" i="13" s="1"/>
  <c r="R81" i="45"/>
  <c r="N82" i="13" s="1"/>
  <c r="R102" i="45"/>
  <c r="N103" i="13" s="1"/>
  <c r="P105" i="45"/>
  <c r="S105" i="45" s="1"/>
  <c r="AO106" i="13" s="1"/>
  <c r="S107" i="45"/>
  <c r="AO108" i="13" s="1"/>
  <c r="S119" i="45"/>
  <c r="AO120" i="13" s="1"/>
  <c r="R121" i="45"/>
  <c r="N122" i="13" s="1"/>
  <c r="R123" i="45"/>
  <c r="N124" i="13" s="1"/>
  <c r="P124" i="45"/>
  <c r="S124" i="45" s="1"/>
  <c r="AO125" i="13" s="1"/>
  <c r="S130" i="45"/>
  <c r="AO131" i="13" s="1"/>
  <c r="R137" i="45"/>
  <c r="N138" i="13" s="1"/>
  <c r="R139" i="45"/>
  <c r="N140" i="13" s="1"/>
  <c r="R141" i="45"/>
  <c r="N142" i="13" s="1"/>
  <c r="P150" i="45"/>
  <c r="S150" i="45" s="1"/>
  <c r="AO151" i="13" s="1"/>
  <c r="P161" i="45"/>
  <c r="S161" i="45" s="1"/>
  <c r="AO162" i="13" s="1"/>
  <c r="S181" i="45"/>
  <c r="AO182" i="13" s="1"/>
  <c r="R186" i="45"/>
  <c r="N187" i="13" s="1"/>
  <c r="S190" i="45"/>
  <c r="AO191" i="13" s="1"/>
  <c r="P195" i="45"/>
  <c r="S195" i="45" s="1"/>
  <c r="AO196" i="13" s="1"/>
  <c r="R195" i="45"/>
  <c r="N196" i="13" s="1"/>
  <c r="S202" i="45"/>
  <c r="AO203" i="13" s="1"/>
  <c r="P207" i="45"/>
  <c r="S207" i="45" s="1"/>
  <c r="AO208" i="13" s="1"/>
  <c r="R207" i="45"/>
  <c r="N208" i="13" s="1"/>
  <c r="S211" i="45"/>
  <c r="AO212" i="13" s="1"/>
  <c r="P212" i="45"/>
  <c r="S212" i="45" s="1"/>
  <c r="AO213" i="13" s="1"/>
  <c r="R215" i="45"/>
  <c r="N216" i="13" s="1"/>
  <c r="R217" i="45"/>
  <c r="N218" i="13" s="1"/>
  <c r="R218" i="45"/>
  <c r="N219" i="13" s="1"/>
  <c r="S224" i="45"/>
  <c r="AO225" i="13" s="1"/>
  <c r="S229" i="45"/>
  <c r="AO230" i="13" s="1"/>
  <c r="R231" i="45"/>
  <c r="N232" i="13" s="1"/>
  <c r="P231" i="45"/>
  <c r="S231" i="45" s="1"/>
  <c r="AO232" i="13" s="1"/>
  <c r="R260" i="45"/>
  <c r="N261" i="13" s="1"/>
  <c r="P260" i="45"/>
  <c r="S260" i="45" s="1"/>
  <c r="AO261" i="13" s="1"/>
  <c r="R278" i="45"/>
  <c r="N279" i="13" s="1"/>
  <c r="P278" i="45"/>
  <c r="S278" i="45" s="1"/>
  <c r="AO279" i="13" s="1"/>
  <c r="P304" i="45"/>
  <c r="S304" i="45" s="1"/>
  <c r="AO305" i="13" s="1"/>
  <c r="R304" i="45"/>
  <c r="N305" i="13" s="1"/>
  <c r="R311" i="45"/>
  <c r="N312" i="13" s="1"/>
  <c r="P326" i="45"/>
  <c r="S326" i="45" s="1"/>
  <c r="AO327" i="13" s="1"/>
  <c r="R55" i="45"/>
  <c r="N56" i="13" s="1"/>
  <c r="P55" i="45"/>
  <c r="P230" i="45"/>
  <c r="S230" i="45" s="1"/>
  <c r="AO231" i="13" s="1"/>
  <c r="R230" i="45"/>
  <c r="N231" i="13" s="1"/>
  <c r="R246" i="45"/>
  <c r="N247" i="13" s="1"/>
  <c r="S246" i="45"/>
  <c r="AO247" i="13" s="1"/>
  <c r="R290" i="45"/>
  <c r="N291" i="13" s="1"/>
  <c r="P290" i="45"/>
  <c r="S290" i="45" s="1"/>
  <c r="AO291" i="13" s="1"/>
  <c r="R294" i="45"/>
  <c r="N295" i="13" s="1"/>
  <c r="P294" i="45"/>
  <c r="S294" i="45" s="1"/>
  <c r="AO295" i="13" s="1"/>
  <c r="R353" i="45"/>
  <c r="N354" i="13" s="1"/>
  <c r="P353" i="45"/>
  <c r="S353" i="45" s="1"/>
  <c r="AO354" i="13" s="1"/>
  <c r="P18" i="45"/>
  <c r="S18" i="45" s="1"/>
  <c r="AO19" i="13" s="1"/>
  <c r="R18" i="45"/>
  <c r="N19" i="13" s="1"/>
  <c r="R39" i="45"/>
  <c r="N40" i="13" s="1"/>
  <c r="P39" i="45"/>
  <c r="S39" i="45" s="1"/>
  <c r="AO40" i="13" s="1"/>
  <c r="S43" i="45"/>
  <c r="AO44" i="13" s="1"/>
  <c r="S55" i="45"/>
  <c r="AO56" i="13" s="1"/>
  <c r="P58" i="45"/>
  <c r="S58" i="45" s="1"/>
  <c r="AO59" i="13" s="1"/>
  <c r="R58" i="45"/>
  <c r="N59" i="13" s="1"/>
  <c r="R78" i="45"/>
  <c r="N79" i="13" s="1"/>
  <c r="P78" i="45"/>
  <c r="S78" i="45" s="1"/>
  <c r="AO79" i="13" s="1"/>
  <c r="P104" i="45"/>
  <c r="S104" i="45" s="1"/>
  <c r="AO105" i="13" s="1"/>
  <c r="R104" i="45"/>
  <c r="N105" i="13" s="1"/>
  <c r="R111" i="45"/>
  <c r="N112" i="13" s="1"/>
  <c r="P147" i="45"/>
  <c r="S147" i="45" s="1"/>
  <c r="AO148" i="13" s="1"/>
  <c r="R147" i="45"/>
  <c r="N148" i="13" s="1"/>
  <c r="P174" i="45"/>
  <c r="S174" i="45" s="1"/>
  <c r="AO175" i="13" s="1"/>
  <c r="R174" i="45"/>
  <c r="N175" i="13" s="1"/>
  <c r="S192" i="45"/>
  <c r="AO193" i="13" s="1"/>
  <c r="P197" i="45"/>
  <c r="S197" i="45" s="1"/>
  <c r="AO198" i="13" s="1"/>
  <c r="R197" i="45"/>
  <c r="N198" i="13" s="1"/>
  <c r="S208" i="45"/>
  <c r="AO209" i="13" s="1"/>
  <c r="S214" i="45"/>
  <c r="AO215" i="13" s="1"/>
  <c r="P257" i="45"/>
  <c r="S257" i="45" s="1"/>
  <c r="AO258" i="13" s="1"/>
  <c r="R257" i="45"/>
  <c r="N258" i="13" s="1"/>
  <c r="R310" i="45"/>
  <c r="N311" i="13" s="1"/>
  <c r="P310" i="45"/>
  <c r="S310" i="45" s="1"/>
  <c r="AO311" i="13" s="1"/>
  <c r="S261" i="45"/>
  <c r="AO262" i="13" s="1"/>
  <c r="R263" i="45"/>
  <c r="N264" i="13" s="1"/>
  <c r="P263" i="45"/>
  <c r="S263" i="45" s="1"/>
  <c r="AO264" i="13" s="1"/>
  <c r="S277" i="45"/>
  <c r="AO278" i="13" s="1"/>
  <c r="S281" i="45"/>
  <c r="AO282" i="13" s="1"/>
  <c r="R287" i="45"/>
  <c r="N288" i="13" s="1"/>
  <c r="P287" i="45"/>
  <c r="S287" i="45" s="1"/>
  <c r="AO288" i="13" s="1"/>
  <c r="S297" i="45"/>
  <c r="AO298" i="13" s="1"/>
  <c r="R303" i="45"/>
  <c r="N304" i="13" s="1"/>
  <c r="P303" i="45"/>
  <c r="S303" i="45" s="1"/>
  <c r="AO304" i="13" s="1"/>
  <c r="P323" i="45"/>
  <c r="S323" i="45" s="1"/>
  <c r="AO324" i="13" s="1"/>
  <c r="R323" i="45"/>
  <c r="N324" i="13" s="1"/>
  <c r="R339" i="45"/>
  <c r="N340" i="13" s="1"/>
  <c r="P354" i="45"/>
  <c r="S354" i="45" s="1"/>
  <c r="AO355" i="13" s="1"/>
  <c r="R354" i="45"/>
  <c r="N355" i="13" s="1"/>
  <c r="R16" i="45"/>
  <c r="N17" i="13" s="1"/>
  <c r="R21" i="45"/>
  <c r="N22" i="13" s="1"/>
  <c r="R24" i="45"/>
  <c r="N25" i="13" s="1"/>
  <c r="S27" i="45"/>
  <c r="AO28" i="13" s="1"/>
  <c r="R30" i="45"/>
  <c r="N31" i="13" s="1"/>
  <c r="S38" i="45"/>
  <c r="AO39" i="13" s="1"/>
  <c r="R41" i="45"/>
  <c r="N42" i="13" s="1"/>
  <c r="S47" i="45"/>
  <c r="AO48" i="13" s="1"/>
  <c r="R48" i="45"/>
  <c r="N49" i="13" s="1"/>
  <c r="R51" i="45"/>
  <c r="N52" i="13" s="1"/>
  <c r="S54" i="45"/>
  <c r="AO55" i="13" s="1"/>
  <c r="R57" i="45"/>
  <c r="N58" i="13" s="1"/>
  <c r="R64" i="45"/>
  <c r="N65" i="13" s="1"/>
  <c r="R71" i="45"/>
  <c r="N72" i="13" s="1"/>
  <c r="R74" i="45"/>
  <c r="N75" i="13" s="1"/>
  <c r="S77" i="45"/>
  <c r="AO78" i="13" s="1"/>
  <c r="R80" i="45"/>
  <c r="N81" i="13" s="1"/>
  <c r="R87" i="45"/>
  <c r="N88" i="13" s="1"/>
  <c r="R90" i="45"/>
  <c r="N91" i="13" s="1"/>
  <c r="S93" i="45"/>
  <c r="AO94" i="13" s="1"/>
  <c r="R97" i="45"/>
  <c r="N98" i="13" s="1"/>
  <c r="S100" i="45"/>
  <c r="AO101" i="13" s="1"/>
  <c r="S109" i="45"/>
  <c r="AO110" i="13" s="1"/>
  <c r="R110" i="45"/>
  <c r="N111" i="13" s="1"/>
  <c r="R113" i="45"/>
  <c r="N114" i="13" s="1"/>
  <c r="R115" i="45"/>
  <c r="N116" i="13" s="1"/>
  <c r="S116" i="45"/>
  <c r="AO117" i="13" s="1"/>
  <c r="R126" i="45"/>
  <c r="N127" i="13" s="1"/>
  <c r="R133" i="45"/>
  <c r="N134" i="13" s="1"/>
  <c r="S143" i="45"/>
  <c r="AO144" i="13" s="1"/>
  <c r="S146" i="45"/>
  <c r="AO147" i="13" s="1"/>
  <c r="S151" i="45"/>
  <c r="AO152" i="13" s="1"/>
  <c r="P158" i="45"/>
  <c r="S158" i="45" s="1"/>
  <c r="AO159" i="13" s="1"/>
  <c r="R158" i="45"/>
  <c r="N159" i="13" s="1"/>
  <c r="S191" i="45"/>
  <c r="AO192" i="13" s="1"/>
  <c r="S200" i="45"/>
  <c r="AO201" i="13" s="1"/>
  <c r="S210" i="45"/>
  <c r="AO211" i="13" s="1"/>
  <c r="R221" i="45"/>
  <c r="N222" i="13" s="1"/>
  <c r="S228" i="45"/>
  <c r="AO229" i="13" s="1"/>
  <c r="S233" i="45"/>
  <c r="AO234" i="13" s="1"/>
  <c r="R238" i="45"/>
  <c r="N239" i="13" s="1"/>
  <c r="R249" i="45"/>
  <c r="N250" i="13" s="1"/>
  <c r="R251" i="45"/>
  <c r="N252" i="13" s="1"/>
  <c r="R256" i="45"/>
  <c r="N257" i="13" s="1"/>
  <c r="P256" i="45"/>
  <c r="S256" i="45" s="1"/>
  <c r="AO257" i="13" s="1"/>
  <c r="R288" i="45"/>
  <c r="N289" i="13" s="1"/>
  <c r="P291" i="45"/>
  <c r="S291" i="45" s="1"/>
  <c r="AO292" i="13" s="1"/>
  <c r="R336" i="45"/>
  <c r="N337" i="13" s="1"/>
  <c r="P338" i="45"/>
  <c r="S338" i="45" s="1"/>
  <c r="AO339" i="13" s="1"/>
  <c r="R338" i="45"/>
  <c r="N339" i="13" s="1"/>
  <c r="R347" i="45"/>
  <c r="N348" i="13" s="1"/>
  <c r="S350" i="45"/>
  <c r="AO351" i="13" s="1"/>
  <c r="S356" i="45"/>
  <c r="AO357" i="13" s="1"/>
  <c r="R363" i="45"/>
  <c r="N364" i="13" s="1"/>
  <c r="S366" i="45"/>
  <c r="AO367" i="13" s="1"/>
  <c r="R145" i="45"/>
  <c r="N146" i="13" s="1"/>
  <c r="R149" i="45"/>
  <c r="N150" i="13" s="1"/>
  <c r="R156" i="45"/>
  <c r="N157" i="13" s="1"/>
  <c r="R160" i="45"/>
  <c r="N161" i="13" s="1"/>
  <c r="R167" i="45"/>
  <c r="N168" i="13" s="1"/>
  <c r="S170" i="45"/>
  <c r="AO171" i="13" s="1"/>
  <c r="R176" i="45"/>
  <c r="N177" i="13" s="1"/>
  <c r="S189" i="45"/>
  <c r="AO190" i="13" s="1"/>
  <c r="R194" i="45"/>
  <c r="N195" i="13" s="1"/>
  <c r="S213" i="45"/>
  <c r="AO214" i="13" s="1"/>
  <c r="S216" i="45"/>
  <c r="AO217" i="13" s="1"/>
  <c r="S219" i="45"/>
  <c r="AO220" i="13" s="1"/>
  <c r="S220" i="45"/>
  <c r="AO221" i="13" s="1"/>
  <c r="R223" i="45"/>
  <c r="N224" i="13" s="1"/>
  <c r="R225" i="45"/>
  <c r="N226" i="13" s="1"/>
  <c r="S226" i="45"/>
  <c r="AO227" i="13" s="1"/>
  <c r="R236" i="45"/>
  <c r="N237" i="13" s="1"/>
  <c r="S253" i="45"/>
  <c r="AO254" i="13" s="1"/>
  <c r="R259" i="45"/>
  <c r="N260" i="13" s="1"/>
  <c r="R269" i="45"/>
  <c r="N270" i="13" s="1"/>
  <c r="S273" i="45"/>
  <c r="AO274" i="13" s="1"/>
  <c r="R275" i="45"/>
  <c r="N276" i="13" s="1"/>
  <c r="R280" i="45"/>
  <c r="N281" i="13" s="1"/>
  <c r="S284" i="45"/>
  <c r="AO285" i="13" s="1"/>
  <c r="R286" i="45"/>
  <c r="N287" i="13" s="1"/>
  <c r="S293" i="45"/>
  <c r="AO294" i="13" s="1"/>
  <c r="R296" i="45"/>
  <c r="N297" i="13" s="1"/>
  <c r="R308" i="45"/>
  <c r="N309" i="13" s="1"/>
  <c r="R316" i="45"/>
  <c r="N317" i="13" s="1"/>
  <c r="S319" i="45"/>
  <c r="AO320" i="13" s="1"/>
  <c r="S325" i="45"/>
  <c r="AO326" i="13" s="1"/>
  <c r="R332" i="45"/>
  <c r="N333" i="13" s="1"/>
  <c r="S335" i="45"/>
  <c r="AO336" i="13" s="1"/>
  <c r="R343" i="45"/>
  <c r="N344" i="13" s="1"/>
  <c r="S346" i="45"/>
  <c r="AO347" i="13" s="1"/>
  <c r="P349" i="45"/>
  <c r="S349" i="45" s="1"/>
  <c r="AO350" i="13" s="1"/>
  <c r="R350" i="45"/>
  <c r="N351" i="13" s="1"/>
  <c r="S352" i="45"/>
  <c r="AO353" i="13" s="1"/>
  <c r="R359" i="45"/>
  <c r="N360" i="13" s="1"/>
  <c r="S362" i="45"/>
  <c r="AO363" i="13" s="1"/>
  <c r="P365" i="45"/>
  <c r="S365" i="45" s="1"/>
  <c r="AO366" i="13" s="1"/>
  <c r="R366" i="45"/>
  <c r="N367" i="13" s="1"/>
  <c r="S368" i="45"/>
  <c r="AO369" i="13" s="1"/>
  <c r="S245" i="45"/>
  <c r="AO246" i="13" s="1"/>
  <c r="S259" i="45"/>
  <c r="AO260" i="13" s="1"/>
  <c r="R265" i="45"/>
  <c r="N266" i="13" s="1"/>
  <c r="S272" i="45"/>
  <c r="AO273" i="13" s="1"/>
  <c r="S275" i="45"/>
  <c r="AO276" i="13" s="1"/>
  <c r="S283" i="45"/>
  <c r="AO284" i="13" s="1"/>
  <c r="S286" i="45"/>
  <c r="AO287" i="13" s="1"/>
  <c r="R292" i="45"/>
  <c r="N293" i="13" s="1"/>
  <c r="S299" i="45"/>
  <c r="AO300" i="13" s="1"/>
  <c r="S318" i="45"/>
  <c r="AO319" i="13" s="1"/>
  <c r="S334" i="45"/>
  <c r="AO335" i="13" s="1"/>
  <c r="S358" i="45"/>
  <c r="AO359" i="13" s="1"/>
  <c r="R362" i="45"/>
  <c r="N363" i="13" s="1"/>
  <c r="S364" i="45"/>
  <c r="AO365" i="13" s="1"/>
  <c r="R199" i="44"/>
  <c r="M200" i="13" s="1"/>
  <c r="P199" i="44"/>
  <c r="S199" i="44" s="1"/>
  <c r="AN200" i="13" s="1"/>
  <c r="S253" i="44"/>
  <c r="AN254" i="13" s="1"/>
  <c r="R253" i="44"/>
  <c r="M254" i="13" s="1"/>
  <c r="R70" i="44"/>
  <c r="M71" i="13" s="1"/>
  <c r="S73" i="44"/>
  <c r="AN74" i="13" s="1"/>
  <c r="R77" i="44"/>
  <c r="M78" i="13" s="1"/>
  <c r="S86" i="44"/>
  <c r="AN87" i="13" s="1"/>
  <c r="S95" i="44"/>
  <c r="AN96" i="13" s="1"/>
  <c r="S101" i="44"/>
  <c r="AN102" i="13" s="1"/>
  <c r="S105" i="44"/>
  <c r="AN106" i="13" s="1"/>
  <c r="R112" i="44"/>
  <c r="M113" i="13" s="1"/>
  <c r="P127" i="44"/>
  <c r="S127" i="44" s="1"/>
  <c r="AN128" i="13" s="1"/>
  <c r="P131" i="44"/>
  <c r="S131" i="44" s="1"/>
  <c r="AN132" i="13" s="1"/>
  <c r="P135" i="44"/>
  <c r="S135" i="44" s="1"/>
  <c r="AN136" i="13" s="1"/>
  <c r="P143" i="44"/>
  <c r="S143" i="44" s="1"/>
  <c r="AN144" i="13" s="1"/>
  <c r="P175" i="44"/>
  <c r="S175" i="44" s="1"/>
  <c r="AN176" i="13" s="1"/>
  <c r="R175" i="44"/>
  <c r="M176" i="13" s="1"/>
  <c r="R66" i="44"/>
  <c r="M67" i="13" s="1"/>
  <c r="R68" i="44"/>
  <c r="M69" i="13" s="1"/>
  <c r="S69" i="44"/>
  <c r="AN70" i="13" s="1"/>
  <c r="P70" i="44"/>
  <c r="S70" i="44" s="1"/>
  <c r="AN71" i="13" s="1"/>
  <c r="R73" i="44"/>
  <c r="M74" i="13" s="1"/>
  <c r="R79" i="44"/>
  <c r="M80" i="13" s="1"/>
  <c r="R82" i="44"/>
  <c r="M83" i="13" s="1"/>
  <c r="R95" i="44"/>
  <c r="M96" i="13" s="1"/>
  <c r="P112" i="44"/>
  <c r="S112" i="44" s="1"/>
  <c r="AN113" i="13" s="1"/>
  <c r="S114" i="44"/>
  <c r="AN115" i="13" s="1"/>
  <c r="S121" i="44"/>
  <c r="AN122" i="13" s="1"/>
  <c r="S124" i="44"/>
  <c r="AN125" i="13" s="1"/>
  <c r="R125" i="44"/>
  <c r="M126" i="13" s="1"/>
  <c r="R129" i="44"/>
  <c r="M130" i="13" s="1"/>
  <c r="R133" i="44"/>
  <c r="M134" i="13" s="1"/>
  <c r="R137" i="44"/>
  <c r="M138" i="13" s="1"/>
  <c r="R141" i="44"/>
  <c r="M142" i="13" s="1"/>
  <c r="P148" i="44"/>
  <c r="S148" i="44" s="1"/>
  <c r="AN149" i="13" s="1"/>
  <c r="R148" i="44"/>
  <c r="M149" i="13" s="1"/>
  <c r="S151" i="44"/>
  <c r="AN152" i="13" s="1"/>
  <c r="S156" i="44"/>
  <c r="AN157" i="13" s="1"/>
  <c r="S158" i="44"/>
  <c r="AN159" i="13" s="1"/>
  <c r="P228" i="44"/>
  <c r="S228" i="44" s="1"/>
  <c r="AN229" i="13" s="1"/>
  <c r="R228" i="44"/>
  <c r="M229" i="13" s="1"/>
  <c r="P247" i="44"/>
  <c r="S247" i="44" s="1"/>
  <c r="AN248" i="13" s="1"/>
  <c r="R247" i="44"/>
  <c r="M248" i="13" s="1"/>
  <c r="S279" i="44"/>
  <c r="AN280" i="13" s="1"/>
  <c r="R279" i="44"/>
  <c r="M280" i="13" s="1"/>
  <c r="R324" i="44"/>
  <c r="M325" i="13" s="1"/>
  <c r="P324" i="44"/>
  <c r="S324" i="44" s="1"/>
  <c r="AN325" i="13" s="1"/>
  <c r="P364" i="44"/>
  <c r="S364" i="44" s="1"/>
  <c r="AN365" i="13" s="1"/>
  <c r="R364" i="44"/>
  <c r="M365" i="13" s="1"/>
  <c r="S122" i="44"/>
  <c r="AN123" i="13" s="1"/>
  <c r="P152" i="44"/>
  <c r="S152" i="44" s="1"/>
  <c r="AN153" i="13" s="1"/>
  <c r="R152" i="44"/>
  <c r="M153" i="13" s="1"/>
  <c r="P159" i="44"/>
  <c r="S159" i="44" s="1"/>
  <c r="AN160" i="13" s="1"/>
  <c r="R159" i="44"/>
  <c r="M160" i="13" s="1"/>
  <c r="P186" i="44"/>
  <c r="S186" i="44" s="1"/>
  <c r="AN187" i="13" s="1"/>
  <c r="R186" i="44"/>
  <c r="M187" i="13" s="1"/>
  <c r="P337" i="44"/>
  <c r="S337" i="44" s="1"/>
  <c r="AN338" i="13" s="1"/>
  <c r="R337" i="44"/>
  <c r="M338" i="13" s="1"/>
  <c r="R351" i="44"/>
  <c r="M352" i="13" s="1"/>
  <c r="P351" i="44"/>
  <c r="S351" i="44" s="1"/>
  <c r="AN352" i="13" s="1"/>
  <c r="R63" i="44"/>
  <c r="M64" i="13" s="1"/>
  <c r="R67" i="44"/>
  <c r="M68" i="13" s="1"/>
  <c r="P74" i="44"/>
  <c r="R83" i="44"/>
  <c r="M84" i="13" s="1"/>
  <c r="S90" i="44"/>
  <c r="AN91" i="13" s="1"/>
  <c r="S109" i="44"/>
  <c r="AN110" i="13" s="1"/>
  <c r="R113" i="44"/>
  <c r="M114" i="13" s="1"/>
  <c r="P116" i="44"/>
  <c r="S116" i="44" s="1"/>
  <c r="AN117" i="13" s="1"/>
  <c r="P139" i="44"/>
  <c r="S139" i="44" s="1"/>
  <c r="AN140" i="13" s="1"/>
  <c r="R207" i="44"/>
  <c r="M208" i="13" s="1"/>
  <c r="R248" i="44"/>
  <c r="M249" i="13" s="1"/>
  <c r="P248" i="44"/>
  <c r="S248" i="44" s="1"/>
  <c r="AN249" i="13" s="1"/>
  <c r="R290" i="44"/>
  <c r="M291" i="13" s="1"/>
  <c r="P290" i="44"/>
  <c r="S290" i="44" s="1"/>
  <c r="AN291" i="13" s="1"/>
  <c r="R294" i="44"/>
  <c r="M295" i="13" s="1"/>
  <c r="P294" i="44"/>
  <c r="S294" i="44" s="1"/>
  <c r="AN295" i="13" s="1"/>
  <c r="R298" i="44"/>
  <c r="M299" i="13" s="1"/>
  <c r="P298" i="44"/>
  <c r="S298" i="44" s="1"/>
  <c r="AN299" i="13" s="1"/>
  <c r="P348" i="44"/>
  <c r="S348" i="44" s="1"/>
  <c r="AN349" i="13" s="1"/>
  <c r="R348" i="44"/>
  <c r="M349" i="13" s="1"/>
  <c r="R367" i="44"/>
  <c r="M368" i="13" s="1"/>
  <c r="P367" i="44"/>
  <c r="S367" i="44" s="1"/>
  <c r="AN368" i="13" s="1"/>
  <c r="R64" i="44"/>
  <c r="M65" i="13" s="1"/>
  <c r="S72" i="44"/>
  <c r="AN73" i="13" s="1"/>
  <c r="S74" i="44"/>
  <c r="AN75" i="13" s="1"/>
  <c r="R80" i="44"/>
  <c r="M81" i="13" s="1"/>
  <c r="S85" i="44"/>
  <c r="AN86" i="13" s="1"/>
  <c r="S89" i="44"/>
  <c r="AN90" i="13" s="1"/>
  <c r="S93" i="44"/>
  <c r="AN94" i="13" s="1"/>
  <c r="S100" i="44"/>
  <c r="AN101" i="13" s="1"/>
  <c r="S104" i="44"/>
  <c r="AN105" i="13" s="1"/>
  <c r="S108" i="44"/>
  <c r="AN109" i="13" s="1"/>
  <c r="S145" i="44"/>
  <c r="AN146" i="13" s="1"/>
  <c r="S153" i="44"/>
  <c r="AN154" i="13" s="1"/>
  <c r="R162" i="44"/>
  <c r="M163" i="13" s="1"/>
  <c r="P162" i="44"/>
  <c r="S162" i="44" s="1"/>
  <c r="AN163" i="13" s="1"/>
  <c r="R187" i="44"/>
  <c r="M188" i="13" s="1"/>
  <c r="P187" i="44"/>
  <c r="S187" i="44" s="1"/>
  <c r="AN188" i="13" s="1"/>
  <c r="R191" i="44"/>
  <c r="M192" i="13" s="1"/>
  <c r="P191" i="44"/>
  <c r="S191" i="44" s="1"/>
  <c r="AN192" i="13" s="1"/>
  <c r="R204" i="44"/>
  <c r="M205" i="13" s="1"/>
  <c r="P204" i="44"/>
  <c r="P209" i="44"/>
  <c r="S209" i="44" s="1"/>
  <c r="AN210" i="13" s="1"/>
  <c r="R209" i="44"/>
  <c r="M210" i="13" s="1"/>
  <c r="P213" i="44"/>
  <c r="S213" i="44" s="1"/>
  <c r="AN214" i="13" s="1"/>
  <c r="R213" i="44"/>
  <c r="M214" i="13" s="1"/>
  <c r="P244" i="44"/>
  <c r="S244" i="44" s="1"/>
  <c r="AN245" i="13" s="1"/>
  <c r="R244" i="44"/>
  <c r="M245" i="13" s="1"/>
  <c r="S252" i="44"/>
  <c r="AN253" i="13" s="1"/>
  <c r="R291" i="44"/>
  <c r="M292" i="13" s="1"/>
  <c r="P291" i="44"/>
  <c r="S291" i="44" s="1"/>
  <c r="AN292" i="13" s="1"/>
  <c r="R295" i="44"/>
  <c r="M296" i="13" s="1"/>
  <c r="P295" i="44"/>
  <c r="S295" i="44" s="1"/>
  <c r="AN296" i="13" s="1"/>
  <c r="R299" i="44"/>
  <c r="M300" i="13" s="1"/>
  <c r="P299" i="44"/>
  <c r="P321" i="44"/>
  <c r="S321" i="44" s="1"/>
  <c r="AN322" i="13" s="1"/>
  <c r="R321" i="44"/>
  <c r="M322" i="13" s="1"/>
  <c r="R145" i="44"/>
  <c r="M146" i="13" s="1"/>
  <c r="R149" i="44"/>
  <c r="M150" i="13" s="1"/>
  <c r="R153" i="44"/>
  <c r="M154" i="13" s="1"/>
  <c r="R158" i="44"/>
  <c r="M159" i="13" s="1"/>
  <c r="S164" i="44"/>
  <c r="AN165" i="13" s="1"/>
  <c r="S171" i="44"/>
  <c r="AN172" i="13" s="1"/>
  <c r="R174" i="44"/>
  <c r="M175" i="13" s="1"/>
  <c r="S180" i="44"/>
  <c r="AN181" i="13" s="1"/>
  <c r="R189" i="44"/>
  <c r="M190" i="13" s="1"/>
  <c r="S190" i="44"/>
  <c r="AN191" i="13" s="1"/>
  <c r="R193" i="44"/>
  <c r="M194" i="13" s="1"/>
  <c r="S194" i="44"/>
  <c r="AN195" i="13" s="1"/>
  <c r="R201" i="44"/>
  <c r="M202" i="13" s="1"/>
  <c r="S211" i="44"/>
  <c r="AN212" i="13" s="1"/>
  <c r="R219" i="44"/>
  <c r="M220" i="13" s="1"/>
  <c r="S220" i="44"/>
  <c r="AN221" i="13" s="1"/>
  <c r="R223" i="44"/>
  <c r="M224" i="13" s="1"/>
  <c r="S224" i="44"/>
  <c r="AN225" i="13" s="1"/>
  <c r="S233" i="44"/>
  <c r="AN234" i="13" s="1"/>
  <c r="R239" i="44"/>
  <c r="M240" i="13" s="1"/>
  <c r="S240" i="44"/>
  <c r="AN241" i="13" s="1"/>
  <c r="S256" i="44"/>
  <c r="AN257" i="13" s="1"/>
  <c r="S260" i="44"/>
  <c r="AN261" i="13" s="1"/>
  <c r="S264" i="44"/>
  <c r="AN265" i="13" s="1"/>
  <c r="S268" i="44"/>
  <c r="AN269" i="13" s="1"/>
  <c r="S272" i="44"/>
  <c r="AN273" i="13" s="1"/>
  <c r="S276" i="44"/>
  <c r="AN277" i="13" s="1"/>
  <c r="S283" i="44"/>
  <c r="AN284" i="13" s="1"/>
  <c r="S306" i="44"/>
  <c r="AN307" i="13" s="1"/>
  <c r="S317" i="44"/>
  <c r="AN318" i="13" s="1"/>
  <c r="R320" i="44"/>
  <c r="M321" i="13" s="1"/>
  <c r="S326" i="44"/>
  <c r="AN327" i="13" s="1"/>
  <c r="S333" i="44"/>
  <c r="AN334" i="13" s="1"/>
  <c r="R336" i="44"/>
  <c r="M337" i="13" s="1"/>
  <c r="S340" i="44"/>
  <c r="AN341" i="13" s="1"/>
  <c r="S344" i="44"/>
  <c r="AN345" i="13" s="1"/>
  <c r="R347" i="44"/>
  <c r="M348" i="13" s="1"/>
  <c r="S353" i="44"/>
  <c r="AN354" i="13" s="1"/>
  <c r="S360" i="44"/>
  <c r="AN361" i="13" s="1"/>
  <c r="R363" i="44"/>
  <c r="M364" i="13" s="1"/>
  <c r="S174" i="44"/>
  <c r="AN175" i="13" s="1"/>
  <c r="S176" i="44"/>
  <c r="AN177" i="13" s="1"/>
  <c r="S198" i="44"/>
  <c r="AN199" i="13" s="1"/>
  <c r="S207" i="44"/>
  <c r="AN208" i="13" s="1"/>
  <c r="S227" i="44"/>
  <c r="AN228" i="13" s="1"/>
  <c r="S229" i="44"/>
  <c r="AN230" i="13" s="1"/>
  <c r="S243" i="44"/>
  <c r="AN244" i="13" s="1"/>
  <c r="S245" i="44"/>
  <c r="AN246" i="13" s="1"/>
  <c r="S303" i="44"/>
  <c r="AN304" i="13" s="1"/>
  <c r="S320" i="44"/>
  <c r="AN321" i="13" s="1"/>
  <c r="S322" i="44"/>
  <c r="AN323" i="13" s="1"/>
  <c r="S336" i="44"/>
  <c r="AN337" i="13" s="1"/>
  <c r="S347" i="44"/>
  <c r="AN348" i="13" s="1"/>
  <c r="S349" i="44"/>
  <c r="AN350" i="13" s="1"/>
  <c r="S363" i="44"/>
  <c r="AN364" i="13" s="1"/>
  <c r="S365" i="44"/>
  <c r="AN366" i="13" s="1"/>
  <c r="R151" i="44"/>
  <c r="M152" i="13" s="1"/>
  <c r="S155" i="44"/>
  <c r="AN156" i="13" s="1"/>
  <c r="S163" i="44"/>
  <c r="AN164" i="13" s="1"/>
  <c r="R166" i="44"/>
  <c r="M167" i="13" s="1"/>
  <c r="R167" i="44"/>
  <c r="M168" i="13" s="1"/>
  <c r="P170" i="44"/>
  <c r="S170" i="44" s="1"/>
  <c r="AN171" i="13" s="1"/>
  <c r="S172" i="44"/>
  <c r="AN173" i="13" s="1"/>
  <c r="R178" i="44"/>
  <c r="M179" i="13" s="1"/>
  <c r="S179" i="44"/>
  <c r="AN180" i="13" s="1"/>
  <c r="R183" i="44"/>
  <c r="M184" i="13" s="1"/>
  <c r="R185" i="44"/>
  <c r="M186" i="13" s="1"/>
  <c r="S204" i="44"/>
  <c r="AN205" i="13" s="1"/>
  <c r="R212" i="44"/>
  <c r="M213" i="13" s="1"/>
  <c r="S218" i="44"/>
  <c r="AN219" i="13" s="1"/>
  <c r="S225" i="44"/>
  <c r="AN226" i="13" s="1"/>
  <c r="R231" i="44"/>
  <c r="M232" i="13" s="1"/>
  <c r="S232" i="44"/>
  <c r="AN233" i="13" s="1"/>
  <c r="R236" i="44"/>
  <c r="M237" i="13" s="1"/>
  <c r="S241" i="44"/>
  <c r="AN242" i="13" s="1"/>
  <c r="R288" i="44"/>
  <c r="M289" i="13" s="1"/>
  <c r="S299" i="44"/>
  <c r="AN300" i="13" s="1"/>
  <c r="R302" i="44"/>
  <c r="M303" i="13" s="1"/>
  <c r="P305" i="44"/>
  <c r="S305" i="44" s="1"/>
  <c r="AN306" i="13" s="1"/>
  <c r="R309" i="44"/>
  <c r="M310" i="13" s="1"/>
  <c r="R312" i="44"/>
  <c r="M313" i="13" s="1"/>
  <c r="R313" i="44"/>
  <c r="M314" i="13" s="1"/>
  <c r="P316" i="44"/>
  <c r="S316" i="44" s="1"/>
  <c r="AN317" i="13" s="1"/>
  <c r="S318" i="44"/>
  <c r="AN319" i="13" s="1"/>
  <c r="S325" i="44"/>
  <c r="AN326" i="13" s="1"/>
  <c r="R328" i="44"/>
  <c r="M329" i="13" s="1"/>
  <c r="R329" i="44"/>
  <c r="M330" i="13" s="1"/>
  <c r="P332" i="44"/>
  <c r="S332" i="44" s="1"/>
  <c r="AN333" i="13" s="1"/>
  <c r="S334" i="44"/>
  <c r="AN335" i="13" s="1"/>
  <c r="P339" i="44"/>
  <c r="S339" i="44" s="1"/>
  <c r="AN340" i="13" s="1"/>
  <c r="S341" i="44"/>
  <c r="AN342" i="13" s="1"/>
  <c r="P343" i="44"/>
  <c r="S343" i="44" s="1"/>
  <c r="AN344" i="13" s="1"/>
  <c r="S345" i="44"/>
  <c r="AN346" i="13" s="1"/>
  <c r="S352" i="44"/>
  <c r="AN353" i="13" s="1"/>
  <c r="R355" i="44"/>
  <c r="M356" i="13" s="1"/>
  <c r="R356" i="44"/>
  <c r="M357" i="13" s="1"/>
  <c r="P359" i="44"/>
  <c r="S359" i="44" s="1"/>
  <c r="AN360" i="13" s="1"/>
  <c r="S361" i="44"/>
  <c r="AN362" i="13" s="1"/>
  <c r="R8" i="44"/>
  <c r="M9" i="13" s="1"/>
  <c r="S18" i="44"/>
  <c r="AN19" i="13" s="1"/>
  <c r="S28" i="44"/>
  <c r="AN29" i="13" s="1"/>
  <c r="R59" i="44"/>
  <c r="M60" i="13" s="1"/>
  <c r="R4" i="44"/>
  <c r="M5" i="13" s="1"/>
  <c r="R6" i="44"/>
  <c r="M7" i="13" s="1"/>
  <c r="P8" i="44"/>
  <c r="S8" i="44" s="1"/>
  <c r="AN9" i="13" s="1"/>
  <c r="R11" i="44"/>
  <c r="M12" i="13" s="1"/>
  <c r="R15" i="44"/>
  <c r="M16" i="13" s="1"/>
  <c r="R18" i="44"/>
  <c r="M19" i="13" s="1"/>
  <c r="S20" i="44"/>
  <c r="AN21" i="13" s="1"/>
  <c r="R24" i="44"/>
  <c r="M25" i="13" s="1"/>
  <c r="S31" i="44"/>
  <c r="AN32" i="13" s="1"/>
  <c r="R34" i="44"/>
  <c r="M35" i="13" s="1"/>
  <c r="R42" i="44"/>
  <c r="M43" i="13" s="1"/>
  <c r="R46" i="44"/>
  <c r="M47" i="13" s="1"/>
  <c r="S51" i="44"/>
  <c r="AN52" i="13" s="1"/>
  <c r="R52" i="44"/>
  <c r="M53" i="13" s="1"/>
  <c r="R55" i="44"/>
  <c r="M56" i="13" s="1"/>
  <c r="S58" i="44"/>
  <c r="AN59" i="13" s="1"/>
  <c r="P59" i="44"/>
  <c r="S59" i="44" s="1"/>
  <c r="AN60" i="13" s="1"/>
  <c r="R62" i="44"/>
  <c r="M63" i="13" s="1"/>
  <c r="R7" i="44"/>
  <c r="M8" i="13" s="1"/>
  <c r="S35" i="44"/>
  <c r="AN36" i="13" s="1"/>
  <c r="R38" i="44"/>
  <c r="M39" i="13" s="1"/>
  <c r="S42" i="44"/>
  <c r="AN43" i="13" s="1"/>
  <c r="S46" i="44"/>
  <c r="AN47" i="13" s="1"/>
  <c r="P47" i="44"/>
  <c r="R50" i="44"/>
  <c r="M51" i="13" s="1"/>
  <c r="R56" i="44"/>
  <c r="M57" i="13" s="1"/>
  <c r="S62" i="44"/>
  <c r="AN63" i="13" s="1"/>
  <c r="S4" i="44"/>
  <c r="AN5" i="13" s="1"/>
  <c r="S6" i="44"/>
  <c r="AN7" i="13" s="1"/>
  <c r="R10" i="44"/>
  <c r="M11" i="13" s="1"/>
  <c r="S12" i="44"/>
  <c r="AN13" i="13" s="1"/>
  <c r="R14" i="44"/>
  <c r="M15" i="13" s="1"/>
  <c r="S16" i="44"/>
  <c r="AN17" i="13" s="1"/>
  <c r="S19" i="44"/>
  <c r="AN20" i="13" s="1"/>
  <c r="R22" i="44"/>
  <c r="M23" i="13" s="1"/>
  <c r="P24" i="44"/>
  <c r="S24" i="44" s="1"/>
  <c r="AN25" i="13" s="1"/>
  <c r="R26" i="44"/>
  <c r="M27" i="13" s="1"/>
  <c r="S27" i="44"/>
  <c r="AN28" i="13" s="1"/>
  <c r="R31" i="44"/>
  <c r="M32" i="13" s="1"/>
  <c r="S47" i="44"/>
  <c r="AN48" i="13" s="1"/>
  <c r="R51" i="44"/>
  <c r="M52" i="13" s="1"/>
  <c r="R53" i="44"/>
  <c r="M54" i="13" s="1"/>
  <c r="S54" i="44"/>
  <c r="AN55" i="13" s="1"/>
  <c r="P55" i="44"/>
  <c r="S55" i="44" s="1"/>
  <c r="AN56" i="13" s="1"/>
  <c r="R58" i="44"/>
  <c r="M59" i="13" s="1"/>
  <c r="R19" i="43"/>
  <c r="L20" i="13" s="1"/>
  <c r="P19" i="43"/>
  <c r="S19" i="43" s="1"/>
  <c r="AM20" i="13" s="1"/>
  <c r="R23" i="43"/>
  <c r="L24" i="13" s="1"/>
  <c r="P23" i="43"/>
  <c r="S23" i="43" s="1"/>
  <c r="AM24" i="13" s="1"/>
  <c r="R38" i="43"/>
  <c r="L39" i="13" s="1"/>
  <c r="P38" i="43"/>
  <c r="S38" i="43" s="1"/>
  <c r="AM39" i="13" s="1"/>
  <c r="R51" i="43"/>
  <c r="L52" i="13" s="1"/>
  <c r="P51" i="43"/>
  <c r="S51" i="43" s="1"/>
  <c r="AM52" i="13" s="1"/>
  <c r="R77" i="43"/>
  <c r="L78" i="13" s="1"/>
  <c r="P77" i="43"/>
  <c r="S77" i="43" s="1"/>
  <c r="AM78" i="13" s="1"/>
  <c r="R89" i="43"/>
  <c r="L90" i="13" s="1"/>
  <c r="P89" i="43"/>
  <c r="S89" i="43" s="1"/>
  <c r="AM90" i="13" s="1"/>
  <c r="R112" i="43"/>
  <c r="L113" i="13" s="1"/>
  <c r="P112" i="43"/>
  <c r="S112" i="43" s="1"/>
  <c r="AM113" i="13" s="1"/>
  <c r="R127" i="43"/>
  <c r="L128" i="13" s="1"/>
  <c r="P127" i="43"/>
  <c r="S127" i="43" s="1"/>
  <c r="AM128" i="13" s="1"/>
  <c r="P150" i="43"/>
  <c r="S150" i="43" s="1"/>
  <c r="AM151" i="13" s="1"/>
  <c r="R150" i="43"/>
  <c r="L151" i="13" s="1"/>
  <c r="R158" i="43"/>
  <c r="L159" i="13" s="1"/>
  <c r="P158" i="43"/>
  <c r="S158" i="43" s="1"/>
  <c r="AM159" i="13" s="1"/>
  <c r="R229" i="43"/>
  <c r="L230" i="13" s="1"/>
  <c r="P229" i="43"/>
  <c r="S229" i="43" s="1"/>
  <c r="AM230" i="13" s="1"/>
  <c r="R233" i="43"/>
  <c r="L234" i="13" s="1"/>
  <c r="P233" i="43"/>
  <c r="S233" i="43" s="1"/>
  <c r="AM234" i="13" s="1"/>
  <c r="P314" i="43"/>
  <c r="S314" i="43" s="1"/>
  <c r="AM315" i="13" s="1"/>
  <c r="R314" i="43"/>
  <c r="L315" i="13" s="1"/>
  <c r="R321" i="43"/>
  <c r="L322" i="13" s="1"/>
  <c r="P321" i="43"/>
  <c r="S321" i="43" s="1"/>
  <c r="AM322" i="13" s="1"/>
  <c r="R328" i="43"/>
  <c r="L329" i="13" s="1"/>
  <c r="P328" i="43"/>
  <c r="S328" i="43" s="1"/>
  <c r="AM329" i="13" s="1"/>
  <c r="R351" i="43"/>
  <c r="L352" i="13" s="1"/>
  <c r="P351" i="43"/>
  <c r="S351" i="43" s="1"/>
  <c r="AM352" i="13" s="1"/>
  <c r="R8" i="43"/>
  <c r="L9" i="13" s="1"/>
  <c r="P55" i="43"/>
  <c r="S55" i="43" s="1"/>
  <c r="AM56" i="13" s="1"/>
  <c r="S70" i="43"/>
  <c r="AM71" i="13" s="1"/>
  <c r="S122" i="43"/>
  <c r="AM123" i="13" s="1"/>
  <c r="R20" i="43"/>
  <c r="L21" i="13" s="1"/>
  <c r="P20" i="43"/>
  <c r="S20" i="43" s="1"/>
  <c r="AM21" i="13" s="1"/>
  <c r="P27" i="43"/>
  <c r="S27" i="43" s="1"/>
  <c r="AM28" i="13" s="1"/>
  <c r="R30" i="43"/>
  <c r="L31" i="13" s="1"/>
  <c r="S35" i="43"/>
  <c r="AM36" i="13" s="1"/>
  <c r="P42" i="43"/>
  <c r="S42" i="43" s="1"/>
  <c r="AM43" i="13" s="1"/>
  <c r="R45" i="43"/>
  <c r="L46" i="13" s="1"/>
  <c r="S52" i="43"/>
  <c r="AM53" i="13" s="1"/>
  <c r="R54" i="43"/>
  <c r="L55" i="13" s="1"/>
  <c r="P54" i="43"/>
  <c r="S54" i="43" s="1"/>
  <c r="AM55" i="13" s="1"/>
  <c r="R74" i="43"/>
  <c r="L75" i="13" s="1"/>
  <c r="P74" i="43"/>
  <c r="S74" i="43" s="1"/>
  <c r="AM75" i="13" s="1"/>
  <c r="R78" i="43"/>
  <c r="L79" i="13" s="1"/>
  <c r="P78" i="43"/>
  <c r="S78" i="43" s="1"/>
  <c r="AM79" i="13" s="1"/>
  <c r="P119" i="43"/>
  <c r="S119" i="43" s="1"/>
  <c r="AM120" i="13" s="1"/>
  <c r="R119" i="43"/>
  <c r="L120" i="13" s="1"/>
  <c r="R135" i="43"/>
  <c r="L136" i="13" s="1"/>
  <c r="P135" i="43"/>
  <c r="S135" i="43" s="1"/>
  <c r="AM136" i="13" s="1"/>
  <c r="S141" i="43"/>
  <c r="AM142" i="13" s="1"/>
  <c r="R21" i="43"/>
  <c r="L22" i="13" s="1"/>
  <c r="P24" i="43"/>
  <c r="S24" i="43" s="1"/>
  <c r="AM25" i="13" s="1"/>
  <c r="S32" i="43"/>
  <c r="AM33" i="13" s="1"/>
  <c r="P39" i="43"/>
  <c r="S39" i="43" s="1"/>
  <c r="AM40" i="13" s="1"/>
  <c r="S47" i="43"/>
  <c r="AM48" i="13" s="1"/>
  <c r="R75" i="43"/>
  <c r="L76" i="13" s="1"/>
  <c r="R83" i="43"/>
  <c r="L84" i="13" s="1"/>
  <c r="S108" i="43"/>
  <c r="AM109" i="13" s="1"/>
  <c r="P123" i="43"/>
  <c r="S123" i="43" s="1"/>
  <c r="AM124" i="13" s="1"/>
  <c r="R123" i="43"/>
  <c r="L124" i="13" s="1"/>
  <c r="S84" i="43"/>
  <c r="AM85" i="13" s="1"/>
  <c r="S88" i="43"/>
  <c r="AM89" i="13" s="1"/>
  <c r="S93" i="43"/>
  <c r="AM94" i="13" s="1"/>
  <c r="S95" i="43"/>
  <c r="AM96" i="13" s="1"/>
  <c r="R96" i="43"/>
  <c r="L97" i="13" s="1"/>
  <c r="S100" i="43"/>
  <c r="AM101" i="13" s="1"/>
  <c r="R104" i="43"/>
  <c r="L105" i="13" s="1"/>
  <c r="S111" i="43"/>
  <c r="AM112" i="13" s="1"/>
  <c r="S115" i="43"/>
  <c r="AM116" i="13" s="1"/>
  <c r="S126" i="43"/>
  <c r="AM127" i="13" s="1"/>
  <c r="S134" i="43"/>
  <c r="AM135" i="13" s="1"/>
  <c r="S138" i="43"/>
  <c r="AM139" i="13" s="1"/>
  <c r="R166" i="43"/>
  <c r="L167" i="13" s="1"/>
  <c r="P166" i="43"/>
  <c r="S166" i="43" s="1"/>
  <c r="AM167" i="13" s="1"/>
  <c r="P173" i="43"/>
  <c r="S173" i="43" s="1"/>
  <c r="AM174" i="13" s="1"/>
  <c r="R173" i="43"/>
  <c r="L174" i="13" s="1"/>
  <c r="P188" i="43"/>
  <c r="S188" i="43" s="1"/>
  <c r="AM189" i="13" s="1"/>
  <c r="R188" i="43"/>
  <c r="L189" i="13" s="1"/>
  <c r="R344" i="43"/>
  <c r="L345" i="13" s="1"/>
  <c r="P344" i="43"/>
  <c r="S344" i="43" s="1"/>
  <c r="AM345" i="13" s="1"/>
  <c r="R7" i="43"/>
  <c r="L8" i="13" s="1"/>
  <c r="R10" i="43"/>
  <c r="L11" i="13" s="1"/>
  <c r="R12" i="43"/>
  <c r="L13" i="13" s="1"/>
  <c r="R14" i="43"/>
  <c r="L15" i="13" s="1"/>
  <c r="R16" i="43"/>
  <c r="L17" i="13" s="1"/>
  <c r="R18" i="43"/>
  <c r="L19" i="13" s="1"/>
  <c r="R26" i="43"/>
  <c r="L27" i="13" s="1"/>
  <c r="S33" i="43"/>
  <c r="AM34" i="13" s="1"/>
  <c r="R37" i="43"/>
  <c r="L38" i="13" s="1"/>
  <c r="R41" i="43"/>
  <c r="L42" i="13" s="1"/>
  <c r="S48" i="43"/>
  <c r="AM49" i="13" s="1"/>
  <c r="R50" i="43"/>
  <c r="L51" i="13" s="1"/>
  <c r="R57" i="43"/>
  <c r="L58" i="13" s="1"/>
  <c r="S63" i="43"/>
  <c r="AM64" i="13" s="1"/>
  <c r="S71" i="43"/>
  <c r="AM72" i="13" s="1"/>
  <c r="R73" i="43"/>
  <c r="L74" i="13" s="1"/>
  <c r="S82" i="43"/>
  <c r="AM83" i="13" s="1"/>
  <c r="P83" i="43"/>
  <c r="S83" i="43" s="1"/>
  <c r="AM84" i="13" s="1"/>
  <c r="S85" i="43"/>
  <c r="AM86" i="13" s="1"/>
  <c r="S86" i="43"/>
  <c r="AM87" i="13" s="1"/>
  <c r="R88" i="43"/>
  <c r="L89" i="13" s="1"/>
  <c r="R95" i="43"/>
  <c r="L96" i="13" s="1"/>
  <c r="P96" i="43"/>
  <c r="S96" i="43" s="1"/>
  <c r="AM97" i="13" s="1"/>
  <c r="S103" i="43"/>
  <c r="AM104" i="13" s="1"/>
  <c r="P104" i="43"/>
  <c r="S104" i="43" s="1"/>
  <c r="AM105" i="13" s="1"/>
  <c r="S107" i="43"/>
  <c r="AM108" i="13" s="1"/>
  <c r="R111" i="43"/>
  <c r="L112" i="13" s="1"/>
  <c r="R115" i="43"/>
  <c r="L116" i="13" s="1"/>
  <c r="R126" i="43"/>
  <c r="L127" i="13" s="1"/>
  <c r="S130" i="43"/>
  <c r="AM131" i="13" s="1"/>
  <c r="R134" i="43"/>
  <c r="L135" i="13" s="1"/>
  <c r="R138" i="43"/>
  <c r="L139" i="13" s="1"/>
  <c r="P154" i="43"/>
  <c r="S154" i="43" s="1"/>
  <c r="AM155" i="13" s="1"/>
  <c r="R154" i="43"/>
  <c r="L155" i="13" s="1"/>
  <c r="S215" i="43"/>
  <c r="AM216" i="13" s="1"/>
  <c r="R236" i="43"/>
  <c r="L237" i="13" s="1"/>
  <c r="P236" i="43"/>
  <c r="S236" i="43" s="1"/>
  <c r="AM237" i="13" s="1"/>
  <c r="S248" i="43"/>
  <c r="AM249" i="13" s="1"/>
  <c r="S260" i="43"/>
  <c r="AM261" i="13" s="1"/>
  <c r="R313" i="43"/>
  <c r="L314" i="13" s="1"/>
  <c r="P313" i="43"/>
  <c r="S313" i="43" s="1"/>
  <c r="AM314" i="13" s="1"/>
  <c r="R324" i="43"/>
  <c r="L325" i="13" s="1"/>
  <c r="P324" i="43"/>
  <c r="S324" i="43" s="1"/>
  <c r="AM325" i="13" s="1"/>
  <c r="R348" i="43"/>
  <c r="L349" i="13" s="1"/>
  <c r="P348" i="43"/>
  <c r="S348" i="43" s="1"/>
  <c r="AM349" i="13" s="1"/>
  <c r="R355" i="43"/>
  <c r="L356" i="13" s="1"/>
  <c r="P355" i="43"/>
  <c r="S355" i="43" s="1"/>
  <c r="AM356" i="13" s="1"/>
  <c r="R4" i="43"/>
  <c r="L5" i="13" s="1"/>
  <c r="R6" i="43"/>
  <c r="L7" i="13" s="1"/>
  <c r="P18" i="43"/>
  <c r="S18" i="43" s="1"/>
  <c r="AM19" i="13" s="1"/>
  <c r="R22" i="43"/>
  <c r="L23" i="13" s="1"/>
  <c r="R25" i="43"/>
  <c r="L26" i="13" s="1"/>
  <c r="S29" i="43"/>
  <c r="AM30" i="13" s="1"/>
  <c r="R31" i="43"/>
  <c r="L32" i="13" s="1"/>
  <c r="S36" i="43"/>
  <c r="AM37" i="13" s="1"/>
  <c r="R40" i="43"/>
  <c r="L41" i="13" s="1"/>
  <c r="S44" i="43"/>
  <c r="AM45" i="13" s="1"/>
  <c r="R46" i="43"/>
  <c r="L47" i="13" s="1"/>
  <c r="P50" i="43"/>
  <c r="S50" i="43" s="1"/>
  <c r="AM51" i="13" s="1"/>
  <c r="R53" i="43"/>
  <c r="L54" i="13" s="1"/>
  <c r="R56" i="43"/>
  <c r="L57" i="13" s="1"/>
  <c r="S60" i="43"/>
  <c r="AM61" i="13" s="1"/>
  <c r="R62" i="43"/>
  <c r="L63" i="13" s="1"/>
  <c r="S67" i="43"/>
  <c r="AM68" i="13" s="1"/>
  <c r="R69" i="43"/>
  <c r="L70" i="13" s="1"/>
  <c r="P73" i="43"/>
  <c r="S73" i="43" s="1"/>
  <c r="AM74" i="13" s="1"/>
  <c r="R76" i="43"/>
  <c r="L77" i="13" s="1"/>
  <c r="S79" i="43"/>
  <c r="AM80" i="13" s="1"/>
  <c r="R81" i="43"/>
  <c r="L82" i="13" s="1"/>
  <c r="R82" i="43"/>
  <c r="L83" i="13" s="1"/>
  <c r="R86" i="43"/>
  <c r="L87" i="13" s="1"/>
  <c r="S90" i="43"/>
  <c r="AM91" i="13" s="1"/>
  <c r="R98" i="43"/>
  <c r="L99" i="13" s="1"/>
  <c r="S99" i="43"/>
  <c r="AM100" i="13" s="1"/>
  <c r="R103" i="43"/>
  <c r="L104" i="13" s="1"/>
  <c r="R107" i="43"/>
  <c r="L108" i="13" s="1"/>
  <c r="S116" i="43"/>
  <c r="AM117" i="13" s="1"/>
  <c r="R120" i="43"/>
  <c r="L121" i="13" s="1"/>
  <c r="R130" i="43"/>
  <c r="L131" i="13" s="1"/>
  <c r="S139" i="43"/>
  <c r="AM140" i="13" s="1"/>
  <c r="R143" i="43"/>
  <c r="L144" i="13" s="1"/>
  <c r="P143" i="43"/>
  <c r="S143" i="43" s="1"/>
  <c r="AM144" i="13" s="1"/>
  <c r="P177" i="43"/>
  <c r="S177" i="43" s="1"/>
  <c r="AM178" i="13" s="1"/>
  <c r="R177" i="43"/>
  <c r="L178" i="13" s="1"/>
  <c r="P255" i="43"/>
  <c r="S255" i="43" s="1"/>
  <c r="AM256" i="13" s="1"/>
  <c r="R255" i="43"/>
  <c r="L256" i="13" s="1"/>
  <c r="S264" i="43"/>
  <c r="AM265" i="13" s="1"/>
  <c r="R271" i="43"/>
  <c r="L272" i="13" s="1"/>
  <c r="P271" i="43"/>
  <c r="S271" i="43" s="1"/>
  <c r="AM272" i="13" s="1"/>
  <c r="R295" i="43"/>
  <c r="L296" i="13" s="1"/>
  <c r="R306" i="43"/>
  <c r="L307" i="13" s="1"/>
  <c r="R317" i="43"/>
  <c r="L318" i="13" s="1"/>
  <c r="P317" i="43"/>
  <c r="S317" i="43" s="1"/>
  <c r="AM318" i="13" s="1"/>
  <c r="R340" i="43"/>
  <c r="L341" i="13" s="1"/>
  <c r="P340" i="43"/>
  <c r="S340" i="43" s="1"/>
  <c r="AM341" i="13" s="1"/>
  <c r="S142" i="43"/>
  <c r="AM143" i="13" s="1"/>
  <c r="R145" i="43"/>
  <c r="L146" i="13" s="1"/>
  <c r="S146" i="43"/>
  <c r="AM147" i="13" s="1"/>
  <c r="R156" i="43"/>
  <c r="L157" i="13" s="1"/>
  <c r="S157" i="43"/>
  <c r="AM158" i="13" s="1"/>
  <c r="R164" i="43"/>
  <c r="L165" i="13" s="1"/>
  <c r="S165" i="43"/>
  <c r="AM166" i="13" s="1"/>
  <c r="R168" i="43"/>
  <c r="L169" i="13" s="1"/>
  <c r="S169" i="43"/>
  <c r="AM170" i="13" s="1"/>
  <c r="S182" i="43"/>
  <c r="AM183" i="13" s="1"/>
  <c r="S185" i="43"/>
  <c r="AM186" i="13" s="1"/>
  <c r="S202" i="43"/>
  <c r="AM203" i="13" s="1"/>
  <c r="S226" i="43"/>
  <c r="AM227" i="13" s="1"/>
  <c r="R232" i="43"/>
  <c r="L233" i="13" s="1"/>
  <c r="S245" i="43"/>
  <c r="AM246" i="13" s="1"/>
  <c r="R247" i="43"/>
  <c r="L248" i="13" s="1"/>
  <c r="S249" i="43"/>
  <c r="AM250" i="13" s="1"/>
  <c r="S252" i="43"/>
  <c r="AM253" i="13" s="1"/>
  <c r="R254" i="43"/>
  <c r="L255" i="13" s="1"/>
  <c r="S261" i="43"/>
  <c r="AM262" i="13" s="1"/>
  <c r="R267" i="43"/>
  <c r="L268" i="13" s="1"/>
  <c r="R289" i="43"/>
  <c r="L290" i="13" s="1"/>
  <c r="R293" i="43"/>
  <c r="L294" i="13" s="1"/>
  <c r="S296" i="43"/>
  <c r="AM297" i="13" s="1"/>
  <c r="S300" i="43"/>
  <c r="AM301" i="13" s="1"/>
  <c r="R303" i="43"/>
  <c r="L304" i="13" s="1"/>
  <c r="S307" i="43"/>
  <c r="AM308" i="13" s="1"/>
  <c r="R312" i="43"/>
  <c r="L313" i="13" s="1"/>
  <c r="R316" i="43"/>
  <c r="L317" i="13" s="1"/>
  <c r="R320" i="43"/>
  <c r="L321" i="13" s="1"/>
  <c r="R334" i="43"/>
  <c r="L335" i="13" s="1"/>
  <c r="R339" i="43"/>
  <c r="L340" i="13" s="1"/>
  <c r="R343" i="43"/>
  <c r="L344" i="13" s="1"/>
  <c r="R347" i="43"/>
  <c r="L348" i="13" s="1"/>
  <c r="R361" i="43"/>
  <c r="L362" i="13" s="1"/>
  <c r="R365" i="43"/>
  <c r="L366" i="13" s="1"/>
  <c r="S149" i="43"/>
  <c r="AM150" i="13" s="1"/>
  <c r="S153" i="43"/>
  <c r="AM154" i="13" s="1"/>
  <c r="R160" i="43"/>
  <c r="L161" i="13" s="1"/>
  <c r="S172" i="43"/>
  <c r="AM173" i="13" s="1"/>
  <c r="S176" i="43"/>
  <c r="AM177" i="13" s="1"/>
  <c r="S178" i="43"/>
  <c r="AM179" i="13" s="1"/>
  <c r="R184" i="43"/>
  <c r="L185" i="13" s="1"/>
  <c r="S187" i="43"/>
  <c r="AM188" i="13" s="1"/>
  <c r="S189" i="43"/>
  <c r="AM190" i="13" s="1"/>
  <c r="S198" i="43"/>
  <c r="AM199" i="13" s="1"/>
  <c r="R207" i="43"/>
  <c r="L208" i="13" s="1"/>
  <c r="R226" i="43"/>
  <c r="L227" i="13" s="1"/>
  <c r="P232" i="43"/>
  <c r="S232" i="43" s="1"/>
  <c r="AM233" i="13" s="1"/>
  <c r="R238" i="43"/>
  <c r="L239" i="13" s="1"/>
  <c r="S242" i="43"/>
  <c r="AM243" i="13" s="1"/>
  <c r="R246" i="43"/>
  <c r="L247" i="13" s="1"/>
  <c r="P247" i="43"/>
  <c r="S247" i="43" s="1"/>
  <c r="AM248" i="13" s="1"/>
  <c r="R249" i="43"/>
  <c r="L250" i="13" s="1"/>
  <c r="R253" i="43"/>
  <c r="L254" i="13" s="1"/>
  <c r="P254" i="43"/>
  <c r="S254" i="43" s="1"/>
  <c r="AM255" i="13" s="1"/>
  <c r="S276" i="43"/>
  <c r="AM277" i="13" s="1"/>
  <c r="S292" i="43"/>
  <c r="AM293" i="13" s="1"/>
  <c r="P295" i="43"/>
  <c r="S295" i="43" s="1"/>
  <c r="AM296" i="13" s="1"/>
  <c r="R296" i="43"/>
  <c r="L297" i="13" s="1"/>
  <c r="P299" i="43"/>
  <c r="S299" i="43" s="1"/>
  <c r="AM300" i="13" s="1"/>
  <c r="P306" i="43"/>
  <c r="S306" i="43" s="1"/>
  <c r="AM307" i="13" s="1"/>
  <c r="S316" i="43"/>
  <c r="AM317" i="13" s="1"/>
  <c r="S320" i="43"/>
  <c r="AM321" i="13" s="1"/>
  <c r="S339" i="43"/>
  <c r="AM340" i="13" s="1"/>
  <c r="S343" i="43"/>
  <c r="AM344" i="13" s="1"/>
  <c r="S347" i="43"/>
  <c r="AM348" i="13" s="1"/>
  <c r="S170" i="43"/>
  <c r="AM171" i="13" s="1"/>
  <c r="R180" i="43"/>
  <c r="L181" i="13" s="1"/>
  <c r="R191" i="43"/>
  <c r="L192" i="13" s="1"/>
  <c r="R195" i="43"/>
  <c r="L196" i="13" s="1"/>
  <c r="R199" i="43"/>
  <c r="L200" i="13" s="1"/>
  <c r="R230" i="43"/>
  <c r="L231" i="13" s="1"/>
  <c r="R234" i="43"/>
  <c r="L235" i="13" s="1"/>
  <c r="S280" i="43"/>
  <c r="AM281" i="13" s="1"/>
  <c r="S284" i="43"/>
  <c r="AM285" i="13" s="1"/>
  <c r="R288" i="43"/>
  <c r="L289" i="13" s="1"/>
  <c r="R292" i="43"/>
  <c r="L293" i="13" s="1"/>
  <c r="R305" i="43"/>
  <c r="L306" i="13" s="1"/>
  <c r="R318" i="43"/>
  <c r="L319" i="13" s="1"/>
  <c r="R322" i="43"/>
  <c r="L323" i="13" s="1"/>
  <c r="R332" i="43"/>
  <c r="L333" i="13" s="1"/>
  <c r="R336" i="43"/>
  <c r="L337" i="13" s="1"/>
  <c r="R341" i="43"/>
  <c r="L342" i="13" s="1"/>
  <c r="R345" i="43"/>
  <c r="L346" i="13" s="1"/>
  <c r="R349" i="43"/>
  <c r="L350" i="13" s="1"/>
  <c r="S357" i="43"/>
  <c r="AM358" i="13" s="1"/>
  <c r="R359" i="43"/>
  <c r="L360" i="13" s="1"/>
  <c r="R363" i="43"/>
  <c r="L364" i="13" s="1"/>
  <c r="R367" i="43"/>
  <c r="L368" i="13" s="1"/>
  <c r="R368" i="43"/>
  <c r="L369" i="13" s="1"/>
  <c r="P65" i="42"/>
  <c r="S65" i="42" s="1"/>
  <c r="AL66" i="13" s="1"/>
  <c r="R65" i="42"/>
  <c r="K66" i="13" s="1"/>
  <c r="P73" i="42"/>
  <c r="S73" i="42" s="1"/>
  <c r="AL74" i="13" s="1"/>
  <c r="R73" i="42"/>
  <c r="K74" i="13" s="1"/>
  <c r="R159" i="42"/>
  <c r="K160" i="13" s="1"/>
  <c r="S159" i="42"/>
  <c r="AL160" i="13" s="1"/>
  <c r="R308" i="42"/>
  <c r="K309" i="13" s="1"/>
  <c r="P308" i="42"/>
  <c r="S308" i="42" s="1"/>
  <c r="AL309" i="13" s="1"/>
  <c r="R328" i="42"/>
  <c r="K329" i="13" s="1"/>
  <c r="P328" i="42"/>
  <c r="S328" i="42" s="1"/>
  <c r="AL329" i="13" s="1"/>
  <c r="R349" i="42"/>
  <c r="K350" i="13" s="1"/>
  <c r="P349" i="42"/>
  <c r="S349" i="42" s="1"/>
  <c r="AL350" i="13" s="1"/>
  <c r="R8" i="42"/>
  <c r="K9" i="13" s="1"/>
  <c r="P12" i="42"/>
  <c r="S12" i="42" s="1"/>
  <c r="AL13" i="13" s="1"/>
  <c r="R12" i="42"/>
  <c r="K13" i="13" s="1"/>
  <c r="R23" i="42"/>
  <c r="K24" i="13" s="1"/>
  <c r="P16" i="42"/>
  <c r="S16" i="42" s="1"/>
  <c r="AL17" i="13" s="1"/>
  <c r="R16" i="42"/>
  <c r="K17" i="13" s="1"/>
  <c r="P81" i="42"/>
  <c r="S81" i="42" s="1"/>
  <c r="AL82" i="13" s="1"/>
  <c r="R81" i="42"/>
  <c r="K82" i="13" s="1"/>
  <c r="P144" i="42"/>
  <c r="S144" i="42" s="1"/>
  <c r="AL145" i="13" s="1"/>
  <c r="R144" i="42"/>
  <c r="K145" i="13" s="1"/>
  <c r="R157" i="42"/>
  <c r="K158" i="13" s="1"/>
  <c r="P157" i="42"/>
  <c r="S157" i="42" s="1"/>
  <c r="AL158" i="13" s="1"/>
  <c r="R7" i="42"/>
  <c r="K8" i="13" s="1"/>
  <c r="R9" i="42"/>
  <c r="K10" i="13" s="1"/>
  <c r="S30" i="42"/>
  <c r="AL31" i="13" s="1"/>
  <c r="S42" i="42"/>
  <c r="AL43" i="13" s="1"/>
  <c r="S49" i="42"/>
  <c r="AL50" i="13" s="1"/>
  <c r="S58" i="42"/>
  <c r="AL59" i="13" s="1"/>
  <c r="R64" i="42"/>
  <c r="K65" i="13" s="1"/>
  <c r="P64" i="42"/>
  <c r="S64" i="42" s="1"/>
  <c r="AL65" i="13" s="1"/>
  <c r="R72" i="42"/>
  <c r="K73" i="13" s="1"/>
  <c r="P72" i="42"/>
  <c r="S72" i="42" s="1"/>
  <c r="AL73" i="13" s="1"/>
  <c r="R80" i="42"/>
  <c r="K81" i="13" s="1"/>
  <c r="P80" i="42"/>
  <c r="S80" i="42" s="1"/>
  <c r="AL81" i="13" s="1"/>
  <c r="S85" i="42"/>
  <c r="AL86" i="13" s="1"/>
  <c r="R88" i="42"/>
  <c r="K89" i="13" s="1"/>
  <c r="R89" i="42"/>
  <c r="K90" i="13" s="1"/>
  <c r="P92" i="42"/>
  <c r="S92" i="42" s="1"/>
  <c r="AL93" i="13" s="1"/>
  <c r="P95" i="42"/>
  <c r="S95" i="42" s="1"/>
  <c r="AL96" i="13" s="1"/>
  <c r="R108" i="42"/>
  <c r="K109" i="13" s="1"/>
  <c r="P111" i="42"/>
  <c r="S111" i="42" s="1"/>
  <c r="AL112" i="13" s="1"/>
  <c r="R130" i="42"/>
  <c r="K131" i="13" s="1"/>
  <c r="P130" i="42"/>
  <c r="S130" i="42" s="1"/>
  <c r="AL131" i="13" s="1"/>
  <c r="R151" i="42"/>
  <c r="K152" i="13" s="1"/>
  <c r="R173" i="42"/>
  <c r="K174" i="13" s="1"/>
  <c r="P173" i="42"/>
  <c r="S173" i="42" s="1"/>
  <c r="AL174" i="13" s="1"/>
  <c r="R175" i="42"/>
  <c r="K176" i="13" s="1"/>
  <c r="S175" i="42"/>
  <c r="AL176" i="13" s="1"/>
  <c r="S228" i="42"/>
  <c r="AL229" i="13" s="1"/>
  <c r="R228" i="42"/>
  <c r="K229" i="13" s="1"/>
  <c r="R252" i="42"/>
  <c r="K253" i="13" s="1"/>
  <c r="P252" i="42"/>
  <c r="S252" i="42" s="1"/>
  <c r="AL253" i="13" s="1"/>
  <c r="R265" i="42"/>
  <c r="K266" i="13" s="1"/>
  <c r="P265" i="42"/>
  <c r="S265" i="42" s="1"/>
  <c r="AL266" i="13" s="1"/>
  <c r="R269" i="42"/>
  <c r="K270" i="13" s="1"/>
  <c r="P269" i="42"/>
  <c r="S269" i="42" s="1"/>
  <c r="AL270" i="13" s="1"/>
  <c r="R273" i="42"/>
  <c r="K274" i="13" s="1"/>
  <c r="P273" i="42"/>
  <c r="S273" i="42" s="1"/>
  <c r="AL274" i="13" s="1"/>
  <c r="P6" i="42"/>
  <c r="S6" i="42" s="1"/>
  <c r="AL7" i="13" s="1"/>
  <c r="R6" i="42"/>
  <c r="K7" i="13" s="1"/>
  <c r="P18" i="42"/>
  <c r="S18" i="42" s="1"/>
  <c r="AL19" i="13" s="1"/>
  <c r="P23" i="42"/>
  <c r="S23" i="42" s="1"/>
  <c r="AL24" i="13" s="1"/>
  <c r="S26" i="42"/>
  <c r="AL27" i="13" s="1"/>
  <c r="S36" i="42"/>
  <c r="AL37" i="13" s="1"/>
  <c r="S45" i="42"/>
  <c r="AL46" i="13" s="1"/>
  <c r="S54" i="42"/>
  <c r="AL55" i="13" s="1"/>
  <c r="S61" i="42"/>
  <c r="AL62" i="13" s="1"/>
  <c r="P69" i="42"/>
  <c r="S69" i="42" s="1"/>
  <c r="AL70" i="13" s="1"/>
  <c r="R69" i="42"/>
  <c r="K70" i="13" s="1"/>
  <c r="P77" i="42"/>
  <c r="S77" i="42" s="1"/>
  <c r="AL78" i="13" s="1"/>
  <c r="R77" i="42"/>
  <c r="K78" i="13" s="1"/>
  <c r="R85" i="42"/>
  <c r="K86" i="13" s="1"/>
  <c r="P88" i="42"/>
  <c r="S88" i="42" s="1"/>
  <c r="AL89" i="13" s="1"/>
  <c r="R107" i="42"/>
  <c r="K108" i="13" s="1"/>
  <c r="P107" i="42"/>
  <c r="S107" i="42" s="1"/>
  <c r="AL108" i="13" s="1"/>
  <c r="R123" i="42"/>
  <c r="K124" i="13" s="1"/>
  <c r="P123" i="42"/>
  <c r="S123" i="42" s="1"/>
  <c r="AL124" i="13" s="1"/>
  <c r="R139" i="42"/>
  <c r="K140" i="13" s="1"/>
  <c r="P143" i="42"/>
  <c r="S143" i="42" s="1"/>
  <c r="AL144" i="13" s="1"/>
  <c r="R143" i="42"/>
  <c r="K144" i="13" s="1"/>
  <c r="P226" i="42"/>
  <c r="S226" i="42" s="1"/>
  <c r="AL227" i="13" s="1"/>
  <c r="R226" i="42"/>
  <c r="K227" i="13" s="1"/>
  <c r="R237" i="42"/>
  <c r="K238" i="13" s="1"/>
  <c r="P237" i="42"/>
  <c r="S237" i="42" s="1"/>
  <c r="AL238" i="13" s="1"/>
  <c r="P4" i="42"/>
  <c r="S4" i="42" s="1"/>
  <c r="AL5" i="13" s="1"/>
  <c r="R4" i="42"/>
  <c r="K5" i="13" s="1"/>
  <c r="S13" i="42"/>
  <c r="AL14" i="13" s="1"/>
  <c r="R14" i="42"/>
  <c r="K15" i="13" s="1"/>
  <c r="S22" i="42"/>
  <c r="AL23" i="13" s="1"/>
  <c r="S31" i="42"/>
  <c r="AL32" i="13" s="1"/>
  <c r="R36" i="42"/>
  <c r="K37" i="13" s="1"/>
  <c r="S41" i="42"/>
  <c r="AL42" i="13" s="1"/>
  <c r="S50" i="42"/>
  <c r="AL51" i="13" s="1"/>
  <c r="S57" i="42"/>
  <c r="AL58" i="13" s="1"/>
  <c r="R68" i="42"/>
  <c r="K69" i="13" s="1"/>
  <c r="P68" i="42"/>
  <c r="S68" i="42" s="1"/>
  <c r="AL69" i="13" s="1"/>
  <c r="R70" i="42"/>
  <c r="K71" i="13" s="1"/>
  <c r="R76" i="42"/>
  <c r="K77" i="13" s="1"/>
  <c r="P76" i="42"/>
  <c r="S76" i="42" s="1"/>
  <c r="AL77" i="13" s="1"/>
  <c r="R78" i="42"/>
  <c r="K79" i="13" s="1"/>
  <c r="R84" i="42"/>
  <c r="K85" i="13" s="1"/>
  <c r="P84" i="42"/>
  <c r="S84" i="42" s="1"/>
  <c r="AL85" i="13" s="1"/>
  <c r="R101" i="42"/>
  <c r="K102" i="13" s="1"/>
  <c r="P104" i="42"/>
  <c r="S104" i="42" s="1"/>
  <c r="AL105" i="13" s="1"/>
  <c r="R104" i="42"/>
  <c r="K105" i="13" s="1"/>
  <c r="R117" i="42"/>
  <c r="K118" i="13" s="1"/>
  <c r="P120" i="42"/>
  <c r="S120" i="42" s="1"/>
  <c r="AL121" i="13" s="1"/>
  <c r="R120" i="42"/>
  <c r="K121" i="13" s="1"/>
  <c r="R134" i="42"/>
  <c r="K135" i="13" s="1"/>
  <c r="P134" i="42"/>
  <c r="S134" i="42" s="1"/>
  <c r="AL135" i="13" s="1"/>
  <c r="R162" i="42"/>
  <c r="K163" i="13" s="1"/>
  <c r="P170" i="42"/>
  <c r="S170" i="42" s="1"/>
  <c r="AL171" i="13" s="1"/>
  <c r="R170" i="42"/>
  <c r="K171" i="13" s="1"/>
  <c r="R200" i="42"/>
  <c r="K201" i="13" s="1"/>
  <c r="P200" i="42"/>
  <c r="S200" i="42" s="1"/>
  <c r="AL201" i="13" s="1"/>
  <c r="R202" i="42"/>
  <c r="K203" i="13" s="1"/>
  <c r="S202" i="42"/>
  <c r="AL203" i="13" s="1"/>
  <c r="P234" i="42"/>
  <c r="S234" i="42" s="1"/>
  <c r="AL235" i="13" s="1"/>
  <c r="R234" i="42"/>
  <c r="K235" i="13" s="1"/>
  <c r="R189" i="42"/>
  <c r="K190" i="13" s="1"/>
  <c r="R287" i="42"/>
  <c r="K288" i="13" s="1"/>
  <c r="P287" i="42"/>
  <c r="S287" i="42" s="1"/>
  <c r="AL288" i="13" s="1"/>
  <c r="P325" i="42"/>
  <c r="S325" i="42" s="1"/>
  <c r="AL326" i="13" s="1"/>
  <c r="R325" i="42"/>
  <c r="K326" i="13" s="1"/>
  <c r="R355" i="42"/>
  <c r="K356" i="13" s="1"/>
  <c r="P355" i="42"/>
  <c r="S355" i="42" s="1"/>
  <c r="AL356" i="13" s="1"/>
  <c r="P368" i="42"/>
  <c r="S368" i="42" s="1"/>
  <c r="AL369" i="13" s="1"/>
  <c r="R368" i="42"/>
  <c r="K369" i="13" s="1"/>
  <c r="S5" i="42"/>
  <c r="AL6" i="13" s="1"/>
  <c r="S11" i="42"/>
  <c r="AL12" i="13" s="1"/>
  <c r="S15" i="42"/>
  <c r="AL16" i="13" s="1"/>
  <c r="R19" i="42"/>
  <c r="K20" i="13" s="1"/>
  <c r="R24" i="42"/>
  <c r="K25" i="13" s="1"/>
  <c r="S25" i="42"/>
  <c r="AL26" i="13" s="1"/>
  <c r="S29" i="42"/>
  <c r="AL30" i="13" s="1"/>
  <c r="S33" i="42"/>
  <c r="AL34" i="13" s="1"/>
  <c r="S40" i="42"/>
  <c r="AL41" i="13" s="1"/>
  <c r="S44" i="42"/>
  <c r="AL45" i="13" s="1"/>
  <c r="S48" i="42"/>
  <c r="AL49" i="13" s="1"/>
  <c r="S52" i="42"/>
  <c r="AL53" i="13" s="1"/>
  <c r="S56" i="42"/>
  <c r="AL57" i="13" s="1"/>
  <c r="S60" i="42"/>
  <c r="AL61" i="13" s="1"/>
  <c r="S63" i="42"/>
  <c r="AL64" i="13" s="1"/>
  <c r="R86" i="42"/>
  <c r="K87" i="13" s="1"/>
  <c r="S93" i="42"/>
  <c r="AL94" i="13" s="1"/>
  <c r="S100" i="42"/>
  <c r="AL101" i="13" s="1"/>
  <c r="R103" i="42"/>
  <c r="K104" i="13" s="1"/>
  <c r="R109" i="42"/>
  <c r="K110" i="13" s="1"/>
  <c r="S116" i="42"/>
  <c r="AL117" i="13" s="1"/>
  <c r="R119" i="42"/>
  <c r="K120" i="13" s="1"/>
  <c r="R124" i="42"/>
  <c r="K125" i="13" s="1"/>
  <c r="R132" i="42"/>
  <c r="K133" i="13" s="1"/>
  <c r="P155" i="42"/>
  <c r="S155" i="42" s="1"/>
  <c r="AL156" i="13" s="1"/>
  <c r="R155" i="42"/>
  <c r="K156" i="13" s="1"/>
  <c r="S162" i="42"/>
  <c r="AL163" i="13" s="1"/>
  <c r="R177" i="42"/>
  <c r="K178" i="13" s="1"/>
  <c r="P177" i="42"/>
  <c r="S177" i="42" s="1"/>
  <c r="AL178" i="13" s="1"/>
  <c r="S185" i="42"/>
  <c r="AL186" i="13" s="1"/>
  <c r="S189" i="42"/>
  <c r="AL190" i="13" s="1"/>
  <c r="R197" i="42"/>
  <c r="K198" i="13" s="1"/>
  <c r="R204" i="42"/>
  <c r="K205" i="13" s="1"/>
  <c r="P204" i="42"/>
  <c r="S204" i="42" s="1"/>
  <c r="AL205" i="13" s="1"/>
  <c r="S212" i="42"/>
  <c r="AL213" i="13" s="1"/>
  <c r="R222" i="42"/>
  <c r="K223" i="13" s="1"/>
  <c r="P222" i="42"/>
  <c r="S222" i="42" s="1"/>
  <c r="AL223" i="13" s="1"/>
  <c r="R231" i="42"/>
  <c r="K232" i="13" s="1"/>
  <c r="R238" i="42"/>
  <c r="K239" i="13" s="1"/>
  <c r="R245" i="42"/>
  <c r="K246" i="13" s="1"/>
  <c r="P245" i="42"/>
  <c r="S245" i="42" s="1"/>
  <c r="AL246" i="13" s="1"/>
  <c r="R248" i="42"/>
  <c r="K249" i="13" s="1"/>
  <c r="P248" i="42"/>
  <c r="S248" i="42" s="1"/>
  <c r="AL249" i="13" s="1"/>
  <c r="R253" i="42"/>
  <c r="K254" i="13" s="1"/>
  <c r="S258" i="42"/>
  <c r="AL259" i="13" s="1"/>
  <c r="R283" i="42"/>
  <c r="K284" i="13" s="1"/>
  <c r="P283" i="42"/>
  <c r="S283" i="42" s="1"/>
  <c r="AL284" i="13" s="1"/>
  <c r="S293" i="42"/>
  <c r="AL294" i="13" s="1"/>
  <c r="P352" i="42"/>
  <c r="S352" i="42" s="1"/>
  <c r="AL353" i="13" s="1"/>
  <c r="R352" i="42"/>
  <c r="K353" i="13" s="1"/>
  <c r="S361" i="42"/>
  <c r="AL362" i="13" s="1"/>
  <c r="S103" i="42"/>
  <c r="AL104" i="13" s="1"/>
  <c r="R105" i="42"/>
  <c r="K106" i="13" s="1"/>
  <c r="S119" i="42"/>
  <c r="AL120" i="13" s="1"/>
  <c r="R121" i="42"/>
  <c r="K122" i="13" s="1"/>
  <c r="R128" i="42"/>
  <c r="K129" i="13" s="1"/>
  <c r="P152" i="42"/>
  <c r="S152" i="42" s="1"/>
  <c r="AL153" i="13" s="1"/>
  <c r="R152" i="42"/>
  <c r="K153" i="13" s="1"/>
  <c r="R161" i="42"/>
  <c r="K162" i="13" s="1"/>
  <c r="P161" i="42"/>
  <c r="S161" i="42" s="1"/>
  <c r="AL162" i="13" s="1"/>
  <c r="S169" i="42"/>
  <c r="AL170" i="13" s="1"/>
  <c r="S174" i="42"/>
  <c r="AL175" i="13" s="1"/>
  <c r="R188" i="42"/>
  <c r="K189" i="13" s="1"/>
  <c r="P188" i="42"/>
  <c r="S188" i="42" s="1"/>
  <c r="AL189" i="13" s="1"/>
  <c r="S196" i="42"/>
  <c r="AL197" i="13" s="1"/>
  <c r="S201" i="42"/>
  <c r="AL202" i="13" s="1"/>
  <c r="S214" i="42"/>
  <c r="AL215" i="13" s="1"/>
  <c r="S238" i="42"/>
  <c r="AL239" i="13" s="1"/>
  <c r="S253" i="42"/>
  <c r="AL254" i="13" s="1"/>
  <c r="R260" i="42"/>
  <c r="K261" i="13" s="1"/>
  <c r="P260" i="42"/>
  <c r="S260" i="42" s="1"/>
  <c r="AL261" i="13" s="1"/>
  <c r="R279" i="42"/>
  <c r="K280" i="13" s="1"/>
  <c r="P279" i="42"/>
  <c r="S279" i="42" s="1"/>
  <c r="AL280" i="13" s="1"/>
  <c r="P309" i="42"/>
  <c r="S309" i="42" s="1"/>
  <c r="AL310" i="13" s="1"/>
  <c r="R309" i="42"/>
  <c r="K310" i="13" s="1"/>
  <c r="S345" i="42"/>
  <c r="AL346" i="13" s="1"/>
  <c r="R136" i="42"/>
  <c r="K137" i="13" s="1"/>
  <c r="R140" i="42"/>
  <c r="K141" i="13" s="1"/>
  <c r="R165" i="42"/>
  <c r="K166" i="13" s="1"/>
  <c r="R169" i="42"/>
  <c r="K170" i="13" s="1"/>
  <c r="R183" i="42"/>
  <c r="K184" i="13" s="1"/>
  <c r="R192" i="42"/>
  <c r="K193" i="13" s="1"/>
  <c r="R196" i="42"/>
  <c r="K197" i="13" s="1"/>
  <c r="R210" i="42"/>
  <c r="K211" i="13" s="1"/>
  <c r="R243" i="42"/>
  <c r="K244" i="13" s="1"/>
  <c r="R264" i="42"/>
  <c r="K265" i="13" s="1"/>
  <c r="R268" i="42"/>
  <c r="K269" i="13" s="1"/>
  <c r="R272" i="42"/>
  <c r="K273" i="13" s="1"/>
  <c r="S302" i="42"/>
  <c r="AL303" i="13" s="1"/>
  <c r="R307" i="42"/>
  <c r="K308" i="13" s="1"/>
  <c r="R318" i="42"/>
  <c r="K319" i="13" s="1"/>
  <c r="S321" i="42"/>
  <c r="AL322" i="13" s="1"/>
  <c r="R324" i="42"/>
  <c r="K325" i="13" s="1"/>
  <c r="S330" i="42"/>
  <c r="AL331" i="13" s="1"/>
  <c r="R334" i="42"/>
  <c r="K335" i="13" s="1"/>
  <c r="S337" i="42"/>
  <c r="AL338" i="13" s="1"/>
  <c r="R341" i="42"/>
  <c r="K342" i="13" s="1"/>
  <c r="S348" i="42"/>
  <c r="AL349" i="13" s="1"/>
  <c r="R351" i="42"/>
  <c r="K352" i="13" s="1"/>
  <c r="S364" i="42"/>
  <c r="AL365" i="13" s="1"/>
  <c r="R367" i="42"/>
  <c r="K368" i="13" s="1"/>
  <c r="P257" i="42"/>
  <c r="S257" i="42" s="1"/>
  <c r="AL258" i="13" s="1"/>
  <c r="P264" i="42"/>
  <c r="S264" i="42" s="1"/>
  <c r="AL265" i="13" s="1"/>
  <c r="P268" i="42"/>
  <c r="S268" i="42" s="1"/>
  <c r="AL269" i="13" s="1"/>
  <c r="P272" i="42"/>
  <c r="S272" i="42" s="1"/>
  <c r="AL273" i="13" s="1"/>
  <c r="R276" i="42"/>
  <c r="K277" i="13" s="1"/>
  <c r="R285" i="42"/>
  <c r="K286" i="13" s="1"/>
  <c r="R289" i="42"/>
  <c r="K290" i="13" s="1"/>
  <c r="R291" i="42"/>
  <c r="K292" i="13" s="1"/>
  <c r="P292" i="42"/>
  <c r="S292" i="42" s="1"/>
  <c r="AL293" i="13" s="1"/>
  <c r="R301" i="42"/>
  <c r="K302" i="13" s="1"/>
  <c r="R302" i="42"/>
  <c r="K303" i="13" s="1"/>
  <c r="R305" i="42"/>
  <c r="K306" i="13" s="1"/>
  <c r="S306" i="42"/>
  <c r="AL307" i="13" s="1"/>
  <c r="P307" i="42"/>
  <c r="S307" i="42" s="1"/>
  <c r="AL308" i="13" s="1"/>
  <c r="R314" i="42"/>
  <c r="K315" i="13" s="1"/>
  <c r="S317" i="42"/>
  <c r="AL318" i="13" s="1"/>
  <c r="P318" i="42"/>
  <c r="S318" i="42" s="1"/>
  <c r="AL319" i="13" s="1"/>
  <c r="R320" i="42"/>
  <c r="K321" i="13" s="1"/>
  <c r="R321" i="42"/>
  <c r="K322" i="13" s="1"/>
  <c r="P324" i="42"/>
  <c r="S324" i="42" s="1"/>
  <c r="AL325" i="13" s="1"/>
  <c r="S326" i="42"/>
  <c r="AL327" i="13" s="1"/>
  <c r="S333" i="42"/>
  <c r="AL334" i="13" s="1"/>
  <c r="P334" i="42"/>
  <c r="S334" i="42" s="1"/>
  <c r="AL335" i="13" s="1"/>
  <c r="R336" i="42"/>
  <c r="K337" i="13" s="1"/>
  <c r="R337" i="42"/>
  <c r="K338" i="13" s="1"/>
  <c r="S340" i="42"/>
  <c r="AL341" i="13" s="1"/>
  <c r="P341" i="42"/>
  <c r="S341" i="42" s="1"/>
  <c r="AL342" i="13" s="1"/>
  <c r="S344" i="42"/>
  <c r="AL345" i="13" s="1"/>
  <c r="R347" i="42"/>
  <c r="K348" i="13" s="1"/>
  <c r="R348" i="42"/>
  <c r="K349" i="13" s="1"/>
  <c r="P351" i="42"/>
  <c r="S351" i="42" s="1"/>
  <c r="AL352" i="13" s="1"/>
  <c r="S353" i="42"/>
  <c r="AL354" i="13" s="1"/>
  <c r="R357" i="42"/>
  <c r="K358" i="13" s="1"/>
  <c r="S360" i="42"/>
  <c r="AL361" i="13" s="1"/>
  <c r="R363" i="42"/>
  <c r="K364" i="13" s="1"/>
  <c r="R364" i="42"/>
  <c r="K365" i="13" s="1"/>
  <c r="P367" i="42"/>
  <c r="S367" i="42" s="1"/>
  <c r="AL368" i="13" s="1"/>
  <c r="S127" i="42"/>
  <c r="AL128" i="13" s="1"/>
  <c r="S131" i="42"/>
  <c r="AL132" i="13" s="1"/>
  <c r="S135" i="42"/>
  <c r="AL136" i="13" s="1"/>
  <c r="R148" i="42"/>
  <c r="K149" i="13" s="1"/>
  <c r="R167" i="42"/>
  <c r="K168" i="13" s="1"/>
  <c r="R181" i="42"/>
  <c r="K182" i="13" s="1"/>
  <c r="R186" i="42"/>
  <c r="K187" i="13" s="1"/>
  <c r="R194" i="42"/>
  <c r="K195" i="13" s="1"/>
  <c r="R208" i="42"/>
  <c r="K209" i="13" s="1"/>
  <c r="S224" i="42"/>
  <c r="AL225" i="13" s="1"/>
  <c r="S227" i="42"/>
  <c r="AL228" i="13" s="1"/>
  <c r="R229" i="42"/>
  <c r="K230" i="13" s="1"/>
  <c r="S235" i="42"/>
  <c r="AL236" i="13" s="1"/>
  <c r="R241" i="42"/>
  <c r="K242" i="13" s="1"/>
  <c r="P256" i="42"/>
  <c r="S256" i="42" s="1"/>
  <c r="AL257" i="13" s="1"/>
  <c r="R270" i="42"/>
  <c r="K271" i="13" s="1"/>
  <c r="R274" i="42"/>
  <c r="K275" i="13" s="1"/>
  <c r="S276" i="42"/>
  <c r="AL277" i="13" s="1"/>
  <c r="S291" i="42"/>
  <c r="AL292" i="13" s="1"/>
  <c r="S296" i="42"/>
  <c r="AL297" i="13" s="1"/>
  <c r="P301" i="42"/>
  <c r="S301" i="42" s="1"/>
  <c r="AL302" i="13" s="1"/>
  <c r="S303" i="42"/>
  <c r="AL304" i="13" s="1"/>
  <c r="S304" i="42"/>
  <c r="AL305" i="13" s="1"/>
  <c r="P305" i="42"/>
  <c r="S305" i="42" s="1"/>
  <c r="AL306" i="13" s="1"/>
  <c r="R306" i="42"/>
  <c r="K307" i="13" s="1"/>
  <c r="S310" i="42"/>
  <c r="AL311" i="13" s="1"/>
  <c r="S311" i="42"/>
  <c r="AL312" i="13" s="1"/>
  <c r="R312" i="42"/>
  <c r="K313" i="13" s="1"/>
  <c r="S313" i="42"/>
  <c r="AL314" i="13" s="1"/>
  <c r="P314" i="42"/>
  <c r="S314" i="42" s="1"/>
  <c r="AL315" i="13" s="1"/>
  <c r="R316" i="42"/>
  <c r="K317" i="13" s="1"/>
  <c r="R317" i="42"/>
  <c r="K318" i="13" s="1"/>
  <c r="P320" i="42"/>
  <c r="S320" i="42" s="1"/>
  <c r="AL321" i="13" s="1"/>
  <c r="S322" i="42"/>
  <c r="AL323" i="13" s="1"/>
  <c r="R326" i="42"/>
  <c r="K327" i="13" s="1"/>
  <c r="S329" i="42"/>
  <c r="AL330" i="13" s="1"/>
  <c r="R332" i="42"/>
  <c r="K333" i="13" s="1"/>
  <c r="R333" i="42"/>
  <c r="K334" i="13" s="1"/>
  <c r="P336" i="42"/>
  <c r="S336" i="42" s="1"/>
  <c r="AL337" i="13" s="1"/>
  <c r="R339" i="42"/>
  <c r="K340" i="13" s="1"/>
  <c r="R340" i="42"/>
  <c r="K341" i="13" s="1"/>
  <c r="R343" i="42"/>
  <c r="K344" i="13" s="1"/>
  <c r="R344" i="42"/>
  <c r="K345" i="13" s="1"/>
  <c r="P347" i="42"/>
  <c r="S347" i="42" s="1"/>
  <c r="AL348" i="13" s="1"/>
  <c r="S356" i="42"/>
  <c r="AL357" i="13" s="1"/>
  <c r="P357" i="42"/>
  <c r="S357" i="42" s="1"/>
  <c r="AL358" i="13" s="1"/>
  <c r="R359" i="42"/>
  <c r="K360" i="13" s="1"/>
  <c r="R360" i="42"/>
  <c r="K361" i="13" s="1"/>
  <c r="P363" i="42"/>
  <c r="S363" i="42" s="1"/>
  <c r="AL364" i="13" s="1"/>
  <c r="S365" i="42"/>
  <c r="AL366" i="13" s="1"/>
  <c r="R6" i="41"/>
  <c r="J7" i="13" s="1"/>
  <c r="R8" i="41"/>
  <c r="J9" i="13" s="1"/>
  <c r="R13" i="41"/>
  <c r="J14" i="13" s="1"/>
  <c r="R37" i="41"/>
  <c r="J38" i="13" s="1"/>
  <c r="P48" i="41"/>
  <c r="S48" i="41" s="1"/>
  <c r="AK49" i="13" s="1"/>
  <c r="R49" i="41"/>
  <c r="J50" i="13" s="1"/>
  <c r="R64" i="41"/>
  <c r="J65" i="13" s="1"/>
  <c r="R74" i="41"/>
  <c r="J75" i="13" s="1"/>
  <c r="R79" i="41"/>
  <c r="J80" i="13" s="1"/>
  <c r="R97" i="41"/>
  <c r="J98" i="13" s="1"/>
  <c r="R118" i="41"/>
  <c r="J119" i="13" s="1"/>
  <c r="R138" i="41"/>
  <c r="J139" i="13" s="1"/>
  <c r="P148" i="41"/>
  <c r="S148" i="41" s="1"/>
  <c r="AK149" i="13" s="1"/>
  <c r="P160" i="41"/>
  <c r="S160" i="41" s="1"/>
  <c r="AK161" i="13" s="1"/>
  <c r="R167" i="41"/>
  <c r="J168" i="13" s="1"/>
  <c r="P174" i="41"/>
  <c r="S174" i="41" s="1"/>
  <c r="AK175" i="13" s="1"/>
  <c r="R194" i="41"/>
  <c r="J195" i="13" s="1"/>
  <c r="R240" i="41"/>
  <c r="J241" i="13" s="1"/>
  <c r="R252" i="41"/>
  <c r="J253" i="13" s="1"/>
  <c r="R255" i="41"/>
  <c r="J256" i="13" s="1"/>
  <c r="P267" i="41"/>
  <c r="S267" i="41" s="1"/>
  <c r="AK268" i="13" s="1"/>
  <c r="P276" i="41"/>
  <c r="S276" i="41" s="1"/>
  <c r="AK277" i="13" s="1"/>
  <c r="P294" i="41"/>
  <c r="S294" i="41" s="1"/>
  <c r="AK295" i="13" s="1"/>
  <c r="P301" i="41"/>
  <c r="S301" i="41" s="1"/>
  <c r="AK302" i="13" s="1"/>
  <c r="R302" i="41"/>
  <c r="J303" i="13" s="1"/>
  <c r="P305" i="41"/>
  <c r="S305" i="41" s="1"/>
  <c r="AK306" i="13" s="1"/>
  <c r="R343" i="41"/>
  <c r="J344" i="13" s="1"/>
  <c r="P355" i="41"/>
  <c r="S355" i="41" s="1"/>
  <c r="AK356" i="13" s="1"/>
  <c r="R356" i="41"/>
  <c r="J357" i="13" s="1"/>
  <c r="P363" i="41"/>
  <c r="S363" i="41" s="1"/>
  <c r="AK364" i="13" s="1"/>
  <c r="R17" i="41"/>
  <c r="J18" i="13" s="1"/>
  <c r="R29" i="41"/>
  <c r="J30" i="13" s="1"/>
  <c r="R71" i="41"/>
  <c r="J72" i="13" s="1"/>
  <c r="R94" i="41"/>
  <c r="J95" i="13" s="1"/>
  <c r="R164" i="41"/>
  <c r="J165" i="13" s="1"/>
  <c r="P169" i="41"/>
  <c r="S169" i="41" s="1"/>
  <c r="AK170" i="13" s="1"/>
  <c r="R179" i="41"/>
  <c r="J180" i="13" s="1"/>
  <c r="S214" i="41"/>
  <c r="AK215" i="13" s="1"/>
  <c r="R216" i="41"/>
  <c r="J217" i="13" s="1"/>
  <c r="P233" i="41"/>
  <c r="S233" i="41" s="1"/>
  <c r="AK234" i="13" s="1"/>
  <c r="R241" i="41"/>
  <c r="J242" i="13" s="1"/>
  <c r="R256" i="41"/>
  <c r="J257" i="13" s="1"/>
  <c r="R260" i="41"/>
  <c r="J261" i="13" s="1"/>
  <c r="R268" i="41"/>
  <c r="J269" i="13" s="1"/>
  <c r="R313" i="41"/>
  <c r="J314" i="13" s="1"/>
  <c r="R344" i="41"/>
  <c r="J345" i="13" s="1"/>
  <c r="P347" i="41"/>
  <c r="S347" i="41" s="1"/>
  <c r="AK348" i="13" s="1"/>
  <c r="R364" i="41"/>
  <c r="J365" i="13" s="1"/>
  <c r="P14" i="41"/>
  <c r="S14" i="41" s="1"/>
  <c r="AK15" i="13" s="1"/>
  <c r="R14" i="41"/>
  <c r="J15" i="13" s="1"/>
  <c r="P57" i="41"/>
  <c r="S57" i="41" s="1"/>
  <c r="AK58" i="13" s="1"/>
  <c r="R57" i="41"/>
  <c r="J58" i="13" s="1"/>
  <c r="P126" i="41"/>
  <c r="S126" i="41" s="1"/>
  <c r="AK127" i="13" s="1"/>
  <c r="R126" i="41"/>
  <c r="J127" i="13" s="1"/>
  <c r="R145" i="41"/>
  <c r="J146" i="13" s="1"/>
  <c r="P145" i="41"/>
  <c r="S145" i="41" s="1"/>
  <c r="AK146" i="13" s="1"/>
  <c r="R213" i="41"/>
  <c r="J214" i="13" s="1"/>
  <c r="P213" i="41"/>
  <c r="S213" i="41" s="1"/>
  <c r="AK214" i="13" s="1"/>
  <c r="R236" i="41"/>
  <c r="J237" i="13" s="1"/>
  <c r="P236" i="41"/>
  <c r="S236" i="41" s="1"/>
  <c r="AK237" i="13" s="1"/>
  <c r="S264" i="41"/>
  <c r="AK265" i="13" s="1"/>
  <c r="R264" i="41"/>
  <c r="J265" i="13" s="1"/>
  <c r="R5" i="41"/>
  <c r="J6" i="13" s="1"/>
  <c r="P10" i="41"/>
  <c r="S10" i="41" s="1"/>
  <c r="AK11" i="13" s="1"/>
  <c r="R10" i="41"/>
  <c r="J11" i="13" s="1"/>
  <c r="P33" i="41"/>
  <c r="S33" i="41" s="1"/>
  <c r="AK34" i="13" s="1"/>
  <c r="R40" i="41"/>
  <c r="J41" i="13" s="1"/>
  <c r="R42" i="41"/>
  <c r="J43" i="13" s="1"/>
  <c r="R44" i="41"/>
  <c r="J45" i="13" s="1"/>
  <c r="R45" i="41"/>
  <c r="J46" i="13" s="1"/>
  <c r="S56" i="41"/>
  <c r="AK57" i="13" s="1"/>
  <c r="S61" i="41"/>
  <c r="AK62" i="13" s="1"/>
  <c r="P67" i="41"/>
  <c r="S67" i="41" s="1"/>
  <c r="AK68" i="13" s="1"/>
  <c r="R70" i="41"/>
  <c r="J71" i="13" s="1"/>
  <c r="S72" i="41"/>
  <c r="AK73" i="13" s="1"/>
  <c r="S75" i="41"/>
  <c r="AK76" i="13" s="1"/>
  <c r="P83" i="41"/>
  <c r="S83" i="41" s="1"/>
  <c r="AK84" i="13" s="1"/>
  <c r="P86" i="41"/>
  <c r="S86" i="41" s="1"/>
  <c r="AK87" i="13" s="1"/>
  <c r="R88" i="41"/>
  <c r="J89" i="13" s="1"/>
  <c r="P91" i="41"/>
  <c r="S91" i="41" s="1"/>
  <c r="AK92" i="13" s="1"/>
  <c r="R98" i="41"/>
  <c r="J99" i="13" s="1"/>
  <c r="P103" i="41"/>
  <c r="S103" i="41" s="1"/>
  <c r="AK104" i="13" s="1"/>
  <c r="R103" i="41"/>
  <c r="J104" i="13" s="1"/>
  <c r="P122" i="41"/>
  <c r="S122" i="41" s="1"/>
  <c r="AK123" i="13" s="1"/>
  <c r="R157" i="41"/>
  <c r="J158" i="13" s="1"/>
  <c r="P157" i="41"/>
  <c r="R186" i="41"/>
  <c r="J187" i="13" s="1"/>
  <c r="P186" i="41"/>
  <c r="S186" i="41" s="1"/>
  <c r="AK187" i="13" s="1"/>
  <c r="R208" i="41"/>
  <c r="J209" i="13" s="1"/>
  <c r="P208" i="41"/>
  <c r="S208" i="41" s="1"/>
  <c r="AK209" i="13" s="1"/>
  <c r="R224" i="41"/>
  <c r="J225" i="13" s="1"/>
  <c r="P224" i="41"/>
  <c r="S224" i="41" s="1"/>
  <c r="AK225" i="13" s="1"/>
  <c r="S291" i="41"/>
  <c r="AK292" i="13" s="1"/>
  <c r="R293" i="41"/>
  <c r="J294" i="13" s="1"/>
  <c r="P293" i="41"/>
  <c r="S293" i="41" s="1"/>
  <c r="AK294" i="13" s="1"/>
  <c r="P340" i="41"/>
  <c r="S340" i="41" s="1"/>
  <c r="AK341" i="13" s="1"/>
  <c r="R340" i="41"/>
  <c r="J341" i="13" s="1"/>
  <c r="R358" i="41"/>
  <c r="J359" i="13" s="1"/>
  <c r="P358" i="41"/>
  <c r="S358" i="41" s="1"/>
  <c r="AK359" i="13" s="1"/>
  <c r="P366" i="41"/>
  <c r="S366" i="41" s="1"/>
  <c r="AK367" i="13" s="1"/>
  <c r="S15" i="41"/>
  <c r="AK16" i="13" s="1"/>
  <c r="R16" i="41"/>
  <c r="J17" i="13" s="1"/>
  <c r="P21" i="41"/>
  <c r="S21" i="41" s="1"/>
  <c r="AK22" i="13" s="1"/>
  <c r="R22" i="41"/>
  <c r="J23" i="13" s="1"/>
  <c r="P30" i="41"/>
  <c r="S30" i="41" s="1"/>
  <c r="AK31" i="13" s="1"/>
  <c r="R30" i="41"/>
  <c r="J31" i="13" s="1"/>
  <c r="S36" i="41"/>
  <c r="AK37" i="13" s="1"/>
  <c r="P44" i="41"/>
  <c r="S44" i="41" s="1"/>
  <c r="AK45" i="13" s="1"/>
  <c r="R56" i="41"/>
  <c r="J57" i="13" s="1"/>
  <c r="R58" i="41"/>
  <c r="J59" i="13" s="1"/>
  <c r="R60" i="41"/>
  <c r="J61" i="13" s="1"/>
  <c r="R61" i="41"/>
  <c r="J62" i="13" s="1"/>
  <c r="S63" i="41"/>
  <c r="AK64" i="13" s="1"/>
  <c r="R72" i="41"/>
  <c r="J73" i="13" s="1"/>
  <c r="R75" i="41"/>
  <c r="J76" i="13" s="1"/>
  <c r="S85" i="41"/>
  <c r="AK86" i="13" s="1"/>
  <c r="P90" i="41"/>
  <c r="S90" i="41" s="1"/>
  <c r="AK91" i="13" s="1"/>
  <c r="R90" i="41"/>
  <c r="J91" i="13" s="1"/>
  <c r="S94" i="41"/>
  <c r="AK95" i="13" s="1"/>
  <c r="S102" i="41"/>
  <c r="AK103" i="13" s="1"/>
  <c r="P110" i="41"/>
  <c r="S110" i="41" s="1"/>
  <c r="AK111" i="13" s="1"/>
  <c r="R111" i="41"/>
  <c r="J112" i="13" s="1"/>
  <c r="P119" i="41"/>
  <c r="S119" i="41" s="1"/>
  <c r="AK120" i="13" s="1"/>
  <c r="R119" i="41"/>
  <c r="J120" i="13" s="1"/>
  <c r="R129" i="41"/>
  <c r="J130" i="13" s="1"/>
  <c r="P129" i="41"/>
  <c r="S129" i="41" s="1"/>
  <c r="AK130" i="13" s="1"/>
  <c r="R146" i="41"/>
  <c r="J147" i="13" s="1"/>
  <c r="P146" i="41"/>
  <c r="S146" i="41" s="1"/>
  <c r="AK147" i="13" s="1"/>
  <c r="S153" i="41"/>
  <c r="AK154" i="13" s="1"/>
  <c r="R166" i="41"/>
  <c r="J167" i="13" s="1"/>
  <c r="P166" i="41"/>
  <c r="S166" i="41" s="1"/>
  <c r="AK167" i="13" s="1"/>
  <c r="P181" i="41"/>
  <c r="S181" i="41" s="1"/>
  <c r="AK182" i="13" s="1"/>
  <c r="P185" i="41"/>
  <c r="S185" i="41" s="1"/>
  <c r="AK186" i="13" s="1"/>
  <c r="P197" i="41"/>
  <c r="S197" i="41" s="1"/>
  <c r="AK198" i="13" s="1"/>
  <c r="S216" i="41"/>
  <c r="AK217" i="13" s="1"/>
  <c r="R228" i="41"/>
  <c r="J229" i="13" s="1"/>
  <c r="P228" i="41"/>
  <c r="S228" i="41" s="1"/>
  <c r="AK229" i="13" s="1"/>
  <c r="S240" i="41"/>
  <c r="AK241" i="13" s="1"/>
  <c r="R248" i="41"/>
  <c r="J249" i="13" s="1"/>
  <c r="P248" i="41"/>
  <c r="S248" i="41" s="1"/>
  <c r="AK249" i="13" s="1"/>
  <c r="S255" i="41"/>
  <c r="AK256" i="13" s="1"/>
  <c r="R286" i="41"/>
  <c r="J287" i="13" s="1"/>
  <c r="P286" i="41"/>
  <c r="S286" i="41" s="1"/>
  <c r="AK287" i="13" s="1"/>
  <c r="R320" i="41"/>
  <c r="J321" i="13" s="1"/>
  <c r="P320" i="41"/>
  <c r="S320" i="41" s="1"/>
  <c r="AK321" i="13" s="1"/>
  <c r="R328" i="41"/>
  <c r="J329" i="13" s="1"/>
  <c r="P328" i="41"/>
  <c r="S328" i="41" s="1"/>
  <c r="AK329" i="13" s="1"/>
  <c r="S11" i="41"/>
  <c r="AK12" i="13" s="1"/>
  <c r="R12" i="41"/>
  <c r="J13" i="13" s="1"/>
  <c r="R15" i="41"/>
  <c r="J16" i="13" s="1"/>
  <c r="R18" i="41"/>
  <c r="J19" i="13" s="1"/>
  <c r="R27" i="41"/>
  <c r="J28" i="13" s="1"/>
  <c r="S29" i="41"/>
  <c r="AK30" i="13" s="1"/>
  <c r="S34" i="41"/>
  <c r="AK35" i="13" s="1"/>
  <c r="P41" i="41"/>
  <c r="S41" i="41" s="1"/>
  <c r="AK42" i="13" s="1"/>
  <c r="R41" i="41"/>
  <c r="J42" i="13" s="1"/>
  <c r="S52" i="41"/>
  <c r="AK53" i="13" s="1"/>
  <c r="P60" i="41"/>
  <c r="S60" i="41" s="1"/>
  <c r="AK61" i="13" s="1"/>
  <c r="R63" i="41"/>
  <c r="J64" i="13" s="1"/>
  <c r="S68" i="41"/>
  <c r="AK69" i="13" s="1"/>
  <c r="S79" i="41"/>
  <c r="AK80" i="13" s="1"/>
  <c r="R95" i="41"/>
  <c r="J96" i="13" s="1"/>
  <c r="S99" i="41"/>
  <c r="AK100" i="13" s="1"/>
  <c r="R102" i="41"/>
  <c r="J103" i="13" s="1"/>
  <c r="R106" i="41"/>
  <c r="J107" i="13" s="1"/>
  <c r="R109" i="41"/>
  <c r="J110" i="13" s="1"/>
  <c r="S118" i="41"/>
  <c r="AK119" i="13" s="1"/>
  <c r="R130" i="41"/>
  <c r="J131" i="13" s="1"/>
  <c r="P133" i="41"/>
  <c r="S133" i="41" s="1"/>
  <c r="AK134" i="13" s="1"/>
  <c r="S141" i="41"/>
  <c r="AK142" i="13" s="1"/>
  <c r="R156" i="41"/>
  <c r="J157" i="13" s="1"/>
  <c r="P156" i="41"/>
  <c r="S156" i="41" s="1"/>
  <c r="AK157" i="13" s="1"/>
  <c r="P162" i="41"/>
  <c r="S162" i="41" s="1"/>
  <c r="AK163" i="13" s="1"/>
  <c r="R171" i="41"/>
  <c r="J172" i="13" s="1"/>
  <c r="P171" i="41"/>
  <c r="S171" i="41" s="1"/>
  <c r="AK172" i="13" s="1"/>
  <c r="R175" i="41"/>
  <c r="J176" i="13" s="1"/>
  <c r="R189" i="41"/>
  <c r="J190" i="13" s="1"/>
  <c r="P189" i="41"/>
  <c r="S189" i="41" s="1"/>
  <c r="AK190" i="13" s="1"/>
  <c r="P192" i="41"/>
  <c r="S192" i="41" s="1"/>
  <c r="AK193" i="13" s="1"/>
  <c r="R196" i="41"/>
  <c r="J197" i="13" s="1"/>
  <c r="P196" i="41"/>
  <c r="S196" i="41" s="1"/>
  <c r="AK197" i="13" s="1"/>
  <c r="R209" i="41"/>
  <c r="J210" i="13" s="1"/>
  <c r="P209" i="41"/>
  <c r="S209" i="41" s="1"/>
  <c r="AK210" i="13" s="1"/>
  <c r="R223" i="41"/>
  <c r="J224" i="13" s="1"/>
  <c r="P223" i="41"/>
  <c r="S223" i="41" s="1"/>
  <c r="AK224" i="13" s="1"/>
  <c r="S229" i="41"/>
  <c r="AK230" i="13" s="1"/>
  <c r="P232" i="41"/>
  <c r="S232" i="41" s="1"/>
  <c r="AK233" i="13" s="1"/>
  <c r="P237" i="41"/>
  <c r="S237" i="41" s="1"/>
  <c r="AK238" i="13" s="1"/>
  <c r="P243" i="41"/>
  <c r="S243" i="41" s="1"/>
  <c r="AK244" i="13" s="1"/>
  <c r="P247" i="41"/>
  <c r="S247" i="41" s="1"/>
  <c r="AK248" i="13" s="1"/>
  <c r="P258" i="41"/>
  <c r="S258" i="41" s="1"/>
  <c r="AK259" i="13" s="1"/>
  <c r="R271" i="41"/>
  <c r="J272" i="13" s="1"/>
  <c r="P271" i="41"/>
  <c r="S271" i="41" s="1"/>
  <c r="AK272" i="13" s="1"/>
  <c r="S260" i="41"/>
  <c r="AK261" i="13" s="1"/>
  <c r="S272" i="41"/>
  <c r="AK273" i="13" s="1"/>
  <c r="R298" i="41"/>
  <c r="J299" i="13" s="1"/>
  <c r="P298" i="41"/>
  <c r="S298" i="41" s="1"/>
  <c r="AK299" i="13" s="1"/>
  <c r="R304" i="41"/>
  <c r="J305" i="13" s="1"/>
  <c r="P304" i="41"/>
  <c r="S304" i="41" s="1"/>
  <c r="AK305" i="13" s="1"/>
  <c r="S312" i="41"/>
  <c r="AK313" i="13" s="1"/>
  <c r="S332" i="41"/>
  <c r="AK333" i="13" s="1"/>
  <c r="S343" i="41"/>
  <c r="AK344" i="13" s="1"/>
  <c r="R351" i="41"/>
  <c r="J352" i="13" s="1"/>
  <c r="P351" i="41"/>
  <c r="S351" i="41" s="1"/>
  <c r="AK352" i="13" s="1"/>
  <c r="S7" i="41"/>
  <c r="AK8" i="13" s="1"/>
  <c r="S8" i="41"/>
  <c r="AK9" i="13" s="1"/>
  <c r="S9" i="41"/>
  <c r="AK10" i="13" s="1"/>
  <c r="S13" i="41"/>
  <c r="AK14" i="13" s="1"/>
  <c r="S17" i="41"/>
  <c r="AK18" i="13" s="1"/>
  <c r="S26" i="41"/>
  <c r="AK27" i="13" s="1"/>
  <c r="S37" i="41"/>
  <c r="AK38" i="13" s="1"/>
  <c r="R50" i="41"/>
  <c r="J51" i="13" s="1"/>
  <c r="S53" i="41"/>
  <c r="AK54" i="13" s="1"/>
  <c r="S64" i="41"/>
  <c r="AK65" i="13" s="1"/>
  <c r="R65" i="41"/>
  <c r="J66" i="13" s="1"/>
  <c r="S74" i="41"/>
  <c r="AK75" i="13" s="1"/>
  <c r="R87" i="41"/>
  <c r="J88" i="13" s="1"/>
  <c r="S97" i="41"/>
  <c r="AK98" i="13" s="1"/>
  <c r="S125" i="41"/>
  <c r="AK126" i="13" s="1"/>
  <c r="S149" i="41"/>
  <c r="AK150" i="13" s="1"/>
  <c r="S154" i="41"/>
  <c r="AK155" i="13" s="1"/>
  <c r="S157" i="41"/>
  <c r="AK158" i="13" s="1"/>
  <c r="S167" i="41"/>
  <c r="AK168" i="13" s="1"/>
  <c r="R190" i="41"/>
  <c r="J191" i="13" s="1"/>
  <c r="R251" i="41"/>
  <c r="J252" i="13" s="1"/>
  <c r="P251" i="41"/>
  <c r="S251" i="41" s="1"/>
  <c r="AK252" i="13" s="1"/>
  <c r="P283" i="41"/>
  <c r="S283" i="41" s="1"/>
  <c r="AK284" i="13" s="1"/>
  <c r="R288" i="41"/>
  <c r="J289" i="13" s="1"/>
  <c r="R290" i="41"/>
  <c r="J291" i="13" s="1"/>
  <c r="P290" i="41"/>
  <c r="S290" i="41" s="1"/>
  <c r="AK291" i="13" s="1"/>
  <c r="P292" i="41"/>
  <c r="S292" i="41" s="1"/>
  <c r="AK293" i="13" s="1"/>
  <c r="R292" i="41"/>
  <c r="J293" i="13" s="1"/>
  <c r="R299" i="41"/>
  <c r="J300" i="13" s="1"/>
  <c r="P309" i="41"/>
  <c r="S309" i="41" s="1"/>
  <c r="AK310" i="13" s="1"/>
  <c r="R309" i="41"/>
  <c r="J310" i="13" s="1"/>
  <c r="R317" i="41"/>
  <c r="J318" i="13" s="1"/>
  <c r="S321" i="41"/>
  <c r="AK322" i="13" s="1"/>
  <c r="R327" i="41"/>
  <c r="J328" i="13" s="1"/>
  <c r="P327" i="41"/>
  <c r="S327" i="41" s="1"/>
  <c r="AK328" i="13" s="1"/>
  <c r="P335" i="41"/>
  <c r="S335" i="41" s="1"/>
  <c r="AK336" i="13" s="1"/>
  <c r="P339" i="41"/>
  <c r="S339" i="41" s="1"/>
  <c r="AK340" i="13" s="1"/>
  <c r="R348" i="41"/>
  <c r="J349" i="13" s="1"/>
  <c r="R352" i="41"/>
  <c r="J353" i="13" s="1"/>
  <c r="P359" i="41"/>
  <c r="S359" i="41" s="1"/>
  <c r="AK360" i="13" s="1"/>
  <c r="R132" i="41"/>
  <c r="J133" i="13" s="1"/>
  <c r="S142" i="41"/>
  <c r="AK143" i="13" s="1"/>
  <c r="R155" i="41"/>
  <c r="J156" i="13" s="1"/>
  <c r="S183" i="41"/>
  <c r="AK184" i="13" s="1"/>
  <c r="S202" i="41"/>
  <c r="AK203" i="13" s="1"/>
  <c r="S206" i="41"/>
  <c r="AK207" i="13" s="1"/>
  <c r="R212" i="41"/>
  <c r="J213" i="13" s="1"/>
  <c r="S217" i="41"/>
  <c r="AK218" i="13" s="1"/>
  <c r="R227" i="41"/>
  <c r="J228" i="13" s="1"/>
  <c r="R235" i="41"/>
  <c r="J236" i="13" s="1"/>
  <c r="S245" i="41"/>
  <c r="AK246" i="13" s="1"/>
  <c r="S265" i="41"/>
  <c r="AK266" i="13" s="1"/>
  <c r="R270" i="41"/>
  <c r="J271" i="13" s="1"/>
  <c r="R281" i="41"/>
  <c r="J282" i="13" s="1"/>
  <c r="R297" i="41"/>
  <c r="J298" i="13" s="1"/>
  <c r="S313" i="41"/>
  <c r="AK314" i="13" s="1"/>
  <c r="R319" i="41"/>
  <c r="J320" i="13" s="1"/>
  <c r="S344" i="41"/>
  <c r="AK345" i="13" s="1"/>
  <c r="R350" i="41"/>
  <c r="J351" i="13" s="1"/>
  <c r="R368" i="41"/>
  <c r="J369" i="13" s="1"/>
  <c r="R142" i="41"/>
  <c r="J143" i="13" s="1"/>
  <c r="R168" i="41"/>
  <c r="J169" i="13" s="1"/>
  <c r="S198" i="41"/>
  <c r="AK199" i="13" s="1"/>
  <c r="R210" i="41"/>
  <c r="J211" i="13" s="1"/>
  <c r="P212" i="41"/>
  <c r="S212" i="41" s="1"/>
  <c r="AK213" i="13" s="1"/>
  <c r="R225" i="41"/>
  <c r="J226" i="13" s="1"/>
  <c r="P227" i="41"/>
  <c r="S227" i="41" s="1"/>
  <c r="AK228" i="13" s="1"/>
  <c r="S262" i="41"/>
  <c r="AK263" i="13" s="1"/>
  <c r="R263" i="41"/>
  <c r="J264" i="13" s="1"/>
  <c r="R265" i="41"/>
  <c r="J266" i="13" s="1"/>
  <c r="R269" i="41"/>
  <c r="J270" i="13" s="1"/>
  <c r="P270" i="41"/>
  <c r="S270" i="41" s="1"/>
  <c r="AK271" i="13" s="1"/>
  <c r="R273" i="41"/>
  <c r="J274" i="13" s="1"/>
  <c r="R279" i="41"/>
  <c r="J280" i="13" s="1"/>
  <c r="P281" i="41"/>
  <c r="S281" i="41" s="1"/>
  <c r="AK282" i="13" s="1"/>
  <c r="S287" i="41"/>
  <c r="AK288" i="13" s="1"/>
  <c r="R295" i="41"/>
  <c r="J296" i="13" s="1"/>
  <c r="P297" i="41"/>
  <c r="S297" i="41" s="1"/>
  <c r="AK298" i="13" s="1"/>
  <c r="R306" i="41"/>
  <c r="J307" i="13" s="1"/>
  <c r="R311" i="41"/>
  <c r="J312" i="13" s="1"/>
  <c r="P319" i="41"/>
  <c r="S319" i="41" s="1"/>
  <c r="AK320" i="13" s="1"/>
  <c r="R329" i="41"/>
  <c r="J330" i="13" s="1"/>
  <c r="R333" i="41"/>
  <c r="J334" i="13" s="1"/>
  <c r="S350" i="41"/>
  <c r="AK351" i="13" s="1"/>
  <c r="R360" i="41"/>
  <c r="J361" i="13" s="1"/>
  <c r="R74" i="40"/>
  <c r="I75" i="13" s="1"/>
  <c r="R78" i="40"/>
  <c r="I79" i="13" s="1"/>
  <c r="R82" i="40"/>
  <c r="I83" i="13" s="1"/>
  <c r="R87" i="40"/>
  <c r="I88" i="13" s="1"/>
  <c r="R98" i="40"/>
  <c r="I99" i="13" s="1"/>
  <c r="R122" i="40"/>
  <c r="I123" i="13" s="1"/>
  <c r="P155" i="40"/>
  <c r="S155" i="40" s="1"/>
  <c r="AJ156" i="13" s="1"/>
  <c r="P212" i="40"/>
  <c r="S212" i="40" s="1"/>
  <c r="AJ213" i="13" s="1"/>
  <c r="S218" i="40"/>
  <c r="AJ219" i="13" s="1"/>
  <c r="S227" i="40"/>
  <c r="AJ228" i="13" s="1"/>
  <c r="S234" i="40"/>
  <c r="AJ235" i="13" s="1"/>
  <c r="S243" i="40"/>
  <c r="AJ244" i="13" s="1"/>
  <c r="S249" i="40"/>
  <c r="AJ250" i="13" s="1"/>
  <c r="R265" i="40"/>
  <c r="I266" i="13" s="1"/>
  <c r="S282" i="40"/>
  <c r="AJ283" i="13" s="1"/>
  <c r="S297" i="40"/>
  <c r="AJ298" i="13" s="1"/>
  <c r="R306" i="40"/>
  <c r="I307" i="13" s="1"/>
  <c r="R65" i="40"/>
  <c r="I66" i="13" s="1"/>
  <c r="P82" i="40"/>
  <c r="S82" i="40" s="1"/>
  <c r="AJ83" i="13" s="1"/>
  <c r="R91" i="40"/>
  <c r="I92" i="13" s="1"/>
  <c r="R106" i="40"/>
  <c r="I107" i="13" s="1"/>
  <c r="R111" i="40"/>
  <c r="I112" i="13" s="1"/>
  <c r="R124" i="40"/>
  <c r="I125" i="13" s="1"/>
  <c r="R137" i="40"/>
  <c r="I138" i="13" s="1"/>
  <c r="S173" i="40"/>
  <c r="AJ174" i="13" s="1"/>
  <c r="R187" i="40"/>
  <c r="I188" i="13" s="1"/>
  <c r="R227" i="40"/>
  <c r="I228" i="13" s="1"/>
  <c r="R243" i="40"/>
  <c r="I244" i="13" s="1"/>
  <c r="R269" i="40"/>
  <c r="I270" i="13" s="1"/>
  <c r="R297" i="40"/>
  <c r="I298" i="13" s="1"/>
  <c r="R301" i="40"/>
  <c r="I302" i="13" s="1"/>
  <c r="S303" i="40"/>
  <c r="AJ304" i="13" s="1"/>
  <c r="S305" i="40"/>
  <c r="AJ306" i="13" s="1"/>
  <c r="R312" i="40"/>
  <c r="I313" i="13" s="1"/>
  <c r="S314" i="40"/>
  <c r="AJ315" i="13" s="1"/>
  <c r="S318" i="40"/>
  <c r="AJ319" i="13" s="1"/>
  <c r="S325" i="40"/>
  <c r="AJ326" i="13" s="1"/>
  <c r="S329" i="40"/>
  <c r="AJ330" i="13" s="1"/>
  <c r="R340" i="40"/>
  <c r="I341" i="13" s="1"/>
  <c r="S347" i="40"/>
  <c r="AJ348" i="13" s="1"/>
  <c r="S349" i="40"/>
  <c r="AJ350" i="13" s="1"/>
  <c r="R351" i="40"/>
  <c r="I352" i="13" s="1"/>
  <c r="S357" i="40"/>
  <c r="AJ358" i="13" s="1"/>
  <c r="S367" i="40"/>
  <c r="AJ368" i="13" s="1"/>
  <c r="P66" i="40"/>
  <c r="S66" i="40" s="1"/>
  <c r="AJ67" i="13" s="1"/>
  <c r="R72" i="40"/>
  <c r="I73" i="13" s="1"/>
  <c r="R76" i="40"/>
  <c r="I77" i="13" s="1"/>
  <c r="R80" i="40"/>
  <c r="I81" i="13" s="1"/>
  <c r="R102" i="40"/>
  <c r="I103" i="13" s="1"/>
  <c r="R114" i="40"/>
  <c r="I115" i="13" s="1"/>
  <c r="R118" i="40"/>
  <c r="I119" i="13" s="1"/>
  <c r="P156" i="40"/>
  <c r="S156" i="40" s="1"/>
  <c r="AJ157" i="13" s="1"/>
  <c r="S188" i="40"/>
  <c r="AJ189" i="13" s="1"/>
  <c r="S286" i="40"/>
  <c r="AJ287" i="13" s="1"/>
  <c r="P321" i="40"/>
  <c r="S321" i="40" s="1"/>
  <c r="AJ322" i="13" s="1"/>
  <c r="R332" i="40"/>
  <c r="I333" i="13" s="1"/>
  <c r="R336" i="40"/>
  <c r="I337" i="13" s="1"/>
  <c r="S70" i="40"/>
  <c r="AJ71" i="13" s="1"/>
  <c r="S71" i="40"/>
  <c r="AJ72" i="13" s="1"/>
  <c r="S106" i="40"/>
  <c r="AJ107" i="13" s="1"/>
  <c r="S124" i="40"/>
  <c r="AJ125" i="13" s="1"/>
  <c r="S125" i="40"/>
  <c r="AJ126" i="13" s="1"/>
  <c r="S129" i="40"/>
  <c r="AJ130" i="13" s="1"/>
  <c r="S133" i="40"/>
  <c r="AJ134" i="13" s="1"/>
  <c r="S137" i="40"/>
  <c r="AJ138" i="13" s="1"/>
  <c r="R145" i="40"/>
  <c r="I146" i="13" s="1"/>
  <c r="R149" i="40"/>
  <c r="I150" i="13" s="1"/>
  <c r="R176" i="40"/>
  <c r="I177" i="13" s="1"/>
  <c r="P187" i="40"/>
  <c r="S187" i="40" s="1"/>
  <c r="AJ188" i="13" s="1"/>
  <c r="S219" i="40"/>
  <c r="AJ220" i="13" s="1"/>
  <c r="S226" i="40"/>
  <c r="AJ227" i="13" s="1"/>
  <c r="S231" i="40"/>
  <c r="AJ232" i="13" s="1"/>
  <c r="S235" i="40"/>
  <c r="AJ236" i="13" s="1"/>
  <c r="S242" i="40"/>
  <c r="AJ243" i="13" s="1"/>
  <c r="R247" i="40"/>
  <c r="I248" i="13" s="1"/>
  <c r="S250" i="40"/>
  <c r="AJ251" i="13" s="1"/>
  <c r="S278" i="40"/>
  <c r="AJ279" i="13" s="1"/>
  <c r="S285" i="40"/>
  <c r="AJ286" i="13" s="1"/>
  <c r="R289" i="40"/>
  <c r="I290" i="13" s="1"/>
  <c r="S307" i="40"/>
  <c r="AJ308" i="13" s="1"/>
  <c r="R329" i="40"/>
  <c r="I330" i="13" s="1"/>
  <c r="R344" i="40"/>
  <c r="I345" i="13" s="1"/>
  <c r="R41" i="40"/>
  <c r="I42" i="13" s="1"/>
  <c r="R52" i="40"/>
  <c r="I53" i="13" s="1"/>
  <c r="R19" i="46"/>
  <c r="O20" i="13" s="1"/>
  <c r="P19" i="46"/>
  <c r="S19" i="46" s="1"/>
  <c r="AP20" i="13" s="1"/>
  <c r="R20" i="46"/>
  <c r="O21" i="13" s="1"/>
  <c r="P20" i="46"/>
  <c r="S20" i="46" s="1"/>
  <c r="AP21" i="13" s="1"/>
  <c r="R28" i="46"/>
  <c r="O29" i="13" s="1"/>
  <c r="P28" i="46"/>
  <c r="S28" i="46" s="1"/>
  <c r="AP29" i="13" s="1"/>
  <c r="R47" i="46"/>
  <c r="O48" i="13" s="1"/>
  <c r="R107" i="46"/>
  <c r="O108" i="13" s="1"/>
  <c r="P107" i="46"/>
  <c r="S107" i="46" s="1"/>
  <c r="AP108" i="13" s="1"/>
  <c r="R122" i="46"/>
  <c r="O123" i="13" s="1"/>
  <c r="P122" i="46"/>
  <c r="S122" i="46" s="1"/>
  <c r="AP123" i="13" s="1"/>
  <c r="R133" i="46"/>
  <c r="O134" i="13" s="1"/>
  <c r="P133" i="46"/>
  <c r="S133" i="46" s="1"/>
  <c r="AP134" i="13" s="1"/>
  <c r="R150" i="46"/>
  <c r="O151" i="13" s="1"/>
  <c r="P150" i="46"/>
  <c r="S150" i="46" s="1"/>
  <c r="AP151" i="13" s="1"/>
  <c r="R170" i="46"/>
  <c r="O171" i="13" s="1"/>
  <c r="P170" i="46"/>
  <c r="S170" i="46" s="1"/>
  <c r="AP171" i="13" s="1"/>
  <c r="R226" i="46"/>
  <c r="O227" i="13" s="1"/>
  <c r="S226" i="46"/>
  <c r="AP227" i="13" s="1"/>
  <c r="R231" i="46"/>
  <c r="O232" i="13" s="1"/>
  <c r="P231" i="46"/>
  <c r="S231" i="46" s="1"/>
  <c r="AP232" i="13" s="1"/>
  <c r="R302" i="46"/>
  <c r="O303" i="13" s="1"/>
  <c r="S302" i="46"/>
  <c r="AP303" i="13" s="1"/>
  <c r="C13" i="46"/>
  <c r="D7" i="46"/>
  <c r="C17" i="46" s="1"/>
  <c r="D6" i="46"/>
  <c r="D5" i="46"/>
  <c r="R18" i="46"/>
  <c r="O19" i="13" s="1"/>
  <c r="P21" i="46"/>
  <c r="S21" i="46" s="1"/>
  <c r="AP22" i="13" s="1"/>
  <c r="R27" i="46"/>
  <c r="O28" i="13" s="1"/>
  <c r="P29" i="46"/>
  <c r="S29" i="46" s="1"/>
  <c r="AP30" i="13" s="1"/>
  <c r="R61" i="46"/>
  <c r="O62" i="13" s="1"/>
  <c r="P61" i="46"/>
  <c r="S61" i="46" s="1"/>
  <c r="AP62" i="13" s="1"/>
  <c r="R67" i="46"/>
  <c r="O68" i="13" s="1"/>
  <c r="P67" i="46"/>
  <c r="S67" i="46" s="1"/>
  <c r="AP68" i="13" s="1"/>
  <c r="R84" i="46"/>
  <c r="O85" i="13" s="1"/>
  <c r="P84" i="46"/>
  <c r="S84" i="46" s="1"/>
  <c r="AP85" i="13" s="1"/>
  <c r="S97" i="46"/>
  <c r="AP98" i="13" s="1"/>
  <c r="S140" i="46"/>
  <c r="AP141" i="13" s="1"/>
  <c r="R211" i="46"/>
  <c r="O212" i="13" s="1"/>
  <c r="S211" i="46"/>
  <c r="AP212" i="13" s="1"/>
  <c r="R216" i="46"/>
  <c r="O217" i="13" s="1"/>
  <c r="P216" i="46"/>
  <c r="S216" i="46" s="1"/>
  <c r="AP217" i="13" s="1"/>
  <c r="R42" i="46"/>
  <c r="O43" i="13" s="1"/>
  <c r="P42" i="46"/>
  <c r="S42" i="46" s="1"/>
  <c r="AP43" i="13" s="1"/>
  <c r="P44" i="46"/>
  <c r="S44" i="46" s="1"/>
  <c r="AP45" i="13" s="1"/>
  <c r="R44" i="46"/>
  <c r="O45" i="13" s="1"/>
  <c r="P48" i="46"/>
  <c r="S48" i="46" s="1"/>
  <c r="AP49" i="13" s="1"/>
  <c r="R48" i="46"/>
  <c r="O49" i="13" s="1"/>
  <c r="R60" i="46"/>
  <c r="O61" i="13" s="1"/>
  <c r="P60" i="46"/>
  <c r="S60" i="46" s="1"/>
  <c r="AP61" i="13" s="1"/>
  <c r="R68" i="46"/>
  <c r="O69" i="13" s="1"/>
  <c r="P68" i="46"/>
  <c r="S68" i="46" s="1"/>
  <c r="AP69" i="13" s="1"/>
  <c r="R83" i="46"/>
  <c r="O84" i="13" s="1"/>
  <c r="P83" i="46"/>
  <c r="S83" i="46" s="1"/>
  <c r="AP84" i="13" s="1"/>
  <c r="R158" i="46"/>
  <c r="O159" i="13" s="1"/>
  <c r="P158" i="46"/>
  <c r="S158" i="46" s="1"/>
  <c r="AP159" i="13" s="1"/>
  <c r="R188" i="46"/>
  <c r="O189" i="13" s="1"/>
  <c r="P188" i="46"/>
  <c r="S188" i="46" s="1"/>
  <c r="AP189" i="13" s="1"/>
  <c r="R205" i="46"/>
  <c r="O206" i="13" s="1"/>
  <c r="P205" i="46"/>
  <c r="S205" i="46" s="1"/>
  <c r="AP206" i="13" s="1"/>
  <c r="P274" i="46"/>
  <c r="S274" i="46" s="1"/>
  <c r="AP275" i="13" s="1"/>
  <c r="R274" i="46"/>
  <c r="O275" i="13" s="1"/>
  <c r="R24" i="46"/>
  <c r="O25" i="13" s="1"/>
  <c r="P24" i="46"/>
  <c r="S24" i="46" s="1"/>
  <c r="AP25" i="13" s="1"/>
  <c r="S51" i="46"/>
  <c r="AP52" i="13" s="1"/>
  <c r="S74" i="46"/>
  <c r="AP75" i="13" s="1"/>
  <c r="R106" i="46"/>
  <c r="O107" i="13" s="1"/>
  <c r="P106" i="46"/>
  <c r="S106" i="46" s="1"/>
  <c r="AP107" i="13" s="1"/>
  <c r="R123" i="46"/>
  <c r="O124" i="13" s="1"/>
  <c r="P123" i="46"/>
  <c r="S123" i="46" s="1"/>
  <c r="AP124" i="13" s="1"/>
  <c r="R134" i="46"/>
  <c r="O135" i="13" s="1"/>
  <c r="P134" i="46"/>
  <c r="S134" i="46" s="1"/>
  <c r="AP135" i="13" s="1"/>
  <c r="R149" i="46"/>
  <c r="O150" i="13" s="1"/>
  <c r="P149" i="46"/>
  <c r="S149" i="46" s="1"/>
  <c r="AP150" i="13" s="1"/>
  <c r="R173" i="46"/>
  <c r="O174" i="13" s="1"/>
  <c r="P173" i="46"/>
  <c r="S173" i="46" s="1"/>
  <c r="AP174" i="13" s="1"/>
  <c r="R220" i="46"/>
  <c r="O221" i="13" s="1"/>
  <c r="P220" i="46"/>
  <c r="S220" i="46" s="1"/>
  <c r="AP221" i="13" s="1"/>
  <c r="R49" i="46"/>
  <c r="O50" i="13" s="1"/>
  <c r="R56" i="46"/>
  <c r="O57" i="13" s="1"/>
  <c r="P56" i="46"/>
  <c r="S56" i="46" s="1"/>
  <c r="AP57" i="13" s="1"/>
  <c r="R63" i="46"/>
  <c r="O64" i="13" s="1"/>
  <c r="P63" i="46"/>
  <c r="S63" i="46" s="1"/>
  <c r="AP64" i="13" s="1"/>
  <c r="R79" i="46"/>
  <c r="O80" i="13" s="1"/>
  <c r="P79" i="46"/>
  <c r="S79" i="46" s="1"/>
  <c r="AP80" i="13" s="1"/>
  <c r="R102" i="46"/>
  <c r="O103" i="13" s="1"/>
  <c r="P102" i="46"/>
  <c r="S102" i="46" s="1"/>
  <c r="AP103" i="13" s="1"/>
  <c r="R118" i="46"/>
  <c r="O119" i="13" s="1"/>
  <c r="P118" i="46"/>
  <c r="S118" i="46" s="1"/>
  <c r="AP119" i="13" s="1"/>
  <c r="R129" i="46"/>
  <c r="O130" i="13" s="1"/>
  <c r="P129" i="46"/>
  <c r="S129" i="46" s="1"/>
  <c r="AP130" i="13" s="1"/>
  <c r="R145" i="46"/>
  <c r="O146" i="13" s="1"/>
  <c r="P145" i="46"/>
  <c r="S145" i="46" s="1"/>
  <c r="AP146" i="13" s="1"/>
  <c r="R156" i="46"/>
  <c r="O157" i="13" s="1"/>
  <c r="P156" i="46"/>
  <c r="S156" i="46" s="1"/>
  <c r="AP157" i="13" s="1"/>
  <c r="R201" i="46"/>
  <c r="O202" i="13" s="1"/>
  <c r="P201" i="46"/>
  <c r="S201" i="46" s="1"/>
  <c r="AP202" i="13" s="1"/>
  <c r="R204" i="46"/>
  <c r="O205" i="13" s="1"/>
  <c r="P204" i="46"/>
  <c r="S204" i="46" s="1"/>
  <c r="AP205" i="13" s="1"/>
  <c r="R219" i="46"/>
  <c r="O220" i="13" s="1"/>
  <c r="P219" i="46"/>
  <c r="S219" i="46" s="1"/>
  <c r="AP220" i="13" s="1"/>
  <c r="R247" i="46"/>
  <c r="O248" i="13" s="1"/>
  <c r="P247" i="46"/>
  <c r="S247" i="46" s="1"/>
  <c r="AP248" i="13" s="1"/>
  <c r="R259" i="46"/>
  <c r="O260" i="13" s="1"/>
  <c r="P259" i="46"/>
  <c r="S259" i="46" s="1"/>
  <c r="AP260" i="13" s="1"/>
  <c r="R287" i="46"/>
  <c r="O288" i="13" s="1"/>
  <c r="P287" i="46"/>
  <c r="S287" i="46" s="1"/>
  <c r="AP288" i="13" s="1"/>
  <c r="P310" i="46"/>
  <c r="S310" i="46" s="1"/>
  <c r="AP311" i="13" s="1"/>
  <c r="R310" i="46"/>
  <c r="O311" i="13" s="1"/>
  <c r="R315" i="46"/>
  <c r="O316" i="13" s="1"/>
  <c r="P315" i="46"/>
  <c r="S315" i="46" s="1"/>
  <c r="AP316" i="13" s="1"/>
  <c r="R345" i="46"/>
  <c r="O346" i="13" s="1"/>
  <c r="P345" i="46"/>
  <c r="S345" i="46" s="1"/>
  <c r="AP346" i="13" s="1"/>
  <c r="R353" i="46"/>
  <c r="O354" i="13" s="1"/>
  <c r="P353" i="46"/>
  <c r="S353" i="46" s="1"/>
  <c r="AP354" i="13" s="1"/>
  <c r="R361" i="46"/>
  <c r="O362" i="13" s="1"/>
  <c r="P361" i="46"/>
  <c r="S361" i="46" s="1"/>
  <c r="AP362" i="13" s="1"/>
  <c r="R45" i="46"/>
  <c r="O46" i="13" s="1"/>
  <c r="P49" i="46"/>
  <c r="S49" i="46" s="1"/>
  <c r="AP50" i="13" s="1"/>
  <c r="R52" i="46"/>
  <c r="O53" i="13" s="1"/>
  <c r="P52" i="46"/>
  <c r="S52" i="46" s="1"/>
  <c r="AP53" i="13" s="1"/>
  <c r="P57" i="46"/>
  <c r="S57" i="46" s="1"/>
  <c r="AP58" i="13" s="1"/>
  <c r="P64" i="46"/>
  <c r="S64" i="46" s="1"/>
  <c r="AP65" i="13" s="1"/>
  <c r="R75" i="46"/>
  <c r="O76" i="13" s="1"/>
  <c r="P75" i="46"/>
  <c r="S75" i="46" s="1"/>
  <c r="AP76" i="13" s="1"/>
  <c r="P80" i="46"/>
  <c r="S80" i="46" s="1"/>
  <c r="AP81" i="13" s="1"/>
  <c r="R91" i="46"/>
  <c r="O92" i="13" s="1"/>
  <c r="P91" i="46"/>
  <c r="S91" i="46" s="1"/>
  <c r="AP92" i="13" s="1"/>
  <c r="R98" i="46"/>
  <c r="O99" i="13" s="1"/>
  <c r="P98" i="46"/>
  <c r="S98" i="46" s="1"/>
  <c r="AP99" i="13" s="1"/>
  <c r="P103" i="46"/>
  <c r="S103" i="46" s="1"/>
  <c r="AP104" i="13" s="1"/>
  <c r="R114" i="46"/>
  <c r="O115" i="13" s="1"/>
  <c r="P114" i="46"/>
  <c r="S114" i="46" s="1"/>
  <c r="AP115" i="13" s="1"/>
  <c r="P119" i="46"/>
  <c r="S119" i="46" s="1"/>
  <c r="AP120" i="13" s="1"/>
  <c r="R125" i="46"/>
  <c r="O126" i="13" s="1"/>
  <c r="P125" i="46"/>
  <c r="S125" i="46" s="1"/>
  <c r="AP126" i="13" s="1"/>
  <c r="P130" i="46"/>
  <c r="S130" i="46" s="1"/>
  <c r="AP131" i="13" s="1"/>
  <c r="R141" i="46"/>
  <c r="O142" i="13" s="1"/>
  <c r="P141" i="46"/>
  <c r="S141" i="46" s="1"/>
  <c r="AP142" i="13" s="1"/>
  <c r="P146" i="46"/>
  <c r="S146" i="46" s="1"/>
  <c r="AP147" i="13" s="1"/>
  <c r="R157" i="46"/>
  <c r="O158" i="13" s="1"/>
  <c r="S160" i="46"/>
  <c r="AP161" i="13" s="1"/>
  <c r="P162" i="46"/>
  <c r="S162" i="46" s="1"/>
  <c r="AP163" i="13" s="1"/>
  <c r="R167" i="46"/>
  <c r="O168" i="13" s="1"/>
  <c r="P167" i="46"/>
  <c r="S167" i="46" s="1"/>
  <c r="AP168" i="13" s="1"/>
  <c r="R169" i="46"/>
  <c r="O170" i="13" s="1"/>
  <c r="P169" i="46"/>
  <c r="S169" i="46" s="1"/>
  <c r="AP170" i="13" s="1"/>
  <c r="R232" i="46"/>
  <c r="O233" i="13" s="1"/>
  <c r="P232" i="46"/>
  <c r="S232" i="46" s="1"/>
  <c r="AP233" i="13" s="1"/>
  <c r="R235" i="46"/>
  <c r="O236" i="13" s="1"/>
  <c r="P235" i="46"/>
  <c r="S235" i="46" s="1"/>
  <c r="AP236" i="13" s="1"/>
  <c r="P236" i="46"/>
  <c r="S236" i="46" s="1"/>
  <c r="AP237" i="13" s="1"/>
  <c r="R250" i="46"/>
  <c r="O251" i="13" s="1"/>
  <c r="P250" i="46"/>
  <c r="S250" i="46" s="1"/>
  <c r="AP251" i="13" s="1"/>
  <c r="P251" i="46"/>
  <c r="S251" i="46" s="1"/>
  <c r="AP252" i="13" s="1"/>
  <c r="R261" i="46"/>
  <c r="O262" i="13" s="1"/>
  <c r="S261" i="46"/>
  <c r="AP262" i="13" s="1"/>
  <c r="R282" i="46"/>
  <c r="O283" i="13" s="1"/>
  <c r="P282" i="46"/>
  <c r="S282" i="46" s="1"/>
  <c r="AP283" i="13" s="1"/>
  <c r="C10" i="46"/>
  <c r="C14" i="46" s="1"/>
  <c r="C11" i="46"/>
  <c r="R33" i="46"/>
  <c r="O34" i="13" s="1"/>
  <c r="R34" i="46"/>
  <c r="O35" i="13" s="1"/>
  <c r="R40" i="46"/>
  <c r="O41" i="13" s="1"/>
  <c r="R41" i="46"/>
  <c r="O42" i="13" s="1"/>
  <c r="P45" i="46"/>
  <c r="S45" i="46" s="1"/>
  <c r="AP46" i="13" s="1"/>
  <c r="P53" i="46"/>
  <c r="S53" i="46" s="1"/>
  <c r="AP54" i="13" s="1"/>
  <c r="R71" i="46"/>
  <c r="O72" i="13" s="1"/>
  <c r="P71" i="46"/>
  <c r="S71" i="46" s="1"/>
  <c r="AP72" i="13" s="1"/>
  <c r="P76" i="46"/>
  <c r="S76" i="46" s="1"/>
  <c r="AP77" i="13" s="1"/>
  <c r="R87" i="46"/>
  <c r="O88" i="13" s="1"/>
  <c r="P87" i="46"/>
  <c r="S87" i="46" s="1"/>
  <c r="AP88" i="13" s="1"/>
  <c r="P92" i="46"/>
  <c r="S92" i="46" s="1"/>
  <c r="AP93" i="13" s="1"/>
  <c r="R94" i="46"/>
  <c r="O95" i="13" s="1"/>
  <c r="P94" i="46"/>
  <c r="S94" i="46" s="1"/>
  <c r="AP95" i="13" s="1"/>
  <c r="P99" i="46"/>
  <c r="S99" i="46" s="1"/>
  <c r="AP100" i="13" s="1"/>
  <c r="R110" i="46"/>
  <c r="O111" i="13" s="1"/>
  <c r="P110" i="46"/>
  <c r="S110" i="46" s="1"/>
  <c r="AP111" i="13" s="1"/>
  <c r="P115" i="46"/>
  <c r="S115" i="46" s="1"/>
  <c r="AP116" i="13" s="1"/>
  <c r="P126" i="46"/>
  <c r="S126" i="46" s="1"/>
  <c r="AP127" i="13" s="1"/>
  <c r="R137" i="46"/>
  <c r="O138" i="13" s="1"/>
  <c r="P137" i="46"/>
  <c r="S137" i="46" s="1"/>
  <c r="AP138" i="13" s="1"/>
  <c r="P142" i="46"/>
  <c r="S142" i="46" s="1"/>
  <c r="AP143" i="13" s="1"/>
  <c r="R153" i="46"/>
  <c r="O154" i="13" s="1"/>
  <c r="P153" i="46"/>
  <c r="S153" i="46" s="1"/>
  <c r="AP154" i="13" s="1"/>
  <c r="S165" i="46"/>
  <c r="AP166" i="13" s="1"/>
  <c r="R185" i="46"/>
  <c r="O186" i="13" s="1"/>
  <c r="P185" i="46"/>
  <c r="S185" i="46" s="1"/>
  <c r="AP186" i="13" s="1"/>
  <c r="R200" i="46"/>
  <c r="O201" i="13" s="1"/>
  <c r="P200" i="46"/>
  <c r="S200" i="46" s="1"/>
  <c r="AP201" i="13" s="1"/>
  <c r="R298" i="46"/>
  <c r="O299" i="13" s="1"/>
  <c r="P298" i="46"/>
  <c r="S298" i="46" s="1"/>
  <c r="AP299" i="13" s="1"/>
  <c r="R181" i="46"/>
  <c r="O182" i="13" s="1"/>
  <c r="P181" i="46"/>
  <c r="S181" i="46" s="1"/>
  <c r="AP182" i="13" s="1"/>
  <c r="R184" i="46"/>
  <c r="O185" i="13" s="1"/>
  <c r="R196" i="46"/>
  <c r="O197" i="13" s="1"/>
  <c r="P196" i="46"/>
  <c r="S196" i="46" s="1"/>
  <c r="AP197" i="13" s="1"/>
  <c r="R199" i="46"/>
  <c r="O200" i="13" s="1"/>
  <c r="R212" i="46"/>
  <c r="O213" i="13" s="1"/>
  <c r="P212" i="46"/>
  <c r="S212" i="46" s="1"/>
  <c r="AP213" i="13" s="1"/>
  <c r="R215" i="46"/>
  <c r="O216" i="13" s="1"/>
  <c r="R227" i="46"/>
  <c r="O228" i="13" s="1"/>
  <c r="P227" i="46"/>
  <c r="S227" i="46" s="1"/>
  <c r="AP228" i="13" s="1"/>
  <c r="R230" i="46"/>
  <c r="O231" i="13" s="1"/>
  <c r="R243" i="46"/>
  <c r="O244" i="13" s="1"/>
  <c r="P243" i="46"/>
  <c r="S243" i="46" s="1"/>
  <c r="AP244" i="13" s="1"/>
  <c r="R246" i="46"/>
  <c r="O247" i="13" s="1"/>
  <c r="R283" i="46"/>
  <c r="O284" i="13" s="1"/>
  <c r="P283" i="46"/>
  <c r="S283" i="46" s="1"/>
  <c r="AP284" i="13" s="1"/>
  <c r="R286" i="46"/>
  <c r="O287" i="13" s="1"/>
  <c r="P286" i="46"/>
  <c r="S286" i="46" s="1"/>
  <c r="AP287" i="13" s="1"/>
  <c r="R311" i="46"/>
  <c r="O312" i="13" s="1"/>
  <c r="P311" i="46"/>
  <c r="S311" i="46" s="1"/>
  <c r="AP312" i="13" s="1"/>
  <c r="R323" i="46"/>
  <c r="O324" i="13" s="1"/>
  <c r="P323" i="46"/>
  <c r="S323" i="46" s="1"/>
  <c r="AP324" i="13" s="1"/>
  <c r="R177" i="46"/>
  <c r="O178" i="13" s="1"/>
  <c r="P177" i="46"/>
  <c r="S177" i="46" s="1"/>
  <c r="AP178" i="13" s="1"/>
  <c r="R192" i="46"/>
  <c r="O193" i="13" s="1"/>
  <c r="P192" i="46"/>
  <c r="S192" i="46" s="1"/>
  <c r="AP193" i="13" s="1"/>
  <c r="R208" i="46"/>
  <c r="O209" i="13" s="1"/>
  <c r="P208" i="46"/>
  <c r="S208" i="46" s="1"/>
  <c r="AP209" i="13" s="1"/>
  <c r="R223" i="46"/>
  <c r="O224" i="13" s="1"/>
  <c r="P223" i="46"/>
  <c r="S223" i="46" s="1"/>
  <c r="AP224" i="13" s="1"/>
  <c r="R239" i="46"/>
  <c r="O240" i="13" s="1"/>
  <c r="P239" i="46"/>
  <c r="S239" i="46" s="1"/>
  <c r="AP240" i="13" s="1"/>
  <c r="R254" i="46"/>
  <c r="O255" i="13" s="1"/>
  <c r="P254" i="46"/>
  <c r="S254" i="46" s="1"/>
  <c r="AP255" i="13" s="1"/>
  <c r="R268" i="46"/>
  <c r="O269" i="13" s="1"/>
  <c r="P268" i="46"/>
  <c r="S268" i="46" s="1"/>
  <c r="AP269" i="13" s="1"/>
  <c r="P270" i="46"/>
  <c r="S270" i="46" s="1"/>
  <c r="AP271" i="13" s="1"/>
  <c r="R270" i="46"/>
  <c r="O271" i="13" s="1"/>
  <c r="R275" i="46"/>
  <c r="O276" i="13" s="1"/>
  <c r="P275" i="46"/>
  <c r="S275" i="46" s="1"/>
  <c r="AP276" i="13" s="1"/>
  <c r="R299" i="46"/>
  <c r="O300" i="13" s="1"/>
  <c r="P299" i="46"/>
  <c r="S299" i="46" s="1"/>
  <c r="AP300" i="13" s="1"/>
  <c r="R331" i="46"/>
  <c r="O332" i="13" s="1"/>
  <c r="P331" i="46"/>
  <c r="S331" i="46" s="1"/>
  <c r="AP332" i="13" s="1"/>
  <c r="R271" i="46"/>
  <c r="O272" i="13" s="1"/>
  <c r="R277" i="46"/>
  <c r="O278" i="13" s="1"/>
  <c r="R278" i="46"/>
  <c r="O279" i="13" s="1"/>
  <c r="P278" i="46"/>
  <c r="S278" i="46" s="1"/>
  <c r="AP279" i="13" s="1"/>
  <c r="R281" i="46"/>
  <c r="O282" i="13" s="1"/>
  <c r="R294" i="46"/>
  <c r="O295" i="13" s="1"/>
  <c r="P294" i="46"/>
  <c r="S294" i="46" s="1"/>
  <c r="AP295" i="13" s="1"/>
  <c r="R297" i="46"/>
  <c r="O298" i="13" s="1"/>
  <c r="R304" i="46"/>
  <c r="O305" i="13" s="1"/>
  <c r="P304" i="46"/>
  <c r="S304" i="46" s="1"/>
  <c r="AP305" i="13" s="1"/>
  <c r="R309" i="46"/>
  <c r="O310" i="13" s="1"/>
  <c r="R314" i="46"/>
  <c r="O315" i="13" s="1"/>
  <c r="P314" i="46"/>
  <c r="S314" i="46" s="1"/>
  <c r="AP315" i="13" s="1"/>
  <c r="R322" i="46"/>
  <c r="O323" i="13" s="1"/>
  <c r="P322" i="46"/>
  <c r="S322" i="46" s="1"/>
  <c r="AP323" i="13" s="1"/>
  <c r="R330" i="46"/>
  <c r="O331" i="13" s="1"/>
  <c r="P330" i="46"/>
  <c r="S330" i="46" s="1"/>
  <c r="AP331" i="13" s="1"/>
  <c r="R338" i="46"/>
  <c r="O339" i="13" s="1"/>
  <c r="P338" i="46"/>
  <c r="S338" i="46" s="1"/>
  <c r="AP339" i="13" s="1"/>
  <c r="R290" i="46"/>
  <c r="O291" i="13" s="1"/>
  <c r="P290" i="46"/>
  <c r="S290" i="46" s="1"/>
  <c r="AP291" i="13" s="1"/>
  <c r="R346" i="46"/>
  <c r="O347" i="13" s="1"/>
  <c r="P346" i="46"/>
  <c r="S346" i="46" s="1"/>
  <c r="AP347" i="13" s="1"/>
  <c r="R354" i="46"/>
  <c r="O355" i="13" s="1"/>
  <c r="P354" i="46"/>
  <c r="S354" i="46" s="1"/>
  <c r="AP355" i="13" s="1"/>
  <c r="R362" i="46"/>
  <c r="O363" i="13" s="1"/>
  <c r="P362" i="46"/>
  <c r="S362" i="46" s="1"/>
  <c r="AP363" i="13" s="1"/>
  <c r="R300" i="46"/>
  <c r="O301" i="13" s="1"/>
  <c r="R318" i="46"/>
  <c r="O319" i="13" s="1"/>
  <c r="P318" i="46"/>
  <c r="S318" i="46" s="1"/>
  <c r="AP319" i="13" s="1"/>
  <c r="R326" i="46"/>
  <c r="O327" i="13" s="1"/>
  <c r="P326" i="46"/>
  <c r="S326" i="46" s="1"/>
  <c r="AP327" i="13" s="1"/>
  <c r="R334" i="46"/>
  <c r="O335" i="13" s="1"/>
  <c r="P334" i="46"/>
  <c r="S334" i="46" s="1"/>
  <c r="AP335" i="13" s="1"/>
  <c r="R341" i="46"/>
  <c r="O342" i="13" s="1"/>
  <c r="P341" i="46"/>
  <c r="S341" i="46" s="1"/>
  <c r="AP342" i="13" s="1"/>
  <c r="R349" i="46"/>
  <c r="O350" i="13" s="1"/>
  <c r="P349" i="46"/>
  <c r="S349" i="46" s="1"/>
  <c r="AP350" i="13" s="1"/>
  <c r="R357" i="46"/>
  <c r="O358" i="13" s="1"/>
  <c r="P357" i="46"/>
  <c r="S357" i="46" s="1"/>
  <c r="AP358" i="13" s="1"/>
  <c r="R365" i="46"/>
  <c r="O366" i="13" s="1"/>
  <c r="P365" i="46"/>
  <c r="S365" i="46" s="1"/>
  <c r="AP366" i="13" s="1"/>
  <c r="P21" i="45"/>
  <c r="S21" i="45" s="1"/>
  <c r="AO22" i="13" s="1"/>
  <c r="P25" i="45"/>
  <c r="S25" i="45" s="1"/>
  <c r="AO26" i="13" s="1"/>
  <c r="P29" i="45"/>
  <c r="S29" i="45" s="1"/>
  <c r="AO30" i="13" s="1"/>
  <c r="P33" i="45"/>
  <c r="S33" i="45" s="1"/>
  <c r="AO34" i="13" s="1"/>
  <c r="P36" i="45"/>
  <c r="S36" i="45" s="1"/>
  <c r="AO37" i="13" s="1"/>
  <c r="P40" i="45"/>
  <c r="S40" i="45" s="1"/>
  <c r="AO41" i="13" s="1"/>
  <c r="P44" i="45"/>
  <c r="S44" i="45" s="1"/>
  <c r="AO45" i="13" s="1"/>
  <c r="P48" i="45"/>
  <c r="S48" i="45" s="1"/>
  <c r="AO49" i="13" s="1"/>
  <c r="P52" i="45"/>
  <c r="S52" i="45" s="1"/>
  <c r="AO53" i="13" s="1"/>
  <c r="P56" i="45"/>
  <c r="S56" i="45" s="1"/>
  <c r="AO57" i="13" s="1"/>
  <c r="P60" i="45"/>
  <c r="S60" i="45" s="1"/>
  <c r="AO61" i="13" s="1"/>
  <c r="P63" i="45"/>
  <c r="S63" i="45" s="1"/>
  <c r="AO64" i="13" s="1"/>
  <c r="P67" i="45"/>
  <c r="S67" i="45" s="1"/>
  <c r="AO68" i="13" s="1"/>
  <c r="P71" i="45"/>
  <c r="S71" i="45" s="1"/>
  <c r="AO72" i="13" s="1"/>
  <c r="P75" i="45"/>
  <c r="S75" i="45" s="1"/>
  <c r="AO76" i="13" s="1"/>
  <c r="P79" i="45"/>
  <c r="S79" i="45" s="1"/>
  <c r="AO80" i="13" s="1"/>
  <c r="P83" i="45"/>
  <c r="S83" i="45" s="1"/>
  <c r="AO84" i="13" s="1"/>
  <c r="P87" i="45"/>
  <c r="S87" i="45" s="1"/>
  <c r="AO88" i="13" s="1"/>
  <c r="P91" i="45"/>
  <c r="S91" i="45" s="1"/>
  <c r="AO92" i="13" s="1"/>
  <c r="P94" i="45"/>
  <c r="S94" i="45" s="1"/>
  <c r="AO95" i="13" s="1"/>
  <c r="P98" i="45"/>
  <c r="S98" i="45" s="1"/>
  <c r="AO99" i="13" s="1"/>
  <c r="P102" i="45"/>
  <c r="S102" i="45" s="1"/>
  <c r="AO103" i="13" s="1"/>
  <c r="P106" i="45"/>
  <c r="S106" i="45" s="1"/>
  <c r="AO107" i="13" s="1"/>
  <c r="P110" i="45"/>
  <c r="S110" i="45" s="1"/>
  <c r="AO111" i="13" s="1"/>
  <c r="P114" i="45"/>
  <c r="S114" i="45" s="1"/>
  <c r="AO115" i="13" s="1"/>
  <c r="P118" i="45"/>
  <c r="S118" i="45" s="1"/>
  <c r="AO119" i="13" s="1"/>
  <c r="P122" i="45"/>
  <c r="S122" i="45" s="1"/>
  <c r="AO123" i="13" s="1"/>
  <c r="P125" i="45"/>
  <c r="S125" i="45" s="1"/>
  <c r="AO126" i="13" s="1"/>
  <c r="P133" i="45"/>
  <c r="S133" i="45" s="1"/>
  <c r="AO134" i="13" s="1"/>
  <c r="R128" i="45"/>
  <c r="N129" i="13" s="1"/>
  <c r="P128" i="45"/>
  <c r="S128" i="45" s="1"/>
  <c r="AO129" i="13" s="1"/>
  <c r="R136" i="45"/>
  <c r="N137" i="13" s="1"/>
  <c r="P136" i="45"/>
  <c r="S136" i="45" s="1"/>
  <c r="AO137" i="13" s="1"/>
  <c r="R144" i="45"/>
  <c r="N145" i="13" s="1"/>
  <c r="P144" i="45"/>
  <c r="S144" i="45" s="1"/>
  <c r="AO145" i="13" s="1"/>
  <c r="R148" i="45"/>
  <c r="N149" i="13" s="1"/>
  <c r="C10" i="45"/>
  <c r="C14" i="45" s="1"/>
  <c r="C11" i="45"/>
  <c r="C16" i="45" s="1"/>
  <c r="C13" i="45"/>
  <c r="P129" i="45"/>
  <c r="S129" i="45" s="1"/>
  <c r="AO130" i="13" s="1"/>
  <c r="R135" i="45"/>
  <c r="N136" i="13" s="1"/>
  <c r="R143" i="45"/>
  <c r="N144" i="13" s="1"/>
  <c r="R132" i="45"/>
  <c r="N133" i="13" s="1"/>
  <c r="P132" i="45"/>
  <c r="S132" i="45" s="1"/>
  <c r="AO133" i="13" s="1"/>
  <c r="R140" i="45"/>
  <c r="N141" i="13" s="1"/>
  <c r="P140" i="45"/>
  <c r="S140" i="45" s="1"/>
  <c r="AO141" i="13" s="1"/>
  <c r="P149" i="45"/>
  <c r="S149" i="45" s="1"/>
  <c r="AO150" i="13" s="1"/>
  <c r="P153" i="45"/>
  <c r="S153" i="45" s="1"/>
  <c r="AO154" i="13" s="1"/>
  <c r="P156" i="45"/>
  <c r="S156" i="45" s="1"/>
  <c r="AO157" i="13" s="1"/>
  <c r="P160" i="45"/>
  <c r="S160" i="45" s="1"/>
  <c r="AO161" i="13" s="1"/>
  <c r="P164" i="45"/>
  <c r="S164" i="45" s="1"/>
  <c r="AO165" i="13" s="1"/>
  <c r="P168" i="45"/>
  <c r="S168" i="45" s="1"/>
  <c r="AO169" i="13" s="1"/>
  <c r="P172" i="45"/>
  <c r="S172" i="45" s="1"/>
  <c r="AO173" i="13" s="1"/>
  <c r="P176" i="45"/>
  <c r="S176" i="45" s="1"/>
  <c r="AO177" i="13" s="1"/>
  <c r="R192" i="45"/>
  <c r="N193" i="13" s="1"/>
  <c r="R200" i="45"/>
  <c r="N201" i="13" s="1"/>
  <c r="P148" i="45"/>
  <c r="S148" i="45" s="1"/>
  <c r="AO149" i="13" s="1"/>
  <c r="P152" i="45"/>
  <c r="S152" i="45" s="1"/>
  <c r="AO153" i="13" s="1"/>
  <c r="P155" i="45"/>
  <c r="S155" i="45" s="1"/>
  <c r="AO156" i="13" s="1"/>
  <c r="P159" i="45"/>
  <c r="S159" i="45" s="1"/>
  <c r="AO160" i="13" s="1"/>
  <c r="P163" i="45"/>
  <c r="S163" i="45" s="1"/>
  <c r="AO164" i="13" s="1"/>
  <c r="P167" i="45"/>
  <c r="S167" i="45" s="1"/>
  <c r="AO168" i="13" s="1"/>
  <c r="P171" i="45"/>
  <c r="S171" i="45" s="1"/>
  <c r="AO172" i="13" s="1"/>
  <c r="P175" i="45"/>
  <c r="S175" i="45" s="1"/>
  <c r="AO176" i="13" s="1"/>
  <c r="P182" i="45"/>
  <c r="S182" i="45" s="1"/>
  <c r="AO183" i="13" s="1"/>
  <c r="R184" i="45"/>
  <c r="N185" i="13" s="1"/>
  <c r="R191" i="45"/>
  <c r="N192" i="13" s="1"/>
  <c r="R199" i="45"/>
  <c r="N200" i="13" s="1"/>
  <c r="P201" i="45"/>
  <c r="S201" i="45" s="1"/>
  <c r="AO202" i="13" s="1"/>
  <c r="R201" i="45"/>
  <c r="N202" i="13" s="1"/>
  <c r="R208" i="45"/>
  <c r="N209" i="13" s="1"/>
  <c r="P209" i="45"/>
  <c r="S209" i="45" s="1"/>
  <c r="AO210" i="13" s="1"/>
  <c r="R209" i="45"/>
  <c r="N210" i="13" s="1"/>
  <c r="R180" i="45"/>
  <c r="N181" i="13" s="1"/>
  <c r="R181" i="45"/>
  <c r="N182" i="13" s="1"/>
  <c r="R185" i="45"/>
  <c r="N186" i="13" s="1"/>
  <c r="R188" i="45"/>
  <c r="N189" i="13" s="1"/>
  <c r="R193" i="45"/>
  <c r="N194" i="13" s="1"/>
  <c r="R196" i="45"/>
  <c r="N197" i="13" s="1"/>
  <c r="P205" i="45"/>
  <c r="S205" i="45" s="1"/>
  <c r="AO206" i="13" s="1"/>
  <c r="R205" i="45"/>
  <c r="N206" i="13" s="1"/>
  <c r="R213" i="45"/>
  <c r="N214" i="13" s="1"/>
  <c r="R216" i="45"/>
  <c r="N217" i="13" s="1"/>
  <c r="R220" i="45"/>
  <c r="N221" i="13" s="1"/>
  <c r="R224" i="45"/>
  <c r="N225" i="13" s="1"/>
  <c r="R228" i="45"/>
  <c r="N229" i="13" s="1"/>
  <c r="R232" i="45"/>
  <c r="N233" i="13" s="1"/>
  <c r="P239" i="45"/>
  <c r="S239" i="45" s="1"/>
  <c r="AO240" i="13" s="1"/>
  <c r="R239" i="45"/>
  <c r="N240" i="13" s="1"/>
  <c r="P254" i="45"/>
  <c r="S254" i="45" s="1"/>
  <c r="AO255" i="13" s="1"/>
  <c r="R254" i="45"/>
  <c r="N255" i="13" s="1"/>
  <c r="P266" i="45"/>
  <c r="S266" i="45" s="1"/>
  <c r="AO267" i="13" s="1"/>
  <c r="R266" i="45"/>
  <c r="N267" i="13" s="1"/>
  <c r="P240" i="45"/>
  <c r="S240" i="45" s="1"/>
  <c r="AO241" i="13" s="1"/>
  <c r="P247" i="45"/>
  <c r="S247" i="45" s="1"/>
  <c r="AO248" i="13" s="1"/>
  <c r="R253" i="45"/>
  <c r="N254" i="13" s="1"/>
  <c r="P255" i="45"/>
  <c r="S255" i="45" s="1"/>
  <c r="AO256" i="13" s="1"/>
  <c r="P243" i="45"/>
  <c r="S243" i="45" s="1"/>
  <c r="AO244" i="13" s="1"/>
  <c r="R243" i="45"/>
  <c r="N244" i="13" s="1"/>
  <c r="P250" i="45"/>
  <c r="S250" i="45" s="1"/>
  <c r="AO251" i="13" s="1"/>
  <c r="R250" i="45"/>
  <c r="N251" i="13" s="1"/>
  <c r="P258" i="45"/>
  <c r="S258" i="45" s="1"/>
  <c r="AO259" i="13" s="1"/>
  <c r="R258" i="45"/>
  <c r="N259" i="13" s="1"/>
  <c r="P262" i="45"/>
  <c r="S262" i="45" s="1"/>
  <c r="AO263" i="13" s="1"/>
  <c r="R262" i="45"/>
  <c r="N263" i="13" s="1"/>
  <c r="S265" i="45"/>
  <c r="AO266" i="13" s="1"/>
  <c r="P236" i="45"/>
  <c r="S236" i="45" s="1"/>
  <c r="AO237" i="13" s="1"/>
  <c r="P244" i="45"/>
  <c r="S244" i="45" s="1"/>
  <c r="AO245" i="13" s="1"/>
  <c r="P251" i="45"/>
  <c r="S251" i="45" s="1"/>
  <c r="AO252" i="13" s="1"/>
  <c r="R270" i="45"/>
  <c r="N271" i="13" s="1"/>
  <c r="R274" i="45"/>
  <c r="N275" i="13" s="1"/>
  <c r="R277" i="45"/>
  <c r="N278" i="13" s="1"/>
  <c r="AA309" i="13" s="1"/>
  <c r="AA14" i="13" s="1"/>
  <c r="R281" i="45"/>
  <c r="N282" i="13" s="1"/>
  <c r="R285" i="45"/>
  <c r="N286" i="13" s="1"/>
  <c r="R289" i="45"/>
  <c r="N290" i="13" s="1"/>
  <c r="R293" i="45"/>
  <c r="N294" i="13" s="1"/>
  <c r="R297" i="45"/>
  <c r="N298" i="13" s="1"/>
  <c r="R305" i="45"/>
  <c r="N306" i="13" s="1"/>
  <c r="P305" i="45"/>
  <c r="S305" i="45" s="1"/>
  <c r="AO306" i="13" s="1"/>
  <c r="R312" i="45"/>
  <c r="N313" i="13" s="1"/>
  <c r="R300" i="45"/>
  <c r="N301" i="13" s="1"/>
  <c r="P309" i="45"/>
  <c r="S309" i="45" s="1"/>
  <c r="AO310" i="13" s="1"/>
  <c r="R309" i="45"/>
  <c r="N310" i="13" s="1"/>
  <c r="R301" i="45"/>
  <c r="N302" i="13" s="1"/>
  <c r="P301" i="45"/>
  <c r="S301" i="45" s="1"/>
  <c r="AO302" i="13" s="1"/>
  <c r="P302" i="45"/>
  <c r="S302" i="45" s="1"/>
  <c r="AO303" i="13" s="1"/>
  <c r="P313" i="45"/>
  <c r="S313" i="45" s="1"/>
  <c r="AO314" i="13" s="1"/>
  <c r="R313" i="45"/>
  <c r="N314" i="13" s="1"/>
  <c r="P308" i="45"/>
  <c r="S308" i="45" s="1"/>
  <c r="AO309" i="13" s="1"/>
  <c r="P312" i="45"/>
  <c r="S312" i="45" s="1"/>
  <c r="AO313" i="13" s="1"/>
  <c r="P316" i="45"/>
  <c r="S316" i="45" s="1"/>
  <c r="AO317" i="13" s="1"/>
  <c r="R317" i="45"/>
  <c r="N318" i="13" s="1"/>
  <c r="P320" i="45"/>
  <c r="S320" i="45" s="1"/>
  <c r="AO321" i="13" s="1"/>
  <c r="R321" i="45"/>
  <c r="N322" i="13" s="1"/>
  <c r="P324" i="45"/>
  <c r="S324" i="45" s="1"/>
  <c r="AO325" i="13" s="1"/>
  <c r="R325" i="45"/>
  <c r="N326" i="13" s="1"/>
  <c r="P328" i="45"/>
  <c r="S328" i="45" s="1"/>
  <c r="AO329" i="13" s="1"/>
  <c r="R329" i="45"/>
  <c r="N330" i="13" s="1"/>
  <c r="P332" i="45"/>
  <c r="S332" i="45" s="1"/>
  <c r="AO333" i="13" s="1"/>
  <c r="R333" i="45"/>
  <c r="N334" i="13" s="1"/>
  <c r="P336" i="45"/>
  <c r="S336" i="45" s="1"/>
  <c r="AO337" i="13" s="1"/>
  <c r="R337" i="45"/>
  <c r="N338" i="13" s="1"/>
  <c r="P339" i="45"/>
  <c r="S339" i="45" s="1"/>
  <c r="AO340" i="13" s="1"/>
  <c r="R340" i="45"/>
  <c r="N341" i="13" s="1"/>
  <c r="P343" i="45"/>
  <c r="S343" i="45" s="1"/>
  <c r="AO344" i="13" s="1"/>
  <c r="R344" i="45"/>
  <c r="N345" i="13" s="1"/>
  <c r="P347" i="45"/>
  <c r="S347" i="45" s="1"/>
  <c r="AO348" i="13" s="1"/>
  <c r="R348" i="45"/>
  <c r="N349" i="13" s="1"/>
  <c r="P351" i="45"/>
  <c r="S351" i="45" s="1"/>
  <c r="AO352" i="13" s="1"/>
  <c r="R352" i="45"/>
  <c r="N353" i="13" s="1"/>
  <c r="P355" i="45"/>
  <c r="S355" i="45" s="1"/>
  <c r="AO356" i="13" s="1"/>
  <c r="R356" i="45"/>
  <c r="N357" i="13" s="1"/>
  <c r="P359" i="45"/>
  <c r="S359" i="45" s="1"/>
  <c r="AO360" i="13" s="1"/>
  <c r="R360" i="45"/>
  <c r="N361" i="13" s="1"/>
  <c r="P363" i="45"/>
  <c r="S363" i="45" s="1"/>
  <c r="AO364" i="13" s="1"/>
  <c r="R364" i="45"/>
  <c r="N365" i="13" s="1"/>
  <c r="P367" i="45"/>
  <c r="S367" i="45" s="1"/>
  <c r="AO368" i="13" s="1"/>
  <c r="R368" i="45"/>
  <c r="N369" i="13" s="1"/>
  <c r="R48" i="44"/>
  <c r="M49" i="13" s="1"/>
  <c r="P48" i="44"/>
  <c r="S48" i="44" s="1"/>
  <c r="AN49" i="13" s="1"/>
  <c r="R19" i="44"/>
  <c r="M20" i="13" s="1"/>
  <c r="R20" i="44"/>
  <c r="M21" i="13" s="1"/>
  <c r="R21" i="44"/>
  <c r="M22" i="13" s="1"/>
  <c r="P21" i="44"/>
  <c r="S21" i="44" s="1"/>
  <c r="AN22" i="13" s="1"/>
  <c r="R28" i="44"/>
  <c r="M29" i="13" s="1"/>
  <c r="R29" i="44"/>
  <c r="M30" i="13" s="1"/>
  <c r="P29" i="44"/>
  <c r="S29" i="44" s="1"/>
  <c r="AN30" i="13" s="1"/>
  <c r="R35" i="44"/>
  <c r="M36" i="13" s="1"/>
  <c r="R36" i="44"/>
  <c r="M37" i="13" s="1"/>
  <c r="P36" i="44"/>
  <c r="S36" i="44" s="1"/>
  <c r="AN37" i="13" s="1"/>
  <c r="R43" i="44"/>
  <c r="M44" i="13" s="1"/>
  <c r="R44" i="44"/>
  <c r="M45" i="13" s="1"/>
  <c r="P44" i="44"/>
  <c r="S44" i="44" s="1"/>
  <c r="AN45" i="13" s="1"/>
  <c r="R40" i="44"/>
  <c r="M41" i="13" s="1"/>
  <c r="P40" i="44"/>
  <c r="S40" i="44" s="1"/>
  <c r="AN41" i="13" s="1"/>
  <c r="R25" i="44"/>
  <c r="M26" i="13" s="1"/>
  <c r="P25" i="44"/>
  <c r="S25" i="44" s="1"/>
  <c r="AN26" i="13" s="1"/>
  <c r="R32" i="44"/>
  <c r="M33" i="13" s="1"/>
  <c r="R33" i="44"/>
  <c r="M34" i="13" s="1"/>
  <c r="P33" i="44"/>
  <c r="S33" i="44" s="1"/>
  <c r="AN34" i="13" s="1"/>
  <c r="P52" i="44"/>
  <c r="S52" i="44" s="1"/>
  <c r="AN53" i="13" s="1"/>
  <c r="P56" i="44"/>
  <c r="S56" i="44" s="1"/>
  <c r="AN57" i="13" s="1"/>
  <c r="P60" i="44"/>
  <c r="S60" i="44" s="1"/>
  <c r="AN61" i="13" s="1"/>
  <c r="P63" i="44"/>
  <c r="S63" i="44" s="1"/>
  <c r="AN64" i="13" s="1"/>
  <c r="P67" i="44"/>
  <c r="S67" i="44" s="1"/>
  <c r="AN68" i="13" s="1"/>
  <c r="P71" i="44"/>
  <c r="S71" i="44" s="1"/>
  <c r="AN72" i="13" s="1"/>
  <c r="P75" i="44"/>
  <c r="S75" i="44" s="1"/>
  <c r="AN76" i="13" s="1"/>
  <c r="P79" i="44"/>
  <c r="S79" i="44" s="1"/>
  <c r="AN80" i="13" s="1"/>
  <c r="P83" i="44"/>
  <c r="S83" i="44" s="1"/>
  <c r="AN84" i="13" s="1"/>
  <c r="R86" i="44"/>
  <c r="M87" i="13" s="1"/>
  <c r="R89" i="44"/>
  <c r="M90" i="13" s="1"/>
  <c r="R96" i="44"/>
  <c r="M97" i="13" s="1"/>
  <c r="R101" i="44"/>
  <c r="M102" i="13" s="1"/>
  <c r="R104" i="44"/>
  <c r="M105" i="13" s="1"/>
  <c r="R109" i="44"/>
  <c r="M110" i="13" s="1"/>
  <c r="R111" i="44"/>
  <c r="M112" i="13" s="1"/>
  <c r="P111" i="44"/>
  <c r="S111" i="44" s="1"/>
  <c r="AN112" i="13" s="1"/>
  <c r="R118" i="44"/>
  <c r="M119" i="13" s="1"/>
  <c r="R119" i="44"/>
  <c r="M120" i="13" s="1"/>
  <c r="P119" i="44"/>
  <c r="S119" i="44" s="1"/>
  <c r="AN120" i="13" s="1"/>
  <c r="R160" i="44"/>
  <c r="M161" i="13" s="1"/>
  <c r="R161" i="44"/>
  <c r="M162" i="13" s="1"/>
  <c r="P161" i="44"/>
  <c r="S161" i="44" s="1"/>
  <c r="AN162" i="13" s="1"/>
  <c r="R168" i="44"/>
  <c r="M169" i="13" s="1"/>
  <c r="R169" i="44"/>
  <c r="M170" i="13" s="1"/>
  <c r="P169" i="44"/>
  <c r="S169" i="44" s="1"/>
  <c r="AN170" i="13" s="1"/>
  <c r="R176" i="44"/>
  <c r="M177" i="13" s="1"/>
  <c r="R177" i="44"/>
  <c r="M178" i="13" s="1"/>
  <c r="P177" i="44"/>
  <c r="S177" i="44" s="1"/>
  <c r="AN178" i="13" s="1"/>
  <c r="R184" i="44"/>
  <c r="M185" i="13" s="1"/>
  <c r="R138" i="44"/>
  <c r="M139" i="13" s="1"/>
  <c r="P138" i="44"/>
  <c r="S138" i="44" s="1"/>
  <c r="AN139" i="13" s="1"/>
  <c r="R192" i="44"/>
  <c r="M193" i="13" s="1"/>
  <c r="P192" i="44"/>
  <c r="S192" i="44" s="1"/>
  <c r="AN193" i="13" s="1"/>
  <c r="R203" i="44"/>
  <c r="M204" i="13" s="1"/>
  <c r="P203" i="44"/>
  <c r="S203" i="44" s="1"/>
  <c r="AN204" i="13" s="1"/>
  <c r="R210" i="44"/>
  <c r="M211" i="13" s="1"/>
  <c r="P210" i="44"/>
  <c r="S210" i="44" s="1"/>
  <c r="AN211" i="13" s="1"/>
  <c r="R126" i="44"/>
  <c r="M127" i="13" s="1"/>
  <c r="P126" i="44"/>
  <c r="S126" i="44" s="1"/>
  <c r="AN127" i="13" s="1"/>
  <c r="R134" i="44"/>
  <c r="M135" i="13" s="1"/>
  <c r="P134" i="44"/>
  <c r="S134" i="44" s="1"/>
  <c r="AN135" i="13" s="1"/>
  <c r="R142" i="44"/>
  <c r="M143" i="13" s="1"/>
  <c r="P142" i="44"/>
  <c r="S142" i="44" s="1"/>
  <c r="AN143" i="13" s="1"/>
  <c r="R150" i="44"/>
  <c r="M151" i="13" s="1"/>
  <c r="P150" i="44"/>
  <c r="S150" i="44" s="1"/>
  <c r="AN151" i="13" s="1"/>
  <c r="R188" i="44"/>
  <c r="M189" i="13" s="1"/>
  <c r="P188" i="44"/>
  <c r="S188" i="44" s="1"/>
  <c r="AN189" i="13" s="1"/>
  <c r="R195" i="44"/>
  <c r="M196" i="13" s="1"/>
  <c r="R196" i="44"/>
  <c r="M197" i="13" s="1"/>
  <c r="P196" i="44"/>
  <c r="S196" i="44" s="1"/>
  <c r="AN197" i="13" s="1"/>
  <c r="S201" i="44"/>
  <c r="AN202" i="13" s="1"/>
  <c r="S206" i="44"/>
  <c r="AN207" i="13" s="1"/>
  <c r="S214" i="44"/>
  <c r="AN215" i="13" s="1"/>
  <c r="R130" i="44"/>
  <c r="M131" i="13" s="1"/>
  <c r="P130" i="44"/>
  <c r="S130" i="44" s="1"/>
  <c r="AN131" i="13" s="1"/>
  <c r="R146" i="44"/>
  <c r="M147" i="13" s="1"/>
  <c r="P146" i="44"/>
  <c r="S146" i="44" s="1"/>
  <c r="AN147" i="13" s="1"/>
  <c r="R154" i="44"/>
  <c r="M155" i="13" s="1"/>
  <c r="P154" i="44"/>
  <c r="S154" i="44" s="1"/>
  <c r="AN155" i="13" s="1"/>
  <c r="D5" i="44"/>
  <c r="D6" i="44"/>
  <c r="C16" i="44" s="1"/>
  <c r="D7" i="44"/>
  <c r="C17" i="44" s="1"/>
  <c r="C10" i="44"/>
  <c r="C14" i="44" s="1"/>
  <c r="C11" i="44"/>
  <c r="C13" i="44"/>
  <c r="S84" i="44"/>
  <c r="AN85" i="13" s="1"/>
  <c r="R85" i="44"/>
  <c r="M86" i="13" s="1"/>
  <c r="R90" i="44"/>
  <c r="M91" i="13" s="1"/>
  <c r="R93" i="44"/>
  <c r="M94" i="13" s="1"/>
  <c r="R94" i="44"/>
  <c r="M95" i="13" s="1"/>
  <c r="R97" i="44"/>
  <c r="M98" i="13" s="1"/>
  <c r="R100" i="44"/>
  <c r="M101" i="13" s="1"/>
  <c r="R105" i="44"/>
  <c r="M106" i="13" s="1"/>
  <c r="R108" i="44"/>
  <c r="M109" i="13" s="1"/>
  <c r="R114" i="44"/>
  <c r="M115" i="13" s="1"/>
  <c r="R115" i="44"/>
  <c r="M116" i="13" s="1"/>
  <c r="P115" i="44"/>
  <c r="S115" i="44" s="1"/>
  <c r="AN116" i="13" s="1"/>
  <c r="R122" i="44"/>
  <c r="M123" i="13" s="1"/>
  <c r="R123" i="44"/>
  <c r="M124" i="13" s="1"/>
  <c r="P123" i="44"/>
  <c r="S123" i="44" s="1"/>
  <c r="AN124" i="13" s="1"/>
  <c r="R156" i="44"/>
  <c r="M157" i="13" s="1"/>
  <c r="R157" i="44"/>
  <c r="M158" i="13" s="1"/>
  <c r="P157" i="44"/>
  <c r="S157" i="44" s="1"/>
  <c r="AN158" i="13" s="1"/>
  <c r="R164" i="44"/>
  <c r="M165" i="13" s="1"/>
  <c r="R165" i="44"/>
  <c r="M166" i="13" s="1"/>
  <c r="P165" i="44"/>
  <c r="S165" i="44" s="1"/>
  <c r="AN166" i="13" s="1"/>
  <c r="R172" i="44"/>
  <c r="M173" i="13" s="1"/>
  <c r="R173" i="44"/>
  <c r="M174" i="13" s="1"/>
  <c r="P173" i="44"/>
  <c r="S173" i="44" s="1"/>
  <c r="AN174" i="13" s="1"/>
  <c r="R180" i="44"/>
  <c r="M181" i="13" s="1"/>
  <c r="R181" i="44"/>
  <c r="M182" i="13" s="1"/>
  <c r="P181" i="44"/>
  <c r="S181" i="44" s="1"/>
  <c r="AN182" i="13" s="1"/>
  <c r="P205" i="44"/>
  <c r="S205" i="44" s="1"/>
  <c r="AN206" i="13" s="1"/>
  <c r="R205" i="44"/>
  <c r="M206" i="13" s="1"/>
  <c r="S208" i="44"/>
  <c r="AN209" i="13" s="1"/>
  <c r="R206" i="44"/>
  <c r="M207" i="13" s="1"/>
  <c r="R214" i="44"/>
  <c r="M215" i="13" s="1"/>
  <c r="R225" i="44"/>
  <c r="M226" i="13" s="1"/>
  <c r="R226" i="44"/>
  <c r="M227" i="13" s="1"/>
  <c r="P226" i="44"/>
  <c r="S226" i="44" s="1"/>
  <c r="AN227" i="13" s="1"/>
  <c r="R233" i="44"/>
  <c r="M234" i="13" s="1"/>
  <c r="R234" i="44"/>
  <c r="M235" i="13" s="1"/>
  <c r="P234" i="44"/>
  <c r="S234" i="44" s="1"/>
  <c r="AN235" i="13" s="1"/>
  <c r="R241" i="44"/>
  <c r="M242" i="13" s="1"/>
  <c r="R242" i="44"/>
  <c r="M243" i="13" s="1"/>
  <c r="P242" i="44"/>
  <c r="S242" i="44" s="1"/>
  <c r="AN243" i="13" s="1"/>
  <c r="R217" i="44"/>
  <c r="M218" i="13" s="1"/>
  <c r="P249" i="44"/>
  <c r="S249" i="44" s="1"/>
  <c r="AN250" i="13" s="1"/>
  <c r="R249" i="44"/>
  <c r="M250" i="13" s="1"/>
  <c r="R266" i="44"/>
  <c r="M267" i="13" s="1"/>
  <c r="P266" i="44"/>
  <c r="S266" i="44" s="1"/>
  <c r="AN267" i="13" s="1"/>
  <c r="R285" i="44"/>
  <c r="M286" i="13" s="1"/>
  <c r="P285" i="44"/>
  <c r="S285" i="44" s="1"/>
  <c r="AN286" i="13" s="1"/>
  <c r="R197" i="44"/>
  <c r="M198" i="13" s="1"/>
  <c r="R198" i="44"/>
  <c r="M199" i="13" s="1"/>
  <c r="P202" i="44"/>
  <c r="S202" i="44" s="1"/>
  <c r="AN203" i="13" s="1"/>
  <c r="R215" i="44"/>
  <c r="M216" i="13" s="1"/>
  <c r="R216" i="44"/>
  <c r="M217" i="13" s="1"/>
  <c r="R221" i="44"/>
  <c r="M222" i="13" s="1"/>
  <c r="R222" i="44"/>
  <c r="M223" i="13" s="1"/>
  <c r="P222" i="44"/>
  <c r="S222" i="44" s="1"/>
  <c r="AN223" i="13" s="1"/>
  <c r="R229" i="44"/>
  <c r="M230" i="13" s="1"/>
  <c r="R230" i="44"/>
  <c r="M231" i="13" s="1"/>
  <c r="P230" i="44"/>
  <c r="S230" i="44" s="1"/>
  <c r="AN231" i="13" s="1"/>
  <c r="R237" i="44"/>
  <c r="M238" i="13" s="1"/>
  <c r="R238" i="44"/>
  <c r="M239" i="13" s="1"/>
  <c r="P238" i="44"/>
  <c r="S238" i="44" s="1"/>
  <c r="AN239" i="13" s="1"/>
  <c r="R245" i="44"/>
  <c r="M246" i="13" s="1"/>
  <c r="R246" i="44"/>
  <c r="M247" i="13" s="1"/>
  <c r="P246" i="44"/>
  <c r="S246" i="44" s="1"/>
  <c r="AN247" i="13" s="1"/>
  <c r="R254" i="44"/>
  <c r="M255" i="13" s="1"/>
  <c r="P254" i="44"/>
  <c r="S254" i="44" s="1"/>
  <c r="AN255" i="13" s="1"/>
  <c r="R250" i="44"/>
  <c r="M251" i="13" s="1"/>
  <c r="R262" i="44"/>
  <c r="M263" i="13" s="1"/>
  <c r="P262" i="44"/>
  <c r="S262" i="44" s="1"/>
  <c r="AN263" i="13" s="1"/>
  <c r="R265" i="44"/>
  <c r="M266" i="13" s="1"/>
  <c r="R281" i="44"/>
  <c r="M282" i="13" s="1"/>
  <c r="P281" i="44"/>
  <c r="S281" i="44" s="1"/>
  <c r="AN282" i="13" s="1"/>
  <c r="R284" i="44"/>
  <c r="M285" i="13" s="1"/>
  <c r="R297" i="44"/>
  <c r="M298" i="13" s="1"/>
  <c r="P297" i="44"/>
  <c r="S297" i="44" s="1"/>
  <c r="AN298" i="13" s="1"/>
  <c r="R300" i="44"/>
  <c r="M301" i="13" s="1"/>
  <c r="R258" i="44"/>
  <c r="M259" i="13" s="1"/>
  <c r="P258" i="44"/>
  <c r="S258" i="44" s="1"/>
  <c r="AN259" i="13" s="1"/>
  <c r="R261" i="44"/>
  <c r="M262" i="13" s="1"/>
  <c r="R274" i="44"/>
  <c r="M275" i="13" s="1"/>
  <c r="P274" i="44"/>
  <c r="S274" i="44" s="1"/>
  <c r="AN275" i="13" s="1"/>
  <c r="R277" i="44"/>
  <c r="M278" i="13" s="1"/>
  <c r="P277" i="44"/>
  <c r="S277" i="44" s="1"/>
  <c r="AN278" i="13" s="1"/>
  <c r="R280" i="44"/>
  <c r="M281" i="13" s="1"/>
  <c r="R293" i="44"/>
  <c r="M294" i="13" s="1"/>
  <c r="P293" i="44"/>
  <c r="S293" i="44" s="1"/>
  <c r="AN294" i="13" s="1"/>
  <c r="R296" i="44"/>
  <c r="M297" i="13" s="1"/>
  <c r="P304" i="44"/>
  <c r="S304" i="44" s="1"/>
  <c r="AN305" i="13" s="1"/>
  <c r="R304" i="44"/>
  <c r="M305" i="13" s="1"/>
  <c r="S307" i="44"/>
  <c r="AN308" i="13" s="1"/>
  <c r="R257" i="44"/>
  <c r="M258" i="13" s="1"/>
  <c r="R270" i="44"/>
  <c r="M271" i="13" s="1"/>
  <c r="P270" i="44"/>
  <c r="S270" i="44" s="1"/>
  <c r="AN271" i="13" s="1"/>
  <c r="R273" i="44"/>
  <c r="M274" i="13" s="1"/>
  <c r="R289" i="44"/>
  <c r="M290" i="13" s="1"/>
  <c r="P289" i="44"/>
  <c r="S289" i="44" s="1"/>
  <c r="AN290" i="13" s="1"/>
  <c r="R292" i="44"/>
  <c r="M293" i="13" s="1"/>
  <c r="P311" i="44"/>
  <c r="S311" i="44" s="1"/>
  <c r="AN312" i="13" s="1"/>
  <c r="R311" i="44"/>
  <c r="M312" i="13" s="1"/>
  <c r="R307" i="44"/>
  <c r="M308" i="13" s="1"/>
  <c r="R308" i="44"/>
  <c r="M309" i="13" s="1"/>
  <c r="R314" i="44"/>
  <c r="M315" i="13" s="1"/>
  <c r="R315" i="44"/>
  <c r="M316" i="13" s="1"/>
  <c r="P315" i="44"/>
  <c r="S315" i="44" s="1"/>
  <c r="AN316" i="13" s="1"/>
  <c r="R322" i="44"/>
  <c r="M323" i="13" s="1"/>
  <c r="R323" i="44"/>
  <c r="M324" i="13" s="1"/>
  <c r="P323" i="44"/>
  <c r="S323" i="44" s="1"/>
  <c r="AN324" i="13" s="1"/>
  <c r="R330" i="44"/>
  <c r="M331" i="13" s="1"/>
  <c r="R331" i="44"/>
  <c r="M332" i="13" s="1"/>
  <c r="P331" i="44"/>
  <c r="S331" i="44" s="1"/>
  <c r="AN332" i="13" s="1"/>
  <c r="R338" i="44"/>
  <c r="M339" i="13" s="1"/>
  <c r="P338" i="44"/>
  <c r="S338" i="44" s="1"/>
  <c r="AN339" i="13" s="1"/>
  <c r="R345" i="44"/>
  <c r="M346" i="13" s="1"/>
  <c r="R346" i="44"/>
  <c r="M347" i="13" s="1"/>
  <c r="P346" i="44"/>
  <c r="S346" i="44" s="1"/>
  <c r="AN347" i="13" s="1"/>
  <c r="R353" i="44"/>
  <c r="M354" i="13" s="1"/>
  <c r="R354" i="44"/>
  <c r="M355" i="13" s="1"/>
  <c r="P354" i="44"/>
  <c r="S354" i="44" s="1"/>
  <c r="AN355" i="13" s="1"/>
  <c r="R361" i="44"/>
  <c r="M362" i="13" s="1"/>
  <c r="R362" i="44"/>
  <c r="M363" i="13" s="1"/>
  <c r="P362" i="44"/>
  <c r="S362" i="44" s="1"/>
  <c r="AN363" i="13" s="1"/>
  <c r="P257" i="44"/>
  <c r="S257" i="44" s="1"/>
  <c r="AN258" i="13" s="1"/>
  <c r="P261" i="44"/>
  <c r="S261" i="44" s="1"/>
  <c r="AN262" i="13" s="1"/>
  <c r="P265" i="44"/>
  <c r="S265" i="44" s="1"/>
  <c r="AN266" i="13" s="1"/>
  <c r="P269" i="44"/>
  <c r="S269" i="44" s="1"/>
  <c r="AN270" i="13" s="1"/>
  <c r="P273" i="44"/>
  <c r="S273" i="44" s="1"/>
  <c r="AN274" i="13" s="1"/>
  <c r="P280" i="44"/>
  <c r="S280" i="44" s="1"/>
  <c r="AN281" i="13" s="1"/>
  <c r="P284" i="44"/>
  <c r="S284" i="44" s="1"/>
  <c r="AN285" i="13" s="1"/>
  <c r="P288" i="44"/>
  <c r="S288" i="44" s="1"/>
  <c r="AN289" i="13" s="1"/>
  <c r="P292" i="44"/>
  <c r="S292" i="44" s="1"/>
  <c r="AN293" i="13" s="1"/>
  <c r="P296" i="44"/>
  <c r="S296" i="44" s="1"/>
  <c r="AN297" i="13" s="1"/>
  <c r="P300" i="44"/>
  <c r="S300" i="44" s="1"/>
  <c r="AN301" i="13" s="1"/>
  <c r="R301" i="44"/>
  <c r="M302" i="13" s="1"/>
  <c r="R306" i="44"/>
  <c r="M307" i="13" s="1"/>
  <c r="R303" i="44"/>
  <c r="M304" i="13" s="1"/>
  <c r="R310" i="44"/>
  <c r="M311" i="13" s="1"/>
  <c r="R318" i="44"/>
  <c r="M319" i="13" s="1"/>
  <c r="R319" i="44"/>
  <c r="M320" i="13" s="1"/>
  <c r="P319" i="44"/>
  <c r="S319" i="44" s="1"/>
  <c r="AN320" i="13" s="1"/>
  <c r="R326" i="44"/>
  <c r="M327" i="13" s="1"/>
  <c r="R327" i="44"/>
  <c r="M328" i="13" s="1"/>
  <c r="P327" i="44"/>
  <c r="S327" i="44" s="1"/>
  <c r="AN328" i="13" s="1"/>
  <c r="R334" i="44"/>
  <c r="M335" i="13" s="1"/>
  <c r="R335" i="44"/>
  <c r="M336" i="13" s="1"/>
  <c r="P335" i="44"/>
  <c r="S335" i="44" s="1"/>
  <c r="AN336" i="13" s="1"/>
  <c r="R341" i="44"/>
  <c r="M342" i="13" s="1"/>
  <c r="R342" i="44"/>
  <c r="M343" i="13" s="1"/>
  <c r="P342" i="44"/>
  <c r="S342" i="44" s="1"/>
  <c r="AN343" i="13" s="1"/>
  <c r="R349" i="44"/>
  <c r="M350" i="13" s="1"/>
  <c r="R350" i="44"/>
  <c r="M351" i="13" s="1"/>
  <c r="P350" i="44"/>
  <c r="S350" i="44" s="1"/>
  <c r="AN351" i="13" s="1"/>
  <c r="R357" i="44"/>
  <c r="M358" i="13" s="1"/>
  <c r="R358" i="44"/>
  <c r="M359" i="13" s="1"/>
  <c r="P358" i="44"/>
  <c r="S358" i="44" s="1"/>
  <c r="AN359" i="13" s="1"/>
  <c r="R365" i="44"/>
  <c r="M366" i="13" s="1"/>
  <c r="R366" i="44"/>
  <c r="M367" i="13" s="1"/>
  <c r="P366" i="44"/>
  <c r="S366" i="44" s="1"/>
  <c r="AN367" i="13" s="1"/>
  <c r="P203" i="43"/>
  <c r="S203" i="43" s="1"/>
  <c r="AM204" i="13" s="1"/>
  <c r="R203" i="43"/>
  <c r="L204" i="13" s="1"/>
  <c r="P4" i="43"/>
  <c r="S4" i="43" s="1"/>
  <c r="AM5" i="13" s="1"/>
  <c r="P5" i="43"/>
  <c r="S5" i="43" s="1"/>
  <c r="AM6" i="13" s="1"/>
  <c r="P6" i="43"/>
  <c r="S6" i="43" s="1"/>
  <c r="AM7" i="13" s="1"/>
  <c r="P7" i="43"/>
  <c r="S7" i="43" s="1"/>
  <c r="AM8" i="13" s="1"/>
  <c r="P8" i="43"/>
  <c r="S8" i="43" s="1"/>
  <c r="AM9" i="13" s="1"/>
  <c r="P9" i="43"/>
  <c r="S9" i="43" s="1"/>
  <c r="AM10" i="13" s="1"/>
  <c r="P10" i="43"/>
  <c r="S10" i="43" s="1"/>
  <c r="AM11" i="13" s="1"/>
  <c r="P11" i="43"/>
  <c r="S11" i="43" s="1"/>
  <c r="AM12" i="13" s="1"/>
  <c r="P12" i="43"/>
  <c r="S12" i="43" s="1"/>
  <c r="AM13" i="13" s="1"/>
  <c r="P13" i="43"/>
  <c r="S13" i="43" s="1"/>
  <c r="AM14" i="13" s="1"/>
  <c r="P14" i="43"/>
  <c r="S14" i="43" s="1"/>
  <c r="AM15" i="13" s="1"/>
  <c r="P15" i="43"/>
  <c r="S15" i="43" s="1"/>
  <c r="AM16" i="13" s="1"/>
  <c r="P16" i="43"/>
  <c r="S16" i="43" s="1"/>
  <c r="AM17" i="13" s="1"/>
  <c r="P17" i="43"/>
  <c r="S17" i="43" s="1"/>
  <c r="AM18" i="13" s="1"/>
  <c r="P22" i="43"/>
  <c r="S22" i="43" s="1"/>
  <c r="AM23" i="13" s="1"/>
  <c r="P26" i="43"/>
  <c r="S26" i="43" s="1"/>
  <c r="AM27" i="13" s="1"/>
  <c r="P30" i="43"/>
  <c r="S30" i="43" s="1"/>
  <c r="AM31" i="13" s="1"/>
  <c r="P34" i="43"/>
  <c r="S34" i="43" s="1"/>
  <c r="AM35" i="13" s="1"/>
  <c r="P37" i="43"/>
  <c r="S37" i="43" s="1"/>
  <c r="AM38" i="13" s="1"/>
  <c r="P41" i="43"/>
  <c r="S41" i="43" s="1"/>
  <c r="AM42" i="13" s="1"/>
  <c r="P45" i="43"/>
  <c r="S45" i="43" s="1"/>
  <c r="AM46" i="13" s="1"/>
  <c r="P49" i="43"/>
  <c r="S49" i="43" s="1"/>
  <c r="AM50" i="13" s="1"/>
  <c r="P53" i="43"/>
  <c r="S53" i="43" s="1"/>
  <c r="AM54" i="13" s="1"/>
  <c r="P57" i="43"/>
  <c r="S57" i="43" s="1"/>
  <c r="AM58" i="13" s="1"/>
  <c r="P61" i="43"/>
  <c r="S61" i="43" s="1"/>
  <c r="AM62" i="13" s="1"/>
  <c r="P64" i="43"/>
  <c r="S64" i="43" s="1"/>
  <c r="AM65" i="13" s="1"/>
  <c r="P68" i="43"/>
  <c r="S68" i="43" s="1"/>
  <c r="AM69" i="13" s="1"/>
  <c r="P72" i="43"/>
  <c r="S72" i="43" s="1"/>
  <c r="AM73" i="13" s="1"/>
  <c r="P76" i="43"/>
  <c r="S76" i="43" s="1"/>
  <c r="AM77" i="13" s="1"/>
  <c r="R85" i="43"/>
  <c r="L86" i="13" s="1"/>
  <c r="R90" i="43"/>
  <c r="L91" i="13" s="1"/>
  <c r="R93" i="43"/>
  <c r="L94" i="13" s="1"/>
  <c r="R100" i="43"/>
  <c r="L101" i="13" s="1"/>
  <c r="R101" i="43"/>
  <c r="L102" i="13" s="1"/>
  <c r="P101" i="43"/>
  <c r="S101" i="43" s="1"/>
  <c r="AM102" i="13" s="1"/>
  <c r="R108" i="43"/>
  <c r="L109" i="13" s="1"/>
  <c r="R109" i="43"/>
  <c r="L110" i="13" s="1"/>
  <c r="P109" i="43"/>
  <c r="S109" i="43" s="1"/>
  <c r="AM110" i="13" s="1"/>
  <c r="R116" i="43"/>
  <c r="L117" i="13" s="1"/>
  <c r="R117" i="43"/>
  <c r="L118" i="13" s="1"/>
  <c r="P117" i="43"/>
  <c r="S117" i="43" s="1"/>
  <c r="AM118" i="13" s="1"/>
  <c r="R124" i="43"/>
  <c r="L125" i="13" s="1"/>
  <c r="P124" i="43"/>
  <c r="S124" i="43" s="1"/>
  <c r="AM125" i="13" s="1"/>
  <c r="R131" i="43"/>
  <c r="L132" i="13" s="1"/>
  <c r="R132" i="43"/>
  <c r="L133" i="13" s="1"/>
  <c r="P132" i="43"/>
  <c r="S132" i="43" s="1"/>
  <c r="AM133" i="13" s="1"/>
  <c r="R139" i="43"/>
  <c r="L140" i="13" s="1"/>
  <c r="R140" i="43"/>
  <c r="L141" i="13" s="1"/>
  <c r="P140" i="43"/>
  <c r="S140" i="43" s="1"/>
  <c r="AM141" i="13" s="1"/>
  <c r="R147" i="43"/>
  <c r="L148" i="13" s="1"/>
  <c r="R148" i="43"/>
  <c r="L149" i="13" s="1"/>
  <c r="P148" i="43"/>
  <c r="S148" i="43" s="1"/>
  <c r="AM149" i="13" s="1"/>
  <c r="R155" i="43"/>
  <c r="L156" i="13" s="1"/>
  <c r="P155" i="43"/>
  <c r="S155" i="43" s="1"/>
  <c r="AM156" i="13" s="1"/>
  <c r="R162" i="43"/>
  <c r="L163" i="13" s="1"/>
  <c r="R163" i="43"/>
  <c r="L164" i="13" s="1"/>
  <c r="P163" i="43"/>
  <c r="S163" i="43" s="1"/>
  <c r="AM164" i="13" s="1"/>
  <c r="R170" i="43"/>
  <c r="L171" i="13" s="1"/>
  <c r="R171" i="43"/>
  <c r="L172" i="13" s="1"/>
  <c r="P171" i="43"/>
  <c r="S171" i="43" s="1"/>
  <c r="AM172" i="13" s="1"/>
  <c r="R178" i="43"/>
  <c r="L179" i="13" s="1"/>
  <c r="R179" i="43"/>
  <c r="L180" i="13" s="1"/>
  <c r="P179" i="43"/>
  <c r="S179" i="43" s="1"/>
  <c r="AM180" i="13" s="1"/>
  <c r="R185" i="43"/>
  <c r="L186" i="13" s="1"/>
  <c r="R201" i="43"/>
  <c r="L202" i="13" s="1"/>
  <c r="P201" i="43"/>
  <c r="S201" i="43" s="1"/>
  <c r="AM202" i="13" s="1"/>
  <c r="R213" i="43"/>
  <c r="L214" i="13" s="1"/>
  <c r="P213" i="43"/>
  <c r="S213" i="43" s="1"/>
  <c r="AM214" i="13" s="1"/>
  <c r="R219" i="43"/>
  <c r="L220" i="13" s="1"/>
  <c r="P219" i="43"/>
  <c r="S219" i="43" s="1"/>
  <c r="AM220" i="13" s="1"/>
  <c r="S273" i="43"/>
  <c r="AM274" i="13" s="1"/>
  <c r="R273" i="43"/>
  <c r="L274" i="13" s="1"/>
  <c r="C10" i="43"/>
  <c r="C14" i="43" s="1"/>
  <c r="C15" i="43" s="1"/>
  <c r="C11" i="43"/>
  <c r="C16" i="43" s="1"/>
  <c r="C12" i="43"/>
  <c r="C17" i="43" s="1"/>
  <c r="R79" i="43"/>
  <c r="L80" i="13" s="1"/>
  <c r="R84" i="43"/>
  <c r="L85" i="13" s="1"/>
  <c r="R92" i="43"/>
  <c r="L93" i="13" s="1"/>
  <c r="R186" i="43"/>
  <c r="L187" i="13" s="1"/>
  <c r="P186" i="43"/>
  <c r="S186" i="43" s="1"/>
  <c r="AM187" i="13" s="1"/>
  <c r="R193" i="43"/>
  <c r="L194" i="13" s="1"/>
  <c r="R194" i="43"/>
  <c r="L195" i="13" s="1"/>
  <c r="P194" i="43"/>
  <c r="S194" i="43" s="1"/>
  <c r="AM195" i="13" s="1"/>
  <c r="R227" i="43"/>
  <c r="L228" i="13" s="1"/>
  <c r="P227" i="43"/>
  <c r="S227" i="43" s="1"/>
  <c r="AM228" i="13" s="1"/>
  <c r="S265" i="43"/>
  <c r="AM266" i="13" s="1"/>
  <c r="R265" i="43"/>
  <c r="L266" i="13" s="1"/>
  <c r="R190" i="43"/>
  <c r="L191" i="13" s="1"/>
  <c r="P190" i="43"/>
  <c r="S190" i="43" s="1"/>
  <c r="AM191" i="13" s="1"/>
  <c r="R228" i="43"/>
  <c r="L229" i="13" s="1"/>
  <c r="P228" i="43"/>
  <c r="S228" i="43" s="1"/>
  <c r="AM229" i="13" s="1"/>
  <c r="S94" i="43"/>
  <c r="AM95" i="13" s="1"/>
  <c r="R97" i="43"/>
  <c r="L98" i="13" s="1"/>
  <c r="P97" i="43"/>
  <c r="S97" i="43" s="1"/>
  <c r="AM98" i="13" s="1"/>
  <c r="R105" i="43"/>
  <c r="L106" i="13" s="1"/>
  <c r="P105" i="43"/>
  <c r="S105" i="43" s="1"/>
  <c r="AM106" i="13" s="1"/>
  <c r="R113" i="43"/>
  <c r="L114" i="13" s="1"/>
  <c r="P113" i="43"/>
  <c r="S113" i="43" s="1"/>
  <c r="AM114" i="13" s="1"/>
  <c r="R121" i="43"/>
  <c r="L122" i="13" s="1"/>
  <c r="P121" i="43"/>
  <c r="S121" i="43" s="1"/>
  <c r="AM122" i="13" s="1"/>
  <c r="R128" i="43"/>
  <c r="L129" i="13" s="1"/>
  <c r="P128" i="43"/>
  <c r="S128" i="43" s="1"/>
  <c r="AM129" i="13" s="1"/>
  <c r="R136" i="43"/>
  <c r="L137" i="13" s="1"/>
  <c r="P136" i="43"/>
  <c r="S136" i="43" s="1"/>
  <c r="AM137" i="13" s="1"/>
  <c r="R144" i="43"/>
  <c r="L145" i="13" s="1"/>
  <c r="P144" i="43"/>
  <c r="S144" i="43" s="1"/>
  <c r="AM145" i="13" s="1"/>
  <c r="R152" i="43"/>
  <c r="L153" i="13" s="1"/>
  <c r="P152" i="43"/>
  <c r="S152" i="43" s="1"/>
  <c r="AM153" i="13" s="1"/>
  <c r="R159" i="43"/>
  <c r="L160" i="13" s="1"/>
  <c r="P159" i="43"/>
  <c r="S159" i="43" s="1"/>
  <c r="AM160" i="13" s="1"/>
  <c r="R167" i="43"/>
  <c r="L168" i="13" s="1"/>
  <c r="P167" i="43"/>
  <c r="S167" i="43" s="1"/>
  <c r="AM168" i="13" s="1"/>
  <c r="R175" i="43"/>
  <c r="L176" i="13" s="1"/>
  <c r="P175" i="43"/>
  <c r="S175" i="43" s="1"/>
  <c r="AM176" i="13" s="1"/>
  <c r="R183" i="43"/>
  <c r="L184" i="13" s="1"/>
  <c r="P183" i="43"/>
  <c r="S183" i="43" s="1"/>
  <c r="AM184" i="13" s="1"/>
  <c r="R212" i="43"/>
  <c r="L213" i="13" s="1"/>
  <c r="P212" i="43"/>
  <c r="S212" i="43" s="1"/>
  <c r="AM213" i="13" s="1"/>
  <c r="R220" i="43"/>
  <c r="L221" i="13" s="1"/>
  <c r="P220" i="43"/>
  <c r="S220" i="43" s="1"/>
  <c r="AM221" i="13" s="1"/>
  <c r="S257" i="43"/>
  <c r="AM258" i="13" s="1"/>
  <c r="R257" i="43"/>
  <c r="L258" i="13" s="1"/>
  <c r="R204" i="43"/>
  <c r="L205" i="13" s="1"/>
  <c r="R235" i="43"/>
  <c r="L236" i="13" s="1"/>
  <c r="P235" i="43"/>
  <c r="S235" i="43" s="1"/>
  <c r="AM236" i="13" s="1"/>
  <c r="R243" i="43"/>
  <c r="L244" i="13" s="1"/>
  <c r="P243" i="43"/>
  <c r="S243" i="43" s="1"/>
  <c r="AM244" i="13" s="1"/>
  <c r="R323" i="43"/>
  <c r="L324" i="13" s="1"/>
  <c r="P323" i="43"/>
  <c r="S323" i="43" s="1"/>
  <c r="AM324" i="13" s="1"/>
  <c r="R208" i="43"/>
  <c r="L209" i="13" s="1"/>
  <c r="P208" i="43"/>
  <c r="S208" i="43" s="1"/>
  <c r="AM209" i="13" s="1"/>
  <c r="R223" i="43"/>
  <c r="L224" i="13" s="1"/>
  <c r="P223" i="43"/>
  <c r="S223" i="43" s="1"/>
  <c r="AM224" i="13" s="1"/>
  <c r="R231" i="43"/>
  <c r="L232" i="13" s="1"/>
  <c r="P231" i="43"/>
  <c r="S231" i="43" s="1"/>
  <c r="AM232" i="13" s="1"/>
  <c r="P200" i="43"/>
  <c r="S200" i="43" s="1"/>
  <c r="AM201" i="13" s="1"/>
  <c r="P209" i="43"/>
  <c r="S209" i="43" s="1"/>
  <c r="AM210" i="13" s="1"/>
  <c r="P216" i="43"/>
  <c r="S216" i="43" s="1"/>
  <c r="AM217" i="13" s="1"/>
  <c r="P224" i="43"/>
  <c r="S224" i="43" s="1"/>
  <c r="AM225" i="13" s="1"/>
  <c r="R239" i="43"/>
  <c r="L240" i="13" s="1"/>
  <c r="P239" i="43"/>
  <c r="S239" i="43" s="1"/>
  <c r="AM240" i="13" s="1"/>
  <c r="R250" i="43"/>
  <c r="L251" i="13" s="1"/>
  <c r="P250" i="43"/>
  <c r="S250" i="43" s="1"/>
  <c r="AM251" i="13" s="1"/>
  <c r="R258" i="43"/>
  <c r="L259" i="13" s="1"/>
  <c r="P258" i="43"/>
  <c r="S258" i="43" s="1"/>
  <c r="AM259" i="13" s="1"/>
  <c r="R266" i="43"/>
  <c r="L267" i="13" s="1"/>
  <c r="P266" i="43"/>
  <c r="S266" i="43" s="1"/>
  <c r="AM267" i="13" s="1"/>
  <c r="R274" i="43"/>
  <c r="L275" i="13" s="1"/>
  <c r="P274" i="43"/>
  <c r="S274" i="43" s="1"/>
  <c r="AM275" i="13" s="1"/>
  <c r="R277" i="43"/>
  <c r="L278" i="13" s="1"/>
  <c r="R278" i="43"/>
  <c r="L279" i="13" s="1"/>
  <c r="P278" i="43"/>
  <c r="S278" i="43" s="1"/>
  <c r="AM279" i="13" s="1"/>
  <c r="R286" i="43"/>
  <c r="L287" i="13" s="1"/>
  <c r="P286" i="43"/>
  <c r="S286" i="43" s="1"/>
  <c r="AM287" i="13" s="1"/>
  <c r="R294" i="43"/>
  <c r="L295" i="13" s="1"/>
  <c r="P294" i="43"/>
  <c r="S294" i="43" s="1"/>
  <c r="AM295" i="13" s="1"/>
  <c r="R308" i="43"/>
  <c r="L309" i="13" s="1"/>
  <c r="P308" i="43"/>
  <c r="S308" i="43" s="1"/>
  <c r="AM309" i="13" s="1"/>
  <c r="R315" i="43"/>
  <c r="L316" i="13" s="1"/>
  <c r="P315" i="43"/>
  <c r="S315" i="43" s="1"/>
  <c r="AM316" i="13" s="1"/>
  <c r="S330" i="43"/>
  <c r="AM331" i="13" s="1"/>
  <c r="R245" i="43"/>
  <c r="L246" i="13" s="1"/>
  <c r="R252" i="43"/>
  <c r="L253" i="13" s="1"/>
  <c r="P259" i="43"/>
  <c r="S259" i="43" s="1"/>
  <c r="AM260" i="13" s="1"/>
  <c r="P267" i="43"/>
  <c r="S267" i="43" s="1"/>
  <c r="AM268" i="13" s="1"/>
  <c r="P275" i="43"/>
  <c r="S275" i="43" s="1"/>
  <c r="AM276" i="13" s="1"/>
  <c r="R285" i="43"/>
  <c r="L286" i="13" s="1"/>
  <c r="R301" i="43"/>
  <c r="L302" i="13" s="1"/>
  <c r="P301" i="43"/>
  <c r="S301" i="43" s="1"/>
  <c r="AM302" i="13" s="1"/>
  <c r="S322" i="43"/>
  <c r="AM323" i="13" s="1"/>
  <c r="R262" i="43"/>
  <c r="L263" i="13" s="1"/>
  <c r="P262" i="43"/>
  <c r="S262" i="43" s="1"/>
  <c r="AM263" i="13" s="1"/>
  <c r="R270" i="43"/>
  <c r="L271" i="13" s="1"/>
  <c r="P270" i="43"/>
  <c r="S270" i="43" s="1"/>
  <c r="AM271" i="13" s="1"/>
  <c r="R282" i="43"/>
  <c r="L283" i="13" s="1"/>
  <c r="P282" i="43"/>
  <c r="S282" i="43" s="1"/>
  <c r="AM283" i="13" s="1"/>
  <c r="R290" i="43"/>
  <c r="L291" i="13" s="1"/>
  <c r="P290" i="43"/>
  <c r="S290" i="43" s="1"/>
  <c r="AM291" i="13" s="1"/>
  <c r="R298" i="43"/>
  <c r="L299" i="13" s="1"/>
  <c r="P298" i="43"/>
  <c r="S298" i="43" s="1"/>
  <c r="AM299" i="13" s="1"/>
  <c r="R331" i="43"/>
  <c r="L332" i="13" s="1"/>
  <c r="P331" i="43"/>
  <c r="S331" i="43" s="1"/>
  <c r="AM332" i="13" s="1"/>
  <c r="R338" i="43"/>
  <c r="L339" i="13" s="1"/>
  <c r="P338" i="43"/>
  <c r="S338" i="43" s="1"/>
  <c r="AM339" i="13" s="1"/>
  <c r="R346" i="43"/>
  <c r="L347" i="13" s="1"/>
  <c r="P346" i="43"/>
  <c r="S346" i="43" s="1"/>
  <c r="AM347" i="13" s="1"/>
  <c r="R354" i="43"/>
  <c r="L355" i="13" s="1"/>
  <c r="P354" i="43"/>
  <c r="S354" i="43" s="1"/>
  <c r="AM355" i="13" s="1"/>
  <c r="R362" i="43"/>
  <c r="L363" i="13" s="1"/>
  <c r="P362" i="43"/>
  <c r="S362" i="43" s="1"/>
  <c r="AM363" i="13" s="1"/>
  <c r="P277" i="43"/>
  <c r="S277" i="43" s="1"/>
  <c r="AM278" i="13" s="1"/>
  <c r="P281" i="43"/>
  <c r="S281" i="43" s="1"/>
  <c r="AM282" i="13" s="1"/>
  <c r="P285" i="43"/>
  <c r="S285" i="43" s="1"/>
  <c r="AM286" i="13" s="1"/>
  <c r="P289" i="43"/>
  <c r="S289" i="43" s="1"/>
  <c r="AM290" i="13" s="1"/>
  <c r="P293" i="43"/>
  <c r="S293" i="43" s="1"/>
  <c r="AM294" i="13" s="1"/>
  <c r="P297" i="43"/>
  <c r="S297" i="43" s="1"/>
  <c r="AM298" i="13" s="1"/>
  <c r="R304" i="43"/>
  <c r="L305" i="13" s="1"/>
  <c r="P304" i="43"/>
  <c r="S304" i="43" s="1"/>
  <c r="AM305" i="13" s="1"/>
  <c r="R311" i="43"/>
  <c r="L312" i="13" s="1"/>
  <c r="P311" i="43"/>
  <c r="S311" i="43" s="1"/>
  <c r="AM312" i="13" s="1"/>
  <c r="R319" i="43"/>
  <c r="L320" i="13" s="1"/>
  <c r="P319" i="43"/>
  <c r="S319" i="43" s="1"/>
  <c r="AM320" i="13" s="1"/>
  <c r="R327" i="43"/>
  <c r="L328" i="13" s="1"/>
  <c r="P327" i="43"/>
  <c r="S327" i="43" s="1"/>
  <c r="AM328" i="13" s="1"/>
  <c r="R335" i="43"/>
  <c r="L336" i="13" s="1"/>
  <c r="P335" i="43"/>
  <c r="S335" i="43" s="1"/>
  <c r="AM336" i="13" s="1"/>
  <c r="P305" i="43"/>
  <c r="S305" i="43" s="1"/>
  <c r="AM306" i="13" s="1"/>
  <c r="P312" i="43"/>
  <c r="S312" i="43" s="1"/>
  <c r="AM313" i="13" s="1"/>
  <c r="R342" i="43"/>
  <c r="L343" i="13" s="1"/>
  <c r="P342" i="43"/>
  <c r="S342" i="43" s="1"/>
  <c r="AM343" i="13" s="1"/>
  <c r="R350" i="43"/>
  <c r="L351" i="13" s="1"/>
  <c r="P350" i="43"/>
  <c r="S350" i="43" s="1"/>
  <c r="AM351" i="13" s="1"/>
  <c r="R358" i="43"/>
  <c r="L359" i="13" s="1"/>
  <c r="P358" i="43"/>
  <c r="S358" i="43" s="1"/>
  <c r="AM359" i="13" s="1"/>
  <c r="R366" i="43"/>
  <c r="L367" i="13" s="1"/>
  <c r="P366" i="43"/>
  <c r="S366" i="43" s="1"/>
  <c r="AM367" i="13" s="1"/>
  <c r="R125" i="42"/>
  <c r="K126" i="13" s="1"/>
  <c r="P125" i="42"/>
  <c r="S125" i="42" s="1"/>
  <c r="AL126" i="13" s="1"/>
  <c r="R198" i="42"/>
  <c r="K199" i="13" s="1"/>
  <c r="S198" i="42"/>
  <c r="AL199" i="13" s="1"/>
  <c r="R17" i="42"/>
  <c r="K18" i="13" s="1"/>
  <c r="R26" i="42"/>
  <c r="K27" i="13" s="1"/>
  <c r="R31" i="42"/>
  <c r="K32" i="13" s="1"/>
  <c r="R34" i="42"/>
  <c r="K35" i="13" s="1"/>
  <c r="R38" i="42"/>
  <c r="K39" i="13" s="1"/>
  <c r="R41" i="42"/>
  <c r="K42" i="13" s="1"/>
  <c r="R46" i="42"/>
  <c r="K47" i="13" s="1"/>
  <c r="R49" i="42"/>
  <c r="K50" i="13" s="1"/>
  <c r="R54" i="42"/>
  <c r="K55" i="13" s="1"/>
  <c r="R57" i="42"/>
  <c r="K58" i="13" s="1"/>
  <c r="R62" i="42"/>
  <c r="K63" i="13" s="1"/>
  <c r="R63" i="42"/>
  <c r="K64" i="13" s="1"/>
  <c r="R71" i="42"/>
  <c r="K72" i="13" s="1"/>
  <c r="R79" i="42"/>
  <c r="K80" i="13" s="1"/>
  <c r="R83" i="42"/>
  <c r="K84" i="13" s="1"/>
  <c r="P83" i="42"/>
  <c r="S83" i="42" s="1"/>
  <c r="AL84" i="13" s="1"/>
  <c r="S86" i="42"/>
  <c r="AL87" i="13" s="1"/>
  <c r="R91" i="42"/>
  <c r="K92" i="13" s="1"/>
  <c r="P91" i="42"/>
  <c r="S91" i="42" s="1"/>
  <c r="AL92" i="13" s="1"/>
  <c r="R98" i="42"/>
  <c r="K99" i="13" s="1"/>
  <c r="P98" i="42"/>
  <c r="S98" i="42" s="1"/>
  <c r="AL99" i="13" s="1"/>
  <c r="S101" i="42"/>
  <c r="AL102" i="13" s="1"/>
  <c r="R106" i="42"/>
  <c r="K107" i="13" s="1"/>
  <c r="P106" i="42"/>
  <c r="S106" i="42" s="1"/>
  <c r="AL107" i="13" s="1"/>
  <c r="S109" i="42"/>
  <c r="AL110" i="13" s="1"/>
  <c r="R114" i="42"/>
  <c r="K115" i="13" s="1"/>
  <c r="P114" i="42"/>
  <c r="S114" i="42" s="1"/>
  <c r="AL115" i="13" s="1"/>
  <c r="S117" i="42"/>
  <c r="AL118" i="13" s="1"/>
  <c r="R122" i="42"/>
  <c r="K123" i="13" s="1"/>
  <c r="P122" i="42"/>
  <c r="S122" i="42" s="1"/>
  <c r="AL123" i="13" s="1"/>
  <c r="S124" i="42"/>
  <c r="AL125" i="13" s="1"/>
  <c r="R150" i="42"/>
  <c r="K151" i="13" s="1"/>
  <c r="P150" i="42"/>
  <c r="S150" i="42" s="1"/>
  <c r="AL151" i="13" s="1"/>
  <c r="R163" i="42"/>
  <c r="K164" i="13" s="1"/>
  <c r="S163" i="42"/>
  <c r="AL164" i="13" s="1"/>
  <c r="R190" i="42"/>
  <c r="K191" i="13" s="1"/>
  <c r="S190" i="42"/>
  <c r="AL191" i="13" s="1"/>
  <c r="P220" i="42"/>
  <c r="S220" i="42" s="1"/>
  <c r="AL221" i="13" s="1"/>
  <c r="R220" i="42"/>
  <c r="K221" i="13" s="1"/>
  <c r="S19" i="42"/>
  <c r="AL20" i="13" s="1"/>
  <c r="R164" i="42"/>
  <c r="K165" i="13" s="1"/>
  <c r="P164" i="42"/>
  <c r="S164" i="42" s="1"/>
  <c r="AL165" i="13" s="1"/>
  <c r="D5" i="42"/>
  <c r="D6" i="42"/>
  <c r="D7" i="42"/>
  <c r="C17" i="42" s="1"/>
  <c r="C10" i="42"/>
  <c r="C14" i="42" s="1"/>
  <c r="C11" i="42"/>
  <c r="C13" i="42"/>
  <c r="R129" i="42"/>
  <c r="K130" i="13" s="1"/>
  <c r="P129" i="42"/>
  <c r="S129" i="42" s="1"/>
  <c r="AL130" i="13" s="1"/>
  <c r="R141" i="42"/>
  <c r="K142" i="13" s="1"/>
  <c r="P141" i="42"/>
  <c r="S141" i="42" s="1"/>
  <c r="AL142" i="13" s="1"/>
  <c r="R180" i="42"/>
  <c r="K181" i="13" s="1"/>
  <c r="P180" i="42"/>
  <c r="S180" i="42" s="1"/>
  <c r="AL181" i="13" s="1"/>
  <c r="R207" i="42"/>
  <c r="K208" i="13" s="1"/>
  <c r="P207" i="42"/>
  <c r="S207" i="42" s="1"/>
  <c r="AL208" i="13" s="1"/>
  <c r="R215" i="42"/>
  <c r="K216" i="13" s="1"/>
  <c r="P215" i="42"/>
  <c r="S215" i="42" s="1"/>
  <c r="AL216" i="13" s="1"/>
  <c r="R277" i="42"/>
  <c r="K278" i="13" s="1"/>
  <c r="S277" i="42"/>
  <c r="AL278" i="13" s="1"/>
  <c r="R133" i="42"/>
  <c r="K134" i="13" s="1"/>
  <c r="P133" i="42"/>
  <c r="S133" i="42" s="1"/>
  <c r="AL134" i="13" s="1"/>
  <c r="R142" i="42"/>
  <c r="K143" i="13" s="1"/>
  <c r="P142" i="42"/>
  <c r="S142" i="42" s="1"/>
  <c r="AL143" i="13" s="1"/>
  <c r="R171" i="42"/>
  <c r="K172" i="13" s="1"/>
  <c r="S171" i="42"/>
  <c r="AL172" i="13" s="1"/>
  <c r="R191" i="42"/>
  <c r="K192" i="13" s="1"/>
  <c r="P191" i="42"/>
  <c r="S191" i="42" s="1"/>
  <c r="AL192" i="13" s="1"/>
  <c r="R21" i="42"/>
  <c r="K22" i="13" s="1"/>
  <c r="R22" i="42"/>
  <c r="K23" i="13" s="1"/>
  <c r="R27" i="42"/>
  <c r="K28" i="13" s="1"/>
  <c r="R30" i="42"/>
  <c r="K31" i="13" s="1"/>
  <c r="R37" i="42"/>
  <c r="K38" i="13" s="1"/>
  <c r="R42" i="42"/>
  <c r="K43" i="13" s="1"/>
  <c r="R45" i="42"/>
  <c r="K46" i="13" s="1"/>
  <c r="R50" i="42"/>
  <c r="K51" i="13" s="1"/>
  <c r="R53" i="42"/>
  <c r="K54" i="13" s="1"/>
  <c r="R58" i="42"/>
  <c r="K59" i="13" s="1"/>
  <c r="R61" i="42"/>
  <c r="K62" i="13" s="1"/>
  <c r="R67" i="42"/>
  <c r="K68" i="13" s="1"/>
  <c r="R75" i="42"/>
  <c r="K76" i="13" s="1"/>
  <c r="S82" i="42"/>
  <c r="AL83" i="13" s="1"/>
  <c r="R87" i="42"/>
  <c r="K88" i="13" s="1"/>
  <c r="P87" i="42"/>
  <c r="S87" i="42" s="1"/>
  <c r="AL88" i="13" s="1"/>
  <c r="S90" i="42"/>
  <c r="AL91" i="13" s="1"/>
  <c r="R94" i="42"/>
  <c r="K95" i="13" s="1"/>
  <c r="P94" i="42"/>
  <c r="S94" i="42" s="1"/>
  <c r="AL95" i="13" s="1"/>
  <c r="S97" i="42"/>
  <c r="AL98" i="13" s="1"/>
  <c r="R102" i="42"/>
  <c r="K103" i="13" s="1"/>
  <c r="P102" i="42"/>
  <c r="S102" i="42" s="1"/>
  <c r="AL103" i="13" s="1"/>
  <c r="S105" i="42"/>
  <c r="AL106" i="13" s="1"/>
  <c r="R110" i="42"/>
  <c r="K111" i="13" s="1"/>
  <c r="P110" i="42"/>
  <c r="S110" i="42" s="1"/>
  <c r="AL111" i="13" s="1"/>
  <c r="S113" i="42"/>
  <c r="AL114" i="13" s="1"/>
  <c r="R118" i="42"/>
  <c r="K119" i="13" s="1"/>
  <c r="P118" i="42"/>
  <c r="S118" i="42" s="1"/>
  <c r="AL119" i="13" s="1"/>
  <c r="S121" i="42"/>
  <c r="AL122" i="13" s="1"/>
  <c r="R149" i="42"/>
  <c r="K150" i="13" s="1"/>
  <c r="P149" i="42"/>
  <c r="S149" i="42" s="1"/>
  <c r="AL150" i="13" s="1"/>
  <c r="R172" i="42"/>
  <c r="K173" i="13" s="1"/>
  <c r="P172" i="42"/>
  <c r="S172" i="42" s="1"/>
  <c r="AL173" i="13" s="1"/>
  <c r="R179" i="42"/>
  <c r="K180" i="13" s="1"/>
  <c r="S179" i="42"/>
  <c r="AL180" i="13" s="1"/>
  <c r="R199" i="42"/>
  <c r="K200" i="13" s="1"/>
  <c r="P199" i="42"/>
  <c r="S199" i="42" s="1"/>
  <c r="AL200" i="13" s="1"/>
  <c r="R206" i="42"/>
  <c r="K207" i="13" s="1"/>
  <c r="S206" i="42"/>
  <c r="AL207" i="13" s="1"/>
  <c r="R232" i="42"/>
  <c r="K233" i="13" s="1"/>
  <c r="P232" i="42"/>
  <c r="S232" i="42" s="1"/>
  <c r="AL233" i="13" s="1"/>
  <c r="R218" i="42"/>
  <c r="K219" i="13" s="1"/>
  <c r="P218" i="42"/>
  <c r="S218" i="42" s="1"/>
  <c r="AL219" i="13" s="1"/>
  <c r="S239" i="42"/>
  <c r="AL240" i="13" s="1"/>
  <c r="R137" i="42"/>
  <c r="K138" i="13" s="1"/>
  <c r="P137" i="42"/>
  <c r="S137" i="42" s="1"/>
  <c r="AL138" i="13" s="1"/>
  <c r="R145" i="42"/>
  <c r="K146" i="13" s="1"/>
  <c r="P145" i="42"/>
  <c r="S145" i="42" s="1"/>
  <c r="AL146" i="13" s="1"/>
  <c r="R153" i="42"/>
  <c r="K154" i="13" s="1"/>
  <c r="P153" i="42"/>
  <c r="S153" i="42" s="1"/>
  <c r="AL154" i="13" s="1"/>
  <c r="R160" i="42"/>
  <c r="K161" i="13" s="1"/>
  <c r="P160" i="42"/>
  <c r="S160" i="42" s="1"/>
  <c r="AL161" i="13" s="1"/>
  <c r="R168" i="42"/>
  <c r="K169" i="13" s="1"/>
  <c r="P168" i="42"/>
  <c r="S168" i="42" s="1"/>
  <c r="AL169" i="13" s="1"/>
  <c r="R176" i="42"/>
  <c r="K177" i="13" s="1"/>
  <c r="P176" i="42"/>
  <c r="S176" i="42" s="1"/>
  <c r="AL177" i="13" s="1"/>
  <c r="R184" i="42"/>
  <c r="K185" i="13" s="1"/>
  <c r="P184" i="42"/>
  <c r="S184" i="42" s="1"/>
  <c r="AL185" i="13" s="1"/>
  <c r="R187" i="42"/>
  <c r="K188" i="13" s="1"/>
  <c r="P187" i="42"/>
  <c r="S187" i="42" s="1"/>
  <c r="AL188" i="13" s="1"/>
  <c r="R195" i="42"/>
  <c r="K196" i="13" s="1"/>
  <c r="P195" i="42"/>
  <c r="S195" i="42" s="1"/>
  <c r="AL196" i="13" s="1"/>
  <c r="R203" i="42"/>
  <c r="K204" i="13" s="1"/>
  <c r="P203" i="42"/>
  <c r="S203" i="42" s="1"/>
  <c r="AL204" i="13" s="1"/>
  <c r="R211" i="42"/>
  <c r="K212" i="13" s="1"/>
  <c r="P211" i="42"/>
  <c r="S211" i="42" s="1"/>
  <c r="AL212" i="13" s="1"/>
  <c r="R233" i="42"/>
  <c r="K234" i="13" s="1"/>
  <c r="P233" i="42"/>
  <c r="S233" i="42" s="1"/>
  <c r="AL234" i="13" s="1"/>
  <c r="R250" i="42"/>
  <c r="K251" i="13" s="1"/>
  <c r="S250" i="42"/>
  <c r="AL251" i="13" s="1"/>
  <c r="R255" i="42"/>
  <c r="K256" i="13" s="1"/>
  <c r="P255" i="42"/>
  <c r="S255" i="42" s="1"/>
  <c r="AL256" i="13" s="1"/>
  <c r="R266" i="42"/>
  <c r="K267" i="13" s="1"/>
  <c r="S266" i="42"/>
  <c r="AL267" i="13" s="1"/>
  <c r="R271" i="42"/>
  <c r="K272" i="13" s="1"/>
  <c r="P271" i="42"/>
  <c r="S271" i="42" s="1"/>
  <c r="AL272" i="13" s="1"/>
  <c r="R281" i="42"/>
  <c r="K282" i="13" s="1"/>
  <c r="S281" i="42"/>
  <c r="AL282" i="13" s="1"/>
  <c r="R286" i="42"/>
  <c r="K287" i="13" s="1"/>
  <c r="P286" i="42"/>
  <c r="S286" i="42" s="1"/>
  <c r="AL287" i="13" s="1"/>
  <c r="R297" i="42"/>
  <c r="K298" i="13" s="1"/>
  <c r="S297" i="42"/>
  <c r="AL298" i="13" s="1"/>
  <c r="P138" i="42"/>
  <c r="S138" i="42" s="1"/>
  <c r="AL139" i="13" s="1"/>
  <c r="P146" i="42"/>
  <c r="S146" i="42" s="1"/>
  <c r="AL147" i="13" s="1"/>
  <c r="P154" i="42"/>
  <c r="S154" i="42" s="1"/>
  <c r="AL155" i="13" s="1"/>
  <c r="R156" i="42"/>
  <c r="K157" i="13" s="1"/>
  <c r="P156" i="42"/>
  <c r="S156" i="42" s="1"/>
  <c r="AL157" i="13" s="1"/>
  <c r="R225" i="42"/>
  <c r="K226" i="13" s="1"/>
  <c r="P225" i="42"/>
  <c r="S225" i="42" s="1"/>
  <c r="AL226" i="13" s="1"/>
  <c r="R221" i="42"/>
  <c r="K222" i="13" s="1"/>
  <c r="R251" i="42"/>
  <c r="K252" i="13" s="1"/>
  <c r="P251" i="42"/>
  <c r="S251" i="42" s="1"/>
  <c r="AL252" i="13" s="1"/>
  <c r="R267" i="42"/>
  <c r="K268" i="13" s="1"/>
  <c r="P267" i="42"/>
  <c r="S267" i="42" s="1"/>
  <c r="AL268" i="13" s="1"/>
  <c r="R282" i="42"/>
  <c r="K283" i="13" s="1"/>
  <c r="P282" i="42"/>
  <c r="S282" i="42" s="1"/>
  <c r="AL283" i="13" s="1"/>
  <c r="R298" i="42"/>
  <c r="K299" i="13" s="1"/>
  <c r="P298" i="42"/>
  <c r="S298" i="42" s="1"/>
  <c r="AL299" i="13" s="1"/>
  <c r="R213" i="42"/>
  <c r="K214" i="13" s="1"/>
  <c r="R214" i="42"/>
  <c r="K215" i="13" s="1"/>
  <c r="R216" i="42"/>
  <c r="K217" i="13" s="1"/>
  <c r="R217" i="42"/>
  <c r="K218" i="13" s="1"/>
  <c r="P221" i="42"/>
  <c r="S221" i="42" s="1"/>
  <c r="AL222" i="13" s="1"/>
  <c r="R227" i="42"/>
  <c r="K228" i="13" s="1"/>
  <c r="P230" i="42"/>
  <c r="S230" i="42" s="1"/>
  <c r="AL231" i="13" s="1"/>
  <c r="R240" i="42"/>
  <c r="K241" i="13" s="1"/>
  <c r="P240" i="42"/>
  <c r="S240" i="42" s="1"/>
  <c r="AL241" i="13" s="1"/>
  <c r="R247" i="42"/>
  <c r="K248" i="13" s="1"/>
  <c r="P247" i="42"/>
  <c r="S247" i="42" s="1"/>
  <c r="AL248" i="13" s="1"/>
  <c r="S254" i="42"/>
  <c r="AL255" i="13" s="1"/>
  <c r="R263" i="42"/>
  <c r="K264" i="13" s="1"/>
  <c r="P263" i="42"/>
  <c r="S263" i="42" s="1"/>
  <c r="AL264" i="13" s="1"/>
  <c r="S270" i="42"/>
  <c r="AL271" i="13" s="1"/>
  <c r="R278" i="42"/>
  <c r="K279" i="13" s="1"/>
  <c r="P278" i="42"/>
  <c r="S278" i="42" s="1"/>
  <c r="AL279" i="13" s="1"/>
  <c r="S285" i="42"/>
  <c r="AL286" i="13" s="1"/>
  <c r="R294" i="42"/>
  <c r="K295" i="13" s="1"/>
  <c r="P294" i="42"/>
  <c r="S294" i="42" s="1"/>
  <c r="AL295" i="13" s="1"/>
  <c r="P315" i="42"/>
  <c r="S315" i="42" s="1"/>
  <c r="AL316" i="13" s="1"/>
  <c r="R315" i="42"/>
  <c r="K316" i="13" s="1"/>
  <c r="R236" i="42"/>
  <c r="K237" i="13" s="1"/>
  <c r="P236" i="42"/>
  <c r="S236" i="42" s="1"/>
  <c r="AL237" i="13" s="1"/>
  <c r="R244" i="42"/>
  <c r="K245" i="13" s="1"/>
  <c r="P244" i="42"/>
  <c r="S244" i="42" s="1"/>
  <c r="AL245" i="13" s="1"/>
  <c r="R259" i="42"/>
  <c r="K260" i="13" s="1"/>
  <c r="P259" i="42"/>
  <c r="S259" i="42" s="1"/>
  <c r="AL260" i="13" s="1"/>
  <c r="R275" i="42"/>
  <c r="K276" i="13" s="1"/>
  <c r="P275" i="42"/>
  <c r="S275" i="42" s="1"/>
  <c r="AL276" i="13" s="1"/>
  <c r="R290" i="42"/>
  <c r="K291" i="13" s="1"/>
  <c r="P290" i="42"/>
  <c r="S290" i="42" s="1"/>
  <c r="AL291" i="13" s="1"/>
  <c r="R303" i="42"/>
  <c r="K304" i="13" s="1"/>
  <c r="R310" i="42"/>
  <c r="K311" i="13" s="1"/>
  <c r="S316" i="42"/>
  <c r="AL317" i="13" s="1"/>
  <c r="R322" i="42"/>
  <c r="K323" i="13" s="1"/>
  <c r="R323" i="42"/>
  <c r="K324" i="13" s="1"/>
  <c r="P323" i="42"/>
  <c r="S323" i="42" s="1"/>
  <c r="AL324" i="13" s="1"/>
  <c r="R330" i="42"/>
  <c r="K331" i="13" s="1"/>
  <c r="R331" i="42"/>
  <c r="K332" i="13" s="1"/>
  <c r="P331" i="42"/>
  <c r="S331" i="42" s="1"/>
  <c r="AL332" i="13" s="1"/>
  <c r="R338" i="42"/>
  <c r="K339" i="13" s="1"/>
  <c r="P338" i="42"/>
  <c r="S338" i="42" s="1"/>
  <c r="AL339" i="13" s="1"/>
  <c r="R345" i="42"/>
  <c r="K346" i="13" s="1"/>
  <c r="R346" i="42"/>
  <c r="K347" i="13" s="1"/>
  <c r="P346" i="42"/>
  <c r="S346" i="42" s="1"/>
  <c r="AL347" i="13" s="1"/>
  <c r="R353" i="42"/>
  <c r="K354" i="13" s="1"/>
  <c r="R354" i="42"/>
  <c r="K355" i="13" s="1"/>
  <c r="P354" i="42"/>
  <c r="S354" i="42" s="1"/>
  <c r="AL355" i="13" s="1"/>
  <c r="R361" i="42"/>
  <c r="K362" i="13" s="1"/>
  <c r="R362" i="42"/>
  <c r="K363" i="13" s="1"/>
  <c r="P362" i="42"/>
  <c r="S362" i="42" s="1"/>
  <c r="AL363" i="13" s="1"/>
  <c r="R319" i="42"/>
  <c r="K320" i="13" s="1"/>
  <c r="P319" i="42"/>
  <c r="S319" i="42" s="1"/>
  <c r="AL320" i="13" s="1"/>
  <c r="R327" i="42"/>
  <c r="K328" i="13" s="1"/>
  <c r="P327" i="42"/>
  <c r="S327" i="42" s="1"/>
  <c r="AL328" i="13" s="1"/>
  <c r="R335" i="42"/>
  <c r="K336" i="13" s="1"/>
  <c r="P335" i="42"/>
  <c r="S335" i="42" s="1"/>
  <c r="AL336" i="13" s="1"/>
  <c r="R342" i="42"/>
  <c r="K343" i="13" s="1"/>
  <c r="P342" i="42"/>
  <c r="S342" i="42" s="1"/>
  <c r="AL343" i="13" s="1"/>
  <c r="R350" i="42"/>
  <c r="K351" i="13" s="1"/>
  <c r="P350" i="42"/>
  <c r="S350" i="42" s="1"/>
  <c r="AL351" i="13" s="1"/>
  <c r="R358" i="42"/>
  <c r="K359" i="13" s="1"/>
  <c r="P358" i="42"/>
  <c r="S358" i="42" s="1"/>
  <c r="AL359" i="13" s="1"/>
  <c r="R365" i="42"/>
  <c r="K366" i="13" s="1"/>
  <c r="R366" i="42"/>
  <c r="K367" i="13" s="1"/>
  <c r="P366" i="42"/>
  <c r="S366" i="42" s="1"/>
  <c r="AL367" i="13" s="1"/>
  <c r="D7" i="41"/>
  <c r="D6" i="41"/>
  <c r="C14" i="41"/>
  <c r="C13" i="41"/>
  <c r="D5" i="41"/>
  <c r="R113" i="41"/>
  <c r="J114" i="13" s="1"/>
  <c r="P113" i="41"/>
  <c r="S113" i="41" s="1"/>
  <c r="AK114" i="13" s="1"/>
  <c r="R136" i="41"/>
  <c r="J137" i="13" s="1"/>
  <c r="P136" i="41"/>
  <c r="S136" i="41" s="1"/>
  <c r="AK137" i="13" s="1"/>
  <c r="R23" i="41"/>
  <c r="J24" i="13" s="1"/>
  <c r="R39" i="41"/>
  <c r="J40" i="13" s="1"/>
  <c r="P39" i="41"/>
  <c r="S39" i="41" s="1"/>
  <c r="AK40" i="13" s="1"/>
  <c r="R47" i="41"/>
  <c r="J48" i="13" s="1"/>
  <c r="P47" i="41"/>
  <c r="S47" i="41" s="1"/>
  <c r="AK48" i="13" s="1"/>
  <c r="P55" i="41"/>
  <c r="S55" i="41" s="1"/>
  <c r="AK56" i="13" s="1"/>
  <c r="R55" i="41"/>
  <c r="J56" i="13" s="1"/>
  <c r="R73" i="41"/>
  <c r="J74" i="13" s="1"/>
  <c r="P73" i="41"/>
  <c r="S73" i="41" s="1"/>
  <c r="AK74" i="13" s="1"/>
  <c r="R121" i="41"/>
  <c r="J122" i="13" s="1"/>
  <c r="P121" i="41"/>
  <c r="S121" i="41" s="1"/>
  <c r="AK122" i="13" s="1"/>
  <c r="R127" i="41"/>
  <c r="J128" i="13" s="1"/>
  <c r="P127" i="41"/>
  <c r="S127" i="41" s="1"/>
  <c r="AK128" i="13" s="1"/>
  <c r="R20" i="41"/>
  <c r="J21" i="13" s="1"/>
  <c r="P20" i="41"/>
  <c r="S20" i="41" s="1"/>
  <c r="AK21" i="13" s="1"/>
  <c r="R28" i="41"/>
  <c r="J29" i="13" s="1"/>
  <c r="P28" i="41"/>
  <c r="S28" i="41" s="1"/>
  <c r="AK29" i="13" s="1"/>
  <c r="R38" i="41"/>
  <c r="J39" i="13" s="1"/>
  <c r="R46" i="41"/>
  <c r="J47" i="13" s="1"/>
  <c r="R54" i="41"/>
  <c r="J55" i="13" s="1"/>
  <c r="R62" i="41"/>
  <c r="J63" i="13" s="1"/>
  <c r="P84" i="41"/>
  <c r="S84" i="41" s="1"/>
  <c r="AK85" i="13" s="1"/>
  <c r="R84" i="41"/>
  <c r="J85" i="13" s="1"/>
  <c r="R96" i="41"/>
  <c r="J97" i="13" s="1"/>
  <c r="P96" i="41"/>
  <c r="S96" i="41" s="1"/>
  <c r="AK97" i="13" s="1"/>
  <c r="R112" i="41"/>
  <c r="J113" i="13" s="1"/>
  <c r="P112" i="41"/>
  <c r="S112" i="41" s="1"/>
  <c r="AK113" i="13" s="1"/>
  <c r="R135" i="41"/>
  <c r="J136" i="13" s="1"/>
  <c r="P135" i="41"/>
  <c r="S135" i="41" s="1"/>
  <c r="AK136" i="13" s="1"/>
  <c r="R163" i="41"/>
  <c r="J164" i="13" s="1"/>
  <c r="S163" i="41"/>
  <c r="AK164" i="13" s="1"/>
  <c r="P24" i="41"/>
  <c r="S24" i="41" s="1"/>
  <c r="AK25" i="13" s="1"/>
  <c r="R24" i="41"/>
  <c r="J25" i="13" s="1"/>
  <c r="R32" i="41"/>
  <c r="J33" i="13" s="1"/>
  <c r="P32" i="41"/>
  <c r="S32" i="41" s="1"/>
  <c r="AK33" i="13" s="1"/>
  <c r="R158" i="41"/>
  <c r="J159" i="13" s="1"/>
  <c r="P158" i="41"/>
  <c r="S158" i="41" s="1"/>
  <c r="AK159" i="13" s="1"/>
  <c r="P176" i="41"/>
  <c r="S176" i="41" s="1"/>
  <c r="AK177" i="13" s="1"/>
  <c r="R176" i="41"/>
  <c r="J177" i="13" s="1"/>
  <c r="R31" i="41"/>
  <c r="J32" i="13" s="1"/>
  <c r="S80" i="41"/>
  <c r="AK81" i="13" s="1"/>
  <c r="R104" i="41"/>
  <c r="J105" i="13" s="1"/>
  <c r="P104" i="41"/>
  <c r="S104" i="41" s="1"/>
  <c r="AK105" i="13" s="1"/>
  <c r="R144" i="41"/>
  <c r="J145" i="13" s="1"/>
  <c r="P144" i="41"/>
  <c r="S144" i="41" s="1"/>
  <c r="AK145" i="13" s="1"/>
  <c r="R19" i="41"/>
  <c r="J20" i="13" s="1"/>
  <c r="P19" i="41"/>
  <c r="S19" i="41" s="1"/>
  <c r="AK20" i="13" s="1"/>
  <c r="R35" i="41"/>
  <c r="J36" i="13" s="1"/>
  <c r="P35" i="41"/>
  <c r="S35" i="41" s="1"/>
  <c r="AK36" i="13" s="1"/>
  <c r="R43" i="41"/>
  <c r="J44" i="13" s="1"/>
  <c r="P43" i="41"/>
  <c r="S43" i="41" s="1"/>
  <c r="AK44" i="13" s="1"/>
  <c r="R51" i="41"/>
  <c r="J52" i="13" s="1"/>
  <c r="P51" i="41"/>
  <c r="S51" i="41" s="1"/>
  <c r="AK52" i="13" s="1"/>
  <c r="P59" i="41"/>
  <c r="S59" i="41" s="1"/>
  <c r="AK60" i="13" s="1"/>
  <c r="R59" i="41"/>
  <c r="J60" i="13" s="1"/>
  <c r="R66" i="41"/>
  <c r="J67" i="13" s="1"/>
  <c r="P66" i="41"/>
  <c r="S66" i="41" s="1"/>
  <c r="AK67" i="13" s="1"/>
  <c r="S71" i="41"/>
  <c r="AK72" i="13" s="1"/>
  <c r="R82" i="41"/>
  <c r="J83" i="13" s="1"/>
  <c r="P82" i="41"/>
  <c r="S82" i="41" s="1"/>
  <c r="AK83" i="13" s="1"/>
  <c r="R89" i="41"/>
  <c r="J90" i="13" s="1"/>
  <c r="P89" i="41"/>
  <c r="S89" i="41" s="1"/>
  <c r="AK90" i="13" s="1"/>
  <c r="R105" i="41"/>
  <c r="J106" i="13" s="1"/>
  <c r="P105" i="41"/>
  <c r="S105" i="41" s="1"/>
  <c r="AK106" i="13" s="1"/>
  <c r="R120" i="41"/>
  <c r="J121" i="13" s="1"/>
  <c r="P120" i="41"/>
  <c r="S120" i="41" s="1"/>
  <c r="AK121" i="13" s="1"/>
  <c r="R128" i="41"/>
  <c r="J129" i="13" s="1"/>
  <c r="P128" i="41"/>
  <c r="S128" i="41" s="1"/>
  <c r="AK129" i="13" s="1"/>
  <c r="R143" i="41"/>
  <c r="J144" i="13" s="1"/>
  <c r="P143" i="41"/>
  <c r="S143" i="41" s="1"/>
  <c r="AK144" i="13" s="1"/>
  <c r="R159" i="41"/>
  <c r="J160" i="13" s="1"/>
  <c r="P159" i="41"/>
  <c r="S159" i="41" s="1"/>
  <c r="AK160" i="13" s="1"/>
  <c r="S252" i="41"/>
  <c r="AK253" i="13" s="1"/>
  <c r="R307" i="41"/>
  <c r="J308" i="13" s="1"/>
  <c r="P307" i="41"/>
  <c r="S307" i="41" s="1"/>
  <c r="AK308" i="13" s="1"/>
  <c r="R199" i="41"/>
  <c r="J200" i="13" s="1"/>
  <c r="P199" i="41"/>
  <c r="S199" i="41" s="1"/>
  <c r="AK200" i="13" s="1"/>
  <c r="R230" i="41"/>
  <c r="J231" i="13" s="1"/>
  <c r="P230" i="41"/>
  <c r="S230" i="41" s="1"/>
  <c r="AK231" i="13" s="1"/>
  <c r="R315" i="41"/>
  <c r="J316" i="13" s="1"/>
  <c r="P315" i="41"/>
  <c r="S315" i="41" s="1"/>
  <c r="AK316" i="13" s="1"/>
  <c r="C11" i="41"/>
  <c r="C12" i="41"/>
  <c r="P54" i="41"/>
  <c r="S54" i="41" s="1"/>
  <c r="AK55" i="13" s="1"/>
  <c r="P58" i="41"/>
  <c r="S58" i="41" s="1"/>
  <c r="AK59" i="13" s="1"/>
  <c r="P78" i="41"/>
  <c r="S78" i="41" s="1"/>
  <c r="AK79" i="13" s="1"/>
  <c r="R80" i="41"/>
  <c r="J81" i="13" s="1"/>
  <c r="P101" i="41"/>
  <c r="S101" i="41" s="1"/>
  <c r="AK102" i="13" s="1"/>
  <c r="R116" i="41"/>
  <c r="J117" i="13" s="1"/>
  <c r="P116" i="41"/>
  <c r="S116" i="41" s="1"/>
  <c r="AK117" i="13" s="1"/>
  <c r="P155" i="41"/>
  <c r="S155" i="41" s="1"/>
  <c r="AK156" i="13" s="1"/>
  <c r="R184" i="41"/>
  <c r="J185" i="13" s="1"/>
  <c r="P184" i="41"/>
  <c r="S184" i="41" s="1"/>
  <c r="AK185" i="13" s="1"/>
  <c r="P188" i="41"/>
  <c r="S188" i="41" s="1"/>
  <c r="AK189" i="13" s="1"/>
  <c r="R280" i="41"/>
  <c r="J281" i="13" s="1"/>
  <c r="S280" i="41"/>
  <c r="AK281" i="13" s="1"/>
  <c r="S221" i="41"/>
  <c r="AK222" i="13" s="1"/>
  <c r="R69" i="41"/>
  <c r="J70" i="13" s="1"/>
  <c r="R85" i="41"/>
  <c r="J86" i="13" s="1"/>
  <c r="R161" i="41"/>
  <c r="J162" i="13" s="1"/>
  <c r="P161" i="41"/>
  <c r="S161" i="41" s="1"/>
  <c r="AK162" i="13" s="1"/>
  <c r="R345" i="41"/>
  <c r="J346" i="13" s="1"/>
  <c r="P345" i="41"/>
  <c r="S345" i="41" s="1"/>
  <c r="AK346" i="13" s="1"/>
  <c r="R353" i="41"/>
  <c r="J354" i="13" s="1"/>
  <c r="P353" i="41"/>
  <c r="S353" i="41" s="1"/>
  <c r="AK354" i="13" s="1"/>
  <c r="R361" i="41"/>
  <c r="J362" i="13" s="1"/>
  <c r="P361" i="41"/>
  <c r="S361" i="41" s="1"/>
  <c r="AK362" i="13" s="1"/>
  <c r="P18" i="41"/>
  <c r="S18" i="41" s="1"/>
  <c r="AK19" i="13" s="1"/>
  <c r="P23" i="41"/>
  <c r="S23" i="41" s="1"/>
  <c r="AK24" i="13" s="1"/>
  <c r="P27" i="41"/>
  <c r="S27" i="41" s="1"/>
  <c r="AK28" i="13" s="1"/>
  <c r="P31" i="41"/>
  <c r="S31" i="41" s="1"/>
  <c r="AK32" i="13" s="1"/>
  <c r="P38" i="41"/>
  <c r="S38" i="41" s="1"/>
  <c r="AK39" i="13" s="1"/>
  <c r="P42" i="41"/>
  <c r="S42" i="41" s="1"/>
  <c r="AK43" i="13" s="1"/>
  <c r="P46" i="41"/>
  <c r="S46" i="41" s="1"/>
  <c r="AK47" i="13" s="1"/>
  <c r="P50" i="41"/>
  <c r="S50" i="41" s="1"/>
  <c r="AK51" i="13" s="1"/>
  <c r="P62" i="41"/>
  <c r="S62" i="41" s="1"/>
  <c r="AK63" i="13" s="1"/>
  <c r="P65" i="41"/>
  <c r="S65" i="41" s="1"/>
  <c r="AK66" i="13" s="1"/>
  <c r="P69" i="41"/>
  <c r="S69" i="41" s="1"/>
  <c r="AK70" i="13" s="1"/>
  <c r="R81" i="41"/>
  <c r="J82" i="13" s="1"/>
  <c r="R108" i="41"/>
  <c r="J109" i="13" s="1"/>
  <c r="P108" i="41"/>
  <c r="S108" i="41" s="1"/>
  <c r="AK109" i="13" s="1"/>
  <c r="R131" i="41"/>
  <c r="J132" i="13" s="1"/>
  <c r="P131" i="41"/>
  <c r="S131" i="41" s="1"/>
  <c r="AK132" i="13" s="1"/>
  <c r="R139" i="41"/>
  <c r="J140" i="13" s="1"/>
  <c r="P139" i="41"/>
  <c r="S139" i="41" s="1"/>
  <c r="AK140" i="13" s="1"/>
  <c r="R151" i="41"/>
  <c r="J152" i="13" s="1"/>
  <c r="P151" i="41"/>
  <c r="S151" i="41" s="1"/>
  <c r="AK152" i="13" s="1"/>
  <c r="R187" i="41"/>
  <c r="J188" i="13" s="1"/>
  <c r="P187" i="41"/>
  <c r="S187" i="41" s="1"/>
  <c r="AK188" i="13" s="1"/>
  <c r="R215" i="41"/>
  <c r="J216" i="13" s="1"/>
  <c r="P215" i="41"/>
  <c r="S215" i="41" s="1"/>
  <c r="AK216" i="13" s="1"/>
  <c r="R218" i="41"/>
  <c r="J219" i="13" s="1"/>
  <c r="P218" i="41"/>
  <c r="S218" i="41" s="1"/>
  <c r="AK219" i="13" s="1"/>
  <c r="P219" i="41"/>
  <c r="S219" i="41" s="1"/>
  <c r="AK220" i="13" s="1"/>
  <c r="R246" i="41"/>
  <c r="J247" i="13" s="1"/>
  <c r="P246" i="41"/>
  <c r="S246" i="41" s="1"/>
  <c r="AK247" i="13" s="1"/>
  <c r="R249" i="41"/>
  <c r="J250" i="13" s="1"/>
  <c r="P249" i="41"/>
  <c r="S249" i="41" s="1"/>
  <c r="AK250" i="13" s="1"/>
  <c r="P250" i="41"/>
  <c r="S250" i="41" s="1"/>
  <c r="AK251" i="13" s="1"/>
  <c r="R76" i="41"/>
  <c r="J77" i="13" s="1"/>
  <c r="R77" i="41"/>
  <c r="J78" i="13" s="1"/>
  <c r="P81" i="41"/>
  <c r="S81" i="41" s="1"/>
  <c r="AK82" i="13" s="1"/>
  <c r="R92" i="41"/>
  <c r="J93" i="13" s="1"/>
  <c r="R93" i="41"/>
  <c r="J94" i="13" s="1"/>
  <c r="R99" i="41"/>
  <c r="J100" i="13" s="1"/>
  <c r="R100" i="41"/>
  <c r="J101" i="13" s="1"/>
  <c r="P109" i="41"/>
  <c r="S109" i="41" s="1"/>
  <c r="AK110" i="13" s="1"/>
  <c r="P117" i="41"/>
  <c r="S117" i="41" s="1"/>
  <c r="AK118" i="13" s="1"/>
  <c r="P124" i="41"/>
  <c r="S124" i="41" s="1"/>
  <c r="AK125" i="13" s="1"/>
  <c r="P132" i="41"/>
  <c r="S132" i="41" s="1"/>
  <c r="AK133" i="13" s="1"/>
  <c r="P140" i="41"/>
  <c r="S140" i="41" s="1"/>
  <c r="AK141" i="13" s="1"/>
  <c r="R147" i="41"/>
  <c r="J148" i="13" s="1"/>
  <c r="P147" i="41"/>
  <c r="S147" i="41" s="1"/>
  <c r="AK148" i="13" s="1"/>
  <c r="P152" i="41"/>
  <c r="S152" i="41" s="1"/>
  <c r="AK153" i="13" s="1"/>
  <c r="P165" i="41"/>
  <c r="S165" i="41" s="1"/>
  <c r="AK166" i="13" s="1"/>
  <c r="R170" i="41"/>
  <c r="J171" i="13" s="1"/>
  <c r="P170" i="41"/>
  <c r="S170" i="41" s="1"/>
  <c r="AK171" i="13" s="1"/>
  <c r="P172" i="41"/>
  <c r="S172" i="41" s="1"/>
  <c r="AK173" i="13" s="1"/>
  <c r="R172" i="41"/>
  <c r="J173" i="13" s="1"/>
  <c r="R177" i="41"/>
  <c r="J178" i="13" s="1"/>
  <c r="P177" i="41"/>
  <c r="S177" i="41" s="1"/>
  <c r="AK178" i="13" s="1"/>
  <c r="R200" i="41"/>
  <c r="J201" i="13" s="1"/>
  <c r="P200" i="41"/>
  <c r="S200" i="41" s="1"/>
  <c r="AK201" i="13" s="1"/>
  <c r="R203" i="41"/>
  <c r="J204" i="13" s="1"/>
  <c r="P203" i="41"/>
  <c r="S203" i="41" s="1"/>
  <c r="AK204" i="13" s="1"/>
  <c r="P204" i="41"/>
  <c r="S204" i="41" s="1"/>
  <c r="AK205" i="13" s="1"/>
  <c r="R231" i="41"/>
  <c r="J232" i="13" s="1"/>
  <c r="P231" i="41"/>
  <c r="S231" i="41" s="1"/>
  <c r="AK232" i="13" s="1"/>
  <c r="R234" i="41"/>
  <c r="J235" i="13" s="1"/>
  <c r="P234" i="41"/>
  <c r="S234" i="41" s="1"/>
  <c r="AK235" i="13" s="1"/>
  <c r="P235" i="41"/>
  <c r="S235" i="41" s="1"/>
  <c r="AK236" i="13" s="1"/>
  <c r="S268" i="41"/>
  <c r="AK269" i="13" s="1"/>
  <c r="R275" i="41"/>
  <c r="J276" i="13" s="1"/>
  <c r="P275" i="41"/>
  <c r="S275" i="41" s="1"/>
  <c r="AK276" i="13" s="1"/>
  <c r="P277" i="41"/>
  <c r="S277" i="41" s="1"/>
  <c r="AK278" i="13" s="1"/>
  <c r="R173" i="41"/>
  <c r="J174" i="13" s="1"/>
  <c r="R180" i="41"/>
  <c r="J181" i="13" s="1"/>
  <c r="P180" i="41"/>
  <c r="S180" i="41" s="1"/>
  <c r="AK181" i="13" s="1"/>
  <c r="R183" i="41"/>
  <c r="J184" i="13" s="1"/>
  <c r="R195" i="41"/>
  <c r="J196" i="13" s="1"/>
  <c r="P195" i="41"/>
  <c r="S195" i="41" s="1"/>
  <c r="AK196" i="13" s="1"/>
  <c r="R198" i="41"/>
  <c r="J199" i="13" s="1"/>
  <c r="R211" i="41"/>
  <c r="J212" i="13" s="1"/>
  <c r="P211" i="41"/>
  <c r="S211" i="41" s="1"/>
  <c r="AK212" i="13" s="1"/>
  <c r="R214" i="41"/>
  <c r="J215" i="13" s="1"/>
  <c r="R226" i="41"/>
  <c r="J227" i="13" s="1"/>
  <c r="P226" i="41"/>
  <c r="S226" i="41" s="1"/>
  <c r="AK227" i="13" s="1"/>
  <c r="R229" i="41"/>
  <c r="J230" i="13" s="1"/>
  <c r="R242" i="41"/>
  <c r="J243" i="13" s="1"/>
  <c r="P242" i="41"/>
  <c r="S242" i="41" s="1"/>
  <c r="AK243" i="13" s="1"/>
  <c r="R245" i="41"/>
  <c r="J246" i="13" s="1"/>
  <c r="R257" i="41"/>
  <c r="J258" i="13" s="1"/>
  <c r="P257" i="41"/>
  <c r="S257" i="41" s="1"/>
  <c r="AK258" i="13" s="1"/>
  <c r="R259" i="41"/>
  <c r="J260" i="13" s="1"/>
  <c r="P259" i="41"/>
  <c r="S259" i="41" s="1"/>
  <c r="AK260" i="13" s="1"/>
  <c r="P261" i="41"/>
  <c r="S261" i="41" s="1"/>
  <c r="AK262" i="13" s="1"/>
  <c r="R261" i="41"/>
  <c r="J262" i="13" s="1"/>
  <c r="R266" i="41"/>
  <c r="J267" i="13" s="1"/>
  <c r="P266" i="41"/>
  <c r="S266" i="41" s="1"/>
  <c r="AK267" i="13" s="1"/>
  <c r="R282" i="41"/>
  <c r="J283" i="13" s="1"/>
  <c r="P282" i="41"/>
  <c r="S282" i="41" s="1"/>
  <c r="AK283" i="13" s="1"/>
  <c r="P284" i="41"/>
  <c r="S284" i="41" s="1"/>
  <c r="AK285" i="13" s="1"/>
  <c r="R284" i="41"/>
  <c r="J285" i="13" s="1"/>
  <c r="R289" i="41"/>
  <c r="J290" i="13" s="1"/>
  <c r="P289" i="41"/>
  <c r="S289" i="41" s="1"/>
  <c r="AK290" i="13" s="1"/>
  <c r="R323" i="41"/>
  <c r="J324" i="13" s="1"/>
  <c r="P323" i="41"/>
  <c r="S323" i="41" s="1"/>
  <c r="AK324" i="13" s="1"/>
  <c r="R191" i="41"/>
  <c r="J192" i="13" s="1"/>
  <c r="P191" i="41"/>
  <c r="S191" i="41" s="1"/>
  <c r="AK192" i="13" s="1"/>
  <c r="R207" i="41"/>
  <c r="J208" i="13" s="1"/>
  <c r="P207" i="41"/>
  <c r="S207" i="41" s="1"/>
  <c r="AK208" i="13" s="1"/>
  <c r="R222" i="41"/>
  <c r="J223" i="13" s="1"/>
  <c r="P222" i="41"/>
  <c r="S222" i="41" s="1"/>
  <c r="AK223" i="13" s="1"/>
  <c r="R238" i="41"/>
  <c r="J239" i="13" s="1"/>
  <c r="P238" i="41"/>
  <c r="S238" i="41" s="1"/>
  <c r="AK239" i="13" s="1"/>
  <c r="R253" i="41"/>
  <c r="J254" i="13" s="1"/>
  <c r="P253" i="41"/>
  <c r="S253" i="41" s="1"/>
  <c r="AK254" i="13" s="1"/>
  <c r="R331" i="41"/>
  <c r="J332" i="13" s="1"/>
  <c r="P331" i="41"/>
  <c r="S331" i="41" s="1"/>
  <c r="AK332" i="13" s="1"/>
  <c r="R262" i="41"/>
  <c r="J263" i="13" s="1"/>
  <c r="R285" i="41"/>
  <c r="J286" i="13" s="1"/>
  <c r="R300" i="41"/>
  <c r="J301" i="13" s="1"/>
  <c r="P300" i="41"/>
  <c r="S300" i="41" s="1"/>
  <c r="AK301" i="13" s="1"/>
  <c r="S306" i="41"/>
  <c r="AK307" i="13" s="1"/>
  <c r="R314" i="41"/>
  <c r="J315" i="13" s="1"/>
  <c r="P314" i="41"/>
  <c r="S314" i="41" s="1"/>
  <c r="AK315" i="13" s="1"/>
  <c r="R322" i="41"/>
  <c r="J323" i="13" s="1"/>
  <c r="P322" i="41"/>
  <c r="S322" i="41" s="1"/>
  <c r="AK323" i="13" s="1"/>
  <c r="R330" i="41"/>
  <c r="J331" i="13" s="1"/>
  <c r="P330" i="41"/>
  <c r="S330" i="41" s="1"/>
  <c r="AK331" i="13" s="1"/>
  <c r="R338" i="41"/>
  <c r="J339" i="13" s="1"/>
  <c r="P338" i="41"/>
  <c r="S338" i="41" s="1"/>
  <c r="AK339" i="13" s="1"/>
  <c r="R346" i="41"/>
  <c r="J347" i="13" s="1"/>
  <c r="P346" i="41"/>
  <c r="S346" i="41" s="1"/>
  <c r="AK347" i="13" s="1"/>
  <c r="R354" i="41"/>
  <c r="J355" i="13" s="1"/>
  <c r="P354" i="41"/>
  <c r="S354" i="41" s="1"/>
  <c r="AK355" i="13" s="1"/>
  <c r="R362" i="41"/>
  <c r="J363" i="13" s="1"/>
  <c r="P362" i="41"/>
  <c r="S362" i="41" s="1"/>
  <c r="AK363" i="13" s="1"/>
  <c r="R303" i="41"/>
  <c r="J304" i="13" s="1"/>
  <c r="P303" i="41"/>
  <c r="S303" i="41" s="1"/>
  <c r="AK304" i="13" s="1"/>
  <c r="R310" i="41"/>
  <c r="J311" i="13" s="1"/>
  <c r="P310" i="41"/>
  <c r="S310" i="41" s="1"/>
  <c r="AK311" i="13" s="1"/>
  <c r="R318" i="41"/>
  <c r="J319" i="13" s="1"/>
  <c r="P318" i="41"/>
  <c r="S318" i="41" s="1"/>
  <c r="AK319" i="13" s="1"/>
  <c r="R326" i="41"/>
  <c r="J327" i="13" s="1"/>
  <c r="P326" i="41"/>
  <c r="S326" i="41" s="1"/>
  <c r="AK327" i="13" s="1"/>
  <c r="R334" i="41"/>
  <c r="J335" i="13" s="1"/>
  <c r="P334" i="41"/>
  <c r="S334" i="41" s="1"/>
  <c r="AK335" i="13" s="1"/>
  <c r="R341" i="41"/>
  <c r="J342" i="13" s="1"/>
  <c r="P341" i="41"/>
  <c r="S341" i="41" s="1"/>
  <c r="AK342" i="13" s="1"/>
  <c r="R349" i="41"/>
  <c r="J350" i="13" s="1"/>
  <c r="P349" i="41"/>
  <c r="S349" i="41" s="1"/>
  <c r="AK350" i="13" s="1"/>
  <c r="R357" i="41"/>
  <c r="J358" i="13" s="1"/>
  <c r="P357" i="41"/>
  <c r="S357" i="41" s="1"/>
  <c r="AK358" i="13" s="1"/>
  <c r="R365" i="41"/>
  <c r="J366" i="13" s="1"/>
  <c r="P365" i="41"/>
  <c r="S365" i="41" s="1"/>
  <c r="AK366" i="13" s="1"/>
  <c r="S259" i="40"/>
  <c r="AJ260" i="13" s="1"/>
  <c r="P19" i="40"/>
  <c r="S19" i="40" s="1"/>
  <c r="AJ20" i="13" s="1"/>
  <c r="P20" i="40"/>
  <c r="S20" i="40" s="1"/>
  <c r="AJ21" i="13" s="1"/>
  <c r="P24" i="40"/>
  <c r="S24" i="40" s="1"/>
  <c r="AJ25" i="13" s="1"/>
  <c r="P28" i="40"/>
  <c r="S28" i="40" s="1"/>
  <c r="AJ29" i="13" s="1"/>
  <c r="P32" i="40"/>
  <c r="S32" i="40" s="1"/>
  <c r="AJ33" i="13" s="1"/>
  <c r="R39" i="40"/>
  <c r="I40" i="13" s="1"/>
  <c r="P95" i="40"/>
  <c r="S95" i="40" s="1"/>
  <c r="AJ96" i="13" s="1"/>
  <c r="P98" i="40"/>
  <c r="S98" i="40" s="1"/>
  <c r="AJ99" i="13" s="1"/>
  <c r="P118" i="40"/>
  <c r="S118" i="40" s="1"/>
  <c r="AJ119" i="13" s="1"/>
  <c r="P145" i="40"/>
  <c r="S145" i="40" s="1"/>
  <c r="AJ146" i="13" s="1"/>
  <c r="R181" i="40"/>
  <c r="I182" i="13" s="1"/>
  <c r="S271" i="40"/>
  <c r="AJ272" i="13" s="1"/>
  <c r="P18" i="40"/>
  <c r="S18" i="40" s="1"/>
  <c r="AJ19" i="13" s="1"/>
  <c r="P23" i="40"/>
  <c r="S23" i="40" s="1"/>
  <c r="AJ24" i="13" s="1"/>
  <c r="P27" i="40"/>
  <c r="S27" i="40" s="1"/>
  <c r="AJ28" i="13" s="1"/>
  <c r="P31" i="40"/>
  <c r="S31" i="40" s="1"/>
  <c r="AJ32" i="13" s="1"/>
  <c r="P35" i="40"/>
  <c r="S35" i="40" s="1"/>
  <c r="AJ36" i="13" s="1"/>
  <c r="R40" i="40"/>
  <c r="I41" i="13" s="1"/>
  <c r="R56" i="40"/>
  <c r="I57" i="13" s="1"/>
  <c r="R63" i="40"/>
  <c r="I64" i="13" s="1"/>
  <c r="P74" i="40"/>
  <c r="S74" i="40" s="1"/>
  <c r="AJ75" i="13" s="1"/>
  <c r="P91" i="40"/>
  <c r="S91" i="40" s="1"/>
  <c r="AJ92" i="13" s="1"/>
  <c r="R180" i="40"/>
  <c r="I181" i="13" s="1"/>
  <c r="P197" i="40"/>
  <c r="S197" i="40" s="1"/>
  <c r="AJ198" i="13" s="1"/>
  <c r="R231" i="40"/>
  <c r="I232" i="13" s="1"/>
  <c r="P247" i="40"/>
  <c r="S247" i="40" s="1"/>
  <c r="AJ248" i="13" s="1"/>
  <c r="R270" i="40"/>
  <c r="I271" i="13" s="1"/>
  <c r="R285" i="40"/>
  <c r="I286" i="13" s="1"/>
  <c r="R302" i="40"/>
  <c r="I303" i="13" s="1"/>
  <c r="R310" i="40"/>
  <c r="I311" i="13" s="1"/>
  <c r="P317" i="40"/>
  <c r="S317" i="40" s="1"/>
  <c r="AJ318" i="13" s="1"/>
  <c r="R325" i="40"/>
  <c r="I326" i="13" s="1"/>
  <c r="P340" i="40"/>
  <c r="S340" i="40" s="1"/>
  <c r="AJ341" i="13" s="1"/>
  <c r="R348" i="40"/>
  <c r="I349" i="13" s="1"/>
  <c r="P364" i="40"/>
  <c r="S364" i="40" s="1"/>
  <c r="AJ365" i="13" s="1"/>
  <c r="R21" i="40"/>
  <c r="I22" i="13" s="1"/>
  <c r="R25" i="40"/>
  <c r="I26" i="13" s="1"/>
  <c r="R29" i="40"/>
  <c r="I30" i="13" s="1"/>
  <c r="R92" i="40"/>
  <c r="I93" i="13" s="1"/>
  <c r="R177" i="40"/>
  <c r="I178" i="13" s="1"/>
  <c r="R188" i="40"/>
  <c r="I189" i="13" s="1"/>
  <c r="R223" i="40"/>
  <c r="I224" i="13" s="1"/>
  <c r="R239" i="40"/>
  <c r="I240" i="13" s="1"/>
  <c r="R254" i="40"/>
  <c r="I255" i="13" s="1"/>
  <c r="R262" i="40"/>
  <c r="I263" i="13" s="1"/>
  <c r="R275" i="40"/>
  <c r="I276" i="13" s="1"/>
  <c r="R277" i="40"/>
  <c r="I278" i="13" s="1"/>
  <c r="R293" i="40"/>
  <c r="I294" i="13" s="1"/>
  <c r="R309" i="40"/>
  <c r="I310" i="13" s="1"/>
  <c r="R318" i="40"/>
  <c r="I319" i="13" s="1"/>
  <c r="R333" i="40"/>
  <c r="I334" i="13" s="1"/>
  <c r="R341" i="40"/>
  <c r="I342" i="13" s="1"/>
  <c r="R365" i="40"/>
  <c r="I366" i="13" s="1"/>
  <c r="R117" i="40"/>
  <c r="I118" i="13" s="1"/>
  <c r="P117" i="40"/>
  <c r="S117" i="40" s="1"/>
  <c r="AJ118" i="13" s="1"/>
  <c r="R144" i="40"/>
  <c r="I145" i="13" s="1"/>
  <c r="P144" i="40"/>
  <c r="S144" i="40" s="1"/>
  <c r="AJ145" i="13" s="1"/>
  <c r="R191" i="40"/>
  <c r="I192" i="13" s="1"/>
  <c r="P191" i="40"/>
  <c r="S191" i="40" s="1"/>
  <c r="AJ192" i="13" s="1"/>
  <c r="R15" i="40"/>
  <c r="I16" i="13" s="1"/>
  <c r="R17" i="40"/>
  <c r="I18" i="13" s="1"/>
  <c r="R22" i="40"/>
  <c r="I23" i="13" s="1"/>
  <c r="R26" i="40"/>
  <c r="I27" i="13" s="1"/>
  <c r="R37" i="40"/>
  <c r="I38" i="13" s="1"/>
  <c r="R43" i="40"/>
  <c r="I44" i="13" s="1"/>
  <c r="R45" i="40"/>
  <c r="I46" i="13" s="1"/>
  <c r="R59" i="40"/>
  <c r="I60" i="13" s="1"/>
  <c r="P59" i="40"/>
  <c r="S59" i="40" s="1"/>
  <c r="AJ60" i="13" s="1"/>
  <c r="R64" i="40"/>
  <c r="I65" i="13" s="1"/>
  <c r="P65" i="40"/>
  <c r="S65" i="40" s="1"/>
  <c r="AJ66" i="13" s="1"/>
  <c r="P69" i="40"/>
  <c r="S69" i="40" s="1"/>
  <c r="AJ70" i="13" s="1"/>
  <c r="R73" i="40"/>
  <c r="I74" i="13" s="1"/>
  <c r="P73" i="40"/>
  <c r="S73" i="40" s="1"/>
  <c r="AJ74" i="13" s="1"/>
  <c r="R81" i="40"/>
  <c r="I82" i="13" s="1"/>
  <c r="P81" i="40"/>
  <c r="S81" i="40" s="1"/>
  <c r="AJ82" i="13" s="1"/>
  <c r="P93" i="40"/>
  <c r="S93" i="40" s="1"/>
  <c r="AJ94" i="13" s="1"/>
  <c r="R93" i="40"/>
  <c r="I94" i="13" s="1"/>
  <c r="P102" i="40"/>
  <c r="S102" i="40" s="1"/>
  <c r="AJ103" i="13" s="1"/>
  <c r="P114" i="40"/>
  <c r="S114" i="40" s="1"/>
  <c r="AJ115" i="13" s="1"/>
  <c r="P122" i="40"/>
  <c r="S122" i="40" s="1"/>
  <c r="AJ123" i="13" s="1"/>
  <c r="P141" i="40"/>
  <c r="S141" i="40" s="1"/>
  <c r="AJ142" i="13" s="1"/>
  <c r="P149" i="40"/>
  <c r="S149" i="40" s="1"/>
  <c r="AJ150" i="13" s="1"/>
  <c r="R172" i="40"/>
  <c r="I173" i="13" s="1"/>
  <c r="P172" i="40"/>
  <c r="S172" i="40" s="1"/>
  <c r="AJ173" i="13" s="1"/>
  <c r="R179" i="40"/>
  <c r="I180" i="13" s="1"/>
  <c r="P179" i="40"/>
  <c r="S179" i="40" s="1"/>
  <c r="AJ180" i="13" s="1"/>
  <c r="R55" i="40"/>
  <c r="I56" i="13" s="1"/>
  <c r="P55" i="40"/>
  <c r="S55" i="40" s="1"/>
  <c r="AJ56" i="13" s="1"/>
  <c r="R105" i="40"/>
  <c r="I106" i="13" s="1"/>
  <c r="P105" i="40"/>
  <c r="S105" i="40" s="1"/>
  <c r="AJ106" i="13" s="1"/>
  <c r="R136" i="40"/>
  <c r="I137" i="13" s="1"/>
  <c r="P136" i="40"/>
  <c r="S136" i="40" s="1"/>
  <c r="AJ137" i="13" s="1"/>
  <c r="R36" i="40"/>
  <c r="I37" i="13" s="1"/>
  <c r="S39" i="40"/>
  <c r="AJ40" i="13" s="1"/>
  <c r="S42" i="40"/>
  <c r="AJ43" i="13" s="1"/>
  <c r="R44" i="40"/>
  <c r="I45" i="13" s="1"/>
  <c r="R47" i="40"/>
  <c r="I48" i="13" s="1"/>
  <c r="P47" i="40"/>
  <c r="S47" i="40" s="1"/>
  <c r="AJ48" i="13" s="1"/>
  <c r="R60" i="40"/>
  <c r="I61" i="13" s="1"/>
  <c r="P78" i="40"/>
  <c r="S78" i="40" s="1"/>
  <c r="AJ79" i="13" s="1"/>
  <c r="P86" i="40"/>
  <c r="S86" i="40" s="1"/>
  <c r="AJ87" i="13" s="1"/>
  <c r="R101" i="40"/>
  <c r="I102" i="13" s="1"/>
  <c r="P101" i="40"/>
  <c r="S101" i="40" s="1"/>
  <c r="AJ102" i="13" s="1"/>
  <c r="R109" i="40"/>
  <c r="I110" i="13" s="1"/>
  <c r="R113" i="40"/>
  <c r="I114" i="13" s="1"/>
  <c r="P113" i="40"/>
  <c r="S113" i="40" s="1"/>
  <c r="AJ114" i="13" s="1"/>
  <c r="R121" i="40"/>
  <c r="I122" i="13" s="1"/>
  <c r="P121" i="40"/>
  <c r="S121" i="40" s="1"/>
  <c r="AJ122" i="13" s="1"/>
  <c r="R140" i="40"/>
  <c r="I141" i="13" s="1"/>
  <c r="P140" i="40"/>
  <c r="S140" i="40" s="1"/>
  <c r="AJ141" i="13" s="1"/>
  <c r="R148" i="40"/>
  <c r="I149" i="13" s="1"/>
  <c r="P148" i="40"/>
  <c r="S148" i="40" s="1"/>
  <c r="AJ149" i="13" s="1"/>
  <c r="R160" i="40"/>
  <c r="I161" i="13" s="1"/>
  <c r="P160" i="40"/>
  <c r="S160" i="40" s="1"/>
  <c r="AJ161" i="13" s="1"/>
  <c r="R97" i="40"/>
  <c r="I98" i="13" s="1"/>
  <c r="P97" i="40"/>
  <c r="S97" i="40" s="1"/>
  <c r="AJ98" i="13" s="1"/>
  <c r="R168" i="40"/>
  <c r="I169" i="13" s="1"/>
  <c r="P168" i="40"/>
  <c r="S168" i="40" s="1"/>
  <c r="AJ169" i="13" s="1"/>
  <c r="R356" i="40"/>
  <c r="I357" i="13" s="1"/>
  <c r="P356" i="40"/>
  <c r="S356" i="40" s="1"/>
  <c r="AJ357" i="13" s="1"/>
  <c r="R48" i="40"/>
  <c r="I49" i="13" s="1"/>
  <c r="R51" i="40"/>
  <c r="I52" i="13" s="1"/>
  <c r="P51" i="40"/>
  <c r="S51" i="40" s="1"/>
  <c r="AJ52" i="13" s="1"/>
  <c r="R77" i="40"/>
  <c r="I78" i="13" s="1"/>
  <c r="P77" i="40"/>
  <c r="S77" i="40" s="1"/>
  <c r="AJ78" i="13" s="1"/>
  <c r="R85" i="40"/>
  <c r="I86" i="13" s="1"/>
  <c r="P85" i="40"/>
  <c r="S85" i="40" s="1"/>
  <c r="AJ86" i="13" s="1"/>
  <c r="R153" i="40"/>
  <c r="I154" i="13" s="1"/>
  <c r="P153" i="40"/>
  <c r="S153" i="40" s="1"/>
  <c r="AJ154" i="13" s="1"/>
  <c r="R164" i="40"/>
  <c r="I165" i="13" s="1"/>
  <c r="P164" i="40"/>
  <c r="S164" i="40" s="1"/>
  <c r="AJ165" i="13" s="1"/>
  <c r="R200" i="40"/>
  <c r="I201" i="13" s="1"/>
  <c r="P200" i="40"/>
  <c r="S200" i="40" s="1"/>
  <c r="AJ201" i="13" s="1"/>
  <c r="R281" i="40"/>
  <c r="I282" i="13" s="1"/>
  <c r="P281" i="40"/>
  <c r="S281" i="40" s="1"/>
  <c r="AJ282" i="13" s="1"/>
  <c r="R288" i="40"/>
  <c r="I289" i="13" s="1"/>
  <c r="P288" i="40"/>
  <c r="S288" i="40" s="1"/>
  <c r="AJ289" i="13" s="1"/>
  <c r="R313" i="40"/>
  <c r="I314" i="13" s="1"/>
  <c r="P313" i="40"/>
  <c r="S313" i="40" s="1"/>
  <c r="AJ314" i="13" s="1"/>
  <c r="R320" i="40"/>
  <c r="I321" i="13" s="1"/>
  <c r="P320" i="40"/>
  <c r="S320" i="40" s="1"/>
  <c r="AJ321" i="13" s="1"/>
  <c r="R343" i="40"/>
  <c r="I344" i="13" s="1"/>
  <c r="P343" i="40"/>
  <c r="S343" i="40" s="1"/>
  <c r="AJ344" i="13" s="1"/>
  <c r="R360" i="40"/>
  <c r="I361" i="13" s="1"/>
  <c r="P360" i="40"/>
  <c r="S360" i="40" s="1"/>
  <c r="AJ361" i="13" s="1"/>
  <c r="R30" i="40"/>
  <c r="I31" i="13" s="1"/>
  <c r="R33" i="40"/>
  <c r="I34" i="13" s="1"/>
  <c r="R34" i="40"/>
  <c r="I35" i="13" s="1"/>
  <c r="R38" i="40"/>
  <c r="I39" i="13" s="1"/>
  <c r="R42" i="40"/>
  <c r="I43" i="13" s="1"/>
  <c r="R46" i="40"/>
  <c r="I47" i="13" s="1"/>
  <c r="R50" i="40"/>
  <c r="I51" i="13" s="1"/>
  <c r="R54" i="40"/>
  <c r="I55" i="13" s="1"/>
  <c r="R58" i="40"/>
  <c r="I59" i="13" s="1"/>
  <c r="R62" i="40"/>
  <c r="I63" i="13" s="1"/>
  <c r="R67" i="40"/>
  <c r="I68" i="13" s="1"/>
  <c r="R68" i="40"/>
  <c r="I69" i="13" s="1"/>
  <c r="R71" i="40"/>
  <c r="I72" i="13" s="1"/>
  <c r="S89" i="40"/>
  <c r="AJ90" i="13" s="1"/>
  <c r="S111" i="40"/>
  <c r="AJ112" i="13" s="1"/>
  <c r="R126" i="40"/>
  <c r="I127" i="13" s="1"/>
  <c r="R130" i="40"/>
  <c r="I131" i="13" s="1"/>
  <c r="R134" i="40"/>
  <c r="I135" i="13" s="1"/>
  <c r="R152" i="40"/>
  <c r="I153" i="13" s="1"/>
  <c r="R159" i="40"/>
  <c r="I160" i="13" s="1"/>
  <c r="R163" i="40"/>
  <c r="I164" i="13" s="1"/>
  <c r="R167" i="40"/>
  <c r="I168" i="13" s="1"/>
  <c r="R171" i="40"/>
  <c r="I172" i="13" s="1"/>
  <c r="S176" i="40"/>
  <c r="AJ177" i="13" s="1"/>
  <c r="S184" i="40"/>
  <c r="AJ185" i="13" s="1"/>
  <c r="R192" i="40"/>
  <c r="I193" i="13" s="1"/>
  <c r="P192" i="40"/>
  <c r="S192" i="40" s="1"/>
  <c r="AJ193" i="13" s="1"/>
  <c r="R204" i="40"/>
  <c r="I205" i="13" s="1"/>
  <c r="P204" i="40"/>
  <c r="S204" i="40" s="1"/>
  <c r="AJ205" i="13" s="1"/>
  <c r="S224" i="40"/>
  <c r="AJ225" i="13" s="1"/>
  <c r="R224" i="40"/>
  <c r="I225" i="13" s="1"/>
  <c r="S240" i="40"/>
  <c r="AJ241" i="13" s="1"/>
  <c r="R240" i="40"/>
  <c r="I241" i="13" s="1"/>
  <c r="S255" i="40"/>
  <c r="AJ256" i="13" s="1"/>
  <c r="R255" i="40"/>
  <c r="I256" i="13" s="1"/>
  <c r="S294" i="40"/>
  <c r="AJ295" i="13" s="1"/>
  <c r="R294" i="40"/>
  <c r="I295" i="13" s="1"/>
  <c r="R334" i="40"/>
  <c r="I335" i="13" s="1"/>
  <c r="S334" i="40"/>
  <c r="AJ335" i="13" s="1"/>
  <c r="R352" i="40"/>
  <c r="I353" i="13" s="1"/>
  <c r="S46" i="40"/>
  <c r="AJ47" i="13" s="1"/>
  <c r="S50" i="40"/>
  <c r="AJ51" i="13" s="1"/>
  <c r="S54" i="40"/>
  <c r="AJ55" i="13" s="1"/>
  <c r="S58" i="40"/>
  <c r="AJ59" i="13" s="1"/>
  <c r="S62" i="40"/>
  <c r="AJ63" i="13" s="1"/>
  <c r="R75" i="40"/>
  <c r="I76" i="13" s="1"/>
  <c r="R79" i="40"/>
  <c r="I80" i="13" s="1"/>
  <c r="R83" i="40"/>
  <c r="I84" i="13" s="1"/>
  <c r="S88" i="40"/>
  <c r="AJ89" i="13" s="1"/>
  <c r="S90" i="40"/>
  <c r="AJ91" i="13" s="1"/>
  <c r="R99" i="40"/>
  <c r="I100" i="13" s="1"/>
  <c r="S103" i="40"/>
  <c r="AJ104" i="13" s="1"/>
  <c r="S107" i="40"/>
  <c r="AJ108" i="13" s="1"/>
  <c r="R115" i="40"/>
  <c r="I116" i="13" s="1"/>
  <c r="R119" i="40"/>
  <c r="I120" i="13" s="1"/>
  <c r="R123" i="40"/>
  <c r="I124" i="13" s="1"/>
  <c r="R138" i="40"/>
  <c r="I139" i="13" s="1"/>
  <c r="R142" i="40"/>
  <c r="I143" i="13" s="1"/>
  <c r="R146" i="40"/>
  <c r="I147" i="13" s="1"/>
  <c r="R150" i="40"/>
  <c r="I151" i="13" s="1"/>
  <c r="S152" i="40"/>
  <c r="AJ153" i="13" s="1"/>
  <c r="R157" i="40"/>
  <c r="I158" i="13" s="1"/>
  <c r="S159" i="40"/>
  <c r="AJ160" i="13" s="1"/>
  <c r="S163" i="40"/>
  <c r="AJ164" i="13" s="1"/>
  <c r="S167" i="40"/>
  <c r="AJ168" i="13" s="1"/>
  <c r="S171" i="40"/>
  <c r="AJ172" i="13" s="1"/>
  <c r="R175" i="40"/>
  <c r="I176" i="13" s="1"/>
  <c r="P175" i="40"/>
  <c r="S175" i="40" s="1"/>
  <c r="AJ176" i="13" s="1"/>
  <c r="R183" i="40"/>
  <c r="I184" i="13" s="1"/>
  <c r="P183" i="40"/>
  <c r="S183" i="40" s="1"/>
  <c r="AJ184" i="13" s="1"/>
  <c r="R186" i="40"/>
  <c r="I187" i="13" s="1"/>
  <c r="P186" i="40"/>
  <c r="S186" i="40" s="1"/>
  <c r="AJ187" i="13" s="1"/>
  <c r="R208" i="40"/>
  <c r="I209" i="13" s="1"/>
  <c r="P208" i="40"/>
  <c r="S208" i="40" s="1"/>
  <c r="AJ209" i="13" s="1"/>
  <c r="R246" i="40"/>
  <c r="I247" i="13" s="1"/>
  <c r="P246" i="40"/>
  <c r="S246" i="40" s="1"/>
  <c r="AJ247" i="13" s="1"/>
  <c r="R316" i="40"/>
  <c r="I317" i="13" s="1"/>
  <c r="P316" i="40"/>
  <c r="S316" i="40" s="1"/>
  <c r="AJ317" i="13" s="1"/>
  <c r="R339" i="40"/>
  <c r="I340" i="13" s="1"/>
  <c r="P339" i="40"/>
  <c r="S339" i="40" s="1"/>
  <c r="AJ340" i="13" s="1"/>
  <c r="R363" i="40"/>
  <c r="I364" i="13" s="1"/>
  <c r="P363" i="40"/>
  <c r="S363" i="40" s="1"/>
  <c r="AJ364" i="13" s="1"/>
  <c r="R190" i="40"/>
  <c r="I191" i="13" s="1"/>
  <c r="R195" i="40"/>
  <c r="I196" i="13" s="1"/>
  <c r="R199" i="40"/>
  <c r="I200" i="13" s="1"/>
  <c r="R203" i="40"/>
  <c r="I204" i="13" s="1"/>
  <c r="R207" i="40"/>
  <c r="I208" i="13" s="1"/>
  <c r="R215" i="40"/>
  <c r="I216" i="13" s="1"/>
  <c r="S220" i="40"/>
  <c r="AJ221" i="13" s="1"/>
  <c r="R228" i="40"/>
  <c r="I229" i="13" s="1"/>
  <c r="S232" i="40"/>
  <c r="AJ233" i="13" s="1"/>
  <c r="S236" i="40"/>
  <c r="AJ237" i="13" s="1"/>
  <c r="R244" i="40"/>
  <c r="I245" i="13" s="1"/>
  <c r="S251" i="40"/>
  <c r="AJ252" i="13" s="1"/>
  <c r="S267" i="40"/>
  <c r="AJ268" i="13" s="1"/>
  <c r="S275" i="40"/>
  <c r="AJ276" i="13" s="1"/>
  <c r="R280" i="40"/>
  <c r="I281" i="13" s="1"/>
  <c r="R298" i="40"/>
  <c r="I299" i="13" s="1"/>
  <c r="R307" i="40"/>
  <c r="I308" i="13" s="1"/>
  <c r="R308" i="40"/>
  <c r="I309" i="13" s="1"/>
  <c r="S310" i="40"/>
  <c r="AJ311" i="13" s="1"/>
  <c r="R326" i="40"/>
  <c r="I327" i="13" s="1"/>
  <c r="R330" i="40"/>
  <c r="I331" i="13" s="1"/>
  <c r="R349" i="40"/>
  <c r="I350" i="13" s="1"/>
  <c r="R355" i="40"/>
  <c r="I356" i="13" s="1"/>
  <c r="R359" i="40"/>
  <c r="I360" i="13" s="1"/>
  <c r="S190" i="40"/>
  <c r="AJ191" i="13" s="1"/>
  <c r="S199" i="40"/>
  <c r="AJ200" i="13" s="1"/>
  <c r="S203" i="40"/>
  <c r="AJ204" i="13" s="1"/>
  <c r="S207" i="40"/>
  <c r="AJ208" i="13" s="1"/>
  <c r="S213" i="40"/>
  <c r="AJ214" i="13" s="1"/>
  <c r="S215" i="40"/>
  <c r="AJ216" i="13" s="1"/>
  <c r="S223" i="40"/>
  <c r="AJ224" i="13" s="1"/>
  <c r="S239" i="40"/>
  <c r="AJ240" i="13" s="1"/>
  <c r="S254" i="40"/>
  <c r="AJ255" i="13" s="1"/>
  <c r="S258" i="40"/>
  <c r="AJ259" i="13" s="1"/>
  <c r="S262" i="40"/>
  <c r="AJ263" i="13" s="1"/>
  <c r="S266" i="40"/>
  <c r="AJ267" i="13" s="1"/>
  <c r="S270" i="40"/>
  <c r="AJ271" i="13" s="1"/>
  <c r="S274" i="40"/>
  <c r="AJ275" i="13" s="1"/>
  <c r="S277" i="40"/>
  <c r="AJ278" i="13" s="1"/>
  <c r="S280" i="40"/>
  <c r="AJ281" i="13" s="1"/>
  <c r="S293" i="40"/>
  <c r="AJ294" i="13" s="1"/>
  <c r="S308" i="40"/>
  <c r="AJ309" i="13" s="1"/>
  <c r="S309" i="40"/>
  <c r="AJ310" i="13" s="1"/>
  <c r="S333" i="40"/>
  <c r="AJ334" i="13" s="1"/>
  <c r="S337" i="40"/>
  <c r="AJ338" i="13" s="1"/>
  <c r="S352" i="40"/>
  <c r="AJ353" i="13" s="1"/>
  <c r="S355" i="40"/>
  <c r="AJ356" i="13" s="1"/>
  <c r="S359" i="40"/>
  <c r="AJ360" i="13" s="1"/>
  <c r="R161" i="40"/>
  <c r="I162" i="13" s="1"/>
  <c r="R165" i="40"/>
  <c r="I166" i="13" s="1"/>
  <c r="R169" i="40"/>
  <c r="I170" i="13" s="1"/>
  <c r="R173" i="40"/>
  <c r="I174" i="13" s="1"/>
  <c r="R193" i="40"/>
  <c r="I194" i="13" s="1"/>
  <c r="R201" i="40"/>
  <c r="I202" i="13" s="1"/>
  <c r="S205" i="40"/>
  <c r="AJ206" i="13" s="1"/>
  <c r="S209" i="40"/>
  <c r="AJ210" i="13" s="1"/>
  <c r="S216" i="40"/>
  <c r="AJ217" i="13" s="1"/>
  <c r="R218" i="40"/>
  <c r="I219" i="13" s="1"/>
  <c r="R226" i="40"/>
  <c r="I227" i="13" s="1"/>
  <c r="R230" i="40"/>
  <c r="I231" i="13" s="1"/>
  <c r="R234" i="40"/>
  <c r="I235" i="13" s="1"/>
  <c r="R242" i="40"/>
  <c r="I243" i="13" s="1"/>
  <c r="R249" i="40"/>
  <c r="I250" i="13" s="1"/>
  <c r="P261" i="40"/>
  <c r="S261" i="40" s="1"/>
  <c r="AJ262" i="13" s="1"/>
  <c r="P265" i="40"/>
  <c r="S265" i="40" s="1"/>
  <c r="AJ266" i="13" s="1"/>
  <c r="P269" i="40"/>
  <c r="S269" i="40" s="1"/>
  <c r="AJ270" i="13" s="1"/>
  <c r="P273" i="40"/>
  <c r="S273" i="40" s="1"/>
  <c r="AJ274" i="13" s="1"/>
  <c r="R278" i="40"/>
  <c r="I279" i="13" s="1"/>
  <c r="R282" i="40"/>
  <c r="I283" i="13" s="1"/>
  <c r="R286" i="40"/>
  <c r="I287" i="13" s="1"/>
  <c r="S290" i="40"/>
  <c r="AJ291" i="13" s="1"/>
  <c r="R296" i="40"/>
  <c r="I297" i="13" s="1"/>
  <c r="R303" i="40"/>
  <c r="I304" i="13" s="1"/>
  <c r="R305" i="40"/>
  <c r="I306" i="13" s="1"/>
  <c r="R314" i="40"/>
  <c r="I315" i="13" s="1"/>
  <c r="R324" i="40"/>
  <c r="I325" i="13" s="1"/>
  <c r="R328" i="40"/>
  <c r="I329" i="13" s="1"/>
  <c r="P332" i="40"/>
  <c r="S332" i="40" s="1"/>
  <c r="AJ333" i="13" s="1"/>
  <c r="P336" i="40"/>
  <c r="S336" i="40" s="1"/>
  <c r="AJ337" i="13" s="1"/>
  <c r="S341" i="40"/>
  <c r="AJ342" i="13" s="1"/>
  <c r="R347" i="40"/>
  <c r="I348" i="13" s="1"/>
  <c r="P351" i="40"/>
  <c r="S351" i="40" s="1"/>
  <c r="AJ352" i="13" s="1"/>
  <c r="R357" i="40"/>
  <c r="I358" i="13" s="1"/>
  <c r="R361" i="40"/>
  <c r="I362" i="13" s="1"/>
  <c r="S365" i="40"/>
  <c r="AJ366" i="13" s="1"/>
  <c r="R367" i="40"/>
  <c r="I368" i="13" s="1"/>
  <c r="R368" i="40"/>
  <c r="I369" i="13" s="1"/>
  <c r="R7" i="40"/>
  <c r="I8" i="13" s="1"/>
  <c r="P7" i="40"/>
  <c r="S7" i="40" s="1"/>
  <c r="AJ8" i="13" s="1"/>
  <c r="R11" i="40"/>
  <c r="I12" i="13" s="1"/>
  <c r="P11" i="40"/>
  <c r="S11" i="40" s="1"/>
  <c r="AJ12" i="13" s="1"/>
  <c r="C13" i="40"/>
  <c r="R8" i="40"/>
  <c r="I9" i="13" s="1"/>
  <c r="P8" i="40"/>
  <c r="S8" i="40" s="1"/>
  <c r="AJ9" i="13" s="1"/>
  <c r="R12" i="40"/>
  <c r="I13" i="13" s="1"/>
  <c r="P12" i="40"/>
  <c r="S12" i="40" s="1"/>
  <c r="AJ13" i="13" s="1"/>
  <c r="R4" i="40"/>
  <c r="I5" i="13" s="1"/>
  <c r="P4" i="40"/>
  <c r="S4" i="40" s="1"/>
  <c r="AJ5" i="13" s="1"/>
  <c r="R6" i="40"/>
  <c r="I7" i="13" s="1"/>
  <c r="P6" i="40"/>
  <c r="S6" i="40" s="1"/>
  <c r="AJ7" i="13" s="1"/>
  <c r="R10" i="40"/>
  <c r="I11" i="13" s="1"/>
  <c r="P10" i="40"/>
  <c r="S10" i="40" s="1"/>
  <c r="AJ11" i="13" s="1"/>
  <c r="C12" i="40"/>
  <c r="R14" i="40"/>
  <c r="I15" i="13" s="1"/>
  <c r="P14" i="40"/>
  <c r="S14" i="40" s="1"/>
  <c r="AJ15" i="13" s="1"/>
  <c r="C16" i="40"/>
  <c r="C20" i="40" s="1"/>
  <c r="R5" i="40"/>
  <c r="I6" i="13" s="1"/>
  <c r="P5" i="40"/>
  <c r="S5" i="40" s="1"/>
  <c r="AJ6" i="13" s="1"/>
  <c r="C17" i="40"/>
  <c r="R9" i="40"/>
  <c r="I10" i="13" s="1"/>
  <c r="P9" i="40"/>
  <c r="S9" i="40" s="1"/>
  <c r="AJ10" i="13" s="1"/>
  <c r="R13" i="40"/>
  <c r="I14" i="13" s="1"/>
  <c r="P13" i="40"/>
  <c r="S13" i="40" s="1"/>
  <c r="AJ14" i="13" s="1"/>
  <c r="S33" i="40"/>
  <c r="AJ34" i="13" s="1"/>
  <c r="S48" i="40"/>
  <c r="AJ49" i="13" s="1"/>
  <c r="S75" i="40"/>
  <c r="AJ76" i="13" s="1"/>
  <c r="R108" i="40"/>
  <c r="I109" i="13" s="1"/>
  <c r="P108" i="40"/>
  <c r="S108" i="40" s="1"/>
  <c r="AJ109" i="13" s="1"/>
  <c r="R127" i="40"/>
  <c r="I128" i="13" s="1"/>
  <c r="P127" i="40"/>
  <c r="S127" i="40" s="1"/>
  <c r="AJ128" i="13" s="1"/>
  <c r="R143" i="40"/>
  <c r="I144" i="13" s="1"/>
  <c r="P143" i="40"/>
  <c r="S143" i="40" s="1"/>
  <c r="AJ144" i="13" s="1"/>
  <c r="P15" i="40"/>
  <c r="S15" i="40" s="1"/>
  <c r="AJ16" i="13" s="1"/>
  <c r="P16" i="40"/>
  <c r="S16" i="40" s="1"/>
  <c r="AJ17" i="13" s="1"/>
  <c r="P17" i="40"/>
  <c r="S17" i="40" s="1"/>
  <c r="AJ18" i="13" s="1"/>
  <c r="P22" i="40"/>
  <c r="S22" i="40" s="1"/>
  <c r="AJ23" i="13" s="1"/>
  <c r="P26" i="40"/>
  <c r="S26" i="40" s="1"/>
  <c r="AJ27" i="13" s="1"/>
  <c r="P30" i="40"/>
  <c r="S30" i="40" s="1"/>
  <c r="AJ31" i="13" s="1"/>
  <c r="P34" i="40"/>
  <c r="S34" i="40" s="1"/>
  <c r="AJ35" i="13" s="1"/>
  <c r="P37" i="40"/>
  <c r="S37" i="40" s="1"/>
  <c r="AJ38" i="13" s="1"/>
  <c r="P41" i="40"/>
  <c r="S41" i="40" s="1"/>
  <c r="AJ42" i="13" s="1"/>
  <c r="P45" i="40"/>
  <c r="S45" i="40" s="1"/>
  <c r="AJ46" i="13" s="1"/>
  <c r="P49" i="40"/>
  <c r="S49" i="40" s="1"/>
  <c r="AJ50" i="13" s="1"/>
  <c r="P53" i="40"/>
  <c r="S53" i="40" s="1"/>
  <c r="AJ54" i="13" s="1"/>
  <c r="P57" i="40"/>
  <c r="S57" i="40" s="1"/>
  <c r="AJ58" i="13" s="1"/>
  <c r="P61" i="40"/>
  <c r="S61" i="40" s="1"/>
  <c r="AJ62" i="13" s="1"/>
  <c r="P64" i="40"/>
  <c r="S64" i="40" s="1"/>
  <c r="AJ65" i="13" s="1"/>
  <c r="P68" i="40"/>
  <c r="S68" i="40" s="1"/>
  <c r="AJ69" i="13" s="1"/>
  <c r="P72" i="40"/>
  <c r="S72" i="40" s="1"/>
  <c r="AJ73" i="13" s="1"/>
  <c r="P76" i="40"/>
  <c r="S76" i="40" s="1"/>
  <c r="AJ77" i="13" s="1"/>
  <c r="P80" i="40"/>
  <c r="S80" i="40" s="1"/>
  <c r="AJ81" i="13" s="1"/>
  <c r="P84" i="40"/>
  <c r="S84" i="40" s="1"/>
  <c r="AJ85" i="13" s="1"/>
  <c r="P87" i="40"/>
  <c r="S87" i="40" s="1"/>
  <c r="AJ88" i="13" s="1"/>
  <c r="R89" i="40"/>
  <c r="I90" i="13" s="1"/>
  <c r="R90" i="40"/>
  <c r="I91" i="13" s="1"/>
  <c r="P94" i="40"/>
  <c r="S94" i="40" s="1"/>
  <c r="AJ95" i="13" s="1"/>
  <c r="R104" i="40"/>
  <c r="I105" i="13" s="1"/>
  <c r="P104" i="40"/>
  <c r="S104" i="40" s="1"/>
  <c r="AJ105" i="13" s="1"/>
  <c r="R107" i="40"/>
  <c r="I108" i="13" s="1"/>
  <c r="P109" i="40"/>
  <c r="S109" i="40" s="1"/>
  <c r="AJ110" i="13" s="1"/>
  <c r="S123" i="40"/>
  <c r="AJ124" i="13" s="1"/>
  <c r="S130" i="40"/>
  <c r="AJ131" i="13" s="1"/>
  <c r="R139" i="40"/>
  <c r="I140" i="13" s="1"/>
  <c r="P139" i="40"/>
  <c r="S139" i="40" s="1"/>
  <c r="AJ140" i="13" s="1"/>
  <c r="S146" i="40"/>
  <c r="AJ147" i="13" s="1"/>
  <c r="R162" i="40"/>
  <c r="I163" i="13" s="1"/>
  <c r="P162" i="40"/>
  <c r="S162" i="40" s="1"/>
  <c r="AJ163" i="13" s="1"/>
  <c r="S169" i="40"/>
  <c r="AJ170" i="13" s="1"/>
  <c r="R178" i="40"/>
  <c r="I179" i="13" s="1"/>
  <c r="P178" i="40"/>
  <c r="S178" i="40" s="1"/>
  <c r="AJ179" i="13" s="1"/>
  <c r="R221" i="40"/>
  <c r="I222" i="13" s="1"/>
  <c r="P221" i="40"/>
  <c r="S221" i="40" s="1"/>
  <c r="AJ222" i="13" s="1"/>
  <c r="R238" i="40"/>
  <c r="I239" i="13" s="1"/>
  <c r="P238" i="40"/>
  <c r="S238" i="40" s="1"/>
  <c r="AJ239" i="13" s="1"/>
  <c r="R257" i="40"/>
  <c r="I258" i="13" s="1"/>
  <c r="P257" i="40"/>
  <c r="S257" i="40" s="1"/>
  <c r="AJ258" i="13" s="1"/>
  <c r="S25" i="40"/>
  <c r="AJ26" i="13" s="1"/>
  <c r="S29" i="40"/>
  <c r="AJ30" i="13" s="1"/>
  <c r="S36" i="40"/>
  <c r="AJ37" i="13" s="1"/>
  <c r="S44" i="40"/>
  <c r="AJ45" i="13" s="1"/>
  <c r="S52" i="40"/>
  <c r="AJ53" i="13" s="1"/>
  <c r="S56" i="40"/>
  <c r="AJ57" i="13" s="1"/>
  <c r="S63" i="40"/>
  <c r="AJ64" i="13" s="1"/>
  <c r="S67" i="40"/>
  <c r="AJ68" i="13" s="1"/>
  <c r="S83" i="40"/>
  <c r="AJ84" i="13" s="1"/>
  <c r="S99" i="40"/>
  <c r="AJ100" i="13" s="1"/>
  <c r="S115" i="40"/>
  <c r="AJ116" i="13" s="1"/>
  <c r="R166" i="40"/>
  <c r="I167" i="13" s="1"/>
  <c r="P166" i="40"/>
  <c r="S166" i="40" s="1"/>
  <c r="AJ167" i="13" s="1"/>
  <c r="S194" i="40"/>
  <c r="AJ195" i="13" s="1"/>
  <c r="R194" i="40"/>
  <c r="I195" i="13" s="1"/>
  <c r="R291" i="40"/>
  <c r="I292" i="13" s="1"/>
  <c r="P291" i="40"/>
  <c r="S291" i="40" s="1"/>
  <c r="AJ292" i="13" s="1"/>
  <c r="R100" i="40"/>
  <c r="I101" i="13" s="1"/>
  <c r="P100" i="40"/>
  <c r="S100" i="40" s="1"/>
  <c r="AJ101" i="13" s="1"/>
  <c r="R103" i="40"/>
  <c r="I104" i="13" s="1"/>
  <c r="R116" i="40"/>
  <c r="I117" i="13" s="1"/>
  <c r="P116" i="40"/>
  <c r="S116" i="40" s="1"/>
  <c r="AJ117" i="13" s="1"/>
  <c r="S119" i="40"/>
  <c r="AJ120" i="13" s="1"/>
  <c r="S126" i="40"/>
  <c r="AJ127" i="13" s="1"/>
  <c r="R135" i="40"/>
  <c r="I136" i="13" s="1"/>
  <c r="P135" i="40"/>
  <c r="S135" i="40" s="1"/>
  <c r="AJ136" i="13" s="1"/>
  <c r="S142" i="40"/>
  <c r="AJ143" i="13" s="1"/>
  <c r="R151" i="40"/>
  <c r="I152" i="13" s="1"/>
  <c r="P151" i="40"/>
  <c r="S151" i="40" s="1"/>
  <c r="AJ152" i="13" s="1"/>
  <c r="R158" i="40"/>
  <c r="I159" i="13" s="1"/>
  <c r="P158" i="40"/>
  <c r="S158" i="40" s="1"/>
  <c r="AJ159" i="13" s="1"/>
  <c r="S165" i="40"/>
  <c r="AJ166" i="13" s="1"/>
  <c r="R174" i="40"/>
  <c r="I175" i="13" s="1"/>
  <c r="P174" i="40"/>
  <c r="S174" i="40" s="1"/>
  <c r="AJ175" i="13" s="1"/>
  <c r="S181" i="40"/>
  <c r="AJ182" i="13" s="1"/>
  <c r="R189" i="40"/>
  <c r="I190" i="13" s="1"/>
  <c r="P189" i="40"/>
  <c r="S189" i="40" s="1"/>
  <c r="AJ190" i="13" s="1"/>
  <c r="R211" i="40"/>
  <c r="I212" i="13" s="1"/>
  <c r="P211" i="40"/>
  <c r="S211" i="40" s="1"/>
  <c r="AJ212" i="13" s="1"/>
  <c r="S228" i="40"/>
  <c r="AJ229" i="13" s="1"/>
  <c r="P248" i="40"/>
  <c r="S248" i="40" s="1"/>
  <c r="AJ249" i="13" s="1"/>
  <c r="R248" i="40"/>
  <c r="I249" i="13" s="1"/>
  <c r="R263" i="40"/>
  <c r="I264" i="13" s="1"/>
  <c r="S263" i="40"/>
  <c r="AJ264" i="13" s="1"/>
  <c r="R268" i="40"/>
  <c r="I269" i="13" s="1"/>
  <c r="P268" i="40"/>
  <c r="S268" i="40" s="1"/>
  <c r="AJ269" i="13" s="1"/>
  <c r="R283" i="40"/>
  <c r="I284" i="13" s="1"/>
  <c r="P283" i="40"/>
  <c r="S283" i="40" s="1"/>
  <c r="AJ284" i="13" s="1"/>
  <c r="R299" i="40"/>
  <c r="I300" i="13" s="1"/>
  <c r="P299" i="40"/>
  <c r="S299" i="40" s="1"/>
  <c r="AJ300" i="13" s="1"/>
  <c r="S21" i="40"/>
  <c r="AJ22" i="13" s="1"/>
  <c r="S40" i="40"/>
  <c r="AJ41" i="13" s="1"/>
  <c r="S60" i="40"/>
  <c r="AJ61" i="13" s="1"/>
  <c r="S79" i="40"/>
  <c r="AJ80" i="13" s="1"/>
  <c r="S92" i="40"/>
  <c r="AJ93" i="13" s="1"/>
  <c r="R120" i="40"/>
  <c r="I121" i="13" s="1"/>
  <c r="P120" i="40"/>
  <c r="S120" i="40" s="1"/>
  <c r="AJ121" i="13" s="1"/>
  <c r="R182" i="40"/>
  <c r="I183" i="13" s="1"/>
  <c r="P182" i="40"/>
  <c r="S182" i="40" s="1"/>
  <c r="AJ183" i="13" s="1"/>
  <c r="R196" i="40"/>
  <c r="I197" i="13" s="1"/>
  <c r="P196" i="40"/>
  <c r="S196" i="40" s="1"/>
  <c r="AJ197" i="13" s="1"/>
  <c r="R210" i="40"/>
  <c r="I211" i="13" s="1"/>
  <c r="P210" i="40"/>
  <c r="S210" i="40" s="1"/>
  <c r="AJ211" i="13" s="1"/>
  <c r="R96" i="40"/>
  <c r="I97" i="13" s="1"/>
  <c r="P96" i="40"/>
  <c r="S96" i="40" s="1"/>
  <c r="AJ97" i="13" s="1"/>
  <c r="R112" i="40"/>
  <c r="I113" i="13" s="1"/>
  <c r="P112" i="40"/>
  <c r="S112" i="40" s="1"/>
  <c r="AJ113" i="13" s="1"/>
  <c r="R131" i="40"/>
  <c r="I132" i="13" s="1"/>
  <c r="P131" i="40"/>
  <c r="S131" i="40" s="1"/>
  <c r="AJ132" i="13" s="1"/>
  <c r="S138" i="40"/>
  <c r="AJ139" i="13" s="1"/>
  <c r="R147" i="40"/>
  <c r="I148" i="13" s="1"/>
  <c r="P147" i="40"/>
  <c r="S147" i="40" s="1"/>
  <c r="AJ148" i="13" s="1"/>
  <c r="S154" i="40"/>
  <c r="AJ155" i="13" s="1"/>
  <c r="S161" i="40"/>
  <c r="AJ162" i="13" s="1"/>
  <c r="R170" i="40"/>
  <c r="I171" i="13" s="1"/>
  <c r="P170" i="40"/>
  <c r="S170" i="40" s="1"/>
  <c r="AJ171" i="13" s="1"/>
  <c r="S177" i="40"/>
  <c r="AJ178" i="13" s="1"/>
  <c r="R185" i="40"/>
  <c r="I186" i="13" s="1"/>
  <c r="P185" i="40"/>
  <c r="S185" i="40" s="1"/>
  <c r="AJ186" i="13" s="1"/>
  <c r="S201" i="40"/>
  <c r="AJ202" i="13" s="1"/>
  <c r="R222" i="40"/>
  <c r="I223" i="13" s="1"/>
  <c r="P222" i="40"/>
  <c r="S222" i="40" s="1"/>
  <c r="AJ223" i="13" s="1"/>
  <c r="R237" i="40"/>
  <c r="I238" i="13" s="1"/>
  <c r="P237" i="40"/>
  <c r="S237" i="40" s="1"/>
  <c r="AJ238" i="13" s="1"/>
  <c r="R206" i="40"/>
  <c r="I207" i="13" s="1"/>
  <c r="P206" i="40"/>
  <c r="S206" i="40" s="1"/>
  <c r="AJ207" i="13" s="1"/>
  <c r="R209" i="40"/>
  <c r="I210" i="13" s="1"/>
  <c r="R216" i="40"/>
  <c r="I217" i="13" s="1"/>
  <c r="R217" i="40"/>
  <c r="I218" i="13" s="1"/>
  <c r="P217" i="40"/>
  <c r="S217" i="40" s="1"/>
  <c r="AJ218" i="13" s="1"/>
  <c r="R220" i="40"/>
  <c r="I221" i="13" s="1"/>
  <c r="R233" i="40"/>
  <c r="I234" i="13" s="1"/>
  <c r="P233" i="40"/>
  <c r="S233" i="40" s="1"/>
  <c r="AJ234" i="13" s="1"/>
  <c r="R236" i="40"/>
  <c r="I237" i="13" s="1"/>
  <c r="R253" i="40"/>
  <c r="I254" i="13" s="1"/>
  <c r="P253" i="40"/>
  <c r="S253" i="40" s="1"/>
  <c r="AJ254" i="13" s="1"/>
  <c r="R256" i="40"/>
  <c r="I257" i="13" s="1"/>
  <c r="P256" i="40"/>
  <c r="S256" i="40" s="1"/>
  <c r="AJ257" i="13" s="1"/>
  <c r="R271" i="40"/>
  <c r="I272" i="13" s="1"/>
  <c r="R304" i="40"/>
  <c r="I305" i="13" s="1"/>
  <c r="P304" i="40"/>
  <c r="S304" i="40" s="1"/>
  <c r="AJ305" i="13" s="1"/>
  <c r="R202" i="40"/>
  <c r="I203" i="13" s="1"/>
  <c r="P202" i="40"/>
  <c r="S202" i="40" s="1"/>
  <c r="AJ203" i="13" s="1"/>
  <c r="R205" i="40"/>
  <c r="I206" i="13" s="1"/>
  <c r="R229" i="40"/>
  <c r="I230" i="13" s="1"/>
  <c r="P229" i="40"/>
  <c r="S229" i="40" s="1"/>
  <c r="AJ230" i="13" s="1"/>
  <c r="R232" i="40"/>
  <c r="I233" i="13" s="1"/>
  <c r="R245" i="40"/>
  <c r="I246" i="13" s="1"/>
  <c r="P245" i="40"/>
  <c r="S245" i="40" s="1"/>
  <c r="AJ246" i="13" s="1"/>
  <c r="R259" i="40"/>
  <c r="I260" i="13" s="1"/>
  <c r="R276" i="40"/>
  <c r="I277" i="13" s="1"/>
  <c r="P276" i="40"/>
  <c r="S276" i="40" s="1"/>
  <c r="AJ277" i="13" s="1"/>
  <c r="R284" i="40"/>
  <c r="I285" i="13" s="1"/>
  <c r="P284" i="40"/>
  <c r="S284" i="40" s="1"/>
  <c r="AJ285" i="13" s="1"/>
  <c r="R292" i="40"/>
  <c r="I293" i="13" s="1"/>
  <c r="P292" i="40"/>
  <c r="S292" i="40" s="1"/>
  <c r="AJ293" i="13" s="1"/>
  <c r="R300" i="40"/>
  <c r="I301" i="13" s="1"/>
  <c r="P300" i="40"/>
  <c r="S300" i="40" s="1"/>
  <c r="AJ301" i="13" s="1"/>
  <c r="R331" i="40"/>
  <c r="I332" i="13" s="1"/>
  <c r="P331" i="40"/>
  <c r="S331" i="40" s="1"/>
  <c r="AJ332" i="13" s="1"/>
  <c r="R198" i="40"/>
  <c r="I199" i="13" s="1"/>
  <c r="P198" i="40"/>
  <c r="S198" i="40" s="1"/>
  <c r="AJ199" i="13" s="1"/>
  <c r="R214" i="40"/>
  <c r="I215" i="13" s="1"/>
  <c r="P214" i="40"/>
  <c r="S214" i="40" s="1"/>
  <c r="AJ215" i="13" s="1"/>
  <c r="R225" i="40"/>
  <c r="I226" i="13" s="1"/>
  <c r="P225" i="40"/>
  <c r="S225" i="40" s="1"/>
  <c r="AJ226" i="13" s="1"/>
  <c r="R241" i="40"/>
  <c r="I242" i="13" s="1"/>
  <c r="P241" i="40"/>
  <c r="S241" i="40" s="1"/>
  <c r="AJ242" i="13" s="1"/>
  <c r="R252" i="40"/>
  <c r="I253" i="13" s="1"/>
  <c r="P252" i="40"/>
  <c r="S252" i="40" s="1"/>
  <c r="AJ253" i="13" s="1"/>
  <c r="S322" i="40"/>
  <c r="AJ323" i="13" s="1"/>
  <c r="R346" i="40"/>
  <c r="I347" i="13" s="1"/>
  <c r="P346" i="40"/>
  <c r="S346" i="40" s="1"/>
  <c r="AJ347" i="13" s="1"/>
  <c r="S361" i="40"/>
  <c r="AJ362" i="13" s="1"/>
  <c r="R251" i="40"/>
  <c r="I252" i="13" s="1"/>
  <c r="R264" i="40"/>
  <c r="I265" i="13" s="1"/>
  <c r="P264" i="40"/>
  <c r="S264" i="40" s="1"/>
  <c r="AJ265" i="13" s="1"/>
  <c r="R311" i="40"/>
  <c r="I312" i="13" s="1"/>
  <c r="P311" i="40"/>
  <c r="S311" i="40" s="1"/>
  <c r="AJ312" i="13" s="1"/>
  <c r="P312" i="40"/>
  <c r="S312" i="40" s="1"/>
  <c r="AJ313" i="13" s="1"/>
  <c r="R315" i="40"/>
  <c r="I316" i="13" s="1"/>
  <c r="P315" i="40"/>
  <c r="S315" i="40" s="1"/>
  <c r="AJ316" i="13" s="1"/>
  <c r="S330" i="40"/>
  <c r="AJ331" i="13" s="1"/>
  <c r="R345" i="40"/>
  <c r="I346" i="13" s="1"/>
  <c r="S345" i="40"/>
  <c r="AJ346" i="13" s="1"/>
  <c r="R354" i="40"/>
  <c r="I355" i="13" s="1"/>
  <c r="P354" i="40"/>
  <c r="S354" i="40" s="1"/>
  <c r="AJ355" i="13" s="1"/>
  <c r="R260" i="40"/>
  <c r="I261" i="13" s="1"/>
  <c r="P260" i="40"/>
  <c r="S260" i="40" s="1"/>
  <c r="AJ261" i="13" s="1"/>
  <c r="R272" i="40"/>
  <c r="I273" i="13" s="1"/>
  <c r="P272" i="40"/>
  <c r="S272" i="40" s="1"/>
  <c r="AJ273" i="13" s="1"/>
  <c r="R279" i="40"/>
  <c r="I280" i="13" s="1"/>
  <c r="P279" i="40"/>
  <c r="S279" i="40" s="1"/>
  <c r="AJ280" i="13" s="1"/>
  <c r="R287" i="40"/>
  <c r="I288" i="13" s="1"/>
  <c r="P287" i="40"/>
  <c r="S287" i="40" s="1"/>
  <c r="AJ288" i="13" s="1"/>
  <c r="R295" i="40"/>
  <c r="I296" i="13" s="1"/>
  <c r="P295" i="40"/>
  <c r="S295" i="40" s="1"/>
  <c r="AJ296" i="13" s="1"/>
  <c r="R323" i="40"/>
  <c r="I324" i="13" s="1"/>
  <c r="P323" i="40"/>
  <c r="S323" i="40" s="1"/>
  <c r="AJ324" i="13" s="1"/>
  <c r="R338" i="40"/>
  <c r="I339" i="13" s="1"/>
  <c r="P338" i="40"/>
  <c r="S338" i="40" s="1"/>
  <c r="AJ339" i="13" s="1"/>
  <c r="R353" i="40"/>
  <c r="I354" i="13" s="1"/>
  <c r="S353" i="40"/>
  <c r="AJ354" i="13" s="1"/>
  <c r="R362" i="40"/>
  <c r="I363" i="13" s="1"/>
  <c r="P362" i="40"/>
  <c r="S362" i="40" s="1"/>
  <c r="AJ363" i="13" s="1"/>
  <c r="R319" i="40"/>
  <c r="I320" i="13" s="1"/>
  <c r="P319" i="40"/>
  <c r="S319" i="40" s="1"/>
  <c r="AJ320" i="13" s="1"/>
  <c r="R327" i="40"/>
  <c r="I328" i="13" s="1"/>
  <c r="P327" i="40"/>
  <c r="S327" i="40" s="1"/>
  <c r="AJ328" i="13" s="1"/>
  <c r="R335" i="40"/>
  <c r="I336" i="13" s="1"/>
  <c r="P335" i="40"/>
  <c r="S335" i="40" s="1"/>
  <c r="AJ336" i="13" s="1"/>
  <c r="P301" i="40"/>
  <c r="S301" i="40" s="1"/>
  <c r="AJ302" i="13" s="1"/>
  <c r="R342" i="40"/>
  <c r="I343" i="13" s="1"/>
  <c r="P342" i="40"/>
  <c r="S342" i="40" s="1"/>
  <c r="AJ343" i="13" s="1"/>
  <c r="R350" i="40"/>
  <c r="I351" i="13" s="1"/>
  <c r="P350" i="40"/>
  <c r="S350" i="40" s="1"/>
  <c r="AJ351" i="13" s="1"/>
  <c r="R358" i="40"/>
  <c r="I359" i="13" s="1"/>
  <c r="P358" i="40"/>
  <c r="S358" i="40" s="1"/>
  <c r="AJ359" i="13" s="1"/>
  <c r="R366" i="40"/>
  <c r="I367" i="13" s="1"/>
  <c r="P366" i="40"/>
  <c r="S366" i="40" s="1"/>
  <c r="AJ367" i="13" s="1"/>
  <c r="R184" i="39"/>
  <c r="H185" i="13" s="1"/>
  <c r="R245" i="39"/>
  <c r="H246" i="13" s="1"/>
  <c r="P270" i="39"/>
  <c r="S270" i="39" s="1"/>
  <c r="AI271" i="13" s="1"/>
  <c r="P282" i="39"/>
  <c r="S282" i="39" s="1"/>
  <c r="AI283" i="13" s="1"/>
  <c r="P106" i="39"/>
  <c r="R110" i="39"/>
  <c r="H111" i="13" s="1"/>
  <c r="R134" i="39"/>
  <c r="H135" i="13" s="1"/>
  <c r="R138" i="39"/>
  <c r="H139" i="13" s="1"/>
  <c r="R161" i="39"/>
  <c r="H162" i="13" s="1"/>
  <c r="R185" i="39"/>
  <c r="H186" i="13" s="1"/>
  <c r="R219" i="39"/>
  <c r="H220" i="13" s="1"/>
  <c r="P240" i="39"/>
  <c r="S240" i="39" s="1"/>
  <c r="AI241" i="13" s="1"/>
  <c r="P336" i="39"/>
  <c r="S336" i="39" s="1"/>
  <c r="AI337" i="13" s="1"/>
  <c r="R358" i="39"/>
  <c r="H359" i="13" s="1"/>
  <c r="S360" i="39"/>
  <c r="AI361" i="13" s="1"/>
  <c r="R14" i="39"/>
  <c r="H15" i="13" s="1"/>
  <c r="R53" i="39"/>
  <c r="H54" i="13" s="1"/>
  <c r="S108" i="39"/>
  <c r="AI109" i="13" s="1"/>
  <c r="S166" i="39"/>
  <c r="AI167" i="13" s="1"/>
  <c r="R192" i="39"/>
  <c r="H193" i="13" s="1"/>
  <c r="S337" i="39"/>
  <c r="AI338" i="13" s="1"/>
  <c r="R7" i="39"/>
  <c r="H8" i="13" s="1"/>
  <c r="R10" i="39"/>
  <c r="H11" i="13" s="1"/>
  <c r="R17" i="39"/>
  <c r="H18" i="13" s="1"/>
  <c r="S21" i="39"/>
  <c r="AI22" i="13" s="1"/>
  <c r="R23" i="39"/>
  <c r="H24" i="13" s="1"/>
  <c r="S29" i="39"/>
  <c r="AI30" i="13" s="1"/>
  <c r="R33" i="39"/>
  <c r="H34" i="13" s="1"/>
  <c r="S51" i="39"/>
  <c r="AI52" i="13" s="1"/>
  <c r="S54" i="39"/>
  <c r="AI55" i="13" s="1"/>
  <c r="S56" i="39"/>
  <c r="AI57" i="13" s="1"/>
  <c r="S58" i="39"/>
  <c r="AI59" i="13" s="1"/>
  <c r="R62" i="39"/>
  <c r="H63" i="13" s="1"/>
  <c r="R111" i="39"/>
  <c r="H112" i="13" s="1"/>
  <c r="R115" i="39"/>
  <c r="H116" i="13" s="1"/>
  <c r="P122" i="39"/>
  <c r="S122" i="39" s="1"/>
  <c r="AI123" i="13" s="1"/>
  <c r="R132" i="39"/>
  <c r="H133" i="13" s="1"/>
  <c r="S134" i="39"/>
  <c r="AI135" i="13" s="1"/>
  <c r="S136" i="39"/>
  <c r="AI137" i="13" s="1"/>
  <c r="S143" i="39"/>
  <c r="AI144" i="13" s="1"/>
  <c r="S149" i="39"/>
  <c r="AI150" i="13" s="1"/>
  <c r="S151" i="39"/>
  <c r="AI152" i="13" s="1"/>
  <c r="R155" i="39"/>
  <c r="H156" i="13" s="1"/>
  <c r="S164" i="39"/>
  <c r="AI165" i="13" s="1"/>
  <c r="S185" i="39"/>
  <c r="AI186" i="13" s="1"/>
  <c r="R199" i="39"/>
  <c r="H200" i="13" s="1"/>
  <c r="S201" i="39"/>
  <c r="AI202" i="13" s="1"/>
  <c r="S205" i="39"/>
  <c r="AI206" i="13" s="1"/>
  <c r="R211" i="39"/>
  <c r="H212" i="13" s="1"/>
  <c r="S229" i="39"/>
  <c r="AI230" i="13" s="1"/>
  <c r="S231" i="39"/>
  <c r="AI232" i="13" s="1"/>
  <c r="S261" i="39"/>
  <c r="AI262" i="13" s="1"/>
  <c r="R263" i="39"/>
  <c r="H264" i="13" s="1"/>
  <c r="P277" i="39"/>
  <c r="S277" i="39" s="1"/>
  <c r="AI278" i="13" s="1"/>
  <c r="R280" i="39"/>
  <c r="H281" i="13" s="1"/>
  <c r="S284" i="39"/>
  <c r="AI285" i="13" s="1"/>
  <c r="S294" i="39"/>
  <c r="AI295" i="13" s="1"/>
  <c r="S314" i="39"/>
  <c r="AI315" i="13" s="1"/>
  <c r="R331" i="39"/>
  <c r="H332" i="13" s="1"/>
  <c r="S333" i="39"/>
  <c r="AI334" i="13" s="1"/>
  <c r="S335" i="39"/>
  <c r="AI336" i="13" s="1"/>
  <c r="R363" i="39"/>
  <c r="H364" i="13" s="1"/>
  <c r="S367" i="39"/>
  <c r="AI368" i="13" s="1"/>
  <c r="S14" i="39"/>
  <c r="AI15" i="13" s="1"/>
  <c r="R91" i="39"/>
  <c r="H92" i="13" s="1"/>
  <c r="S93" i="39"/>
  <c r="AI94" i="13" s="1"/>
  <c r="S110" i="39"/>
  <c r="AI111" i="13" s="1"/>
  <c r="R125" i="39"/>
  <c r="H126" i="13" s="1"/>
  <c r="R129" i="39"/>
  <c r="H130" i="13" s="1"/>
  <c r="S180" i="39"/>
  <c r="AI181" i="13" s="1"/>
  <c r="S188" i="39"/>
  <c r="AI189" i="13" s="1"/>
  <c r="R200" i="39"/>
  <c r="H201" i="13" s="1"/>
  <c r="R220" i="39"/>
  <c r="H221" i="13" s="1"/>
  <c r="S274" i="39"/>
  <c r="AI275" i="13" s="1"/>
  <c r="S276" i="39"/>
  <c r="AI277" i="13" s="1"/>
  <c r="R6" i="39"/>
  <c r="H7" i="13" s="1"/>
  <c r="R46" i="39"/>
  <c r="H47" i="13" s="1"/>
  <c r="R88" i="39"/>
  <c r="H89" i="13" s="1"/>
  <c r="R169" i="39"/>
  <c r="H170" i="13" s="1"/>
  <c r="R189" i="39"/>
  <c r="H190" i="13" s="1"/>
  <c r="R252" i="39"/>
  <c r="H253" i="13" s="1"/>
  <c r="R92" i="39"/>
  <c r="H93" i="13" s="1"/>
  <c r="P95" i="39"/>
  <c r="S95" i="39" s="1"/>
  <c r="AI96" i="13" s="1"/>
  <c r="R97" i="39"/>
  <c r="H98" i="13" s="1"/>
  <c r="P111" i="39"/>
  <c r="S111" i="39" s="1"/>
  <c r="AI112" i="13" s="1"/>
  <c r="P150" i="39"/>
  <c r="S150" i="39" s="1"/>
  <c r="AI151" i="13" s="1"/>
  <c r="P154" i="39"/>
  <c r="S154" i="39" s="1"/>
  <c r="AI155" i="13" s="1"/>
  <c r="S158" i="39"/>
  <c r="AI159" i="13" s="1"/>
  <c r="R164" i="39"/>
  <c r="H165" i="13" s="1"/>
  <c r="R170" i="39"/>
  <c r="H171" i="13" s="1"/>
  <c r="P187" i="39"/>
  <c r="S187" i="39" s="1"/>
  <c r="AI188" i="13" s="1"/>
  <c r="P196" i="39"/>
  <c r="S196" i="39" s="1"/>
  <c r="AI197" i="13" s="1"/>
  <c r="P199" i="39"/>
  <c r="S199" i="39" s="1"/>
  <c r="AI200" i="13" s="1"/>
  <c r="P208" i="39"/>
  <c r="S208" i="39" s="1"/>
  <c r="AI209" i="13" s="1"/>
  <c r="P211" i="39"/>
  <c r="S211" i="39" s="1"/>
  <c r="AI212" i="13" s="1"/>
  <c r="P212" i="39"/>
  <c r="S212" i="39" s="1"/>
  <c r="AI213" i="13" s="1"/>
  <c r="R231" i="39"/>
  <c r="H232" i="13" s="1"/>
  <c r="P236" i="39"/>
  <c r="S236" i="39" s="1"/>
  <c r="AI237" i="13" s="1"/>
  <c r="P254" i="39"/>
  <c r="S254" i="39" s="1"/>
  <c r="AI255" i="13" s="1"/>
  <c r="P263" i="39"/>
  <c r="S263" i="39" s="1"/>
  <c r="AI264" i="13" s="1"/>
  <c r="P266" i="39"/>
  <c r="S266" i="39" s="1"/>
  <c r="AI267" i="13" s="1"/>
  <c r="R271" i="39"/>
  <c r="H272" i="13" s="1"/>
  <c r="R272" i="39"/>
  <c r="H273" i="13" s="1"/>
  <c r="R279" i="39"/>
  <c r="H280" i="13" s="1"/>
  <c r="P280" i="39"/>
  <c r="S280" i="39" s="1"/>
  <c r="AI281" i="13" s="1"/>
  <c r="S283" i="39"/>
  <c r="AI284" i="13" s="1"/>
  <c r="R290" i="39"/>
  <c r="H291" i="13" s="1"/>
  <c r="R297" i="39"/>
  <c r="H298" i="13" s="1"/>
  <c r="R298" i="39"/>
  <c r="H299" i="13" s="1"/>
  <c r="R305" i="39"/>
  <c r="H306" i="13" s="1"/>
  <c r="R324" i="39"/>
  <c r="H325" i="13" s="1"/>
  <c r="R343" i="39"/>
  <c r="H344" i="13" s="1"/>
  <c r="P10" i="39"/>
  <c r="S10" i="39" s="1"/>
  <c r="AI11" i="13" s="1"/>
  <c r="R34" i="39"/>
  <c r="H35" i="13" s="1"/>
  <c r="P49" i="39"/>
  <c r="S49" i="39" s="1"/>
  <c r="AI50" i="13" s="1"/>
  <c r="R201" i="39"/>
  <c r="H202" i="13" s="1"/>
  <c r="R291" i="39"/>
  <c r="H292" i="13" s="1"/>
  <c r="R309" i="39"/>
  <c r="H310" i="13" s="1"/>
  <c r="R335" i="39"/>
  <c r="H336" i="13" s="1"/>
  <c r="P23" i="39"/>
  <c r="S23" i="39" s="1"/>
  <c r="AI24" i="13" s="1"/>
  <c r="P42" i="39"/>
  <c r="S42" i="39" s="1"/>
  <c r="AI43" i="13" s="1"/>
  <c r="P65" i="39"/>
  <c r="S65" i="39" s="1"/>
  <c r="AI66" i="13" s="1"/>
  <c r="R74" i="39"/>
  <c r="H75" i="13" s="1"/>
  <c r="R15" i="39"/>
  <c r="H16" i="13" s="1"/>
  <c r="R30" i="39"/>
  <c r="H31" i="13" s="1"/>
  <c r="P38" i="39"/>
  <c r="S38" i="39" s="1"/>
  <c r="AI39" i="13" s="1"/>
  <c r="R50" i="39"/>
  <c r="H51" i="13" s="1"/>
  <c r="P63" i="39"/>
  <c r="S63" i="39" s="1"/>
  <c r="AI64" i="13" s="1"/>
  <c r="P81" i="39"/>
  <c r="S81" i="39" s="1"/>
  <c r="AI82" i="13" s="1"/>
  <c r="R93" i="39"/>
  <c r="H94" i="13" s="1"/>
  <c r="R130" i="39"/>
  <c r="H131" i="13" s="1"/>
  <c r="R156" i="39"/>
  <c r="H157" i="13" s="1"/>
  <c r="R181" i="39"/>
  <c r="H182" i="13" s="1"/>
  <c r="R204" i="39"/>
  <c r="H205" i="13" s="1"/>
  <c r="R256" i="39"/>
  <c r="H257" i="13" s="1"/>
  <c r="S267" i="39"/>
  <c r="AI268" i="13" s="1"/>
  <c r="R281" i="39"/>
  <c r="H282" i="13" s="1"/>
  <c r="S299" i="39"/>
  <c r="AI300" i="13" s="1"/>
  <c r="R339" i="39"/>
  <c r="H340" i="13" s="1"/>
  <c r="R347" i="39"/>
  <c r="H348" i="13" s="1"/>
  <c r="R5" i="39"/>
  <c r="H6" i="13" s="1"/>
  <c r="R9" i="39"/>
  <c r="H10" i="13" s="1"/>
  <c r="R16" i="39"/>
  <c r="H17" i="13" s="1"/>
  <c r="S19" i="39"/>
  <c r="AI20" i="13" s="1"/>
  <c r="R22" i="39"/>
  <c r="H23" i="13" s="1"/>
  <c r="S28" i="39"/>
  <c r="AI29" i="13" s="1"/>
  <c r="R32" i="39"/>
  <c r="H33" i="13" s="1"/>
  <c r="R37" i="39"/>
  <c r="H38" i="13" s="1"/>
  <c r="R41" i="39"/>
  <c r="H42" i="13" s="1"/>
  <c r="R52" i="39"/>
  <c r="H53" i="13" s="1"/>
  <c r="S59" i="39"/>
  <c r="AI60" i="13" s="1"/>
  <c r="S61" i="39"/>
  <c r="AI62" i="13" s="1"/>
  <c r="P69" i="39"/>
  <c r="S69" i="39" s="1"/>
  <c r="AI70" i="13" s="1"/>
  <c r="P72" i="39"/>
  <c r="S72" i="39" s="1"/>
  <c r="AI73" i="13" s="1"/>
  <c r="S76" i="39"/>
  <c r="AI77" i="13" s="1"/>
  <c r="R80" i="39"/>
  <c r="H81" i="13" s="1"/>
  <c r="S86" i="39"/>
  <c r="AI87" i="13" s="1"/>
  <c r="R90" i="39"/>
  <c r="H91" i="13" s="1"/>
  <c r="R99" i="39"/>
  <c r="H100" i="13" s="1"/>
  <c r="P102" i="39"/>
  <c r="S102" i="39" s="1"/>
  <c r="AI103" i="13" s="1"/>
  <c r="R142" i="39"/>
  <c r="H143" i="13" s="1"/>
  <c r="R143" i="39"/>
  <c r="H144" i="13" s="1"/>
  <c r="S145" i="39"/>
  <c r="AI146" i="13" s="1"/>
  <c r="R149" i="39"/>
  <c r="H150" i="13" s="1"/>
  <c r="R168" i="39"/>
  <c r="H169" i="13" s="1"/>
  <c r="P171" i="39"/>
  <c r="S171" i="39" s="1"/>
  <c r="AI172" i="13" s="1"/>
  <c r="R173" i="39"/>
  <c r="H174" i="13" s="1"/>
  <c r="P177" i="39"/>
  <c r="S177" i="39" s="1"/>
  <c r="AI178" i="13" s="1"/>
  <c r="S182" i="39"/>
  <c r="AI183" i="13" s="1"/>
  <c r="R190" i="39"/>
  <c r="H191" i="13" s="1"/>
  <c r="P190" i="39"/>
  <c r="S190" i="39" s="1"/>
  <c r="AI191" i="13" s="1"/>
  <c r="P230" i="39"/>
  <c r="S230" i="39" s="1"/>
  <c r="AI231" i="13" s="1"/>
  <c r="R233" i="39"/>
  <c r="H234" i="13" s="1"/>
  <c r="S233" i="39"/>
  <c r="AI234" i="13" s="1"/>
  <c r="S260" i="39"/>
  <c r="AI261" i="13" s="1"/>
  <c r="R293" i="39"/>
  <c r="H294" i="13" s="1"/>
  <c r="P293" i="39"/>
  <c r="S293" i="39" s="1"/>
  <c r="AI294" i="13" s="1"/>
  <c r="P295" i="39"/>
  <c r="S295" i="39" s="1"/>
  <c r="AI296" i="13" s="1"/>
  <c r="R295" i="39"/>
  <c r="H296" i="13" s="1"/>
  <c r="R315" i="39"/>
  <c r="H316" i="13" s="1"/>
  <c r="P315" i="39"/>
  <c r="S315" i="39" s="1"/>
  <c r="AI316" i="13" s="1"/>
  <c r="R338" i="39"/>
  <c r="H339" i="13" s="1"/>
  <c r="P338" i="39"/>
  <c r="S338" i="39" s="1"/>
  <c r="AI339" i="13" s="1"/>
  <c r="R354" i="39"/>
  <c r="H355" i="13" s="1"/>
  <c r="P354" i="39"/>
  <c r="S354" i="39" s="1"/>
  <c r="AI355" i="13" s="1"/>
  <c r="P356" i="39"/>
  <c r="S356" i="39" s="1"/>
  <c r="AI357" i="13" s="1"/>
  <c r="R356" i="39"/>
  <c r="H357" i="13" s="1"/>
  <c r="S18" i="39"/>
  <c r="AI19" i="13" s="1"/>
  <c r="S85" i="39"/>
  <c r="AI86" i="13" s="1"/>
  <c r="P131" i="39"/>
  <c r="S131" i="39" s="1"/>
  <c r="AI132" i="13" s="1"/>
  <c r="R131" i="39"/>
  <c r="H132" i="13" s="1"/>
  <c r="P221" i="39"/>
  <c r="S221" i="39" s="1"/>
  <c r="AI222" i="13" s="1"/>
  <c r="R221" i="39"/>
  <c r="H222" i="13" s="1"/>
  <c r="P258" i="39"/>
  <c r="S258" i="39" s="1"/>
  <c r="AI259" i="13" s="1"/>
  <c r="R258" i="39"/>
  <c r="H259" i="13" s="1"/>
  <c r="R286" i="39"/>
  <c r="H287" i="13" s="1"/>
  <c r="P286" i="39"/>
  <c r="S286" i="39" s="1"/>
  <c r="AI287" i="13" s="1"/>
  <c r="R301" i="39"/>
  <c r="H302" i="13" s="1"/>
  <c r="P301" i="39"/>
  <c r="S301" i="39" s="1"/>
  <c r="AI302" i="13" s="1"/>
  <c r="P313" i="39"/>
  <c r="S313" i="39" s="1"/>
  <c r="AI314" i="13" s="1"/>
  <c r="R313" i="39"/>
  <c r="H314" i="13" s="1"/>
  <c r="S6" i="39"/>
  <c r="AI7" i="13" s="1"/>
  <c r="R8" i="39"/>
  <c r="H9" i="13" s="1"/>
  <c r="R12" i="39"/>
  <c r="H13" i="13" s="1"/>
  <c r="S15" i="39"/>
  <c r="AI16" i="13" s="1"/>
  <c r="S34" i="39"/>
  <c r="AI35" i="13" s="1"/>
  <c r="R35" i="39"/>
  <c r="H36" i="13" s="1"/>
  <c r="R36" i="39"/>
  <c r="H37" i="13" s="1"/>
  <c r="R40" i="39"/>
  <c r="H41" i="13" s="1"/>
  <c r="S47" i="39"/>
  <c r="AI48" i="13" s="1"/>
  <c r="R51" i="39"/>
  <c r="H52" i="13" s="1"/>
  <c r="S62" i="39"/>
  <c r="AI63" i="13" s="1"/>
  <c r="S66" i="39"/>
  <c r="AI67" i="13" s="1"/>
  <c r="R68" i="39"/>
  <c r="H69" i="13" s="1"/>
  <c r="R76" i="39"/>
  <c r="H77" i="13" s="1"/>
  <c r="R78" i="39"/>
  <c r="H79" i="13" s="1"/>
  <c r="R79" i="39"/>
  <c r="H80" i="13" s="1"/>
  <c r="S92" i="39"/>
  <c r="AI93" i="13" s="1"/>
  <c r="R96" i="39"/>
  <c r="H97" i="13" s="1"/>
  <c r="R98" i="39"/>
  <c r="H99" i="13" s="1"/>
  <c r="R100" i="39"/>
  <c r="H101" i="13" s="1"/>
  <c r="P115" i="39"/>
  <c r="S115" i="39" s="1"/>
  <c r="AI116" i="13" s="1"/>
  <c r="R119" i="39"/>
  <c r="H120" i="13" s="1"/>
  <c r="S129" i="39"/>
  <c r="AI130" i="13" s="1"/>
  <c r="R133" i="39"/>
  <c r="H134" i="13" s="1"/>
  <c r="P142" i="39"/>
  <c r="R145" i="39"/>
  <c r="H146" i="13" s="1"/>
  <c r="R148" i="39"/>
  <c r="H149" i="13" s="1"/>
  <c r="P148" i="39"/>
  <c r="S148" i="39" s="1"/>
  <c r="AI149" i="13" s="1"/>
  <c r="P173" i="39"/>
  <c r="S173" i="39" s="1"/>
  <c r="AI174" i="13" s="1"/>
  <c r="R182" i="39"/>
  <c r="H183" i="13" s="1"/>
  <c r="S192" i="39"/>
  <c r="AI193" i="13" s="1"/>
  <c r="R203" i="39"/>
  <c r="H204" i="13" s="1"/>
  <c r="R207" i="39"/>
  <c r="H208" i="13" s="1"/>
  <c r="R210" i="39"/>
  <c r="H211" i="13" s="1"/>
  <c r="P214" i="39"/>
  <c r="S214" i="39" s="1"/>
  <c r="AI215" i="13" s="1"/>
  <c r="R214" i="39"/>
  <c r="H215" i="13" s="1"/>
  <c r="R222" i="39"/>
  <c r="H223" i="13" s="1"/>
  <c r="R224" i="39"/>
  <c r="H225" i="13" s="1"/>
  <c r="P224" i="39"/>
  <c r="S224" i="39" s="1"/>
  <c r="AI225" i="13" s="1"/>
  <c r="R229" i="39"/>
  <c r="H230" i="13" s="1"/>
  <c r="P268" i="39"/>
  <c r="S268" i="39" s="1"/>
  <c r="AI269" i="13" s="1"/>
  <c r="R268" i="39"/>
  <c r="H269" i="13" s="1"/>
  <c r="R275" i="39"/>
  <c r="H276" i="13" s="1"/>
  <c r="P275" i="39"/>
  <c r="S275" i="39" s="1"/>
  <c r="AI276" i="13" s="1"/>
  <c r="R289" i="39"/>
  <c r="H290" i="13" s="1"/>
  <c r="P289" i="39"/>
  <c r="S289" i="39" s="1"/>
  <c r="AI290" i="13" s="1"/>
  <c r="S300" i="39"/>
  <c r="AI301" i="13" s="1"/>
  <c r="P304" i="39"/>
  <c r="S304" i="39" s="1"/>
  <c r="AI305" i="13" s="1"/>
  <c r="R304" i="39"/>
  <c r="H305" i="13" s="1"/>
  <c r="R328" i="39"/>
  <c r="H329" i="13" s="1"/>
  <c r="S332" i="39"/>
  <c r="AI333" i="13" s="1"/>
  <c r="S340" i="39"/>
  <c r="AI341" i="13" s="1"/>
  <c r="P342" i="39"/>
  <c r="S342" i="39" s="1"/>
  <c r="AI343" i="13" s="1"/>
  <c r="R342" i="39"/>
  <c r="H343" i="13" s="1"/>
  <c r="S345" i="39"/>
  <c r="AI346" i="13" s="1"/>
  <c r="S27" i="39"/>
  <c r="AI28" i="13" s="1"/>
  <c r="S142" i="39"/>
  <c r="AI143" i="13" s="1"/>
  <c r="P225" i="39"/>
  <c r="S225" i="39" s="1"/>
  <c r="AI226" i="13" s="1"/>
  <c r="R225" i="39"/>
  <c r="H226" i="13" s="1"/>
  <c r="R234" i="39"/>
  <c r="H235" i="13" s="1"/>
  <c r="P234" i="39"/>
  <c r="S234" i="39" s="1"/>
  <c r="AI235" i="13" s="1"/>
  <c r="R18" i="39"/>
  <c r="H19" i="13" s="1"/>
  <c r="R27" i="39"/>
  <c r="H28" i="13" s="1"/>
  <c r="R73" i="39"/>
  <c r="H74" i="13" s="1"/>
  <c r="R77" i="39"/>
  <c r="H78" i="13" s="1"/>
  <c r="R85" i="39"/>
  <c r="H86" i="13" s="1"/>
  <c r="S103" i="39"/>
  <c r="AI104" i="13" s="1"/>
  <c r="S106" i="39"/>
  <c r="AI107" i="13" s="1"/>
  <c r="S107" i="39"/>
  <c r="AI108" i="13" s="1"/>
  <c r="S113" i="39"/>
  <c r="AI114" i="13" s="1"/>
  <c r="R146" i="39"/>
  <c r="H147" i="13" s="1"/>
  <c r="P147" i="39"/>
  <c r="S147" i="39" s="1"/>
  <c r="AI148" i="13" s="1"/>
  <c r="R147" i="39"/>
  <c r="H148" i="13" s="1"/>
  <c r="S152" i="39"/>
  <c r="AI153" i="13" s="1"/>
  <c r="R166" i="39"/>
  <c r="H167" i="13" s="1"/>
  <c r="S169" i="39"/>
  <c r="AI170" i="13" s="1"/>
  <c r="R180" i="39"/>
  <c r="H181" i="13" s="1"/>
  <c r="S184" i="39"/>
  <c r="AI185" i="13" s="1"/>
  <c r="S189" i="39"/>
  <c r="AI190" i="13" s="1"/>
  <c r="R191" i="39"/>
  <c r="H192" i="13" s="1"/>
  <c r="P203" i="39"/>
  <c r="S203" i="39" s="1"/>
  <c r="AI204" i="13" s="1"/>
  <c r="S256" i="39"/>
  <c r="AI257" i="13" s="1"/>
  <c r="R259" i="39"/>
  <c r="H260" i="13" s="1"/>
  <c r="P259" i="39"/>
  <c r="S259" i="39" s="1"/>
  <c r="AI260" i="13" s="1"/>
  <c r="S272" i="39"/>
  <c r="AI273" i="13" s="1"/>
  <c r="R296" i="39"/>
  <c r="H297" i="13" s="1"/>
  <c r="P296" i="39"/>
  <c r="S296" i="39" s="1"/>
  <c r="AI297" i="13" s="1"/>
  <c r="R320" i="39"/>
  <c r="H321" i="13" s="1"/>
  <c r="P320" i="39"/>
  <c r="S320" i="39" s="1"/>
  <c r="AI321" i="13" s="1"/>
  <c r="R351" i="39"/>
  <c r="H352" i="13" s="1"/>
  <c r="P351" i="39"/>
  <c r="S351" i="39" s="1"/>
  <c r="AI352" i="13" s="1"/>
  <c r="R318" i="39"/>
  <c r="H319" i="13" s="1"/>
  <c r="S319" i="39"/>
  <c r="AI320" i="13" s="1"/>
  <c r="R341" i="39"/>
  <c r="H342" i="13" s="1"/>
  <c r="R118" i="39"/>
  <c r="H119" i="13" s="1"/>
  <c r="R123" i="39"/>
  <c r="H124" i="13" s="1"/>
  <c r="R126" i="39"/>
  <c r="H127" i="13" s="1"/>
  <c r="S127" i="39"/>
  <c r="AI128" i="13" s="1"/>
  <c r="R141" i="39"/>
  <c r="H142" i="13" s="1"/>
  <c r="S156" i="39"/>
  <c r="AI157" i="13" s="1"/>
  <c r="R165" i="39"/>
  <c r="H166" i="13" s="1"/>
  <c r="R172" i="39"/>
  <c r="H173" i="13" s="1"/>
  <c r="R188" i="39"/>
  <c r="H189" i="13" s="1"/>
  <c r="S193" i="39"/>
  <c r="AI194" i="13" s="1"/>
  <c r="R205" i="39"/>
  <c r="H206" i="13" s="1"/>
  <c r="R206" i="39"/>
  <c r="H207" i="13" s="1"/>
  <c r="R216" i="39"/>
  <c r="H217" i="13" s="1"/>
  <c r="R251" i="39"/>
  <c r="H252" i="13" s="1"/>
  <c r="S252" i="39"/>
  <c r="AI253" i="13" s="1"/>
  <c r="R257" i="39"/>
  <c r="H258" i="13" s="1"/>
  <c r="R273" i="39"/>
  <c r="H274" i="13" s="1"/>
  <c r="R274" i="39"/>
  <c r="H275" i="13" s="1"/>
  <c r="S281" i="39"/>
  <c r="AI282" i="13" s="1"/>
  <c r="S290" i="39"/>
  <c r="AI291" i="13" s="1"/>
  <c r="S305" i="39"/>
  <c r="AI306" i="13" s="1"/>
  <c r="R311" i="39"/>
  <c r="H312" i="13" s="1"/>
  <c r="P318" i="39"/>
  <c r="S318" i="39" s="1"/>
  <c r="AI319" i="13" s="1"/>
  <c r="R319" i="39"/>
  <c r="H320" i="13" s="1"/>
  <c r="P328" i="39"/>
  <c r="S328" i="39" s="1"/>
  <c r="AI329" i="13" s="1"/>
  <c r="P331" i="39"/>
  <c r="S331" i="39" s="1"/>
  <c r="AI332" i="13" s="1"/>
  <c r="R333" i="39"/>
  <c r="H334" i="13" s="1"/>
  <c r="R340" i="39"/>
  <c r="H341" i="13" s="1"/>
  <c r="P341" i="39"/>
  <c r="S341" i="39" s="1"/>
  <c r="AI342" i="13" s="1"/>
  <c r="S344" i="39"/>
  <c r="AI345" i="13" s="1"/>
  <c r="S358" i="39"/>
  <c r="AI359" i="13" s="1"/>
  <c r="P359" i="39"/>
  <c r="S359" i="39" s="1"/>
  <c r="AI360" i="13" s="1"/>
  <c r="P363" i="39"/>
  <c r="S363" i="39" s="1"/>
  <c r="AI364" i="13" s="1"/>
  <c r="R367" i="39"/>
  <c r="H368" i="13" s="1"/>
  <c r="S219" i="39"/>
  <c r="AI220" i="13" s="1"/>
  <c r="R228" i="39"/>
  <c r="H229" i="13" s="1"/>
  <c r="R244" i="39"/>
  <c r="H245" i="13" s="1"/>
  <c r="S247" i="39"/>
  <c r="AI248" i="13" s="1"/>
  <c r="S257" i="39"/>
  <c r="AI258" i="13" s="1"/>
  <c r="S273" i="39"/>
  <c r="AI274" i="13" s="1"/>
  <c r="R294" i="39"/>
  <c r="H295" i="13" s="1"/>
  <c r="S298" i="39"/>
  <c r="AI299" i="13" s="1"/>
  <c r="S311" i="39"/>
  <c r="AI312" i="13" s="1"/>
  <c r="R316" i="39"/>
  <c r="H317" i="13" s="1"/>
  <c r="S321" i="39"/>
  <c r="AI322" i="13" s="1"/>
  <c r="S322" i="39"/>
  <c r="AI323" i="13" s="1"/>
  <c r="R355" i="39"/>
  <c r="H356" i="13" s="1"/>
  <c r="C14" i="39"/>
  <c r="C15" i="39" s="1"/>
  <c r="C13" i="39"/>
  <c r="S31" i="39"/>
  <c r="AI32" i="13" s="1"/>
  <c r="S73" i="39"/>
  <c r="AI74" i="13" s="1"/>
  <c r="S119" i="39"/>
  <c r="AI120" i="13" s="1"/>
  <c r="R153" i="39"/>
  <c r="H154" i="13" s="1"/>
  <c r="P153" i="39"/>
  <c r="S153" i="39" s="1"/>
  <c r="AI154" i="13" s="1"/>
  <c r="P306" i="39"/>
  <c r="S306" i="39" s="1"/>
  <c r="AI307" i="13" s="1"/>
  <c r="R306" i="39"/>
  <c r="H307" i="13" s="1"/>
  <c r="P5" i="39"/>
  <c r="S5" i="39" s="1"/>
  <c r="AI6" i="13" s="1"/>
  <c r="P9" i="39"/>
  <c r="S9" i="39" s="1"/>
  <c r="AI10" i="13" s="1"/>
  <c r="P17" i="39"/>
  <c r="S17" i="39" s="1"/>
  <c r="AI18" i="13" s="1"/>
  <c r="P26" i="39"/>
  <c r="S26" i="39" s="1"/>
  <c r="AI27" i="13" s="1"/>
  <c r="R28" i="39"/>
  <c r="H29" i="13" s="1"/>
  <c r="P33" i="39"/>
  <c r="S33" i="39" s="1"/>
  <c r="AI34" i="13" s="1"/>
  <c r="R47" i="39"/>
  <c r="H48" i="13" s="1"/>
  <c r="P52" i="39"/>
  <c r="S52" i="39" s="1"/>
  <c r="AI53" i="13" s="1"/>
  <c r="P68" i="39"/>
  <c r="S68" i="39" s="1"/>
  <c r="AI69" i="13" s="1"/>
  <c r="R71" i="39"/>
  <c r="H72" i="13" s="1"/>
  <c r="P75" i="39"/>
  <c r="S75" i="39" s="1"/>
  <c r="AI76" i="13" s="1"/>
  <c r="R86" i="39"/>
  <c r="H87" i="13" s="1"/>
  <c r="P91" i="39"/>
  <c r="S91" i="39" s="1"/>
  <c r="AI92" i="13" s="1"/>
  <c r="P112" i="39"/>
  <c r="S112" i="39" s="1"/>
  <c r="AI113" i="13" s="1"/>
  <c r="R112" i="39"/>
  <c r="H113" i="13" s="1"/>
  <c r="P4" i="39"/>
  <c r="S4" i="39" s="1"/>
  <c r="AI5" i="13" s="1"/>
  <c r="D7" i="39"/>
  <c r="P8" i="39"/>
  <c r="S8" i="39" s="1"/>
  <c r="AI9" i="13" s="1"/>
  <c r="C11" i="39"/>
  <c r="P12" i="39"/>
  <c r="S12" i="39" s="1"/>
  <c r="AI13" i="13" s="1"/>
  <c r="R13" i="39"/>
  <c r="H14" i="13" s="1"/>
  <c r="P16" i="39"/>
  <c r="S16" i="39" s="1"/>
  <c r="AI17" i="13" s="1"/>
  <c r="P22" i="39"/>
  <c r="S22" i="39" s="1"/>
  <c r="AI23" i="13" s="1"/>
  <c r="R24" i="39"/>
  <c r="H25" i="13" s="1"/>
  <c r="R25" i="39"/>
  <c r="H26" i="13" s="1"/>
  <c r="P41" i="39"/>
  <c r="S41" i="39" s="1"/>
  <c r="AI42" i="13" s="1"/>
  <c r="R43" i="39"/>
  <c r="H44" i="13" s="1"/>
  <c r="R44" i="39"/>
  <c r="H45" i="13" s="1"/>
  <c r="R45" i="39"/>
  <c r="H46" i="13" s="1"/>
  <c r="P57" i="39"/>
  <c r="S57" i="39" s="1"/>
  <c r="AI58" i="13" s="1"/>
  <c r="R59" i="39"/>
  <c r="H60" i="13" s="1"/>
  <c r="R60" i="39"/>
  <c r="H61" i="13" s="1"/>
  <c r="R61" i="39"/>
  <c r="H62" i="13" s="1"/>
  <c r="P64" i="39"/>
  <c r="S64" i="39" s="1"/>
  <c r="AI65" i="13" s="1"/>
  <c r="R66" i="39"/>
  <c r="H67" i="13" s="1"/>
  <c r="R67" i="39"/>
  <c r="H68" i="13" s="1"/>
  <c r="P71" i="39"/>
  <c r="S71" i="39" s="1"/>
  <c r="AI72" i="13" s="1"/>
  <c r="P80" i="39"/>
  <c r="S80" i="39" s="1"/>
  <c r="AI81" i="13" s="1"/>
  <c r="R82" i="39"/>
  <c r="H83" i="13" s="1"/>
  <c r="R83" i="39"/>
  <c r="H84" i="13" s="1"/>
  <c r="R84" i="39"/>
  <c r="H85" i="13" s="1"/>
  <c r="R101" i="39"/>
  <c r="H102" i="13" s="1"/>
  <c r="P101" i="39"/>
  <c r="S101" i="39" s="1"/>
  <c r="AI102" i="13" s="1"/>
  <c r="R103" i="39"/>
  <c r="H104" i="13" s="1"/>
  <c r="R105" i="39"/>
  <c r="H106" i="13" s="1"/>
  <c r="R108" i="39"/>
  <c r="H109" i="13" s="1"/>
  <c r="R114" i="39"/>
  <c r="H115" i="13" s="1"/>
  <c r="P114" i="39"/>
  <c r="S114" i="39" s="1"/>
  <c r="AI115" i="13" s="1"/>
  <c r="P116" i="39"/>
  <c r="S116" i="39" s="1"/>
  <c r="AI117" i="13" s="1"/>
  <c r="R116" i="39"/>
  <c r="H117" i="13" s="1"/>
  <c r="P118" i="39"/>
  <c r="S118" i="39" s="1"/>
  <c r="AI119" i="13" s="1"/>
  <c r="P125" i="39"/>
  <c r="S125" i="39" s="1"/>
  <c r="AI126" i="13" s="1"/>
  <c r="R144" i="39"/>
  <c r="H145" i="13" s="1"/>
  <c r="P144" i="39"/>
  <c r="S144" i="39" s="1"/>
  <c r="AI145" i="13" s="1"/>
  <c r="R160" i="39"/>
  <c r="H161" i="13" s="1"/>
  <c r="P160" i="39"/>
  <c r="S160" i="39" s="1"/>
  <c r="AI161" i="13" s="1"/>
  <c r="P162" i="39"/>
  <c r="S162" i="39" s="1"/>
  <c r="AI163" i="13" s="1"/>
  <c r="R162" i="39"/>
  <c r="H163" i="13" s="1"/>
  <c r="R176" i="39"/>
  <c r="H177" i="13" s="1"/>
  <c r="P176" i="39"/>
  <c r="S176" i="39" s="1"/>
  <c r="AI177" i="13" s="1"/>
  <c r="R183" i="39"/>
  <c r="H184" i="13" s="1"/>
  <c r="P183" i="39"/>
  <c r="S183" i="39" s="1"/>
  <c r="AI184" i="13" s="1"/>
  <c r="R186" i="39"/>
  <c r="H187" i="13" s="1"/>
  <c r="P186" i="39"/>
  <c r="S186" i="39" s="1"/>
  <c r="AI187" i="13" s="1"/>
  <c r="P197" i="39"/>
  <c r="S197" i="39" s="1"/>
  <c r="AI198" i="13" s="1"/>
  <c r="R197" i="39"/>
  <c r="H198" i="13" s="1"/>
  <c r="R215" i="39"/>
  <c r="H216" i="13" s="1"/>
  <c r="P215" i="39"/>
  <c r="S215" i="39" s="1"/>
  <c r="AI216" i="13" s="1"/>
  <c r="P348" i="39"/>
  <c r="S348" i="39" s="1"/>
  <c r="AI349" i="13" s="1"/>
  <c r="R348" i="39"/>
  <c r="H349" i="13" s="1"/>
  <c r="R350" i="39"/>
  <c r="H351" i="13" s="1"/>
  <c r="P350" i="39"/>
  <c r="S350" i="39" s="1"/>
  <c r="AI351" i="13" s="1"/>
  <c r="S50" i="39"/>
  <c r="AI51" i="13" s="1"/>
  <c r="S89" i="39"/>
  <c r="AI90" i="13" s="1"/>
  <c r="S96" i="39"/>
  <c r="AI97" i="13" s="1"/>
  <c r="S126" i="39"/>
  <c r="AI127" i="13" s="1"/>
  <c r="R213" i="39"/>
  <c r="H214" i="13" s="1"/>
  <c r="P213" i="39"/>
  <c r="S213" i="39" s="1"/>
  <c r="AI214" i="13" s="1"/>
  <c r="R218" i="39"/>
  <c r="H219" i="13" s="1"/>
  <c r="P218" i="39"/>
  <c r="S218" i="39" s="1"/>
  <c r="AI219" i="13" s="1"/>
  <c r="R223" i="39"/>
  <c r="H224" i="13" s="1"/>
  <c r="P223" i="39"/>
  <c r="S223" i="39" s="1"/>
  <c r="AI224" i="13" s="1"/>
  <c r="R255" i="39"/>
  <c r="H256" i="13" s="1"/>
  <c r="S255" i="39"/>
  <c r="AI256" i="13" s="1"/>
  <c r="C12" i="39"/>
  <c r="R19" i="39"/>
  <c r="H20" i="13" s="1"/>
  <c r="R29" i="39"/>
  <c r="H30" i="13" s="1"/>
  <c r="P36" i="39"/>
  <c r="S36" i="39" s="1"/>
  <c r="AI37" i="13" s="1"/>
  <c r="R48" i="39"/>
  <c r="H49" i="13" s="1"/>
  <c r="R70" i="39"/>
  <c r="H71" i="13" s="1"/>
  <c r="R87" i="39"/>
  <c r="H88" i="13" s="1"/>
  <c r="R94" i="39"/>
  <c r="H95" i="13" s="1"/>
  <c r="P98" i="39"/>
  <c r="S98" i="39" s="1"/>
  <c r="AI99" i="13" s="1"/>
  <c r="R121" i="39"/>
  <c r="H122" i="13" s="1"/>
  <c r="P121" i="39"/>
  <c r="S121" i="39" s="1"/>
  <c r="AI122" i="13" s="1"/>
  <c r="R128" i="39"/>
  <c r="H129" i="13" s="1"/>
  <c r="P128" i="39"/>
  <c r="S128" i="39" s="1"/>
  <c r="AI129" i="13" s="1"/>
  <c r="P155" i="39"/>
  <c r="S155" i="39" s="1"/>
  <c r="AI156" i="13" s="1"/>
  <c r="P178" i="39"/>
  <c r="S178" i="39" s="1"/>
  <c r="AI179" i="13" s="1"/>
  <c r="R178" i="39"/>
  <c r="H179" i="13" s="1"/>
  <c r="P217" i="39"/>
  <c r="S217" i="39" s="1"/>
  <c r="AI218" i="13" s="1"/>
  <c r="R217" i="39"/>
  <c r="H218" i="13" s="1"/>
  <c r="P235" i="39"/>
  <c r="S235" i="39" s="1"/>
  <c r="AI236" i="13" s="1"/>
  <c r="R235" i="39"/>
  <c r="H236" i="13" s="1"/>
  <c r="D6" i="39"/>
  <c r="C16" i="39" s="1"/>
  <c r="R20" i="39"/>
  <c r="H21" i="13" s="1"/>
  <c r="R21" i="39"/>
  <c r="H22" i="13" s="1"/>
  <c r="P25" i="39"/>
  <c r="S25" i="39" s="1"/>
  <c r="AI26" i="13" s="1"/>
  <c r="R39" i="39"/>
  <c r="H40" i="13" s="1"/>
  <c r="P44" i="39"/>
  <c r="S44" i="39" s="1"/>
  <c r="AI45" i="13" s="1"/>
  <c r="R55" i="39"/>
  <c r="H56" i="13" s="1"/>
  <c r="R56" i="39"/>
  <c r="H57" i="13" s="1"/>
  <c r="P60" i="39"/>
  <c r="S60" i="39" s="1"/>
  <c r="AI61" i="13" s="1"/>
  <c r="P67" i="39"/>
  <c r="S67" i="39" s="1"/>
  <c r="AI68" i="13" s="1"/>
  <c r="P83" i="39"/>
  <c r="S83" i="39" s="1"/>
  <c r="AI84" i="13" s="1"/>
  <c r="S105" i="39"/>
  <c r="AI106" i="13" s="1"/>
  <c r="R120" i="39"/>
  <c r="H121" i="13" s="1"/>
  <c r="S123" i="39"/>
  <c r="AI124" i="13" s="1"/>
  <c r="R127" i="39"/>
  <c r="H128" i="13" s="1"/>
  <c r="S130" i="39"/>
  <c r="AI131" i="13" s="1"/>
  <c r="P132" i="39"/>
  <c r="S132" i="39" s="1"/>
  <c r="AI133" i="13" s="1"/>
  <c r="R137" i="39"/>
  <c r="H138" i="13" s="1"/>
  <c r="P137" i="39"/>
  <c r="S137" i="39" s="1"/>
  <c r="AI138" i="13" s="1"/>
  <c r="P139" i="39"/>
  <c r="S139" i="39" s="1"/>
  <c r="AI140" i="13" s="1"/>
  <c r="R139" i="39"/>
  <c r="H140" i="13" s="1"/>
  <c r="P141" i="39"/>
  <c r="S141" i="39" s="1"/>
  <c r="AI142" i="13" s="1"/>
  <c r="R167" i="39"/>
  <c r="H168" i="13" s="1"/>
  <c r="P167" i="39"/>
  <c r="S167" i="39" s="1"/>
  <c r="AI168" i="13" s="1"/>
  <c r="S174" i="39"/>
  <c r="AI175" i="13" s="1"/>
  <c r="R195" i="39"/>
  <c r="H196" i="13" s="1"/>
  <c r="P195" i="39"/>
  <c r="S195" i="39" s="1"/>
  <c r="AI196" i="13" s="1"/>
  <c r="R202" i="39"/>
  <c r="H203" i="13" s="1"/>
  <c r="P202" i="39"/>
  <c r="S202" i="39" s="1"/>
  <c r="AI203" i="13" s="1"/>
  <c r="R227" i="39"/>
  <c r="H228" i="13" s="1"/>
  <c r="P227" i="39"/>
  <c r="S227" i="39" s="1"/>
  <c r="AI228" i="13" s="1"/>
  <c r="R117" i="39"/>
  <c r="H118" i="13" s="1"/>
  <c r="R124" i="39"/>
  <c r="H125" i="13" s="1"/>
  <c r="R140" i="39"/>
  <c r="H141" i="13" s="1"/>
  <c r="R163" i="39"/>
  <c r="H164" i="13" s="1"/>
  <c r="R179" i="39"/>
  <c r="H180" i="13" s="1"/>
  <c r="R198" i="39"/>
  <c r="H199" i="13" s="1"/>
  <c r="R209" i="39"/>
  <c r="H210" i="13" s="1"/>
  <c r="P209" i="39"/>
  <c r="S209" i="39" s="1"/>
  <c r="AI210" i="13" s="1"/>
  <c r="P302" i="39"/>
  <c r="S302" i="39" s="1"/>
  <c r="AI303" i="13" s="1"/>
  <c r="R302" i="39"/>
  <c r="H303" i="13" s="1"/>
  <c r="R312" i="39"/>
  <c r="H313" i="13" s="1"/>
  <c r="S312" i="39"/>
  <c r="AI313" i="13" s="1"/>
  <c r="R317" i="39"/>
  <c r="H318" i="13" s="1"/>
  <c r="S317" i="39"/>
  <c r="AI318" i="13" s="1"/>
  <c r="P329" i="39"/>
  <c r="S329" i="39" s="1"/>
  <c r="AI330" i="13" s="1"/>
  <c r="R329" i="39"/>
  <c r="H330" i="13" s="1"/>
  <c r="R334" i="39"/>
  <c r="H335" i="13" s="1"/>
  <c r="P334" i="39"/>
  <c r="S334" i="39" s="1"/>
  <c r="AI335" i="13" s="1"/>
  <c r="R366" i="39"/>
  <c r="H367" i="13" s="1"/>
  <c r="P366" i="39"/>
  <c r="S366" i="39" s="1"/>
  <c r="AI367" i="13" s="1"/>
  <c r="R113" i="39"/>
  <c r="H114" i="13" s="1"/>
  <c r="P117" i="39"/>
  <c r="S117" i="39" s="1"/>
  <c r="AI118" i="13" s="1"/>
  <c r="P124" i="39"/>
  <c r="S124" i="39" s="1"/>
  <c r="AI125" i="13" s="1"/>
  <c r="R135" i="39"/>
  <c r="H136" i="13" s="1"/>
  <c r="R136" i="39"/>
  <c r="H137" i="13" s="1"/>
  <c r="P140" i="39"/>
  <c r="S140" i="39" s="1"/>
  <c r="AI141" i="13" s="1"/>
  <c r="R151" i="39"/>
  <c r="H152" i="13" s="1"/>
  <c r="R152" i="39"/>
  <c r="H153" i="13" s="1"/>
  <c r="R158" i="39"/>
  <c r="H159" i="13" s="1"/>
  <c r="R159" i="39"/>
  <c r="H160" i="13" s="1"/>
  <c r="P163" i="39"/>
  <c r="S163" i="39" s="1"/>
  <c r="AI164" i="13" s="1"/>
  <c r="P172" i="39"/>
  <c r="S172" i="39" s="1"/>
  <c r="AI173" i="13" s="1"/>
  <c r="R174" i="39"/>
  <c r="H175" i="13" s="1"/>
  <c r="R175" i="39"/>
  <c r="H176" i="13" s="1"/>
  <c r="P179" i="39"/>
  <c r="S179" i="39" s="1"/>
  <c r="AI180" i="13" s="1"/>
  <c r="P191" i="39"/>
  <c r="S191" i="39" s="1"/>
  <c r="AI192" i="13" s="1"/>
  <c r="R193" i="39"/>
  <c r="H194" i="13" s="1"/>
  <c r="R194" i="39"/>
  <c r="H195" i="13" s="1"/>
  <c r="P198" i="39"/>
  <c r="S198" i="39" s="1"/>
  <c r="AI199" i="13" s="1"/>
  <c r="P207" i="39"/>
  <c r="S207" i="39" s="1"/>
  <c r="AI208" i="13" s="1"/>
  <c r="P210" i="39"/>
  <c r="S210" i="39" s="1"/>
  <c r="AI211" i="13" s="1"/>
  <c r="S220" i="39"/>
  <c r="AI221" i="13" s="1"/>
  <c r="P222" i="39"/>
  <c r="S222" i="39" s="1"/>
  <c r="AI223" i="13" s="1"/>
  <c r="R243" i="39"/>
  <c r="H244" i="13" s="1"/>
  <c r="P243" i="39"/>
  <c r="S243" i="39" s="1"/>
  <c r="AI244" i="13" s="1"/>
  <c r="S244" i="39"/>
  <c r="AI245" i="13" s="1"/>
  <c r="R250" i="39"/>
  <c r="H251" i="13" s="1"/>
  <c r="P250" i="39"/>
  <c r="S250" i="39" s="1"/>
  <c r="AI251" i="13" s="1"/>
  <c r="S251" i="39"/>
  <c r="AI252" i="13" s="1"/>
  <c r="R267" i="39"/>
  <c r="H268" i="13" s="1"/>
  <c r="P352" i="39"/>
  <c r="S352" i="39" s="1"/>
  <c r="AI353" i="13" s="1"/>
  <c r="R352" i="39"/>
  <c r="H353" i="13" s="1"/>
  <c r="R357" i="39"/>
  <c r="H358" i="13" s="1"/>
  <c r="P357" i="39"/>
  <c r="S357" i="39" s="1"/>
  <c r="AI358" i="13" s="1"/>
  <c r="R232" i="39"/>
  <c r="H233" i="13" s="1"/>
  <c r="S232" i="39"/>
  <c r="AI233" i="13" s="1"/>
  <c r="R246" i="39"/>
  <c r="H247" i="13" s="1"/>
  <c r="P246" i="39"/>
  <c r="S246" i="39" s="1"/>
  <c r="AI247" i="13" s="1"/>
  <c r="R253" i="39"/>
  <c r="H254" i="13" s="1"/>
  <c r="P253" i="39"/>
  <c r="S253" i="39" s="1"/>
  <c r="AI254" i="13" s="1"/>
  <c r="R278" i="39"/>
  <c r="H279" i="13" s="1"/>
  <c r="S278" i="39"/>
  <c r="AI279" i="13" s="1"/>
  <c r="R308" i="39"/>
  <c r="H309" i="13" s="1"/>
  <c r="S308" i="39"/>
  <c r="AI309" i="13" s="1"/>
  <c r="P325" i="39"/>
  <c r="S325" i="39" s="1"/>
  <c r="AI326" i="13" s="1"/>
  <c r="R325" i="39"/>
  <c r="H326" i="13" s="1"/>
  <c r="R327" i="39"/>
  <c r="H328" i="13" s="1"/>
  <c r="P327" i="39"/>
  <c r="S327" i="39" s="1"/>
  <c r="AI328" i="13" s="1"/>
  <c r="P237" i="39"/>
  <c r="S237" i="39" s="1"/>
  <c r="AI238" i="13" s="1"/>
  <c r="R237" i="39"/>
  <c r="H238" i="13" s="1"/>
  <c r="R239" i="39"/>
  <c r="H240" i="13" s="1"/>
  <c r="P239" i="39"/>
  <c r="S239" i="39" s="1"/>
  <c r="AI240" i="13" s="1"/>
  <c r="P241" i="39"/>
  <c r="S241" i="39" s="1"/>
  <c r="AI242" i="13" s="1"/>
  <c r="R241" i="39"/>
  <c r="H242" i="13" s="1"/>
  <c r="R247" i="39"/>
  <c r="H248" i="13" s="1"/>
  <c r="P248" i="39"/>
  <c r="S248" i="39" s="1"/>
  <c r="AI249" i="13" s="1"/>
  <c r="R248" i="39"/>
  <c r="H249" i="13" s="1"/>
  <c r="R269" i="39"/>
  <c r="H270" i="13" s="1"/>
  <c r="P269" i="39"/>
  <c r="S269" i="39" s="1"/>
  <c r="AI270" i="13" s="1"/>
  <c r="R292" i="39"/>
  <c r="H293" i="13" s="1"/>
  <c r="P292" i="39"/>
  <c r="S292" i="39" s="1"/>
  <c r="AI293" i="13" s="1"/>
  <c r="R303" i="39"/>
  <c r="H304" i="13" s="1"/>
  <c r="P303" i="39"/>
  <c r="S303" i="39" s="1"/>
  <c r="AI304" i="13" s="1"/>
  <c r="R323" i="39"/>
  <c r="H324" i="13" s="1"/>
  <c r="P323" i="39"/>
  <c r="S323" i="39" s="1"/>
  <c r="AI324" i="13" s="1"/>
  <c r="R330" i="39"/>
  <c r="H331" i="13" s="1"/>
  <c r="P330" i="39"/>
  <c r="S330" i="39" s="1"/>
  <c r="AI331" i="13" s="1"/>
  <c r="R346" i="39"/>
  <c r="H347" i="13" s="1"/>
  <c r="P346" i="39"/>
  <c r="S346" i="39" s="1"/>
  <c r="AI347" i="13" s="1"/>
  <c r="R353" i="39"/>
  <c r="H354" i="13" s="1"/>
  <c r="P353" i="39"/>
  <c r="S353" i="39" s="1"/>
  <c r="AI354" i="13" s="1"/>
  <c r="R226" i="39"/>
  <c r="H227" i="13" s="1"/>
  <c r="P226" i="39"/>
  <c r="S226" i="39" s="1"/>
  <c r="AI227" i="13" s="1"/>
  <c r="R262" i="39"/>
  <c r="H263" i="13" s="1"/>
  <c r="P262" i="39"/>
  <c r="S262" i="39" s="1"/>
  <c r="AI263" i="13" s="1"/>
  <c r="P264" i="39"/>
  <c r="S264" i="39" s="1"/>
  <c r="AI265" i="13" s="1"/>
  <c r="R264" i="39"/>
  <c r="H265" i="13" s="1"/>
  <c r="R285" i="39"/>
  <c r="H286" i="13" s="1"/>
  <c r="P285" i="39"/>
  <c r="S285" i="39" s="1"/>
  <c r="AI286" i="13" s="1"/>
  <c r="P287" i="39"/>
  <c r="S287" i="39" s="1"/>
  <c r="AI288" i="13" s="1"/>
  <c r="R287" i="39"/>
  <c r="H288" i="13" s="1"/>
  <c r="R307" i="39"/>
  <c r="H308" i="13" s="1"/>
  <c r="P307" i="39"/>
  <c r="S307" i="39" s="1"/>
  <c r="AI308" i="13" s="1"/>
  <c r="S316" i="39"/>
  <c r="AI317" i="13" s="1"/>
  <c r="R242" i="39"/>
  <c r="H243" i="13" s="1"/>
  <c r="R249" i="39"/>
  <c r="H250" i="13" s="1"/>
  <c r="R265" i="39"/>
  <c r="H266" i="13" s="1"/>
  <c r="R288" i="39"/>
  <c r="H289" i="13" s="1"/>
  <c r="R362" i="39"/>
  <c r="H363" i="13" s="1"/>
  <c r="P362" i="39"/>
  <c r="S362" i="39" s="1"/>
  <c r="AI363" i="13" s="1"/>
  <c r="P364" i="39"/>
  <c r="S364" i="39" s="1"/>
  <c r="AI365" i="13" s="1"/>
  <c r="R364" i="39"/>
  <c r="H365" i="13" s="1"/>
  <c r="R238" i="39"/>
  <c r="H239" i="13" s="1"/>
  <c r="P242" i="39"/>
  <c r="S242" i="39" s="1"/>
  <c r="AI243" i="13" s="1"/>
  <c r="P249" i="39"/>
  <c r="S249" i="39" s="1"/>
  <c r="AI250" i="13" s="1"/>
  <c r="R260" i="39"/>
  <c r="H261" i="13" s="1"/>
  <c r="R261" i="39"/>
  <c r="H262" i="13" s="1"/>
  <c r="P265" i="39"/>
  <c r="S265" i="39" s="1"/>
  <c r="AI266" i="13" s="1"/>
  <c r="R276" i="39"/>
  <c r="H277" i="13" s="1"/>
  <c r="R283" i="39"/>
  <c r="H284" i="13" s="1"/>
  <c r="R284" i="39"/>
  <c r="H285" i="13" s="1"/>
  <c r="P288" i="39"/>
  <c r="S288" i="39" s="1"/>
  <c r="AI289" i="13" s="1"/>
  <c r="R299" i="39"/>
  <c r="H300" i="13" s="1"/>
  <c r="R300" i="39"/>
  <c r="H301" i="13" s="1"/>
  <c r="S309" i="39"/>
  <c r="AI310" i="13" s="1"/>
  <c r="R310" i="39"/>
  <c r="H311" i="13" s="1"/>
  <c r="P310" i="39"/>
  <c r="S310" i="39" s="1"/>
  <c r="AI311" i="13" s="1"/>
  <c r="R314" i="39"/>
  <c r="H315" i="13" s="1"/>
  <c r="R368" i="39"/>
  <c r="H369" i="13" s="1"/>
  <c r="R326" i="39"/>
  <c r="H327" i="13" s="1"/>
  <c r="R349" i="39"/>
  <c r="H350" i="13" s="1"/>
  <c r="R365" i="39"/>
  <c r="H366" i="13" s="1"/>
  <c r="R321" i="39"/>
  <c r="H322" i="13" s="1"/>
  <c r="R322" i="39"/>
  <c r="H323" i="13" s="1"/>
  <c r="P326" i="39"/>
  <c r="S326" i="39" s="1"/>
  <c r="AI327" i="13" s="1"/>
  <c r="R337" i="39"/>
  <c r="H338" i="13" s="1"/>
  <c r="R344" i="39"/>
  <c r="H345" i="13" s="1"/>
  <c r="R345" i="39"/>
  <c r="H346" i="13" s="1"/>
  <c r="P349" i="39"/>
  <c r="S349" i="39" s="1"/>
  <c r="AI350" i="13" s="1"/>
  <c r="R360" i="39"/>
  <c r="H361" i="13" s="1"/>
  <c r="R361" i="39"/>
  <c r="H362" i="13" s="1"/>
  <c r="P365" i="39"/>
  <c r="S365" i="39" s="1"/>
  <c r="AI366" i="13" s="1"/>
  <c r="AP371" i="13" l="1"/>
  <c r="AO371" i="13"/>
  <c r="BA373" i="13"/>
  <c r="AN371" i="13"/>
  <c r="AM371" i="13"/>
  <c r="AL371" i="13"/>
  <c r="X281" i="13"/>
  <c r="AK371" i="13"/>
  <c r="AJ371" i="13"/>
  <c r="I371" i="13"/>
  <c r="AW251" i="13"/>
  <c r="V340" i="13"/>
  <c r="V31" i="13" s="1"/>
  <c r="V65" i="13"/>
  <c r="V22" i="13" s="1"/>
  <c r="V64" i="13"/>
  <c r="V6" i="13" s="1"/>
  <c r="U125" i="13"/>
  <c r="U8" i="13" s="1"/>
  <c r="AV281" i="13"/>
  <c r="AI371" i="13"/>
  <c r="AB371" i="13"/>
  <c r="AB32" i="13" s="1"/>
  <c r="AB311" i="13"/>
  <c r="AB157" i="13"/>
  <c r="AB25" i="13" s="1"/>
  <c r="BC279" i="13"/>
  <c r="BC29" i="13" s="1"/>
  <c r="AB279" i="13"/>
  <c r="AB29" i="13" s="1"/>
  <c r="BC128" i="13"/>
  <c r="AB188" i="13"/>
  <c r="O371" i="13"/>
  <c r="BC36" i="13"/>
  <c r="BC5" i="13" s="1"/>
  <c r="AB65" i="13"/>
  <c r="AB22" i="13" s="1"/>
  <c r="BC341" i="13"/>
  <c r="BC340" i="13"/>
  <c r="AB125" i="13"/>
  <c r="AB8" i="13" s="1"/>
  <c r="BC38" i="13"/>
  <c r="AB342" i="13"/>
  <c r="BC156" i="13"/>
  <c r="BC9" i="13" s="1"/>
  <c r="AB217" i="13"/>
  <c r="AB11" i="13" s="1"/>
  <c r="BC97" i="13"/>
  <c r="BC65" i="13"/>
  <c r="BC22" i="13" s="1"/>
  <c r="AB39" i="13"/>
  <c r="BC219" i="13"/>
  <c r="AB98" i="13"/>
  <c r="BC248" i="13"/>
  <c r="BC12" i="13" s="1"/>
  <c r="BC278" i="13"/>
  <c r="BC13" i="13" s="1"/>
  <c r="BC371" i="13"/>
  <c r="BC32" i="13" s="1"/>
  <c r="BC312" i="13"/>
  <c r="AB126" i="13"/>
  <c r="AB24" i="13" s="1"/>
  <c r="AB66" i="13"/>
  <c r="AB250" i="13"/>
  <c r="BC280" i="13"/>
  <c r="BC187" i="13"/>
  <c r="BC26" i="13" s="1"/>
  <c r="BC372" i="13"/>
  <c r="AB341" i="13"/>
  <c r="BC186" i="13"/>
  <c r="BC10" i="13" s="1"/>
  <c r="AA96" i="13"/>
  <c r="AA23" i="13" s="1"/>
  <c r="BB310" i="13"/>
  <c r="BB30" i="13" s="1"/>
  <c r="AA65" i="13"/>
  <c r="AA22" i="13" s="1"/>
  <c r="BB126" i="13"/>
  <c r="BB24" i="13" s="1"/>
  <c r="BB157" i="13"/>
  <c r="BB25" i="13" s="1"/>
  <c r="BB64" i="13"/>
  <c r="BB6" i="13" s="1"/>
  <c r="AA157" i="13"/>
  <c r="AA25" i="13" s="1"/>
  <c r="AA339" i="13"/>
  <c r="AA15" i="13" s="1"/>
  <c r="AA219" i="13"/>
  <c r="BB97" i="13"/>
  <c r="BB248" i="13"/>
  <c r="BB12" i="13" s="1"/>
  <c r="AA187" i="13"/>
  <c r="AA26" i="13" s="1"/>
  <c r="AA372" i="13"/>
  <c r="AA39" i="13"/>
  <c r="AA250" i="13"/>
  <c r="BB370" i="13"/>
  <c r="BB16" i="13" s="1"/>
  <c r="BB279" i="13"/>
  <c r="BB29" i="13" s="1"/>
  <c r="AA126" i="13"/>
  <c r="AA24" i="13" s="1"/>
  <c r="AA188" i="13"/>
  <c r="AA279" i="13"/>
  <c r="AA29" i="13" s="1"/>
  <c r="BB36" i="13"/>
  <c r="BB5" i="13" s="1"/>
  <c r="BB219" i="13"/>
  <c r="BB38" i="13"/>
  <c r="BB186" i="13"/>
  <c r="BB10" i="13" s="1"/>
  <c r="BA278" i="13"/>
  <c r="BA13" i="13" s="1"/>
  <c r="BA251" i="13"/>
  <c r="Z372" i="13"/>
  <c r="Z280" i="13"/>
  <c r="Z186" i="13"/>
  <c r="Z10" i="13" s="1"/>
  <c r="BA65" i="13"/>
  <c r="BA22" i="13" s="1"/>
  <c r="BA37" i="13"/>
  <c r="BA21" i="13" s="1"/>
  <c r="BA125" i="13"/>
  <c r="BA8" i="13" s="1"/>
  <c r="Z340" i="13"/>
  <c r="Z31" i="13" s="1"/>
  <c r="Z249" i="13"/>
  <c r="Z28" i="13" s="1"/>
  <c r="Z159" i="13"/>
  <c r="Z220" i="13"/>
  <c r="BA310" i="13"/>
  <c r="BA30" i="13" s="1"/>
  <c r="Z125" i="13"/>
  <c r="Z8" i="13" s="1"/>
  <c r="Z67" i="13"/>
  <c r="BA220" i="13"/>
  <c r="BA341" i="13"/>
  <c r="Z312" i="13"/>
  <c r="Z157" i="13"/>
  <c r="Z25" i="13" s="1"/>
  <c r="BA189" i="13"/>
  <c r="BA98" i="13"/>
  <c r="BA249" i="13"/>
  <c r="BA28" i="13" s="1"/>
  <c r="Z96" i="13"/>
  <c r="Z23" i="13" s="1"/>
  <c r="BA158" i="13"/>
  <c r="Z219" i="13"/>
  <c r="Y128" i="13"/>
  <c r="AZ280" i="13"/>
  <c r="AZ371" i="13"/>
  <c r="AZ32" i="13" s="1"/>
  <c r="AZ309" i="13"/>
  <c r="AZ14" i="13" s="1"/>
  <c r="Y372" i="13"/>
  <c r="Y279" i="13"/>
  <c r="Y29" i="13" s="1"/>
  <c r="Y66" i="13"/>
  <c r="Y218" i="13"/>
  <c r="Y27" i="13" s="1"/>
  <c r="Y310" i="13"/>
  <c r="Y30" i="13" s="1"/>
  <c r="AZ341" i="13"/>
  <c r="AZ218" i="13"/>
  <c r="AZ27" i="13" s="1"/>
  <c r="Y186" i="13"/>
  <c r="Y10" i="13" s="1"/>
  <c r="Y341" i="13"/>
  <c r="AZ189" i="13"/>
  <c r="Y36" i="13"/>
  <c r="Y5" i="13" s="1"/>
  <c r="AZ159" i="13"/>
  <c r="AZ126" i="13"/>
  <c r="AZ24" i="13" s="1"/>
  <c r="Y97" i="13"/>
  <c r="AZ249" i="13"/>
  <c r="AZ28" i="13" s="1"/>
  <c r="Y159" i="13"/>
  <c r="AZ95" i="13"/>
  <c r="AZ7" i="13" s="1"/>
  <c r="Y251" i="13"/>
  <c r="AZ39" i="13"/>
  <c r="AZ64" i="13"/>
  <c r="AZ6" i="13" s="1"/>
  <c r="AY249" i="13"/>
  <c r="AY28" i="13" s="1"/>
  <c r="X125" i="13"/>
  <c r="X8" i="13" s="1"/>
  <c r="X64" i="13"/>
  <c r="X6" i="13" s="1"/>
  <c r="AY65" i="13"/>
  <c r="AY22" i="13" s="1"/>
  <c r="AY278" i="13"/>
  <c r="AY13" i="13" s="1"/>
  <c r="X217" i="13"/>
  <c r="X11" i="13" s="1"/>
  <c r="X189" i="13"/>
  <c r="AY280" i="13"/>
  <c r="X220" i="13"/>
  <c r="X186" i="13"/>
  <c r="X10" i="13" s="1"/>
  <c r="AY67" i="13"/>
  <c r="X309" i="13"/>
  <c r="X14" i="13" s="1"/>
  <c r="AY97" i="13"/>
  <c r="AY218" i="13"/>
  <c r="AY27" i="13" s="1"/>
  <c r="K371" i="13"/>
  <c r="X278" i="13"/>
  <c r="X13" i="13" s="1"/>
  <c r="X187" i="13"/>
  <c r="X26" i="13" s="1"/>
  <c r="AY66" i="13"/>
  <c r="X188" i="13"/>
  <c r="X156" i="13"/>
  <c r="X9" i="13" s="1"/>
  <c r="AY372" i="13"/>
  <c r="X250" i="13"/>
  <c r="AY188" i="13"/>
  <c r="AY36" i="13"/>
  <c r="AY5" i="13" s="1"/>
  <c r="AY64" i="13"/>
  <c r="AY6" i="13" s="1"/>
  <c r="X279" i="13"/>
  <c r="X29" i="13" s="1"/>
  <c r="X67" i="13"/>
  <c r="X280" i="13"/>
  <c r="X370" i="13"/>
  <c r="X16" i="13" s="1"/>
  <c r="X218" i="13"/>
  <c r="X27" i="13" s="1"/>
  <c r="X66" i="13"/>
  <c r="AY279" i="13"/>
  <c r="AY29" i="13" s="1"/>
  <c r="AY156" i="13"/>
  <c r="AY9" i="13" s="1"/>
  <c r="AY339" i="13"/>
  <c r="AY31" i="13" s="1"/>
  <c r="X126" i="13"/>
  <c r="X24" i="13" s="1"/>
  <c r="X127" i="13"/>
  <c r="AY251" i="13"/>
  <c r="X339" i="13"/>
  <c r="X15" i="13" s="1"/>
  <c r="X65" i="13"/>
  <c r="X22" i="13" s="1"/>
  <c r="X128" i="13"/>
  <c r="AY250" i="13"/>
  <c r="AY127" i="13"/>
  <c r="AY248" i="13"/>
  <c r="AY12" i="13" s="1"/>
  <c r="X219" i="13"/>
  <c r="AY311" i="13"/>
  <c r="X96" i="13"/>
  <c r="X23" i="13" s="1"/>
  <c r="AY281" i="13"/>
  <c r="AX37" i="13"/>
  <c r="AX21" i="13" s="1"/>
  <c r="W158" i="13"/>
  <c r="W128" i="13"/>
  <c r="AX280" i="13"/>
  <c r="W159" i="13"/>
  <c r="W311" i="13"/>
  <c r="W187" i="13"/>
  <c r="W26" i="13" s="1"/>
  <c r="AX126" i="13"/>
  <c r="AX24" i="13" s="1"/>
  <c r="W220" i="13"/>
  <c r="W38" i="13"/>
  <c r="AX371" i="13"/>
  <c r="AX32" i="13" s="1"/>
  <c r="W371" i="13"/>
  <c r="W32" i="13" s="1"/>
  <c r="AX309" i="13"/>
  <c r="AX14" i="13" s="1"/>
  <c r="W281" i="13"/>
  <c r="W186" i="13"/>
  <c r="W10" i="13" s="1"/>
  <c r="AX219" i="13"/>
  <c r="W36" i="13"/>
  <c r="W5" i="13" s="1"/>
  <c r="W217" i="13"/>
  <c r="W11" i="13" s="1"/>
  <c r="W219" i="13"/>
  <c r="AX158" i="13"/>
  <c r="W218" i="13"/>
  <c r="W27" i="13" s="1"/>
  <c r="W310" i="13"/>
  <c r="W30" i="13" s="1"/>
  <c r="W157" i="13"/>
  <c r="W25" i="13" s="1"/>
  <c r="W188" i="13"/>
  <c r="AX96" i="13"/>
  <c r="AX23" i="13" s="1"/>
  <c r="W309" i="13"/>
  <c r="W14" i="13" s="1"/>
  <c r="AX128" i="13"/>
  <c r="W312" i="13"/>
  <c r="W189" i="13"/>
  <c r="AX339" i="13"/>
  <c r="AX31" i="13" s="1"/>
  <c r="AX64" i="13"/>
  <c r="AX6" i="13" s="1"/>
  <c r="W156" i="13"/>
  <c r="W9" i="13" s="1"/>
  <c r="AX127" i="13"/>
  <c r="W39" i="13"/>
  <c r="AX36" i="13"/>
  <c r="AX5" i="13" s="1"/>
  <c r="J371" i="13"/>
  <c r="W340" i="13"/>
  <c r="W31" i="13" s="1"/>
  <c r="W65" i="13"/>
  <c r="W22" i="13" s="1"/>
  <c r="W95" i="13"/>
  <c r="W7" i="13" s="1"/>
  <c r="AX249" i="13"/>
  <c r="AX28" i="13" s="1"/>
  <c r="W251" i="13"/>
  <c r="W37" i="13"/>
  <c r="W21" i="13" s="1"/>
  <c r="AX125" i="13"/>
  <c r="AX8" i="13" s="1"/>
  <c r="AX187" i="13"/>
  <c r="AX26" i="13" s="1"/>
  <c r="AW157" i="13"/>
  <c r="AW25" i="13" s="1"/>
  <c r="V67" i="13"/>
  <c r="V280" i="13"/>
  <c r="V96" i="13"/>
  <c r="V23" i="13" s="1"/>
  <c r="AW372" i="13"/>
  <c r="AW189" i="13"/>
  <c r="AW310" i="13"/>
  <c r="AW30" i="13" s="1"/>
  <c r="V251" i="13"/>
  <c r="AW128" i="13"/>
  <c r="V66" i="13"/>
  <c r="AW217" i="13"/>
  <c r="AW11" i="13" s="1"/>
  <c r="AW96" i="13"/>
  <c r="AW23" i="13" s="1"/>
  <c r="V372" i="13"/>
  <c r="V218" i="13"/>
  <c r="V27" i="13" s="1"/>
  <c r="V310" i="13"/>
  <c r="V30" i="13" s="1"/>
  <c r="V189" i="13"/>
  <c r="AW339" i="13"/>
  <c r="AW31" i="13" s="1"/>
  <c r="AW39" i="13"/>
  <c r="AW279" i="13"/>
  <c r="AW29" i="13" s="1"/>
  <c r="V127" i="13"/>
  <c r="AW66" i="13"/>
  <c r="V159" i="13"/>
  <c r="AV127" i="13"/>
  <c r="U219" i="13"/>
  <c r="U281" i="13"/>
  <c r="AV36" i="13"/>
  <c r="AV5" i="13" s="1"/>
  <c r="AV98" i="13"/>
  <c r="AV370" i="13"/>
  <c r="AV16" i="13" s="1"/>
  <c r="AV189" i="13"/>
  <c r="AV340" i="13"/>
  <c r="AV157" i="13"/>
  <c r="AV25" i="13" s="1"/>
  <c r="AV67" i="13"/>
  <c r="U340" i="13"/>
  <c r="U31" i="13" s="1"/>
  <c r="AV248" i="13"/>
  <c r="AV12" i="13" s="1"/>
  <c r="U370" i="13"/>
  <c r="U16" i="13" s="1"/>
  <c r="AV312" i="13"/>
  <c r="U311" i="13"/>
  <c r="U37" i="13"/>
  <c r="U21" i="13" s="1"/>
  <c r="AV218" i="13"/>
  <c r="AV27" i="13" s="1"/>
  <c r="U159" i="13"/>
  <c r="U96" i="13"/>
  <c r="U23" i="13" s="1"/>
  <c r="U250" i="13"/>
  <c r="U65" i="13"/>
  <c r="U22" i="13" s="1"/>
  <c r="U186" i="13"/>
  <c r="U10" i="13" s="1"/>
  <c r="BC158" i="13"/>
  <c r="AB372" i="13"/>
  <c r="BC250" i="13"/>
  <c r="BC96" i="13"/>
  <c r="BC23" i="13" s="1"/>
  <c r="AB281" i="13"/>
  <c r="AB219" i="13"/>
  <c r="AB218" i="13"/>
  <c r="AB27" i="13" s="1"/>
  <c r="BC218" i="13"/>
  <c r="BC27" i="13" s="1"/>
  <c r="BC339" i="13"/>
  <c r="BC31" i="13" s="1"/>
  <c r="AB36" i="13"/>
  <c r="AB5" i="13" s="1"/>
  <c r="AB278" i="13"/>
  <c r="AB13" i="13" s="1"/>
  <c r="AB251" i="13"/>
  <c r="BC127" i="13"/>
  <c r="BC311" i="13"/>
  <c r="AB127" i="13"/>
  <c r="BC67" i="13"/>
  <c r="BC217" i="13"/>
  <c r="BC11" i="13" s="1"/>
  <c r="BC338" i="13"/>
  <c r="BC15" i="13" s="1"/>
  <c r="BC157" i="13"/>
  <c r="BC25" i="13" s="1"/>
  <c r="AB370" i="13"/>
  <c r="AB16" i="13" s="1"/>
  <c r="AB37" i="13"/>
  <c r="AB21" i="13" s="1"/>
  <c r="AB67" i="13"/>
  <c r="AB280" i="13"/>
  <c r="BC159" i="13"/>
  <c r="BC251" i="13"/>
  <c r="AB128" i="13"/>
  <c r="BC66" i="13"/>
  <c r="BC95" i="13"/>
  <c r="BC7" i="13" s="1"/>
  <c r="BC249" i="13"/>
  <c r="BC28" i="13" s="1"/>
  <c r="BC370" i="13"/>
  <c r="BC16" i="13" s="1"/>
  <c r="BC64" i="13"/>
  <c r="BC6" i="13" s="1"/>
  <c r="AB64" i="13"/>
  <c r="AB6" i="13" s="1"/>
  <c r="AB96" i="13"/>
  <c r="AB23" i="13" s="1"/>
  <c r="AB187" i="13"/>
  <c r="AB26" i="13" s="1"/>
  <c r="AB38" i="13"/>
  <c r="AB159" i="13"/>
  <c r="BC189" i="13"/>
  <c r="BC373" i="13"/>
  <c r="AB220" i="13"/>
  <c r="AB373" i="13"/>
  <c r="BC37" i="13"/>
  <c r="BC21" i="13" s="1"/>
  <c r="BC126" i="13"/>
  <c r="BC24" i="13" s="1"/>
  <c r="AB156" i="13"/>
  <c r="AB9" i="13" s="1"/>
  <c r="AB310" i="13"/>
  <c r="AB30" i="13" s="1"/>
  <c r="AB95" i="13"/>
  <c r="AB7" i="13" s="1"/>
  <c r="AB249" i="13"/>
  <c r="AB28" i="13" s="1"/>
  <c r="AB158" i="13"/>
  <c r="BC188" i="13"/>
  <c r="AB312" i="13"/>
  <c r="BC125" i="13"/>
  <c r="BC8" i="13" s="1"/>
  <c r="AB309" i="13"/>
  <c r="AB14" i="13" s="1"/>
  <c r="AB186" i="13"/>
  <c r="AB10" i="13" s="1"/>
  <c r="AB189" i="13"/>
  <c r="BC98" i="13"/>
  <c r="BC220" i="13"/>
  <c r="BC281" i="13"/>
  <c r="BC310" i="13"/>
  <c r="BC30" i="13" s="1"/>
  <c r="AB339" i="13"/>
  <c r="AB15" i="13" s="1"/>
  <c r="AB248" i="13"/>
  <c r="AB12" i="13" s="1"/>
  <c r="BC39" i="13"/>
  <c r="AB97" i="13"/>
  <c r="AB340" i="13"/>
  <c r="AB31" i="13" s="1"/>
  <c r="BC309" i="13"/>
  <c r="BC14" i="13" s="1"/>
  <c r="BB340" i="13"/>
  <c r="BB338" i="13"/>
  <c r="BB15" i="13" s="1"/>
  <c r="BB341" i="13"/>
  <c r="BB339" i="13"/>
  <c r="BB31" i="13" s="1"/>
  <c r="AA248" i="13"/>
  <c r="AA12" i="13" s="1"/>
  <c r="AA64" i="13"/>
  <c r="AA6" i="13" s="1"/>
  <c r="BB187" i="13"/>
  <c r="BB26" i="13" s="1"/>
  <c r="BB128" i="13"/>
  <c r="BB251" i="13"/>
  <c r="BB373" i="13"/>
  <c r="AA220" i="13"/>
  <c r="AA251" i="13"/>
  <c r="AA373" i="13"/>
  <c r="AA278" i="13"/>
  <c r="AA13" i="13" s="1"/>
  <c r="AA156" i="13"/>
  <c r="AA9" i="13" s="1"/>
  <c r="BB95" i="13"/>
  <c r="BB7" i="13" s="1"/>
  <c r="BB217" i="13"/>
  <c r="BB11" i="13" s="1"/>
  <c r="AA95" i="13"/>
  <c r="AA7" i="13" s="1"/>
  <c r="BB127" i="13"/>
  <c r="BB250" i="13"/>
  <c r="BB372" i="13"/>
  <c r="AA249" i="13"/>
  <c r="AA28" i="13" s="1"/>
  <c r="AA280" i="13"/>
  <c r="BB66" i="13"/>
  <c r="AA36" i="13"/>
  <c r="AA5" i="13" s="1"/>
  <c r="AA37" i="13"/>
  <c r="AA21" i="13" s="1"/>
  <c r="AA370" i="13"/>
  <c r="AA16" i="13" s="1"/>
  <c r="AA186" i="13"/>
  <c r="AA10" i="13" s="1"/>
  <c r="BB96" i="13"/>
  <c r="BB23" i="13" s="1"/>
  <c r="BB218" i="13"/>
  <c r="BB27" i="13" s="1"/>
  <c r="AA125" i="13"/>
  <c r="AA8" i="13" s="1"/>
  <c r="BB371" i="13"/>
  <c r="BB32" i="13" s="1"/>
  <c r="BB159" i="13"/>
  <c r="BB281" i="13"/>
  <c r="AA97" i="13"/>
  <c r="AA312" i="13"/>
  <c r="AA281" i="13"/>
  <c r="BB67" i="13"/>
  <c r="AA159" i="13"/>
  <c r="BB37" i="13"/>
  <c r="BB21" i="13" s="1"/>
  <c r="BB278" i="13"/>
  <c r="BB13" i="13" s="1"/>
  <c r="AA218" i="13"/>
  <c r="AA27" i="13" s="1"/>
  <c r="BB125" i="13"/>
  <c r="BB8" i="13" s="1"/>
  <c r="BB158" i="13"/>
  <c r="BB280" i="13"/>
  <c r="AA98" i="13"/>
  <c r="AA311" i="13"/>
  <c r="BB39" i="13"/>
  <c r="AA158" i="13"/>
  <c r="BB249" i="13"/>
  <c r="BB28" i="13" s="1"/>
  <c r="AA217" i="13"/>
  <c r="AA11" i="13" s="1"/>
  <c r="BB65" i="13"/>
  <c r="BB22" i="13" s="1"/>
  <c r="BB98" i="13"/>
  <c r="BB189" i="13"/>
  <c r="BB312" i="13"/>
  <c r="AA127" i="13"/>
  <c r="AA341" i="13"/>
  <c r="N371" i="13"/>
  <c r="AA310" i="13"/>
  <c r="AA30" i="13" s="1"/>
  <c r="BB156" i="13"/>
  <c r="BB9" i="13" s="1"/>
  <c r="BB309" i="13"/>
  <c r="BB14" i="13" s="1"/>
  <c r="BB188" i="13"/>
  <c r="BB311" i="13"/>
  <c r="AA128" i="13"/>
  <c r="AA342" i="13"/>
  <c r="AA66" i="13"/>
  <c r="AA38" i="13"/>
  <c r="AA189" i="13"/>
  <c r="AA340" i="13"/>
  <c r="AA31" i="13" s="1"/>
  <c r="AA371" i="13"/>
  <c r="AA32" i="13" s="1"/>
  <c r="BB220" i="13"/>
  <c r="AA67" i="13"/>
  <c r="Z370" i="13"/>
  <c r="Z16" i="13" s="1"/>
  <c r="BA371" i="13"/>
  <c r="BA32" i="13" s="1"/>
  <c r="Z64" i="13"/>
  <c r="Z6" i="13" s="1"/>
  <c r="BA157" i="13"/>
  <c r="BA25" i="13" s="1"/>
  <c r="BA309" i="13"/>
  <c r="BA14" i="13" s="1"/>
  <c r="Z278" i="13"/>
  <c r="Z13" i="13" s="1"/>
  <c r="Z95" i="13"/>
  <c r="Z7" i="13" s="1"/>
  <c r="BA159" i="13"/>
  <c r="BA311" i="13"/>
  <c r="Z251" i="13"/>
  <c r="BA127" i="13"/>
  <c r="BA126" i="13"/>
  <c r="BA24" i="13" s="1"/>
  <c r="BA156" i="13"/>
  <c r="BA9" i="13" s="1"/>
  <c r="BA187" i="13"/>
  <c r="BA26" i="13" s="1"/>
  <c r="BA338" i="13"/>
  <c r="BA15" i="13" s="1"/>
  <c r="BA36" i="13"/>
  <c r="BA5" i="13" s="1"/>
  <c r="Z156" i="13"/>
  <c r="Z9" i="13" s="1"/>
  <c r="BA66" i="13"/>
  <c r="BA188" i="13"/>
  <c r="BA312" i="13"/>
  <c r="Z250" i="13"/>
  <c r="Z188" i="13"/>
  <c r="BA128" i="13"/>
  <c r="BA64" i="13"/>
  <c r="BA6" i="13" s="1"/>
  <c r="BA186" i="13"/>
  <c r="BA10" i="13" s="1"/>
  <c r="BA339" i="13"/>
  <c r="BA31" i="13" s="1"/>
  <c r="Z217" i="13"/>
  <c r="Z11" i="13" s="1"/>
  <c r="Z339" i="13"/>
  <c r="Z15" i="13" s="1"/>
  <c r="BA67" i="13"/>
  <c r="Z128" i="13"/>
  <c r="Z189" i="13"/>
  <c r="Z98" i="13"/>
  <c r="BA250" i="13"/>
  <c r="Z158" i="13"/>
  <c r="M371" i="13"/>
  <c r="Z279" i="13"/>
  <c r="Z29" i="13" s="1"/>
  <c r="BA217" i="13"/>
  <c r="BA11" i="13" s="1"/>
  <c r="BA370" i="13"/>
  <c r="BA16" i="13" s="1"/>
  <c r="Z65" i="13"/>
  <c r="Z22" i="13" s="1"/>
  <c r="Z126" i="13"/>
  <c r="Z24" i="13" s="1"/>
  <c r="Z187" i="13"/>
  <c r="Z26" i="13" s="1"/>
  <c r="Z36" i="13"/>
  <c r="Z5" i="13" s="1"/>
  <c r="Z17" i="13" s="1"/>
  <c r="BA38" i="13"/>
  <c r="Z127" i="13"/>
  <c r="BA219" i="13"/>
  <c r="Z281" i="13"/>
  <c r="Z97" i="13"/>
  <c r="Z371" i="13"/>
  <c r="Z32" i="13" s="1"/>
  <c r="BA218" i="13"/>
  <c r="BA27" i="13" s="1"/>
  <c r="Z218" i="13"/>
  <c r="Z27" i="13" s="1"/>
  <c r="BA39" i="13"/>
  <c r="Z341" i="13"/>
  <c r="BA340" i="13"/>
  <c r="BA95" i="13"/>
  <c r="BA7" i="13" s="1"/>
  <c r="BA248" i="13"/>
  <c r="BA12" i="13" s="1"/>
  <c r="Z248" i="13"/>
  <c r="Z12" i="13" s="1"/>
  <c r="Z309" i="13"/>
  <c r="Z14" i="13" s="1"/>
  <c r="Z38" i="13"/>
  <c r="BA280" i="13"/>
  <c r="Z373" i="13"/>
  <c r="Z342" i="13"/>
  <c r="Z37" i="13"/>
  <c r="Z21" i="13" s="1"/>
  <c r="BA96" i="13"/>
  <c r="BA23" i="13" s="1"/>
  <c r="BA279" i="13"/>
  <c r="BA29" i="13" s="1"/>
  <c r="Z310" i="13"/>
  <c r="Z30" i="13" s="1"/>
  <c r="Z311" i="13"/>
  <c r="Z39" i="13"/>
  <c r="BA281" i="13"/>
  <c r="Z66" i="13"/>
  <c r="BA97" i="13"/>
  <c r="BA372" i="13"/>
  <c r="Y371" i="13"/>
  <c r="Y32" i="13" s="1"/>
  <c r="AZ310" i="13"/>
  <c r="AZ30" i="13" s="1"/>
  <c r="Y96" i="13"/>
  <c r="Y23" i="13" s="1"/>
  <c r="Y65" i="13"/>
  <c r="Y22" i="13" s="1"/>
  <c r="AZ279" i="13"/>
  <c r="AZ29" i="13" s="1"/>
  <c r="AZ157" i="13"/>
  <c r="AZ25" i="13" s="1"/>
  <c r="Y127" i="13"/>
  <c r="AZ281" i="13"/>
  <c r="Y250" i="13"/>
  <c r="Y189" i="13"/>
  <c r="AZ127" i="13"/>
  <c r="AZ372" i="13"/>
  <c r="Y342" i="13"/>
  <c r="Y39" i="13"/>
  <c r="AZ125" i="13"/>
  <c r="AZ8" i="13" s="1"/>
  <c r="AZ370" i="13"/>
  <c r="AZ16" i="13" s="1"/>
  <c r="Y340" i="13"/>
  <c r="Y31" i="13" s="1"/>
  <c r="Y125" i="13"/>
  <c r="Y8" i="13" s="1"/>
  <c r="Y157" i="13"/>
  <c r="Y25" i="13" s="1"/>
  <c r="AZ156" i="13"/>
  <c r="AZ9" i="13" s="1"/>
  <c r="Y156" i="13"/>
  <c r="Y9" i="13" s="1"/>
  <c r="AZ97" i="13"/>
  <c r="AZ311" i="13"/>
  <c r="Y188" i="13"/>
  <c r="AZ128" i="13"/>
  <c r="AZ373" i="13"/>
  <c r="Y158" i="13"/>
  <c r="L371" i="13"/>
  <c r="Y248" i="13"/>
  <c r="Y12" i="13" s="1"/>
  <c r="AZ278" i="13"/>
  <c r="AZ13" i="13" s="1"/>
  <c r="Y220" i="13"/>
  <c r="AZ98" i="13"/>
  <c r="AZ312" i="13"/>
  <c r="Y280" i="13"/>
  <c r="AZ219" i="13"/>
  <c r="AZ186" i="13"/>
  <c r="AZ10" i="13" s="1"/>
  <c r="Y37" i="13"/>
  <c r="Y21" i="13" s="1"/>
  <c r="Y64" i="13"/>
  <c r="Y6" i="13" s="1"/>
  <c r="AZ36" i="13"/>
  <c r="AZ5" i="13" s="1"/>
  <c r="Y249" i="13"/>
  <c r="Y28" i="13" s="1"/>
  <c r="Y187" i="13"/>
  <c r="Y26" i="13" s="1"/>
  <c r="Y219" i="13"/>
  <c r="AZ158" i="13"/>
  <c r="Y281" i="13"/>
  <c r="AZ220" i="13"/>
  <c r="AZ66" i="13"/>
  <c r="AZ187" i="13"/>
  <c r="AZ26" i="13" s="1"/>
  <c r="AZ65" i="13"/>
  <c r="AZ22" i="13" s="1"/>
  <c r="Y126" i="13"/>
  <c r="Y24" i="13" s="1"/>
  <c r="Y370" i="13"/>
  <c r="Y16" i="13" s="1"/>
  <c r="Y339" i="13"/>
  <c r="Y15" i="13" s="1"/>
  <c r="Y217" i="13"/>
  <c r="Y11" i="13" s="1"/>
  <c r="Y373" i="13"/>
  <c r="AZ250" i="13"/>
  <c r="AZ67" i="13"/>
  <c r="AZ338" i="13"/>
  <c r="AZ15" i="13" s="1"/>
  <c r="AZ248" i="13"/>
  <c r="AZ12" i="13" s="1"/>
  <c r="AZ96" i="13"/>
  <c r="AZ23" i="13" s="1"/>
  <c r="Y311" i="13"/>
  <c r="AZ188" i="13"/>
  <c r="Y67" i="13"/>
  <c r="AZ251" i="13"/>
  <c r="AZ217" i="13"/>
  <c r="AZ11" i="13" s="1"/>
  <c r="Y309" i="13"/>
  <c r="Y14" i="13" s="1"/>
  <c r="Y278" i="13"/>
  <c r="Y13" i="13" s="1"/>
  <c r="Y95" i="13"/>
  <c r="Y7" i="13" s="1"/>
  <c r="Y312" i="13"/>
  <c r="Y98" i="13"/>
  <c r="AZ38" i="13"/>
  <c r="AZ340" i="13"/>
  <c r="AZ37" i="13"/>
  <c r="AZ21" i="13" s="1"/>
  <c r="AZ339" i="13"/>
  <c r="AZ31" i="13" s="1"/>
  <c r="Y38" i="13"/>
  <c r="AY187" i="13"/>
  <c r="AY26" i="13" s="1"/>
  <c r="AY371" i="13"/>
  <c r="AY32" i="13" s="1"/>
  <c r="X37" i="13"/>
  <c r="X21" i="13" s="1"/>
  <c r="X157" i="13"/>
  <c r="X25" i="13" s="1"/>
  <c r="X312" i="13"/>
  <c r="X39" i="13"/>
  <c r="X159" i="13"/>
  <c r="X251" i="13"/>
  <c r="AY125" i="13"/>
  <c r="AY8" i="13" s="1"/>
  <c r="AY95" i="13"/>
  <c r="AY7" i="13" s="1"/>
  <c r="X311" i="13"/>
  <c r="X38" i="13"/>
  <c r="X97" i="13"/>
  <c r="X158" i="13"/>
  <c r="X372" i="13"/>
  <c r="AY310" i="13"/>
  <c r="AY30" i="13" s="1"/>
  <c r="X310" i="13"/>
  <c r="X30" i="13" s="1"/>
  <c r="AY96" i="13"/>
  <c r="AY23" i="13" s="1"/>
  <c r="X98" i="13"/>
  <c r="AY98" i="13"/>
  <c r="AY159" i="13"/>
  <c r="AY220" i="13"/>
  <c r="AY341" i="13"/>
  <c r="X373" i="13"/>
  <c r="X371" i="13"/>
  <c r="X32" i="13" s="1"/>
  <c r="AY217" i="13"/>
  <c r="AY11" i="13" s="1"/>
  <c r="X249" i="13"/>
  <c r="X28" i="13" s="1"/>
  <c r="AY157" i="13"/>
  <c r="AY25" i="13" s="1"/>
  <c r="X342" i="13"/>
  <c r="AY158" i="13"/>
  <c r="AY219" i="13"/>
  <c r="AY340" i="13"/>
  <c r="AY37" i="13"/>
  <c r="AY21" i="13" s="1"/>
  <c r="AY126" i="13"/>
  <c r="AY24" i="13" s="1"/>
  <c r="X248" i="13"/>
  <c r="X12" i="13" s="1"/>
  <c r="X340" i="13"/>
  <c r="X31" i="13" s="1"/>
  <c r="AY186" i="13"/>
  <c r="AY10" i="13" s="1"/>
  <c r="X341" i="13"/>
  <c r="AY338" i="13"/>
  <c r="AY15" i="13" s="1"/>
  <c r="X95" i="13"/>
  <c r="X7" i="13" s="1"/>
  <c r="AY39" i="13"/>
  <c r="AY128" i="13"/>
  <c r="AY189" i="13"/>
  <c r="AY312" i="13"/>
  <c r="AY373" i="13"/>
  <c r="AY38" i="13"/>
  <c r="AY370" i="13"/>
  <c r="AY16" i="13" s="1"/>
  <c r="X36" i="13"/>
  <c r="X5" i="13" s="1"/>
  <c r="AY309" i="13"/>
  <c r="AY14" i="13" s="1"/>
  <c r="AX39" i="13"/>
  <c r="AX38" i="13"/>
  <c r="W64" i="13"/>
  <c r="W6" i="13" s="1"/>
  <c r="W17" i="13" s="1"/>
  <c r="AX278" i="13"/>
  <c r="AX13" i="13" s="1"/>
  <c r="W125" i="13"/>
  <c r="W8" i="13" s="1"/>
  <c r="W97" i="13"/>
  <c r="W372" i="13"/>
  <c r="W66" i="13"/>
  <c r="W126" i="13"/>
  <c r="W24" i="13" s="1"/>
  <c r="AX279" i="13"/>
  <c r="AX29" i="13" s="1"/>
  <c r="AX186" i="13"/>
  <c r="AX10" i="13" s="1"/>
  <c r="W279" i="13"/>
  <c r="W29" i="13" s="1"/>
  <c r="AX189" i="13"/>
  <c r="AX251" i="13"/>
  <c r="AX312" i="13"/>
  <c r="AX373" i="13"/>
  <c r="W98" i="13"/>
  <c r="AX66" i="13"/>
  <c r="W373" i="13"/>
  <c r="W67" i="13"/>
  <c r="W278" i="13"/>
  <c r="W13" i="13" s="1"/>
  <c r="W249" i="13"/>
  <c r="W28" i="13" s="1"/>
  <c r="AX217" i="13"/>
  <c r="AX11" i="13" s="1"/>
  <c r="AX370" i="13"/>
  <c r="AX16" i="13" s="1"/>
  <c r="AX188" i="13"/>
  <c r="AX250" i="13"/>
  <c r="AX311" i="13"/>
  <c r="AX372" i="13"/>
  <c r="W96" i="13"/>
  <c r="W23" i="13" s="1"/>
  <c r="W341" i="13"/>
  <c r="AX67" i="13"/>
  <c r="W370" i="13"/>
  <c r="W16" i="13" s="1"/>
  <c r="AX310" i="13"/>
  <c r="AX30" i="13" s="1"/>
  <c r="W248" i="13"/>
  <c r="W12" i="13" s="1"/>
  <c r="AX218" i="13"/>
  <c r="AX27" i="13" s="1"/>
  <c r="W127" i="13"/>
  <c r="W342" i="13"/>
  <c r="AX156" i="13"/>
  <c r="AX9" i="13" s="1"/>
  <c r="AX65" i="13"/>
  <c r="AX22" i="13" s="1"/>
  <c r="W250" i="13"/>
  <c r="W339" i="13"/>
  <c r="W15" i="13" s="1"/>
  <c r="AX157" i="13"/>
  <c r="AX25" i="13" s="1"/>
  <c r="AX98" i="13"/>
  <c r="AX159" i="13"/>
  <c r="AX220" i="13"/>
  <c r="AX281" i="13"/>
  <c r="AX341" i="13"/>
  <c r="AX95" i="13"/>
  <c r="AX7" i="13" s="1"/>
  <c r="AX248" i="13"/>
  <c r="AX12" i="13" s="1"/>
  <c r="AX338" i="13"/>
  <c r="AX15" i="13" s="1"/>
  <c r="AX97" i="13"/>
  <c r="AX340" i="13"/>
  <c r="W280" i="13"/>
  <c r="V128" i="13"/>
  <c r="V37" i="13"/>
  <c r="V21" i="13" s="1"/>
  <c r="V187" i="13"/>
  <c r="V26" i="13" s="1"/>
  <c r="V186" i="13"/>
  <c r="V10" i="13" s="1"/>
  <c r="V188" i="13"/>
  <c r="V278" i="13"/>
  <c r="V13" i="13" s="1"/>
  <c r="V98" i="13"/>
  <c r="V250" i="13"/>
  <c r="V341" i="13"/>
  <c r="V217" i="13"/>
  <c r="V11" i="13" s="1"/>
  <c r="AW64" i="13"/>
  <c r="AW6" i="13" s="1"/>
  <c r="AW373" i="13"/>
  <c r="AW186" i="13"/>
  <c r="AW10" i="13" s="1"/>
  <c r="AW67" i="13"/>
  <c r="AW280" i="13"/>
  <c r="AW158" i="13"/>
  <c r="AW278" i="13"/>
  <c r="AW13" i="13" s="1"/>
  <c r="V125" i="13"/>
  <c r="V8" i="13" s="1"/>
  <c r="AW65" i="13"/>
  <c r="AW22" i="13" s="1"/>
  <c r="V36" i="13"/>
  <c r="V5" i="13" s="1"/>
  <c r="V220" i="13"/>
  <c r="V97" i="13"/>
  <c r="V342" i="13"/>
  <c r="AW159" i="13"/>
  <c r="AW281" i="13"/>
  <c r="AW187" i="13"/>
  <c r="AW26" i="13" s="1"/>
  <c r="V156" i="13"/>
  <c r="V9" i="13" s="1"/>
  <c r="AW126" i="13"/>
  <c r="AW24" i="13" s="1"/>
  <c r="AW371" i="13"/>
  <c r="AW32" i="13" s="1"/>
  <c r="V95" i="13"/>
  <c r="V7" i="13" s="1"/>
  <c r="AW338" i="13"/>
  <c r="AW15" i="13" s="1"/>
  <c r="V219" i="13"/>
  <c r="V38" i="13"/>
  <c r="AW188" i="13"/>
  <c r="AW311" i="13"/>
  <c r="V279" i="13"/>
  <c r="V29" i="13" s="1"/>
  <c r="AW125" i="13"/>
  <c r="AW8" i="13" s="1"/>
  <c r="AW218" i="13"/>
  <c r="AW27" i="13" s="1"/>
  <c r="AW370" i="13"/>
  <c r="AW16" i="13" s="1"/>
  <c r="AW36" i="13"/>
  <c r="AW5" i="13" s="1"/>
  <c r="V311" i="13"/>
  <c r="V39" i="13"/>
  <c r="AW312" i="13"/>
  <c r="V371" i="13"/>
  <c r="V32" i="13" s="1"/>
  <c r="AW95" i="13"/>
  <c r="AW7" i="13" s="1"/>
  <c r="AW309" i="13"/>
  <c r="AW14" i="13" s="1"/>
  <c r="AW37" i="13"/>
  <c r="AW21" i="13" s="1"/>
  <c r="V126" i="13"/>
  <c r="V24" i="13" s="1"/>
  <c r="V248" i="13"/>
  <c r="V12" i="13" s="1"/>
  <c r="V312" i="13"/>
  <c r="AW97" i="13"/>
  <c r="V281" i="13"/>
  <c r="AW219" i="13"/>
  <c r="AW156" i="13"/>
  <c r="AW9" i="13" s="1"/>
  <c r="V157" i="13"/>
  <c r="V25" i="13" s="1"/>
  <c r="V370" i="13"/>
  <c r="V16" i="13" s="1"/>
  <c r="AW98" i="13"/>
  <c r="AW340" i="13"/>
  <c r="AW220" i="13"/>
  <c r="V158" i="13"/>
  <c r="V309" i="13"/>
  <c r="V14" i="13" s="1"/>
  <c r="AW249" i="13"/>
  <c r="AW28" i="13" s="1"/>
  <c r="V249" i="13"/>
  <c r="V28" i="13" s="1"/>
  <c r="AW38" i="13"/>
  <c r="AW127" i="13"/>
  <c r="AW250" i="13"/>
  <c r="AW341" i="13"/>
  <c r="V373" i="13"/>
  <c r="V339" i="13"/>
  <c r="V15" i="13" s="1"/>
  <c r="AW248" i="13"/>
  <c r="AW12" i="13" s="1"/>
  <c r="AV126" i="13"/>
  <c r="AV24" i="13" s="1"/>
  <c r="AV249" i="13"/>
  <c r="AV28" i="13" s="1"/>
  <c r="AV371" i="13"/>
  <c r="AV32" i="13" s="1"/>
  <c r="U157" i="13"/>
  <c r="U25" i="13" s="1"/>
  <c r="AV64" i="13"/>
  <c r="AV6" i="13" s="1"/>
  <c r="U187" i="13"/>
  <c r="U26" i="13" s="1"/>
  <c r="AV279" i="13"/>
  <c r="AV29" i="13" s="1"/>
  <c r="U95" i="13"/>
  <c r="U7" i="13" s="1"/>
  <c r="U248" i="13"/>
  <c r="U12" i="13" s="1"/>
  <c r="U373" i="13"/>
  <c r="AV219" i="13"/>
  <c r="U312" i="13"/>
  <c r="AV128" i="13"/>
  <c r="AV341" i="13"/>
  <c r="AV65" i="13"/>
  <c r="AV22" i="13" s="1"/>
  <c r="U278" i="13"/>
  <c r="U13" i="13" s="1"/>
  <c r="U156" i="13"/>
  <c r="U9" i="13" s="1"/>
  <c r="AV338" i="13"/>
  <c r="AV15" i="13" s="1"/>
  <c r="U372" i="13"/>
  <c r="AV220" i="13"/>
  <c r="AV372" i="13"/>
  <c r="U39" i="13"/>
  <c r="U98" i="13"/>
  <c r="AV278" i="13"/>
  <c r="AV13" i="13" s="1"/>
  <c r="U279" i="13"/>
  <c r="U29" i="13" s="1"/>
  <c r="U217" i="13"/>
  <c r="U11" i="13" s="1"/>
  <c r="AV96" i="13"/>
  <c r="AV23" i="13" s="1"/>
  <c r="U64" i="13"/>
  <c r="U6" i="13" s="1"/>
  <c r="AV217" i="13"/>
  <c r="AV11" i="13" s="1"/>
  <c r="AV373" i="13"/>
  <c r="U38" i="13"/>
  <c r="U97" i="13"/>
  <c r="H371" i="13"/>
  <c r="AV186" i="13"/>
  <c r="AV10" i="13" s="1"/>
  <c r="AV309" i="13"/>
  <c r="AV14" i="13" s="1"/>
  <c r="U309" i="13"/>
  <c r="U14" i="13" s="1"/>
  <c r="U126" i="13"/>
  <c r="U24" i="13" s="1"/>
  <c r="U371" i="13"/>
  <c r="U32" i="13" s="1"/>
  <c r="U188" i="13"/>
  <c r="AV250" i="13"/>
  <c r="AV95" i="13"/>
  <c r="AV7" i="13" s="1"/>
  <c r="AV38" i="13"/>
  <c r="U341" i="13"/>
  <c r="AV158" i="13"/>
  <c r="AV280" i="13"/>
  <c r="U158" i="13"/>
  <c r="AV156" i="13"/>
  <c r="AV9" i="13" s="1"/>
  <c r="AV187" i="13"/>
  <c r="AV26" i="13" s="1"/>
  <c r="AV310" i="13"/>
  <c r="AV30" i="13" s="1"/>
  <c r="U218" i="13"/>
  <c r="U27" i="13" s="1"/>
  <c r="U310" i="13"/>
  <c r="U30" i="13" s="1"/>
  <c r="U189" i="13"/>
  <c r="AV251" i="13"/>
  <c r="U66" i="13"/>
  <c r="AV39" i="13"/>
  <c r="U342" i="13"/>
  <c r="AV159" i="13"/>
  <c r="U128" i="13"/>
  <c r="AV37" i="13"/>
  <c r="AV21" i="13" s="1"/>
  <c r="AV339" i="13"/>
  <c r="AV31" i="13" s="1"/>
  <c r="U67" i="13"/>
  <c r="AV66" i="13"/>
  <c r="AV97" i="13"/>
  <c r="AV188" i="13"/>
  <c r="AV311" i="13"/>
  <c r="U127" i="13"/>
  <c r="U249" i="13"/>
  <c r="U28" i="13" s="1"/>
  <c r="U339" i="13"/>
  <c r="U15" i="13" s="1"/>
  <c r="U280" i="13"/>
  <c r="U251" i="13"/>
  <c r="U220" i="13"/>
  <c r="AV125" i="13"/>
  <c r="AV8" i="13" s="1"/>
  <c r="S370" i="42"/>
  <c r="R370" i="42"/>
  <c r="R370" i="46"/>
  <c r="S370" i="46"/>
  <c r="R370" i="43"/>
  <c r="S370" i="43"/>
  <c r="S370" i="45"/>
  <c r="R370" i="45"/>
  <c r="S370" i="44"/>
  <c r="R370" i="44"/>
  <c r="S370" i="41"/>
  <c r="R370" i="41"/>
  <c r="S370" i="40"/>
  <c r="C16" i="46"/>
  <c r="C20" i="46" s="1"/>
  <c r="C15" i="46"/>
  <c r="C15" i="45"/>
  <c r="C20" i="45" s="1"/>
  <c r="C15" i="44"/>
  <c r="C20" i="44" s="1"/>
  <c r="C20" i="43"/>
  <c r="C15" i="42"/>
  <c r="C16" i="42"/>
  <c r="C20" i="42" s="1"/>
  <c r="C16" i="41"/>
  <c r="C15" i="41"/>
  <c r="C17" i="41"/>
  <c r="R370" i="40"/>
  <c r="S370" i="39"/>
  <c r="C17" i="39"/>
  <c r="C20" i="39" s="1"/>
  <c r="R370" i="39"/>
  <c r="Z33" i="13" l="1"/>
  <c r="AY17" i="13"/>
  <c r="C20" i="41"/>
  <c r="AX33" i="13"/>
  <c r="AW17" i="13"/>
  <c r="V33" i="13"/>
  <c r="AV17" i="13"/>
  <c r="BC17" i="13"/>
  <c r="AB17" i="13"/>
  <c r="AB33" i="13"/>
  <c r="BB17" i="13"/>
  <c r="AA33" i="13"/>
  <c r="AA17" i="13"/>
  <c r="AA34" i="13"/>
  <c r="BA33" i="13"/>
  <c r="BA17" i="13"/>
  <c r="BA34" i="13"/>
  <c r="Z34" i="13"/>
  <c r="Y17" i="13"/>
  <c r="Y33" i="13"/>
  <c r="AZ17" i="13"/>
  <c r="AZ33" i="13"/>
  <c r="AY34" i="13"/>
  <c r="X17" i="13"/>
  <c r="X33" i="13"/>
  <c r="AY33" i="13"/>
  <c r="AX17" i="13"/>
  <c r="W34" i="13"/>
  <c r="AX34" i="13"/>
  <c r="W33" i="13"/>
  <c r="AW34" i="13"/>
  <c r="V17" i="13"/>
  <c r="AV33" i="13"/>
  <c r="AB34" i="13"/>
  <c r="BC34" i="13"/>
  <c r="BC33" i="13"/>
  <c r="BB33" i="13"/>
  <c r="BB34" i="13"/>
  <c r="AZ34" i="13"/>
  <c r="Y34" i="13"/>
  <c r="X34" i="13"/>
  <c r="AW33" i="13"/>
  <c r="V34" i="13"/>
  <c r="AV34" i="13"/>
  <c r="U33" i="13"/>
  <c r="U34" i="13"/>
  <c r="O368" i="38"/>
  <c r="P368" i="38" s="1"/>
  <c r="M368" i="38"/>
  <c r="O367" i="38"/>
  <c r="P367" i="38" s="1"/>
  <c r="S367" i="38" s="1"/>
  <c r="AH368" i="13" s="1"/>
  <c r="M367" i="38"/>
  <c r="O366" i="38"/>
  <c r="M366" i="38"/>
  <c r="O365" i="38"/>
  <c r="M365" i="38"/>
  <c r="O364" i="38"/>
  <c r="P364" i="38" s="1"/>
  <c r="M364" i="38"/>
  <c r="O363" i="38"/>
  <c r="R363" i="38" s="1"/>
  <c r="G364" i="13" s="1"/>
  <c r="M363" i="38"/>
  <c r="O362" i="38"/>
  <c r="M362" i="38"/>
  <c r="O361" i="38"/>
  <c r="M361" i="38"/>
  <c r="O360" i="38"/>
  <c r="P360" i="38" s="1"/>
  <c r="M360" i="38"/>
  <c r="O359" i="38"/>
  <c r="M359" i="38"/>
  <c r="O358" i="38"/>
  <c r="P358" i="38" s="1"/>
  <c r="M358" i="38"/>
  <c r="O357" i="38"/>
  <c r="M357" i="38"/>
  <c r="O356" i="38"/>
  <c r="P356" i="38" s="1"/>
  <c r="M356" i="38"/>
  <c r="O355" i="38"/>
  <c r="M355" i="38"/>
  <c r="O354" i="38"/>
  <c r="M354" i="38"/>
  <c r="O353" i="38"/>
  <c r="M353" i="38"/>
  <c r="O352" i="38"/>
  <c r="M352" i="38"/>
  <c r="O351" i="38"/>
  <c r="M351" i="38"/>
  <c r="O350" i="38"/>
  <c r="P350" i="38" s="1"/>
  <c r="M350" i="38"/>
  <c r="O349" i="38"/>
  <c r="M349" i="38"/>
  <c r="O348" i="38"/>
  <c r="P348" i="38" s="1"/>
  <c r="M348" i="38"/>
  <c r="O347" i="38"/>
  <c r="P347" i="38" s="1"/>
  <c r="M347" i="38"/>
  <c r="O346" i="38"/>
  <c r="M346" i="38"/>
  <c r="O345" i="38"/>
  <c r="M345" i="38"/>
  <c r="O344" i="38"/>
  <c r="P344" i="38" s="1"/>
  <c r="M344" i="38"/>
  <c r="O343" i="38"/>
  <c r="P343" i="38" s="1"/>
  <c r="M343" i="38"/>
  <c r="O342" i="38"/>
  <c r="P342" i="38" s="1"/>
  <c r="M342" i="38"/>
  <c r="I342" i="38"/>
  <c r="I343" i="38" s="1"/>
  <c r="I344" i="38" s="1"/>
  <c r="I345" i="38" s="1"/>
  <c r="I346" i="38" s="1"/>
  <c r="I347" i="38" s="1"/>
  <c r="I348" i="38" s="1"/>
  <c r="I349" i="38" s="1"/>
  <c r="I350" i="38" s="1"/>
  <c r="I351" i="38" s="1"/>
  <c r="I352" i="38" s="1"/>
  <c r="I353" i="38" s="1"/>
  <c r="I354" i="38" s="1"/>
  <c r="I355" i="38" s="1"/>
  <c r="I356" i="38" s="1"/>
  <c r="I357" i="38" s="1"/>
  <c r="I358" i="38" s="1"/>
  <c r="I359" i="38" s="1"/>
  <c r="I360" i="38" s="1"/>
  <c r="I361" i="38" s="1"/>
  <c r="I362" i="38" s="1"/>
  <c r="I363" i="38" s="1"/>
  <c r="I364" i="38" s="1"/>
  <c r="I365" i="38" s="1"/>
  <c r="I366" i="38" s="1"/>
  <c r="I367" i="38" s="1"/>
  <c r="I368" i="38" s="1"/>
  <c r="O341" i="38"/>
  <c r="M341" i="38"/>
  <c r="O340" i="38"/>
  <c r="P340" i="38" s="1"/>
  <c r="M340" i="38"/>
  <c r="O339" i="38"/>
  <c r="P339" i="38" s="1"/>
  <c r="M339" i="38"/>
  <c r="I339" i="38"/>
  <c r="I340" i="38" s="1"/>
  <c r="I341" i="38" s="1"/>
  <c r="O338" i="38"/>
  <c r="M338" i="38"/>
  <c r="O337" i="38"/>
  <c r="P337" i="38" s="1"/>
  <c r="M337" i="38"/>
  <c r="O336" i="38"/>
  <c r="P336" i="38" s="1"/>
  <c r="M336" i="38"/>
  <c r="O335" i="38"/>
  <c r="P335" i="38" s="1"/>
  <c r="M335" i="38"/>
  <c r="O334" i="38"/>
  <c r="M334" i="38"/>
  <c r="O333" i="38"/>
  <c r="P333" i="38" s="1"/>
  <c r="M333" i="38"/>
  <c r="O332" i="38"/>
  <c r="P332" i="38" s="1"/>
  <c r="M332" i="38"/>
  <c r="O331" i="38"/>
  <c r="M331" i="38"/>
  <c r="O330" i="38"/>
  <c r="M330" i="38"/>
  <c r="O329" i="38"/>
  <c r="P329" i="38" s="1"/>
  <c r="M329" i="38"/>
  <c r="O328" i="38"/>
  <c r="M328" i="38"/>
  <c r="O327" i="38"/>
  <c r="M327" i="38"/>
  <c r="O326" i="38"/>
  <c r="M326" i="38"/>
  <c r="O325" i="38"/>
  <c r="M325" i="38"/>
  <c r="O324" i="38"/>
  <c r="M324" i="38"/>
  <c r="O323" i="38"/>
  <c r="M323" i="38"/>
  <c r="O322" i="38"/>
  <c r="M322" i="38"/>
  <c r="O321" i="38"/>
  <c r="P321" i="38" s="1"/>
  <c r="M321" i="38"/>
  <c r="O320" i="38"/>
  <c r="P320" i="38" s="1"/>
  <c r="S320" i="38" s="1"/>
  <c r="AH321" i="13" s="1"/>
  <c r="M320" i="38"/>
  <c r="O319" i="38"/>
  <c r="M319" i="38"/>
  <c r="O318" i="38"/>
  <c r="M318" i="38"/>
  <c r="O317" i="38"/>
  <c r="P317" i="38" s="1"/>
  <c r="M317" i="38"/>
  <c r="O316" i="38"/>
  <c r="M316" i="38"/>
  <c r="O315" i="38"/>
  <c r="M315" i="38"/>
  <c r="O314" i="38"/>
  <c r="M314" i="38"/>
  <c r="O313" i="38"/>
  <c r="P313" i="38" s="1"/>
  <c r="M313" i="38"/>
  <c r="O312" i="38"/>
  <c r="M312" i="38"/>
  <c r="O311" i="38"/>
  <c r="P311" i="38" s="1"/>
  <c r="M311" i="38"/>
  <c r="O310" i="38"/>
  <c r="M310" i="38"/>
  <c r="O309" i="38"/>
  <c r="M309" i="38"/>
  <c r="I309" i="38"/>
  <c r="I310" i="38" s="1"/>
  <c r="I311" i="38" s="1"/>
  <c r="I312" i="38" s="1"/>
  <c r="I313" i="38" s="1"/>
  <c r="I314" i="38" s="1"/>
  <c r="I315" i="38" s="1"/>
  <c r="I316" i="38" s="1"/>
  <c r="I317" i="38" s="1"/>
  <c r="I318" i="38" s="1"/>
  <c r="I319" i="38" s="1"/>
  <c r="I320" i="38" s="1"/>
  <c r="I321" i="38" s="1"/>
  <c r="I322" i="38" s="1"/>
  <c r="I323" i="38" s="1"/>
  <c r="I324" i="38" s="1"/>
  <c r="I325" i="38" s="1"/>
  <c r="I326" i="38" s="1"/>
  <c r="I327" i="38" s="1"/>
  <c r="I328" i="38" s="1"/>
  <c r="I329" i="38" s="1"/>
  <c r="I330" i="38" s="1"/>
  <c r="I331" i="38" s="1"/>
  <c r="I332" i="38" s="1"/>
  <c r="I333" i="38" s="1"/>
  <c r="I334" i="38" s="1"/>
  <c r="I335" i="38" s="1"/>
  <c r="I336" i="38" s="1"/>
  <c r="I337" i="38" s="1"/>
  <c r="O308" i="38"/>
  <c r="M308" i="38"/>
  <c r="O307" i="38"/>
  <c r="M307" i="38"/>
  <c r="O306" i="38"/>
  <c r="M306" i="38"/>
  <c r="O305" i="38"/>
  <c r="M305" i="38"/>
  <c r="O304" i="38"/>
  <c r="M304" i="38"/>
  <c r="O303" i="38"/>
  <c r="M303" i="38"/>
  <c r="O302" i="38"/>
  <c r="P302" i="38" s="1"/>
  <c r="M302" i="38"/>
  <c r="O301" i="38"/>
  <c r="P301" i="38" s="1"/>
  <c r="M301" i="38"/>
  <c r="O300" i="38"/>
  <c r="M300" i="38"/>
  <c r="O299" i="38"/>
  <c r="M299" i="38"/>
  <c r="O298" i="38"/>
  <c r="P298" i="38" s="1"/>
  <c r="M298" i="38"/>
  <c r="O297" i="38"/>
  <c r="P297" i="38" s="1"/>
  <c r="M297" i="38"/>
  <c r="O296" i="38"/>
  <c r="P296" i="38" s="1"/>
  <c r="M296" i="38"/>
  <c r="O295" i="38"/>
  <c r="M295" i="38"/>
  <c r="O294" i="38"/>
  <c r="P294" i="38" s="1"/>
  <c r="M294" i="38"/>
  <c r="O293" i="38"/>
  <c r="P293" i="38" s="1"/>
  <c r="M293" i="38"/>
  <c r="O292" i="38"/>
  <c r="M292" i="38"/>
  <c r="O291" i="38"/>
  <c r="M291" i="38"/>
  <c r="O290" i="38"/>
  <c r="M290" i="38"/>
  <c r="O289" i="38"/>
  <c r="P289" i="38" s="1"/>
  <c r="M289" i="38"/>
  <c r="O288" i="38"/>
  <c r="M288" i="38"/>
  <c r="O287" i="38"/>
  <c r="P287" i="38" s="1"/>
  <c r="M287" i="38"/>
  <c r="O286" i="38"/>
  <c r="M286" i="38"/>
  <c r="O285" i="38"/>
  <c r="M285" i="38"/>
  <c r="O284" i="38"/>
  <c r="M284" i="38"/>
  <c r="O283" i="38"/>
  <c r="P283" i="38" s="1"/>
  <c r="M283" i="38"/>
  <c r="O282" i="38"/>
  <c r="P282" i="38" s="1"/>
  <c r="M282" i="38"/>
  <c r="O281" i="38"/>
  <c r="P281" i="38" s="1"/>
  <c r="M281" i="38"/>
  <c r="O280" i="38"/>
  <c r="M280" i="38"/>
  <c r="O279" i="38"/>
  <c r="P279" i="38" s="1"/>
  <c r="M279" i="38"/>
  <c r="I279" i="38"/>
  <c r="I280" i="38" s="1"/>
  <c r="I281" i="38" s="1"/>
  <c r="I282" i="38" s="1"/>
  <c r="I283" i="38" s="1"/>
  <c r="I284" i="38" s="1"/>
  <c r="I285" i="38" s="1"/>
  <c r="I286" i="38" s="1"/>
  <c r="I287" i="38" s="1"/>
  <c r="I288" i="38" s="1"/>
  <c r="I289" i="38" s="1"/>
  <c r="I290" i="38" s="1"/>
  <c r="I291" i="38" s="1"/>
  <c r="I292" i="38" s="1"/>
  <c r="I293" i="38" s="1"/>
  <c r="I294" i="38" s="1"/>
  <c r="I295" i="38" s="1"/>
  <c r="I296" i="38" s="1"/>
  <c r="I297" i="38" s="1"/>
  <c r="I298" i="38" s="1"/>
  <c r="I299" i="38" s="1"/>
  <c r="I300" i="38" s="1"/>
  <c r="I301" i="38" s="1"/>
  <c r="I302" i="38" s="1"/>
  <c r="I303" i="38" s="1"/>
  <c r="I304" i="38" s="1"/>
  <c r="I305" i="38" s="1"/>
  <c r="I306" i="38" s="1"/>
  <c r="I307" i="38" s="1"/>
  <c r="O278" i="38"/>
  <c r="P278" i="38" s="1"/>
  <c r="M278" i="38"/>
  <c r="I278" i="38"/>
  <c r="O277" i="38"/>
  <c r="P277" i="38" s="1"/>
  <c r="M277" i="38"/>
  <c r="O276" i="38"/>
  <c r="M276" i="38"/>
  <c r="O275" i="38"/>
  <c r="P275" i="38" s="1"/>
  <c r="M275" i="38"/>
  <c r="O274" i="38"/>
  <c r="P274" i="38" s="1"/>
  <c r="M274" i="38"/>
  <c r="O273" i="38"/>
  <c r="M273" i="38"/>
  <c r="O272" i="38"/>
  <c r="M272" i="38"/>
  <c r="O271" i="38"/>
  <c r="P271" i="38" s="1"/>
  <c r="M271" i="38"/>
  <c r="O270" i="38"/>
  <c r="P270" i="38" s="1"/>
  <c r="M270" i="38"/>
  <c r="O269" i="38"/>
  <c r="M269" i="38"/>
  <c r="O268" i="38"/>
  <c r="M268" i="38"/>
  <c r="O267" i="38"/>
  <c r="P267" i="38" s="1"/>
  <c r="M267" i="38"/>
  <c r="O266" i="38"/>
  <c r="P266" i="38" s="1"/>
  <c r="M266" i="38"/>
  <c r="O265" i="38"/>
  <c r="P265" i="38" s="1"/>
  <c r="M265" i="38"/>
  <c r="O264" i="38"/>
  <c r="P264" i="38" s="1"/>
  <c r="M264" i="38"/>
  <c r="O263" i="38"/>
  <c r="M263" i="38"/>
  <c r="O262" i="38"/>
  <c r="M262" i="38"/>
  <c r="O261" i="38"/>
  <c r="M261" i="38"/>
  <c r="O260" i="38"/>
  <c r="M260" i="38"/>
  <c r="O259" i="38"/>
  <c r="P259" i="38" s="1"/>
  <c r="M259" i="38"/>
  <c r="O258" i="38"/>
  <c r="P258" i="38" s="1"/>
  <c r="M258" i="38"/>
  <c r="O257" i="38"/>
  <c r="P257" i="38" s="1"/>
  <c r="M257" i="38"/>
  <c r="O256" i="38"/>
  <c r="M256" i="38"/>
  <c r="O255" i="38"/>
  <c r="P255" i="38" s="1"/>
  <c r="M255" i="38"/>
  <c r="O254" i="38"/>
  <c r="P254" i="38" s="1"/>
  <c r="M254" i="38"/>
  <c r="O253" i="38"/>
  <c r="M253" i="38"/>
  <c r="O252" i="38"/>
  <c r="M252" i="38"/>
  <c r="O251" i="38"/>
  <c r="M251" i="38"/>
  <c r="O250" i="38"/>
  <c r="P250" i="38" s="1"/>
  <c r="M250" i="38"/>
  <c r="O249" i="38"/>
  <c r="M249" i="38"/>
  <c r="O248" i="38"/>
  <c r="P248" i="38" s="1"/>
  <c r="M248" i="38"/>
  <c r="I248" i="38"/>
  <c r="I249" i="38" s="1"/>
  <c r="I250" i="38" s="1"/>
  <c r="I251" i="38" s="1"/>
  <c r="I252" i="38" s="1"/>
  <c r="I253" i="38" s="1"/>
  <c r="I254" i="38" s="1"/>
  <c r="I255" i="38" s="1"/>
  <c r="I256" i="38" s="1"/>
  <c r="I257" i="38" s="1"/>
  <c r="I258" i="38" s="1"/>
  <c r="I259" i="38" s="1"/>
  <c r="I260" i="38" s="1"/>
  <c r="I261" i="38" s="1"/>
  <c r="I262" i="38" s="1"/>
  <c r="I263" i="38" s="1"/>
  <c r="I264" i="38" s="1"/>
  <c r="I265" i="38" s="1"/>
  <c r="I266" i="38" s="1"/>
  <c r="I267" i="38" s="1"/>
  <c r="I268" i="38" s="1"/>
  <c r="I269" i="38" s="1"/>
  <c r="I270" i="38" s="1"/>
  <c r="I271" i="38" s="1"/>
  <c r="I272" i="38" s="1"/>
  <c r="I273" i="38" s="1"/>
  <c r="I274" i="38" s="1"/>
  <c r="I275" i="38" s="1"/>
  <c r="I276" i="38" s="1"/>
  <c r="O247" i="38"/>
  <c r="M247" i="38"/>
  <c r="O246" i="38"/>
  <c r="P246" i="38" s="1"/>
  <c r="M246" i="38"/>
  <c r="O245" i="38"/>
  <c r="P245" i="38" s="1"/>
  <c r="M245" i="38"/>
  <c r="O244" i="38"/>
  <c r="M244" i="38"/>
  <c r="O243" i="38"/>
  <c r="M243" i="38"/>
  <c r="O242" i="38"/>
  <c r="P242" i="38" s="1"/>
  <c r="M242" i="38"/>
  <c r="O241" i="38"/>
  <c r="P241" i="38" s="1"/>
  <c r="M241" i="38"/>
  <c r="O240" i="38"/>
  <c r="P240" i="38" s="1"/>
  <c r="S240" i="38" s="1"/>
  <c r="AH241" i="13" s="1"/>
  <c r="M240" i="38"/>
  <c r="O239" i="38"/>
  <c r="P239" i="38" s="1"/>
  <c r="M239" i="38"/>
  <c r="O238" i="38"/>
  <c r="M238" i="38"/>
  <c r="O237" i="38"/>
  <c r="P237" i="38" s="1"/>
  <c r="M237" i="38"/>
  <c r="O236" i="38"/>
  <c r="P236" i="38" s="1"/>
  <c r="M236" i="38"/>
  <c r="O235" i="38"/>
  <c r="P235" i="38" s="1"/>
  <c r="M235" i="38"/>
  <c r="O234" i="38"/>
  <c r="P234" i="38" s="1"/>
  <c r="M234" i="38"/>
  <c r="O233" i="38"/>
  <c r="M233" i="38"/>
  <c r="O232" i="38"/>
  <c r="P232" i="38" s="1"/>
  <c r="M232" i="38"/>
  <c r="O231" i="38"/>
  <c r="P231" i="38" s="1"/>
  <c r="M231" i="38"/>
  <c r="O230" i="38"/>
  <c r="R230" i="38" s="1"/>
  <c r="G231" i="13" s="1"/>
  <c r="M230" i="38"/>
  <c r="O229" i="38"/>
  <c r="P229" i="38" s="1"/>
  <c r="M229" i="38"/>
  <c r="O228" i="38"/>
  <c r="M228" i="38"/>
  <c r="O227" i="38"/>
  <c r="M227" i="38"/>
  <c r="O226" i="38"/>
  <c r="M226" i="38"/>
  <c r="O225" i="38"/>
  <c r="M225" i="38"/>
  <c r="O224" i="38"/>
  <c r="P224" i="38" s="1"/>
  <c r="M224" i="38"/>
  <c r="O223" i="38"/>
  <c r="P223" i="38" s="1"/>
  <c r="M223" i="38"/>
  <c r="O222" i="38"/>
  <c r="R222" i="38" s="1"/>
  <c r="G223" i="13" s="1"/>
  <c r="M222" i="38"/>
  <c r="O221" i="38"/>
  <c r="P221" i="38" s="1"/>
  <c r="M221" i="38"/>
  <c r="O220" i="38"/>
  <c r="M220" i="38"/>
  <c r="O219" i="38"/>
  <c r="P219" i="38" s="1"/>
  <c r="M219" i="38"/>
  <c r="O218" i="38"/>
  <c r="M218" i="38"/>
  <c r="O217" i="38"/>
  <c r="M217" i="38"/>
  <c r="I217" i="38"/>
  <c r="I218" i="38" s="1"/>
  <c r="I219" i="38" s="1"/>
  <c r="I220" i="38" s="1"/>
  <c r="I221" i="38" s="1"/>
  <c r="I222" i="38" s="1"/>
  <c r="I223" i="38" s="1"/>
  <c r="I224" i="38" s="1"/>
  <c r="I225" i="38" s="1"/>
  <c r="I226" i="38" s="1"/>
  <c r="I227" i="38" s="1"/>
  <c r="I228" i="38" s="1"/>
  <c r="I229" i="38" s="1"/>
  <c r="I230" i="38" s="1"/>
  <c r="I231" i="38" s="1"/>
  <c r="I232" i="38" s="1"/>
  <c r="I233" i="38" s="1"/>
  <c r="I234" i="38" s="1"/>
  <c r="I235" i="38" s="1"/>
  <c r="I236" i="38" s="1"/>
  <c r="I237" i="38" s="1"/>
  <c r="I238" i="38" s="1"/>
  <c r="I239" i="38" s="1"/>
  <c r="I240" i="38" s="1"/>
  <c r="I241" i="38" s="1"/>
  <c r="I242" i="38" s="1"/>
  <c r="I243" i="38" s="1"/>
  <c r="I244" i="38" s="1"/>
  <c r="I245" i="38" s="1"/>
  <c r="I246" i="38" s="1"/>
  <c r="O216" i="38"/>
  <c r="P216" i="38" s="1"/>
  <c r="M216" i="38"/>
  <c r="O215" i="38"/>
  <c r="P215" i="38" s="1"/>
  <c r="M215" i="38"/>
  <c r="O214" i="38"/>
  <c r="M214" i="38"/>
  <c r="O213" i="38"/>
  <c r="P213" i="38" s="1"/>
  <c r="M213" i="38"/>
  <c r="O212" i="38"/>
  <c r="P212" i="38" s="1"/>
  <c r="M212" i="38"/>
  <c r="O211" i="38"/>
  <c r="M211" i="38"/>
  <c r="O210" i="38"/>
  <c r="P210" i="38" s="1"/>
  <c r="M210" i="38"/>
  <c r="O209" i="38"/>
  <c r="M209" i="38"/>
  <c r="O208" i="38"/>
  <c r="P208" i="38" s="1"/>
  <c r="M208" i="38"/>
  <c r="O207" i="38"/>
  <c r="M207" i="38"/>
  <c r="O206" i="38"/>
  <c r="M206" i="38"/>
  <c r="O205" i="38"/>
  <c r="M205" i="38"/>
  <c r="O204" i="38"/>
  <c r="P204" i="38" s="1"/>
  <c r="M204" i="38"/>
  <c r="O203" i="38"/>
  <c r="P203" i="38" s="1"/>
  <c r="M203" i="38"/>
  <c r="O202" i="38"/>
  <c r="P202" i="38" s="1"/>
  <c r="M202" i="38"/>
  <c r="O201" i="38"/>
  <c r="M201" i="38"/>
  <c r="O200" i="38"/>
  <c r="P200" i="38" s="1"/>
  <c r="M200" i="38"/>
  <c r="O199" i="38"/>
  <c r="M199" i="38"/>
  <c r="O198" i="38"/>
  <c r="M198" i="38"/>
  <c r="O197" i="38"/>
  <c r="P197" i="38" s="1"/>
  <c r="M197" i="38"/>
  <c r="O196" i="38"/>
  <c r="P196" i="38" s="1"/>
  <c r="M196" i="38"/>
  <c r="O195" i="38"/>
  <c r="M195" i="38"/>
  <c r="O194" i="38"/>
  <c r="P194" i="38" s="1"/>
  <c r="M194" i="38"/>
  <c r="O193" i="38"/>
  <c r="M193" i="38"/>
  <c r="O192" i="38"/>
  <c r="M192" i="38"/>
  <c r="O191" i="38"/>
  <c r="P191" i="38" s="1"/>
  <c r="M191" i="38"/>
  <c r="O190" i="38"/>
  <c r="P190" i="38" s="1"/>
  <c r="M190" i="38"/>
  <c r="O189" i="38"/>
  <c r="P189" i="38" s="1"/>
  <c r="M189" i="38"/>
  <c r="O188" i="38"/>
  <c r="P188" i="38" s="1"/>
  <c r="M188" i="38"/>
  <c r="O187" i="38"/>
  <c r="P187" i="38" s="1"/>
  <c r="M187" i="38"/>
  <c r="O186" i="38"/>
  <c r="M186" i="38"/>
  <c r="I186" i="38"/>
  <c r="I187" i="38" s="1"/>
  <c r="I188" i="38" s="1"/>
  <c r="I189" i="38" s="1"/>
  <c r="I190" i="38" s="1"/>
  <c r="I191" i="38" s="1"/>
  <c r="I192" i="38" s="1"/>
  <c r="I193" i="38" s="1"/>
  <c r="I194" i="38" s="1"/>
  <c r="I195" i="38" s="1"/>
  <c r="I196" i="38" s="1"/>
  <c r="I197" i="38" s="1"/>
  <c r="I198" i="38" s="1"/>
  <c r="I199" i="38" s="1"/>
  <c r="I200" i="38" s="1"/>
  <c r="I201" i="38" s="1"/>
  <c r="I202" i="38" s="1"/>
  <c r="I203" i="38" s="1"/>
  <c r="I204" i="38" s="1"/>
  <c r="I205" i="38" s="1"/>
  <c r="I206" i="38" s="1"/>
  <c r="I207" i="38" s="1"/>
  <c r="I208" i="38" s="1"/>
  <c r="I209" i="38" s="1"/>
  <c r="I210" i="38" s="1"/>
  <c r="I211" i="38" s="1"/>
  <c r="I212" i="38" s="1"/>
  <c r="I213" i="38" s="1"/>
  <c r="I214" i="38" s="1"/>
  <c r="I215" i="38" s="1"/>
  <c r="O185" i="38"/>
  <c r="M185" i="38"/>
  <c r="O184" i="38"/>
  <c r="P184" i="38" s="1"/>
  <c r="M184" i="38"/>
  <c r="O183" i="38"/>
  <c r="M183" i="38"/>
  <c r="O182" i="38"/>
  <c r="M182" i="38"/>
  <c r="O181" i="38"/>
  <c r="P181" i="38" s="1"/>
  <c r="M181" i="38"/>
  <c r="O180" i="38"/>
  <c r="M180" i="38"/>
  <c r="O179" i="38"/>
  <c r="M179" i="38"/>
  <c r="O178" i="38"/>
  <c r="M178" i="38"/>
  <c r="O177" i="38"/>
  <c r="M177" i="38"/>
  <c r="O176" i="38"/>
  <c r="P176" i="38" s="1"/>
  <c r="M176" i="38"/>
  <c r="O175" i="38"/>
  <c r="M175" i="38"/>
  <c r="O174" i="38"/>
  <c r="P174" i="38" s="1"/>
  <c r="M174" i="38"/>
  <c r="O173" i="38"/>
  <c r="P173" i="38" s="1"/>
  <c r="M173" i="38"/>
  <c r="O172" i="38"/>
  <c r="M172" i="38"/>
  <c r="O171" i="38"/>
  <c r="P171" i="38" s="1"/>
  <c r="M171" i="38"/>
  <c r="O170" i="38"/>
  <c r="M170" i="38"/>
  <c r="O169" i="38"/>
  <c r="M169" i="38"/>
  <c r="O168" i="38"/>
  <c r="M168" i="38"/>
  <c r="O167" i="38"/>
  <c r="M167" i="38"/>
  <c r="O166" i="38"/>
  <c r="M166" i="38"/>
  <c r="O165" i="38"/>
  <c r="P165" i="38" s="1"/>
  <c r="M165" i="38"/>
  <c r="O164" i="38"/>
  <c r="M164" i="38"/>
  <c r="O163" i="38"/>
  <c r="M163" i="38"/>
  <c r="O162" i="38"/>
  <c r="M162" i="38"/>
  <c r="O161" i="38"/>
  <c r="M161" i="38"/>
  <c r="O160" i="38"/>
  <c r="M160" i="38"/>
  <c r="O159" i="38"/>
  <c r="M159" i="38"/>
  <c r="O158" i="38"/>
  <c r="M158" i="38"/>
  <c r="O157" i="38"/>
  <c r="P157" i="38" s="1"/>
  <c r="M157" i="38"/>
  <c r="O156" i="38"/>
  <c r="M156" i="38"/>
  <c r="I156" i="38"/>
  <c r="I157" i="38" s="1"/>
  <c r="I158" i="38" s="1"/>
  <c r="I159" i="38" s="1"/>
  <c r="I160" i="38" s="1"/>
  <c r="I161" i="38" s="1"/>
  <c r="I162" i="38" s="1"/>
  <c r="I163" i="38" s="1"/>
  <c r="I164" i="38" s="1"/>
  <c r="I165" i="38" s="1"/>
  <c r="I166" i="38" s="1"/>
  <c r="I167" i="38" s="1"/>
  <c r="I168" i="38" s="1"/>
  <c r="I169" i="38" s="1"/>
  <c r="I170" i="38" s="1"/>
  <c r="I171" i="38" s="1"/>
  <c r="I172" i="38" s="1"/>
  <c r="I173" i="38" s="1"/>
  <c r="I174" i="38" s="1"/>
  <c r="I175" i="38" s="1"/>
  <c r="I176" i="38" s="1"/>
  <c r="I177" i="38" s="1"/>
  <c r="I178" i="38" s="1"/>
  <c r="I179" i="38" s="1"/>
  <c r="I180" i="38" s="1"/>
  <c r="I181" i="38" s="1"/>
  <c r="I182" i="38" s="1"/>
  <c r="I183" i="38" s="1"/>
  <c r="I184" i="38" s="1"/>
  <c r="O155" i="38"/>
  <c r="M155" i="38"/>
  <c r="O154" i="38"/>
  <c r="P154" i="38" s="1"/>
  <c r="M154" i="38"/>
  <c r="O153" i="38"/>
  <c r="P153" i="38" s="1"/>
  <c r="M153" i="38"/>
  <c r="O152" i="38"/>
  <c r="M152" i="38"/>
  <c r="O151" i="38"/>
  <c r="M151" i="38"/>
  <c r="O150" i="38"/>
  <c r="P150" i="38" s="1"/>
  <c r="M150" i="38"/>
  <c r="O149" i="38"/>
  <c r="M149" i="38"/>
  <c r="O148" i="38"/>
  <c r="M148" i="38"/>
  <c r="O147" i="38"/>
  <c r="M147" i="38"/>
  <c r="O146" i="38"/>
  <c r="P146" i="38" s="1"/>
  <c r="M146" i="38"/>
  <c r="O145" i="38"/>
  <c r="M145" i="38"/>
  <c r="O144" i="38"/>
  <c r="P144" i="38" s="1"/>
  <c r="M144" i="38"/>
  <c r="O143" i="38"/>
  <c r="M143" i="38"/>
  <c r="O142" i="38"/>
  <c r="P142" i="38" s="1"/>
  <c r="M142" i="38"/>
  <c r="O141" i="38"/>
  <c r="M141" i="38"/>
  <c r="O140" i="38"/>
  <c r="M140" i="38"/>
  <c r="O139" i="38"/>
  <c r="M139" i="38"/>
  <c r="O138" i="38"/>
  <c r="P138" i="38" s="1"/>
  <c r="M138" i="38"/>
  <c r="O137" i="38"/>
  <c r="M137" i="38"/>
  <c r="O136" i="38"/>
  <c r="M136" i="38"/>
  <c r="O135" i="38"/>
  <c r="M135" i="38"/>
  <c r="O134" i="38"/>
  <c r="M134" i="38"/>
  <c r="O133" i="38"/>
  <c r="M133" i="38"/>
  <c r="O132" i="38"/>
  <c r="M132" i="38"/>
  <c r="O131" i="38"/>
  <c r="M131" i="38"/>
  <c r="O130" i="38"/>
  <c r="P130" i="38" s="1"/>
  <c r="M130" i="38"/>
  <c r="O129" i="38"/>
  <c r="M129" i="38"/>
  <c r="O128" i="38"/>
  <c r="M128" i="38"/>
  <c r="O127" i="38"/>
  <c r="M127" i="38"/>
  <c r="O126" i="38"/>
  <c r="M126" i="38"/>
  <c r="O125" i="38"/>
  <c r="P125" i="38" s="1"/>
  <c r="M125" i="38"/>
  <c r="I125" i="38"/>
  <c r="I126" i="38" s="1"/>
  <c r="I127" i="38" s="1"/>
  <c r="I128" i="38" s="1"/>
  <c r="I129" i="38" s="1"/>
  <c r="I130" i="38" s="1"/>
  <c r="I131" i="38" s="1"/>
  <c r="I132" i="38" s="1"/>
  <c r="I133" i="38" s="1"/>
  <c r="I134" i="38" s="1"/>
  <c r="I135" i="38" s="1"/>
  <c r="I136" i="38" s="1"/>
  <c r="I137" i="38" s="1"/>
  <c r="I138" i="38" s="1"/>
  <c r="I139" i="38" s="1"/>
  <c r="I140" i="38" s="1"/>
  <c r="I141" i="38" s="1"/>
  <c r="I142" i="38" s="1"/>
  <c r="I143" i="38" s="1"/>
  <c r="I144" i="38" s="1"/>
  <c r="I145" i="38" s="1"/>
  <c r="I146" i="38" s="1"/>
  <c r="I147" i="38" s="1"/>
  <c r="I148" i="38" s="1"/>
  <c r="I149" i="38" s="1"/>
  <c r="I150" i="38" s="1"/>
  <c r="I151" i="38" s="1"/>
  <c r="I152" i="38" s="1"/>
  <c r="I153" i="38" s="1"/>
  <c r="I154" i="38" s="1"/>
  <c r="O124" i="38"/>
  <c r="M124" i="38"/>
  <c r="O123" i="38"/>
  <c r="P123" i="38" s="1"/>
  <c r="M123" i="38"/>
  <c r="O122" i="38"/>
  <c r="P122" i="38" s="1"/>
  <c r="M122" i="38"/>
  <c r="O121" i="38"/>
  <c r="M121" i="38"/>
  <c r="O120" i="38"/>
  <c r="M120" i="38"/>
  <c r="O119" i="38"/>
  <c r="P119" i="38" s="1"/>
  <c r="M119" i="38"/>
  <c r="O118" i="38"/>
  <c r="M118" i="38"/>
  <c r="O117" i="38"/>
  <c r="M117" i="38"/>
  <c r="O116" i="38"/>
  <c r="M116" i="38"/>
  <c r="O115" i="38"/>
  <c r="P115" i="38" s="1"/>
  <c r="M115" i="38"/>
  <c r="O114" i="38"/>
  <c r="P114" i="38" s="1"/>
  <c r="M114" i="38"/>
  <c r="O113" i="38"/>
  <c r="P113" i="38" s="1"/>
  <c r="M113" i="38"/>
  <c r="O112" i="38"/>
  <c r="M112" i="38"/>
  <c r="O111" i="38"/>
  <c r="P111" i="38" s="1"/>
  <c r="M111" i="38"/>
  <c r="O110" i="38"/>
  <c r="P110" i="38" s="1"/>
  <c r="M110" i="38"/>
  <c r="O109" i="38"/>
  <c r="M109" i="38"/>
  <c r="O108" i="38"/>
  <c r="M108" i="38"/>
  <c r="O107" i="38"/>
  <c r="P107" i="38" s="1"/>
  <c r="M107" i="38"/>
  <c r="O106" i="38"/>
  <c r="M106" i="38"/>
  <c r="O105" i="38"/>
  <c r="M105" i="38"/>
  <c r="O104" i="38"/>
  <c r="M104" i="38"/>
  <c r="O103" i="38"/>
  <c r="P103" i="38" s="1"/>
  <c r="M103" i="38"/>
  <c r="O102" i="38"/>
  <c r="P102" i="38" s="1"/>
  <c r="M102" i="38"/>
  <c r="O101" i="38"/>
  <c r="M101" i="38"/>
  <c r="O100" i="38"/>
  <c r="M100" i="38"/>
  <c r="O99" i="38"/>
  <c r="P99" i="38" s="1"/>
  <c r="M99" i="38"/>
  <c r="O98" i="38"/>
  <c r="M98" i="38"/>
  <c r="O97" i="38"/>
  <c r="M97" i="38"/>
  <c r="O96" i="38"/>
  <c r="M96" i="38"/>
  <c r="I96" i="38"/>
  <c r="I97" i="38" s="1"/>
  <c r="I98" i="38" s="1"/>
  <c r="I99" i="38" s="1"/>
  <c r="I100" i="38" s="1"/>
  <c r="I101" i="38" s="1"/>
  <c r="I102" i="38" s="1"/>
  <c r="I103" i="38" s="1"/>
  <c r="I104" i="38" s="1"/>
  <c r="I105" i="38" s="1"/>
  <c r="I106" i="38" s="1"/>
  <c r="I107" i="38" s="1"/>
  <c r="I108" i="38" s="1"/>
  <c r="I109" i="38" s="1"/>
  <c r="I110" i="38" s="1"/>
  <c r="I111" i="38" s="1"/>
  <c r="I112" i="38" s="1"/>
  <c r="I113" i="38" s="1"/>
  <c r="I114" i="38" s="1"/>
  <c r="I115" i="38" s="1"/>
  <c r="I116" i="38" s="1"/>
  <c r="I117" i="38" s="1"/>
  <c r="I118" i="38" s="1"/>
  <c r="I119" i="38" s="1"/>
  <c r="I120" i="38" s="1"/>
  <c r="I121" i="38" s="1"/>
  <c r="I122" i="38" s="1"/>
  <c r="I123" i="38" s="1"/>
  <c r="O95" i="38"/>
  <c r="P95" i="38" s="1"/>
  <c r="M95" i="38"/>
  <c r="I95" i="38"/>
  <c r="O94" i="38"/>
  <c r="P94" i="38" s="1"/>
  <c r="M94" i="38"/>
  <c r="O93" i="38"/>
  <c r="M93" i="38"/>
  <c r="O92" i="38"/>
  <c r="P92" i="38" s="1"/>
  <c r="M92" i="38"/>
  <c r="O91" i="38"/>
  <c r="M91" i="38"/>
  <c r="O90" i="38"/>
  <c r="M90" i="38"/>
  <c r="O89" i="38"/>
  <c r="M89" i="38"/>
  <c r="O88" i="38"/>
  <c r="P88" i="38" s="1"/>
  <c r="M88" i="38"/>
  <c r="O87" i="38"/>
  <c r="M87" i="38"/>
  <c r="O86" i="38"/>
  <c r="M86" i="38"/>
  <c r="O85" i="38"/>
  <c r="M85" i="38"/>
  <c r="O84" i="38"/>
  <c r="P84" i="38" s="1"/>
  <c r="M84" i="38"/>
  <c r="O83" i="38"/>
  <c r="P83" i="38" s="1"/>
  <c r="M83" i="38"/>
  <c r="O82" i="38"/>
  <c r="P82" i="38" s="1"/>
  <c r="M82" i="38"/>
  <c r="O81" i="38"/>
  <c r="M81" i="38"/>
  <c r="O80" i="38"/>
  <c r="P80" i="38" s="1"/>
  <c r="M80" i="38"/>
  <c r="O79" i="38"/>
  <c r="P79" i="38" s="1"/>
  <c r="M79" i="38"/>
  <c r="O78" i="38"/>
  <c r="M78" i="38"/>
  <c r="O77" i="38"/>
  <c r="M77" i="38"/>
  <c r="O76" i="38"/>
  <c r="P76" i="38" s="1"/>
  <c r="M76" i="38"/>
  <c r="O75" i="38"/>
  <c r="M75" i="38"/>
  <c r="O74" i="38"/>
  <c r="M74" i="38"/>
  <c r="O73" i="38"/>
  <c r="M73" i="38"/>
  <c r="O72" i="38"/>
  <c r="P72" i="38" s="1"/>
  <c r="S72" i="38" s="1"/>
  <c r="AH73" i="13" s="1"/>
  <c r="M72" i="38"/>
  <c r="O71" i="38"/>
  <c r="P71" i="38" s="1"/>
  <c r="M71" i="38"/>
  <c r="O70" i="38"/>
  <c r="M70" i="38"/>
  <c r="O69" i="38"/>
  <c r="M69" i="38"/>
  <c r="O68" i="38"/>
  <c r="M68" i="38"/>
  <c r="O67" i="38"/>
  <c r="P67" i="38" s="1"/>
  <c r="M67" i="38"/>
  <c r="O66" i="38"/>
  <c r="M66" i="38"/>
  <c r="O65" i="38"/>
  <c r="P65" i="38" s="1"/>
  <c r="M65" i="38"/>
  <c r="I65" i="38"/>
  <c r="I66" i="38" s="1"/>
  <c r="I67" i="38" s="1"/>
  <c r="I68" i="38" s="1"/>
  <c r="I69" i="38" s="1"/>
  <c r="I70" i="38" s="1"/>
  <c r="I71" i="38" s="1"/>
  <c r="I72" i="38" s="1"/>
  <c r="I73" i="38" s="1"/>
  <c r="I74" i="38" s="1"/>
  <c r="I75" i="38" s="1"/>
  <c r="I76" i="38" s="1"/>
  <c r="I77" i="38" s="1"/>
  <c r="I78" i="38" s="1"/>
  <c r="I79" i="38" s="1"/>
  <c r="I80" i="38" s="1"/>
  <c r="I81" i="38" s="1"/>
  <c r="I82" i="38" s="1"/>
  <c r="I83" i="38" s="1"/>
  <c r="I84" i="38" s="1"/>
  <c r="I85" i="38" s="1"/>
  <c r="I86" i="38" s="1"/>
  <c r="I87" i="38" s="1"/>
  <c r="I88" i="38" s="1"/>
  <c r="I89" i="38" s="1"/>
  <c r="I90" i="38" s="1"/>
  <c r="I91" i="38" s="1"/>
  <c r="I92" i="38" s="1"/>
  <c r="I93" i="38" s="1"/>
  <c r="O64" i="38"/>
  <c r="P64" i="38" s="1"/>
  <c r="M64" i="38"/>
  <c r="I64" i="38"/>
  <c r="O63" i="38"/>
  <c r="P63" i="38" s="1"/>
  <c r="M63" i="38"/>
  <c r="O62" i="38"/>
  <c r="P62" i="38" s="1"/>
  <c r="M62" i="38"/>
  <c r="O61" i="38"/>
  <c r="M61" i="38"/>
  <c r="O60" i="38"/>
  <c r="P60" i="38" s="1"/>
  <c r="M60" i="38"/>
  <c r="O59" i="38"/>
  <c r="M59" i="38"/>
  <c r="O58" i="38"/>
  <c r="P58" i="38" s="1"/>
  <c r="M58" i="38"/>
  <c r="O57" i="38"/>
  <c r="P57" i="38" s="1"/>
  <c r="M57" i="38"/>
  <c r="O56" i="38"/>
  <c r="P56" i="38" s="1"/>
  <c r="M56" i="38"/>
  <c r="O55" i="38"/>
  <c r="M55" i="38"/>
  <c r="O54" i="38"/>
  <c r="M54" i="38"/>
  <c r="O53" i="38"/>
  <c r="P53" i="38" s="1"/>
  <c r="S53" i="38" s="1"/>
  <c r="AH54" i="13" s="1"/>
  <c r="M53" i="38"/>
  <c r="O52" i="38"/>
  <c r="P52" i="38" s="1"/>
  <c r="M52" i="38"/>
  <c r="O51" i="38"/>
  <c r="M51" i="38"/>
  <c r="O50" i="38"/>
  <c r="M50" i="38"/>
  <c r="O49" i="38"/>
  <c r="P49" i="38" s="1"/>
  <c r="M49" i="38"/>
  <c r="O48" i="38"/>
  <c r="P48" i="38" s="1"/>
  <c r="M48" i="38"/>
  <c r="O47" i="38"/>
  <c r="M47" i="38"/>
  <c r="O46" i="38"/>
  <c r="P46" i="38" s="1"/>
  <c r="M46" i="38"/>
  <c r="O45" i="38"/>
  <c r="M45" i="38"/>
  <c r="O44" i="38"/>
  <c r="M44" i="38"/>
  <c r="O43" i="38"/>
  <c r="M43" i="38"/>
  <c r="O42" i="38"/>
  <c r="P42" i="38" s="1"/>
  <c r="M42" i="38"/>
  <c r="O41" i="38"/>
  <c r="P41" i="38" s="1"/>
  <c r="M41" i="38"/>
  <c r="O40" i="38"/>
  <c r="M40" i="38"/>
  <c r="O39" i="38"/>
  <c r="M39" i="38"/>
  <c r="O38" i="38"/>
  <c r="M38" i="38"/>
  <c r="O37" i="38"/>
  <c r="P37" i="38" s="1"/>
  <c r="M37" i="38"/>
  <c r="O36" i="38"/>
  <c r="P36" i="38" s="1"/>
  <c r="M36" i="38"/>
  <c r="I36" i="38"/>
  <c r="I37" i="38" s="1"/>
  <c r="I38" i="38" s="1"/>
  <c r="I39" i="38" s="1"/>
  <c r="I40" i="38" s="1"/>
  <c r="I41" i="38" s="1"/>
  <c r="I42" i="38" s="1"/>
  <c r="I43" i="38" s="1"/>
  <c r="I44" i="38" s="1"/>
  <c r="I45" i="38" s="1"/>
  <c r="I46" i="38" s="1"/>
  <c r="I47" i="38" s="1"/>
  <c r="I48" i="38" s="1"/>
  <c r="I49" i="38" s="1"/>
  <c r="I50" i="38" s="1"/>
  <c r="I51" i="38" s="1"/>
  <c r="I52" i="38" s="1"/>
  <c r="I53" i="38" s="1"/>
  <c r="I54" i="38" s="1"/>
  <c r="I55" i="38" s="1"/>
  <c r="I56" i="38" s="1"/>
  <c r="I57" i="38" s="1"/>
  <c r="I58" i="38" s="1"/>
  <c r="I59" i="38" s="1"/>
  <c r="I60" i="38" s="1"/>
  <c r="I61" i="38" s="1"/>
  <c r="I62" i="38" s="1"/>
  <c r="O35" i="38"/>
  <c r="M35" i="38"/>
  <c r="O34" i="38"/>
  <c r="P34" i="38" s="1"/>
  <c r="M34" i="38"/>
  <c r="O33" i="38"/>
  <c r="M33" i="38"/>
  <c r="O32" i="38"/>
  <c r="M32" i="38"/>
  <c r="O31" i="38"/>
  <c r="M31" i="38"/>
  <c r="O30" i="38"/>
  <c r="P30" i="38" s="1"/>
  <c r="M30" i="38"/>
  <c r="O29" i="38"/>
  <c r="P29" i="38" s="1"/>
  <c r="M29" i="38"/>
  <c r="O28" i="38"/>
  <c r="M28" i="38"/>
  <c r="O27" i="38"/>
  <c r="M27" i="38"/>
  <c r="O26" i="38"/>
  <c r="P26" i="38" s="1"/>
  <c r="M26" i="38"/>
  <c r="O25" i="38"/>
  <c r="P25" i="38" s="1"/>
  <c r="M25" i="38"/>
  <c r="O24" i="38"/>
  <c r="P24" i="38" s="1"/>
  <c r="M24" i="38"/>
  <c r="O23" i="38"/>
  <c r="M23" i="38"/>
  <c r="O22" i="38"/>
  <c r="M22" i="38"/>
  <c r="O21" i="38"/>
  <c r="M21" i="38"/>
  <c r="O20" i="38"/>
  <c r="M20" i="38"/>
  <c r="O19" i="38"/>
  <c r="M19" i="38"/>
  <c r="O18" i="38"/>
  <c r="M18" i="38"/>
  <c r="O17" i="38"/>
  <c r="P17" i="38" s="1"/>
  <c r="M17" i="38"/>
  <c r="O16" i="38"/>
  <c r="M16" i="38"/>
  <c r="O15" i="38"/>
  <c r="P15" i="38" s="1"/>
  <c r="M15" i="38"/>
  <c r="O14" i="38"/>
  <c r="M14" i="38"/>
  <c r="O13" i="38"/>
  <c r="P13" i="38" s="1"/>
  <c r="M13" i="38"/>
  <c r="O12" i="38"/>
  <c r="M12" i="38"/>
  <c r="O11" i="38"/>
  <c r="P11" i="38" s="1"/>
  <c r="M11" i="38"/>
  <c r="O10" i="38"/>
  <c r="M10" i="38"/>
  <c r="C10" i="38"/>
  <c r="O9" i="38"/>
  <c r="P9" i="38" s="1"/>
  <c r="M9" i="38"/>
  <c r="C9" i="38"/>
  <c r="C11" i="38" s="1"/>
  <c r="O8" i="38"/>
  <c r="M8" i="38"/>
  <c r="C8" i="38"/>
  <c r="O7" i="38"/>
  <c r="P7" i="38" s="1"/>
  <c r="M7" i="38"/>
  <c r="O6" i="38"/>
  <c r="P6" i="38" s="1"/>
  <c r="M6" i="38"/>
  <c r="J6" i="38"/>
  <c r="J7" i="38" s="1"/>
  <c r="J8" i="38" s="1"/>
  <c r="J9" i="38" s="1"/>
  <c r="J10" i="38" s="1"/>
  <c r="J11" i="38" s="1"/>
  <c r="J12" i="38" s="1"/>
  <c r="J13" i="38" s="1"/>
  <c r="J14" i="38" s="1"/>
  <c r="J15" i="38" s="1"/>
  <c r="J16" i="38" s="1"/>
  <c r="J17" i="38" s="1"/>
  <c r="J18" i="38" s="1"/>
  <c r="J19" i="38" s="1"/>
  <c r="J20" i="38" s="1"/>
  <c r="J21" i="38" s="1"/>
  <c r="J22" i="38" s="1"/>
  <c r="J23" i="38" s="1"/>
  <c r="J24" i="38" s="1"/>
  <c r="J25" i="38" s="1"/>
  <c r="J26" i="38" s="1"/>
  <c r="J27" i="38" s="1"/>
  <c r="J28" i="38" s="1"/>
  <c r="J29" i="38" s="1"/>
  <c r="J30" i="38" s="1"/>
  <c r="J31" i="38" s="1"/>
  <c r="J32" i="38" s="1"/>
  <c r="J33" i="38" s="1"/>
  <c r="J34" i="38" s="1"/>
  <c r="J35" i="38" s="1"/>
  <c r="J36" i="38" s="1"/>
  <c r="J37" i="38" s="1"/>
  <c r="J38" i="38" s="1"/>
  <c r="J39" i="38" s="1"/>
  <c r="J40" i="38" s="1"/>
  <c r="J41" i="38" s="1"/>
  <c r="J42" i="38" s="1"/>
  <c r="J43" i="38" s="1"/>
  <c r="J44" i="38" s="1"/>
  <c r="J45" i="38" s="1"/>
  <c r="J46" i="38" s="1"/>
  <c r="J47" i="38" s="1"/>
  <c r="J48" i="38" s="1"/>
  <c r="J49" i="38" s="1"/>
  <c r="J50" i="38" s="1"/>
  <c r="J51" i="38" s="1"/>
  <c r="J52" i="38" s="1"/>
  <c r="J53" i="38" s="1"/>
  <c r="J54" i="38" s="1"/>
  <c r="J55" i="38" s="1"/>
  <c r="J56" i="38" s="1"/>
  <c r="J57" i="38" s="1"/>
  <c r="J58" i="38" s="1"/>
  <c r="J59" i="38" s="1"/>
  <c r="J60" i="38" s="1"/>
  <c r="J61" i="38" s="1"/>
  <c r="J62" i="38" s="1"/>
  <c r="J63" i="38" s="1"/>
  <c r="J64" i="38" s="1"/>
  <c r="J65" i="38" s="1"/>
  <c r="J66" i="38" s="1"/>
  <c r="J67" i="38" s="1"/>
  <c r="J68" i="38" s="1"/>
  <c r="J69" i="38" s="1"/>
  <c r="J70" i="38" s="1"/>
  <c r="J71" i="38" s="1"/>
  <c r="J72" i="38" s="1"/>
  <c r="J73" i="38" s="1"/>
  <c r="J74" i="38" s="1"/>
  <c r="J75" i="38" s="1"/>
  <c r="J76" i="38" s="1"/>
  <c r="J77" i="38" s="1"/>
  <c r="J78" i="38" s="1"/>
  <c r="J79" i="38" s="1"/>
  <c r="J80" i="38" s="1"/>
  <c r="J81" i="38" s="1"/>
  <c r="J82" i="38" s="1"/>
  <c r="J83" i="38" s="1"/>
  <c r="J84" i="38" s="1"/>
  <c r="J85" i="38" s="1"/>
  <c r="J86" i="38" s="1"/>
  <c r="J87" i="38" s="1"/>
  <c r="J88" i="38" s="1"/>
  <c r="J89" i="38" s="1"/>
  <c r="J90" i="38" s="1"/>
  <c r="J91" i="38" s="1"/>
  <c r="J92" i="38" s="1"/>
  <c r="J93" i="38" s="1"/>
  <c r="J94" i="38" s="1"/>
  <c r="J95" i="38" s="1"/>
  <c r="J96" i="38" s="1"/>
  <c r="J97" i="38" s="1"/>
  <c r="J98" i="38" s="1"/>
  <c r="J99" i="38" s="1"/>
  <c r="J100" i="38" s="1"/>
  <c r="J101" i="38" s="1"/>
  <c r="J102" i="38" s="1"/>
  <c r="J103" i="38" s="1"/>
  <c r="J104" i="38" s="1"/>
  <c r="J105" i="38" s="1"/>
  <c r="J106" i="38" s="1"/>
  <c r="J107" i="38" s="1"/>
  <c r="J108" i="38" s="1"/>
  <c r="J109" i="38" s="1"/>
  <c r="J110" i="38" s="1"/>
  <c r="J111" i="38" s="1"/>
  <c r="J112" i="38" s="1"/>
  <c r="J113" i="38" s="1"/>
  <c r="J114" i="38" s="1"/>
  <c r="J115" i="38" s="1"/>
  <c r="J116" i="38" s="1"/>
  <c r="J117" i="38" s="1"/>
  <c r="J118" i="38" s="1"/>
  <c r="J119" i="38" s="1"/>
  <c r="J120" i="38" s="1"/>
  <c r="J121" i="38" s="1"/>
  <c r="J122" i="38" s="1"/>
  <c r="J123" i="38" s="1"/>
  <c r="J124" i="38" s="1"/>
  <c r="J125" i="38" s="1"/>
  <c r="J126" i="38" s="1"/>
  <c r="J127" i="38" s="1"/>
  <c r="J128" i="38" s="1"/>
  <c r="J129" i="38" s="1"/>
  <c r="J130" i="38" s="1"/>
  <c r="J131" i="38" s="1"/>
  <c r="J132" i="38" s="1"/>
  <c r="J133" i="38" s="1"/>
  <c r="J134" i="38" s="1"/>
  <c r="J135" i="38" s="1"/>
  <c r="J136" i="38" s="1"/>
  <c r="J137" i="38" s="1"/>
  <c r="J138" i="38" s="1"/>
  <c r="J139" i="38" s="1"/>
  <c r="J140" i="38" s="1"/>
  <c r="J141" i="38" s="1"/>
  <c r="J142" i="38" s="1"/>
  <c r="J143" i="38" s="1"/>
  <c r="J144" i="38" s="1"/>
  <c r="J145" i="38" s="1"/>
  <c r="J146" i="38" s="1"/>
  <c r="J147" i="38" s="1"/>
  <c r="J148" i="38" s="1"/>
  <c r="J149" i="38" s="1"/>
  <c r="J150" i="38" s="1"/>
  <c r="J151" i="38" s="1"/>
  <c r="J152" i="38" s="1"/>
  <c r="J153" i="38" s="1"/>
  <c r="J154" i="38" s="1"/>
  <c r="J155" i="38" s="1"/>
  <c r="J156" i="38" s="1"/>
  <c r="J157" i="38" s="1"/>
  <c r="J158" i="38" s="1"/>
  <c r="J159" i="38" s="1"/>
  <c r="J160" i="38" s="1"/>
  <c r="J161" i="38" s="1"/>
  <c r="J162" i="38" s="1"/>
  <c r="J163" i="38" s="1"/>
  <c r="J164" i="38" s="1"/>
  <c r="J165" i="38" s="1"/>
  <c r="J166" i="38" s="1"/>
  <c r="J167" i="38" s="1"/>
  <c r="J168" i="38" s="1"/>
  <c r="J169" i="38" s="1"/>
  <c r="J170" i="38" s="1"/>
  <c r="J171" i="38" s="1"/>
  <c r="J172" i="38" s="1"/>
  <c r="J173" i="38" s="1"/>
  <c r="J174" i="38" s="1"/>
  <c r="J175" i="38" s="1"/>
  <c r="J176" i="38" s="1"/>
  <c r="J177" i="38" s="1"/>
  <c r="J178" i="38" s="1"/>
  <c r="J179" i="38" s="1"/>
  <c r="J180" i="38" s="1"/>
  <c r="J181" i="38" s="1"/>
  <c r="J182" i="38" s="1"/>
  <c r="J183" i="38" s="1"/>
  <c r="J184" i="38" s="1"/>
  <c r="J185" i="38" s="1"/>
  <c r="J186" i="38" s="1"/>
  <c r="J187" i="38" s="1"/>
  <c r="J188" i="38" s="1"/>
  <c r="J189" i="38" s="1"/>
  <c r="J190" i="38" s="1"/>
  <c r="J191" i="38" s="1"/>
  <c r="J192" i="38" s="1"/>
  <c r="J193" i="38" s="1"/>
  <c r="J194" i="38" s="1"/>
  <c r="J195" i="38" s="1"/>
  <c r="J196" i="38" s="1"/>
  <c r="J197" i="38" s="1"/>
  <c r="J198" i="38" s="1"/>
  <c r="J199" i="38" s="1"/>
  <c r="J200" i="38" s="1"/>
  <c r="J201" i="38" s="1"/>
  <c r="J202" i="38" s="1"/>
  <c r="J203" i="38" s="1"/>
  <c r="J204" i="38" s="1"/>
  <c r="J205" i="38" s="1"/>
  <c r="J206" i="38" s="1"/>
  <c r="J207" i="38" s="1"/>
  <c r="J208" i="38" s="1"/>
  <c r="J209" i="38" s="1"/>
  <c r="J210" i="38" s="1"/>
  <c r="J211" i="38" s="1"/>
  <c r="J212" i="38" s="1"/>
  <c r="J213" i="38" s="1"/>
  <c r="J214" i="38" s="1"/>
  <c r="J215" i="38" s="1"/>
  <c r="J216" i="38" s="1"/>
  <c r="J217" i="38" s="1"/>
  <c r="J218" i="38" s="1"/>
  <c r="J219" i="38" s="1"/>
  <c r="J220" i="38" s="1"/>
  <c r="J221" i="38" s="1"/>
  <c r="J222" i="38" s="1"/>
  <c r="J223" i="38" s="1"/>
  <c r="J224" i="38" s="1"/>
  <c r="J225" i="38" s="1"/>
  <c r="J226" i="38" s="1"/>
  <c r="J227" i="38" s="1"/>
  <c r="J228" i="38" s="1"/>
  <c r="J229" i="38" s="1"/>
  <c r="J230" i="38" s="1"/>
  <c r="J231" i="38" s="1"/>
  <c r="J232" i="38" s="1"/>
  <c r="J233" i="38" s="1"/>
  <c r="J234" i="38" s="1"/>
  <c r="J235" i="38" s="1"/>
  <c r="J236" i="38" s="1"/>
  <c r="J237" i="38" s="1"/>
  <c r="J238" i="38" s="1"/>
  <c r="J239" i="38" s="1"/>
  <c r="J240" i="38" s="1"/>
  <c r="J241" i="38" s="1"/>
  <c r="J242" i="38" s="1"/>
  <c r="J243" i="38" s="1"/>
  <c r="J244" i="38" s="1"/>
  <c r="J245" i="38" s="1"/>
  <c r="J246" i="38" s="1"/>
  <c r="J247" i="38" s="1"/>
  <c r="J248" i="38" s="1"/>
  <c r="J249" i="38" s="1"/>
  <c r="J250" i="38" s="1"/>
  <c r="J251" i="38" s="1"/>
  <c r="J252" i="38" s="1"/>
  <c r="J253" i="38" s="1"/>
  <c r="J254" i="38" s="1"/>
  <c r="J255" i="38" s="1"/>
  <c r="J256" i="38" s="1"/>
  <c r="J257" i="38" s="1"/>
  <c r="J258" i="38" s="1"/>
  <c r="J259" i="38" s="1"/>
  <c r="J260" i="38" s="1"/>
  <c r="J261" i="38" s="1"/>
  <c r="J262" i="38" s="1"/>
  <c r="J263" i="38" s="1"/>
  <c r="J264" i="38" s="1"/>
  <c r="J265" i="38" s="1"/>
  <c r="J266" i="38" s="1"/>
  <c r="J267" i="38" s="1"/>
  <c r="J268" i="38" s="1"/>
  <c r="J269" i="38" s="1"/>
  <c r="J270" i="38" s="1"/>
  <c r="J271" i="38" s="1"/>
  <c r="J272" i="38" s="1"/>
  <c r="J273" i="38" s="1"/>
  <c r="J274" i="38" s="1"/>
  <c r="J275" i="38" s="1"/>
  <c r="J276" i="38" s="1"/>
  <c r="J277" i="38" s="1"/>
  <c r="J278" i="38" s="1"/>
  <c r="J279" i="38" s="1"/>
  <c r="J280" i="38" s="1"/>
  <c r="J281" i="38" s="1"/>
  <c r="J282" i="38" s="1"/>
  <c r="J283" i="38" s="1"/>
  <c r="J284" i="38" s="1"/>
  <c r="J285" i="38" s="1"/>
  <c r="J286" i="38" s="1"/>
  <c r="J287" i="38" s="1"/>
  <c r="J288" i="38" s="1"/>
  <c r="J289" i="38" s="1"/>
  <c r="J290" i="38" s="1"/>
  <c r="J291" i="38" s="1"/>
  <c r="J292" i="38" s="1"/>
  <c r="J293" i="38" s="1"/>
  <c r="J294" i="38" s="1"/>
  <c r="J295" i="38" s="1"/>
  <c r="J296" i="38" s="1"/>
  <c r="J297" i="38" s="1"/>
  <c r="J298" i="38" s="1"/>
  <c r="J299" i="38" s="1"/>
  <c r="J300" i="38" s="1"/>
  <c r="J301" i="38" s="1"/>
  <c r="J302" i="38" s="1"/>
  <c r="J303" i="38" s="1"/>
  <c r="J304" i="38" s="1"/>
  <c r="J305" i="38" s="1"/>
  <c r="J306" i="38" s="1"/>
  <c r="J307" i="38" s="1"/>
  <c r="J308" i="38" s="1"/>
  <c r="J309" i="38" s="1"/>
  <c r="J310" i="38" s="1"/>
  <c r="J311" i="38" s="1"/>
  <c r="J312" i="38" s="1"/>
  <c r="J313" i="38" s="1"/>
  <c r="J314" i="38" s="1"/>
  <c r="J315" i="38" s="1"/>
  <c r="J316" i="38" s="1"/>
  <c r="J317" i="38" s="1"/>
  <c r="J318" i="38" s="1"/>
  <c r="J319" i="38" s="1"/>
  <c r="J320" i="38" s="1"/>
  <c r="J321" i="38" s="1"/>
  <c r="J322" i="38" s="1"/>
  <c r="J323" i="38" s="1"/>
  <c r="J324" i="38" s="1"/>
  <c r="J325" i="38" s="1"/>
  <c r="J326" i="38" s="1"/>
  <c r="J327" i="38" s="1"/>
  <c r="J328" i="38" s="1"/>
  <c r="J329" i="38" s="1"/>
  <c r="J330" i="38" s="1"/>
  <c r="J331" i="38" s="1"/>
  <c r="J332" i="38" s="1"/>
  <c r="J333" i="38" s="1"/>
  <c r="J334" i="38" s="1"/>
  <c r="J335" i="38" s="1"/>
  <c r="J336" i="38" s="1"/>
  <c r="J337" i="38" s="1"/>
  <c r="J338" i="38" s="1"/>
  <c r="J339" i="38" s="1"/>
  <c r="J340" i="38" s="1"/>
  <c r="J341" i="38" s="1"/>
  <c r="J342" i="38" s="1"/>
  <c r="J343" i="38" s="1"/>
  <c r="J344" i="38" s="1"/>
  <c r="J345" i="38" s="1"/>
  <c r="J346" i="38" s="1"/>
  <c r="J347" i="38" s="1"/>
  <c r="J348" i="38" s="1"/>
  <c r="J349" i="38" s="1"/>
  <c r="J350" i="38" s="1"/>
  <c r="J351" i="38" s="1"/>
  <c r="J352" i="38" s="1"/>
  <c r="J353" i="38" s="1"/>
  <c r="J354" i="38" s="1"/>
  <c r="J355" i="38" s="1"/>
  <c r="J356" i="38" s="1"/>
  <c r="J357" i="38" s="1"/>
  <c r="J358" i="38" s="1"/>
  <c r="J359" i="38" s="1"/>
  <c r="J360" i="38" s="1"/>
  <c r="J361" i="38" s="1"/>
  <c r="J362" i="38" s="1"/>
  <c r="J363" i="38" s="1"/>
  <c r="J364" i="38" s="1"/>
  <c r="J365" i="38" s="1"/>
  <c r="J366" i="38" s="1"/>
  <c r="J367" i="38" s="1"/>
  <c r="J368" i="38" s="1"/>
  <c r="O5" i="38"/>
  <c r="M5" i="38"/>
  <c r="J5" i="38"/>
  <c r="I5" i="38"/>
  <c r="I6" i="38" s="1"/>
  <c r="I7" i="38" s="1"/>
  <c r="I8" i="38" s="1"/>
  <c r="I9" i="38" s="1"/>
  <c r="I10" i="38" s="1"/>
  <c r="I11" i="38" s="1"/>
  <c r="I12" i="38" s="1"/>
  <c r="I13" i="38" s="1"/>
  <c r="I14" i="38" s="1"/>
  <c r="I15" i="38" s="1"/>
  <c r="I16" i="38" s="1"/>
  <c r="I17" i="38" s="1"/>
  <c r="I18" i="38" s="1"/>
  <c r="I19" i="38" s="1"/>
  <c r="I20" i="38" s="1"/>
  <c r="I21" i="38" s="1"/>
  <c r="I22" i="38" s="1"/>
  <c r="I23" i="38" s="1"/>
  <c r="I24" i="38" s="1"/>
  <c r="I25" i="38" s="1"/>
  <c r="I26" i="38" s="1"/>
  <c r="I27" i="38" s="1"/>
  <c r="I28" i="38" s="1"/>
  <c r="I29" i="38" s="1"/>
  <c r="I30" i="38" s="1"/>
  <c r="I31" i="38" s="1"/>
  <c r="I32" i="38" s="1"/>
  <c r="I33" i="38" s="1"/>
  <c r="I34" i="38" s="1"/>
  <c r="O4" i="38"/>
  <c r="P4" i="38" s="1"/>
  <c r="M4" i="38"/>
  <c r="D4" i="38"/>
  <c r="S241" i="38" l="1"/>
  <c r="AH242" i="13" s="1"/>
  <c r="R260" i="38"/>
  <c r="G261" i="13" s="1"/>
  <c r="R272" i="38"/>
  <c r="G273" i="13" s="1"/>
  <c r="S279" i="38"/>
  <c r="AH280" i="13" s="1"/>
  <c r="S7" i="38"/>
  <c r="AH8" i="13" s="1"/>
  <c r="S335" i="38"/>
  <c r="AH336" i="13" s="1"/>
  <c r="S342" i="38"/>
  <c r="AH343" i="13" s="1"/>
  <c r="R149" i="38"/>
  <c r="G150" i="13" s="1"/>
  <c r="S153" i="38"/>
  <c r="AH154" i="13" s="1"/>
  <c r="R164" i="38"/>
  <c r="G165" i="13" s="1"/>
  <c r="R180" i="38"/>
  <c r="G181" i="13" s="1"/>
  <c r="R227" i="38"/>
  <c r="G228" i="13" s="1"/>
  <c r="S239" i="38"/>
  <c r="AH240" i="13" s="1"/>
  <c r="R292" i="38"/>
  <c r="G293" i="13" s="1"/>
  <c r="S271" i="38"/>
  <c r="AH272" i="13" s="1"/>
  <c r="S281" i="38"/>
  <c r="AH282" i="13" s="1"/>
  <c r="R285" i="38"/>
  <c r="G286" i="13" s="1"/>
  <c r="C12" i="38"/>
  <c r="R138" i="38"/>
  <c r="G139" i="13" s="1"/>
  <c r="S30" i="38"/>
  <c r="AH31" i="13" s="1"/>
  <c r="R38" i="38"/>
  <c r="G39" i="13" s="1"/>
  <c r="R142" i="38"/>
  <c r="G143" i="13" s="1"/>
  <c r="S150" i="38"/>
  <c r="AH151" i="13" s="1"/>
  <c r="S165" i="38"/>
  <c r="AH166" i="13" s="1"/>
  <c r="S297" i="38"/>
  <c r="AH298" i="13" s="1"/>
  <c r="S11" i="38"/>
  <c r="AH12" i="13" s="1"/>
  <c r="S42" i="38"/>
  <c r="AH43" i="13" s="1"/>
  <c r="R94" i="38"/>
  <c r="G95" i="13" s="1"/>
  <c r="R101" i="38"/>
  <c r="G102" i="13" s="1"/>
  <c r="R105" i="38"/>
  <c r="G106" i="13" s="1"/>
  <c r="R132" i="38"/>
  <c r="G133" i="13" s="1"/>
  <c r="R136" i="38"/>
  <c r="G137" i="13" s="1"/>
  <c r="S203" i="38"/>
  <c r="AH204" i="13" s="1"/>
  <c r="S296" i="38"/>
  <c r="AH297" i="13" s="1"/>
  <c r="R5" i="38"/>
  <c r="G6" i="13" s="1"/>
  <c r="S188" i="38"/>
  <c r="AH189" i="13" s="1"/>
  <c r="R79" i="38"/>
  <c r="G80" i="13" s="1"/>
  <c r="P285" i="38"/>
  <c r="S285" i="38" s="1"/>
  <c r="AH286" i="13" s="1"/>
  <c r="P227" i="38"/>
  <c r="R181" i="38"/>
  <c r="G182" i="13" s="1"/>
  <c r="S24" i="38"/>
  <c r="AH25" i="13" s="1"/>
  <c r="R55" i="38"/>
  <c r="G56" i="13" s="1"/>
  <c r="S82" i="38"/>
  <c r="AH83" i="13" s="1"/>
  <c r="S189" i="38"/>
  <c r="AH190" i="13" s="1"/>
  <c r="S282" i="38"/>
  <c r="AH283" i="13" s="1"/>
  <c r="R355" i="38"/>
  <c r="G356" i="13" s="1"/>
  <c r="S29" i="38"/>
  <c r="AH30" i="13" s="1"/>
  <c r="R33" i="38"/>
  <c r="G34" i="13" s="1"/>
  <c r="S52" i="38"/>
  <c r="AH53" i="13" s="1"/>
  <c r="R75" i="38"/>
  <c r="G76" i="13" s="1"/>
  <c r="S83" i="38"/>
  <c r="AH84" i="13" s="1"/>
  <c r="R87" i="38"/>
  <c r="G88" i="13" s="1"/>
  <c r="R91" i="38"/>
  <c r="G92" i="13" s="1"/>
  <c r="S194" i="38"/>
  <c r="AH195" i="13" s="1"/>
  <c r="R225" i="38"/>
  <c r="G226" i="13" s="1"/>
  <c r="R240" i="38"/>
  <c r="G241" i="13" s="1"/>
  <c r="R243" i="38"/>
  <c r="G244" i="13" s="1"/>
  <c r="S274" i="38"/>
  <c r="AH275" i="13" s="1"/>
  <c r="R280" i="38"/>
  <c r="G281" i="13" s="1"/>
  <c r="S25" i="38"/>
  <c r="AH26" i="13" s="1"/>
  <c r="S36" i="38"/>
  <c r="AH37" i="13" s="1"/>
  <c r="P33" i="38"/>
  <c r="S33" i="38" s="1"/>
  <c r="AH34" i="13" s="1"/>
  <c r="R80" i="38"/>
  <c r="G81" i="13" s="1"/>
  <c r="S122" i="38"/>
  <c r="AH123" i="13" s="1"/>
  <c r="R137" i="38"/>
  <c r="G138" i="13" s="1"/>
  <c r="R191" i="38"/>
  <c r="G192" i="13" s="1"/>
  <c r="S202" i="38"/>
  <c r="AH203" i="13" s="1"/>
  <c r="P280" i="38"/>
  <c r="S280" i="38" s="1"/>
  <c r="AH281" i="13" s="1"/>
  <c r="S364" i="38"/>
  <c r="AH365" i="13" s="1"/>
  <c r="S99" i="38"/>
  <c r="AH100" i="13" s="1"/>
  <c r="S119" i="38"/>
  <c r="AH120" i="13" s="1"/>
  <c r="S130" i="38"/>
  <c r="AH131" i="13" s="1"/>
  <c r="R200" i="38"/>
  <c r="G201" i="13" s="1"/>
  <c r="S264" i="38"/>
  <c r="AH265" i="13" s="1"/>
  <c r="R301" i="38"/>
  <c r="G302" i="13" s="1"/>
  <c r="R125" i="38"/>
  <c r="G126" i="13" s="1"/>
  <c r="R234" i="38"/>
  <c r="G235" i="13" s="1"/>
  <c r="R255" i="38"/>
  <c r="G256" i="13" s="1"/>
  <c r="R336" i="38"/>
  <c r="G337" i="13" s="1"/>
  <c r="R343" i="38"/>
  <c r="G344" i="13" s="1"/>
  <c r="R347" i="38"/>
  <c r="G348" i="13" s="1"/>
  <c r="P363" i="38"/>
  <c r="S363" i="38" s="1"/>
  <c r="AH364" i="13" s="1"/>
  <c r="R364" i="38"/>
  <c r="G365" i="13" s="1"/>
  <c r="P137" i="38"/>
  <c r="R176" i="38"/>
  <c r="G177" i="13" s="1"/>
  <c r="R204" i="38"/>
  <c r="G205" i="13" s="1"/>
  <c r="P222" i="38"/>
  <c r="S222" i="38" s="1"/>
  <c r="AH223" i="13" s="1"/>
  <c r="P292" i="38"/>
  <c r="S292" i="38" s="1"/>
  <c r="AH293" i="13" s="1"/>
  <c r="R337" i="38"/>
  <c r="G338" i="13" s="1"/>
  <c r="P355" i="38"/>
  <c r="S355" i="38" s="1"/>
  <c r="AH356" i="13" s="1"/>
  <c r="R15" i="38"/>
  <c r="G16" i="13" s="1"/>
  <c r="R17" i="38"/>
  <c r="G18" i="13" s="1"/>
  <c r="R95" i="38"/>
  <c r="G96" i="13" s="1"/>
  <c r="R102" i="38"/>
  <c r="G103" i="13" s="1"/>
  <c r="R110" i="38"/>
  <c r="G111" i="13" s="1"/>
  <c r="R119" i="38"/>
  <c r="G120" i="13" s="1"/>
  <c r="R123" i="38"/>
  <c r="G124" i="13" s="1"/>
  <c r="R146" i="38"/>
  <c r="G147" i="13" s="1"/>
  <c r="P149" i="38"/>
  <c r="S149" i="38" s="1"/>
  <c r="AH150" i="13" s="1"/>
  <c r="R150" i="38"/>
  <c r="G151" i="13" s="1"/>
  <c r="R157" i="38"/>
  <c r="G158" i="13" s="1"/>
  <c r="R236" i="38"/>
  <c r="G237" i="13" s="1"/>
  <c r="P243" i="38"/>
  <c r="S243" i="38" s="1"/>
  <c r="AH244" i="13" s="1"/>
  <c r="R258" i="38"/>
  <c r="G259" i="13" s="1"/>
  <c r="R56" i="38"/>
  <c r="G57" i="13" s="1"/>
  <c r="S103" i="38"/>
  <c r="AH104" i="13" s="1"/>
  <c r="S111" i="38"/>
  <c r="AH112" i="13" s="1"/>
  <c r="R115" i="38"/>
  <c r="G116" i="13" s="1"/>
  <c r="P180" i="38"/>
  <c r="R223" i="38"/>
  <c r="G224" i="13" s="1"/>
  <c r="R339" i="38"/>
  <c r="G340" i="13" s="1"/>
  <c r="S356" i="38"/>
  <c r="AH357" i="13" s="1"/>
  <c r="R70" i="38"/>
  <c r="G71" i="13" s="1"/>
  <c r="P70" i="38"/>
  <c r="S70" i="38" s="1"/>
  <c r="AH71" i="13" s="1"/>
  <c r="R129" i="38"/>
  <c r="G130" i="13" s="1"/>
  <c r="P129" i="38"/>
  <c r="S129" i="38" s="1"/>
  <c r="AH130" i="13" s="1"/>
  <c r="P169" i="38"/>
  <c r="S169" i="38" s="1"/>
  <c r="AH170" i="13" s="1"/>
  <c r="R169" i="38"/>
  <c r="G170" i="13" s="1"/>
  <c r="R316" i="38"/>
  <c r="G317" i="13" s="1"/>
  <c r="P316" i="38"/>
  <c r="S316" i="38" s="1"/>
  <c r="AH317" i="13" s="1"/>
  <c r="R331" i="38"/>
  <c r="G332" i="13" s="1"/>
  <c r="P331" i="38"/>
  <c r="S331" i="38" s="1"/>
  <c r="AH332" i="13" s="1"/>
  <c r="S15" i="38"/>
  <c r="AH16" i="13" s="1"/>
  <c r="R51" i="38"/>
  <c r="G52" i="13" s="1"/>
  <c r="S58" i="38"/>
  <c r="AH59" i="13" s="1"/>
  <c r="R114" i="38"/>
  <c r="G115" i="13" s="1"/>
  <c r="R305" i="38"/>
  <c r="G306" i="13" s="1"/>
  <c r="P305" i="38"/>
  <c r="S305" i="38" s="1"/>
  <c r="AH306" i="13" s="1"/>
  <c r="P38" i="38"/>
  <c r="S38" i="38" s="1"/>
  <c r="AH39" i="13" s="1"/>
  <c r="R74" i="38"/>
  <c r="G75" i="13" s="1"/>
  <c r="R76" i="38"/>
  <c r="G77" i="13" s="1"/>
  <c r="R109" i="38"/>
  <c r="G110" i="13" s="1"/>
  <c r="R168" i="38"/>
  <c r="G169" i="13" s="1"/>
  <c r="P168" i="38"/>
  <c r="S168" i="38" s="1"/>
  <c r="AH169" i="13" s="1"/>
  <c r="R172" i="38"/>
  <c r="G173" i="13" s="1"/>
  <c r="P172" i="38"/>
  <c r="S172" i="38" s="1"/>
  <c r="AH173" i="13" s="1"/>
  <c r="R197" i="38"/>
  <c r="G198" i="13" s="1"/>
  <c r="P260" i="38"/>
  <c r="S260" i="38" s="1"/>
  <c r="AH261" i="13" s="1"/>
  <c r="R262" i="38"/>
  <c r="G263" i="13" s="1"/>
  <c r="P262" i="38"/>
  <c r="S262" i="38" s="1"/>
  <c r="AH263" i="13" s="1"/>
  <c r="R324" i="38"/>
  <c r="G325" i="13" s="1"/>
  <c r="P324" i="38"/>
  <c r="S324" i="38" s="1"/>
  <c r="AH325" i="13" s="1"/>
  <c r="R328" i="38"/>
  <c r="G329" i="13" s="1"/>
  <c r="P328" i="38"/>
  <c r="S328" i="38" s="1"/>
  <c r="AH329" i="13" s="1"/>
  <c r="S343" i="38"/>
  <c r="AH344" i="13" s="1"/>
  <c r="R28" i="38"/>
  <c r="G29" i="13" s="1"/>
  <c r="P28" i="38"/>
  <c r="S28" i="38" s="1"/>
  <c r="AH29" i="13" s="1"/>
  <c r="P325" i="38"/>
  <c r="S325" i="38" s="1"/>
  <c r="AH326" i="13" s="1"/>
  <c r="R325" i="38"/>
  <c r="G326" i="13" s="1"/>
  <c r="S13" i="38"/>
  <c r="AH14" i="13" s="1"/>
  <c r="S17" i="38"/>
  <c r="AH18" i="13" s="1"/>
  <c r="R47" i="38"/>
  <c r="G48" i="13" s="1"/>
  <c r="S49" i="38"/>
  <c r="AH50" i="13" s="1"/>
  <c r="R54" i="38"/>
  <c r="G55" i="13" s="1"/>
  <c r="S56" i="38"/>
  <c r="AH57" i="13" s="1"/>
  <c r="R118" i="38"/>
  <c r="G119" i="13" s="1"/>
  <c r="P118" i="38"/>
  <c r="S118" i="38" s="1"/>
  <c r="AH119" i="13" s="1"/>
  <c r="S212" i="38"/>
  <c r="AH213" i="13" s="1"/>
  <c r="S221" i="38"/>
  <c r="AH222" i="13" s="1"/>
  <c r="R238" i="38"/>
  <c r="G239" i="13" s="1"/>
  <c r="P238" i="38"/>
  <c r="S238" i="38" s="1"/>
  <c r="AH239" i="13" s="1"/>
  <c r="R271" i="38"/>
  <c r="G272" i="13" s="1"/>
  <c r="S275" i="38"/>
  <c r="AH276" i="13" s="1"/>
  <c r="S287" i="38"/>
  <c r="AH288" i="13" s="1"/>
  <c r="R32" i="38"/>
  <c r="G33" i="13" s="1"/>
  <c r="R35" i="38"/>
  <c r="G36" i="13" s="1"/>
  <c r="R40" i="38"/>
  <c r="G41" i="13" s="1"/>
  <c r="P51" i="38"/>
  <c r="S51" i="38" s="1"/>
  <c r="AH52" i="13" s="1"/>
  <c r="P75" i="38"/>
  <c r="S75" i="38" s="1"/>
  <c r="AH76" i="13" s="1"/>
  <c r="R78" i="38"/>
  <c r="G79" i="13" s="1"/>
  <c r="S80" i="38"/>
  <c r="AH81" i="13" s="1"/>
  <c r="S95" i="38"/>
  <c r="AH96" i="13" s="1"/>
  <c r="S102" i="38"/>
  <c r="AH103" i="13" s="1"/>
  <c r="S107" i="38"/>
  <c r="AH108" i="13" s="1"/>
  <c r="S113" i="38"/>
  <c r="AH114" i="13" s="1"/>
  <c r="R4" i="38"/>
  <c r="G5" i="13" s="1"/>
  <c r="R7" i="38"/>
  <c r="G8" i="13" s="1"/>
  <c r="R24" i="38"/>
  <c r="G25" i="13" s="1"/>
  <c r="S26" i="38"/>
  <c r="AH27" i="13" s="1"/>
  <c r="S37" i="38"/>
  <c r="AH38" i="13" s="1"/>
  <c r="R52" i="38"/>
  <c r="G53" i="13" s="1"/>
  <c r="P74" i="38"/>
  <c r="S74" i="38" s="1"/>
  <c r="AH75" i="13" s="1"/>
  <c r="S88" i="38"/>
  <c r="AH89" i="13" s="1"/>
  <c r="S92" i="38"/>
  <c r="AH93" i="13" s="1"/>
  <c r="S94" i="38"/>
  <c r="AH95" i="13" s="1"/>
  <c r="P136" i="38"/>
  <c r="S136" i="38" s="1"/>
  <c r="AH137" i="13" s="1"/>
  <c r="R141" i="38"/>
  <c r="G142" i="13" s="1"/>
  <c r="R187" i="38"/>
  <c r="G188" i="13" s="1"/>
  <c r="S196" i="38"/>
  <c r="AH197" i="13" s="1"/>
  <c r="P230" i="38"/>
  <c r="S230" i="38" s="1"/>
  <c r="AH231" i="13" s="1"/>
  <c r="S245" i="38"/>
  <c r="AH246" i="13" s="1"/>
  <c r="R276" i="38"/>
  <c r="G277" i="13" s="1"/>
  <c r="P276" i="38"/>
  <c r="S276" i="38" s="1"/>
  <c r="AH277" i="13" s="1"/>
  <c r="P306" i="38"/>
  <c r="S306" i="38" s="1"/>
  <c r="AH307" i="13" s="1"/>
  <c r="R306" i="38"/>
  <c r="G307" i="13" s="1"/>
  <c r="R317" i="38"/>
  <c r="G318" i="13" s="1"/>
  <c r="S339" i="38"/>
  <c r="AH340" i="13" s="1"/>
  <c r="R106" i="38"/>
  <c r="G107" i="13" s="1"/>
  <c r="S154" i="38"/>
  <c r="AH155" i="13" s="1"/>
  <c r="R159" i="38"/>
  <c r="G160" i="13" s="1"/>
  <c r="S171" i="38"/>
  <c r="AH172" i="13" s="1"/>
  <c r="S184" i="38"/>
  <c r="AH185" i="13" s="1"/>
  <c r="S190" i="38"/>
  <c r="AH191" i="13" s="1"/>
  <c r="R195" i="38"/>
  <c r="G196" i="13" s="1"/>
  <c r="S224" i="38"/>
  <c r="AH225" i="13" s="1"/>
  <c r="S229" i="38"/>
  <c r="AH230" i="13" s="1"/>
  <c r="R249" i="38"/>
  <c r="G250" i="13" s="1"/>
  <c r="S267" i="38"/>
  <c r="AH268" i="13" s="1"/>
  <c r="R269" i="38"/>
  <c r="G270" i="13" s="1"/>
  <c r="R304" i="38"/>
  <c r="G305" i="13" s="1"/>
  <c r="R308" i="38"/>
  <c r="G309" i="13" s="1"/>
  <c r="S321" i="38"/>
  <c r="AH322" i="13" s="1"/>
  <c r="R323" i="38"/>
  <c r="G324" i="13" s="1"/>
  <c r="R327" i="38"/>
  <c r="G328" i="13" s="1"/>
  <c r="S344" i="38"/>
  <c r="AH345" i="13" s="1"/>
  <c r="R98" i="38"/>
  <c r="G99" i="13" s="1"/>
  <c r="S9" i="38"/>
  <c r="AH10" i="13" s="1"/>
  <c r="R11" i="38"/>
  <c r="G12" i="13" s="1"/>
  <c r="R19" i="38"/>
  <c r="G20" i="13" s="1"/>
  <c r="R21" i="38"/>
  <c r="G22" i="13" s="1"/>
  <c r="R25" i="38"/>
  <c r="G26" i="13" s="1"/>
  <c r="R30" i="38"/>
  <c r="G31" i="13" s="1"/>
  <c r="R36" i="38"/>
  <c r="G37" i="13" s="1"/>
  <c r="R44" i="38"/>
  <c r="G45" i="13" s="1"/>
  <c r="S48" i="38"/>
  <c r="AH49" i="13" s="1"/>
  <c r="R53" i="38"/>
  <c r="G54" i="13" s="1"/>
  <c r="S62" i="38"/>
  <c r="AH63" i="13" s="1"/>
  <c r="S65" i="38"/>
  <c r="AH66" i="13" s="1"/>
  <c r="R67" i="38"/>
  <c r="G68" i="13" s="1"/>
  <c r="R72" i="38"/>
  <c r="G73" i="13" s="1"/>
  <c r="S79" i="38"/>
  <c r="AH80" i="13" s="1"/>
  <c r="R83" i="38"/>
  <c r="G84" i="13" s="1"/>
  <c r="R103" i="38"/>
  <c r="G104" i="13" s="1"/>
  <c r="P106" i="38"/>
  <c r="S106" i="38" s="1"/>
  <c r="AH107" i="13" s="1"/>
  <c r="S110" i="38"/>
  <c r="AH111" i="13" s="1"/>
  <c r="R122" i="38"/>
  <c r="G123" i="13" s="1"/>
  <c r="S125" i="38"/>
  <c r="AH126" i="13" s="1"/>
  <c r="R128" i="38"/>
  <c r="G129" i="13" s="1"/>
  <c r="S142" i="38"/>
  <c r="AH143" i="13" s="1"/>
  <c r="R153" i="38"/>
  <c r="G154" i="13" s="1"/>
  <c r="R167" i="38"/>
  <c r="G168" i="13" s="1"/>
  <c r="R171" i="38"/>
  <c r="G172" i="13" s="1"/>
  <c r="S174" i="38"/>
  <c r="AH175" i="13" s="1"/>
  <c r="S181" i="38"/>
  <c r="AH182" i="13" s="1"/>
  <c r="R190" i="38"/>
  <c r="G191" i="13" s="1"/>
  <c r="P195" i="38"/>
  <c r="S195" i="38" s="1"/>
  <c r="AH196" i="13" s="1"/>
  <c r="R203" i="38"/>
  <c r="G204" i="13" s="1"/>
  <c r="R208" i="38"/>
  <c r="G209" i="13" s="1"/>
  <c r="S215" i="38"/>
  <c r="AH216" i="13" s="1"/>
  <c r="R219" i="38"/>
  <c r="G220" i="13" s="1"/>
  <c r="R232" i="38"/>
  <c r="G233" i="13" s="1"/>
  <c r="S234" i="38"/>
  <c r="AH235" i="13" s="1"/>
  <c r="R241" i="38"/>
  <c r="G242" i="13" s="1"/>
  <c r="S250" i="38"/>
  <c r="AH251" i="13" s="1"/>
  <c r="S255" i="38"/>
  <c r="AH256" i="13" s="1"/>
  <c r="R257" i="38"/>
  <c r="G258" i="13" s="1"/>
  <c r="P269" i="38"/>
  <c r="S269" i="38" s="1"/>
  <c r="AH270" i="13" s="1"/>
  <c r="R277" i="38"/>
  <c r="G278" i="13" s="1"/>
  <c r="R279" i="38"/>
  <c r="G280" i="13" s="1"/>
  <c r="R296" i="38"/>
  <c r="G297" i="13" s="1"/>
  <c r="P304" i="38"/>
  <c r="S304" i="38" s="1"/>
  <c r="AH305" i="13" s="1"/>
  <c r="P308" i="38"/>
  <c r="S308" i="38" s="1"/>
  <c r="AH309" i="13" s="1"/>
  <c r="R320" i="38"/>
  <c r="G321" i="13" s="1"/>
  <c r="P323" i="38"/>
  <c r="S323" i="38" s="1"/>
  <c r="AH324" i="13" s="1"/>
  <c r="P327" i="38"/>
  <c r="S327" i="38" s="1"/>
  <c r="AH328" i="13" s="1"/>
  <c r="R332" i="38"/>
  <c r="G333" i="13" s="1"/>
  <c r="R335" i="38"/>
  <c r="G336" i="13" s="1"/>
  <c r="R338" i="38"/>
  <c r="G339" i="13" s="1"/>
  <c r="R342" i="38"/>
  <c r="G343" i="13" s="1"/>
  <c r="R344" i="38"/>
  <c r="G345" i="13" s="1"/>
  <c r="R367" i="38"/>
  <c r="G368" i="13" s="1"/>
  <c r="S60" i="38"/>
  <c r="AH61" i="13" s="1"/>
  <c r="R211" i="38"/>
  <c r="G212" i="13" s="1"/>
  <c r="P211" i="38"/>
  <c r="S211" i="38" s="1"/>
  <c r="AH212" i="13" s="1"/>
  <c r="S278" i="38"/>
  <c r="AH279" i="13" s="1"/>
  <c r="R278" i="38"/>
  <c r="G279" i="13" s="1"/>
  <c r="R299" i="38"/>
  <c r="G300" i="13" s="1"/>
  <c r="P299" i="38"/>
  <c r="S299" i="38" s="1"/>
  <c r="AH300" i="13" s="1"/>
  <c r="R351" i="38"/>
  <c r="G352" i="13" s="1"/>
  <c r="P351" i="38"/>
  <c r="S351" i="38" s="1"/>
  <c r="AH352" i="13" s="1"/>
  <c r="R359" i="38"/>
  <c r="G360" i="13" s="1"/>
  <c r="P359" i="38"/>
  <c r="S359" i="38" s="1"/>
  <c r="AH360" i="13" s="1"/>
  <c r="S4" i="38"/>
  <c r="AH5" i="13" s="1"/>
  <c r="R18" i="38"/>
  <c r="G19" i="13" s="1"/>
  <c r="P21" i="38"/>
  <c r="S21" i="38" s="1"/>
  <c r="AH22" i="13" s="1"/>
  <c r="R31" i="38"/>
  <c r="G32" i="13" s="1"/>
  <c r="P35" i="38"/>
  <c r="S35" i="38" s="1"/>
  <c r="AH36" i="13" s="1"/>
  <c r="P40" i="38"/>
  <c r="S40" i="38" s="1"/>
  <c r="AH41" i="13" s="1"/>
  <c r="P44" i="38"/>
  <c r="P47" i="38"/>
  <c r="S47" i="38" s="1"/>
  <c r="AH48" i="13" s="1"/>
  <c r="R49" i="38"/>
  <c r="G50" i="13" s="1"/>
  <c r="P54" i="38"/>
  <c r="S54" i="38" s="1"/>
  <c r="AH55" i="13" s="1"/>
  <c r="S57" i="38"/>
  <c r="AH58" i="13" s="1"/>
  <c r="S84" i="38"/>
  <c r="AH85" i="13" s="1"/>
  <c r="P87" i="38"/>
  <c r="S87" i="38" s="1"/>
  <c r="AH88" i="13" s="1"/>
  <c r="R90" i="38"/>
  <c r="G91" i="13" s="1"/>
  <c r="P91" i="38"/>
  <c r="S91" i="38" s="1"/>
  <c r="AH92" i="13" s="1"/>
  <c r="R92" i="38"/>
  <c r="G93" i="13" s="1"/>
  <c r="R97" i="38"/>
  <c r="G98" i="13" s="1"/>
  <c r="P98" i="38"/>
  <c r="S98" i="38" s="1"/>
  <c r="AH99" i="13" s="1"/>
  <c r="P105" i="38"/>
  <c r="S105" i="38" s="1"/>
  <c r="AH106" i="13" s="1"/>
  <c r="S115" i="38"/>
  <c r="AH116" i="13" s="1"/>
  <c r="R117" i="38"/>
  <c r="G118" i="13" s="1"/>
  <c r="R121" i="38"/>
  <c r="G122" i="13" s="1"/>
  <c r="P121" i="38"/>
  <c r="S121" i="38" s="1"/>
  <c r="AH122" i="13" s="1"/>
  <c r="P128" i="38"/>
  <c r="S128" i="38" s="1"/>
  <c r="AH129" i="13" s="1"/>
  <c r="R133" i="38"/>
  <c r="G134" i="13" s="1"/>
  <c r="P133" i="38"/>
  <c r="S133" i="38" s="1"/>
  <c r="AH134" i="13" s="1"/>
  <c r="P141" i="38"/>
  <c r="S141" i="38" s="1"/>
  <c r="AH142" i="13" s="1"/>
  <c r="S146" i="38"/>
  <c r="AH147" i="13" s="1"/>
  <c r="R148" i="38"/>
  <c r="G149" i="13" s="1"/>
  <c r="R152" i="38"/>
  <c r="G153" i="13" s="1"/>
  <c r="P152" i="38"/>
  <c r="S152" i="38" s="1"/>
  <c r="AH153" i="13" s="1"/>
  <c r="S157" i="38"/>
  <c r="AH158" i="13" s="1"/>
  <c r="P164" i="38"/>
  <c r="S164" i="38" s="1"/>
  <c r="AH165" i="13" s="1"/>
  <c r="R183" i="38"/>
  <c r="G184" i="13" s="1"/>
  <c r="P183" i="38"/>
  <c r="S183" i="38" s="1"/>
  <c r="AH184" i="13" s="1"/>
  <c r="S216" i="38"/>
  <c r="AH217" i="13" s="1"/>
  <c r="R216" i="38"/>
  <c r="G217" i="13" s="1"/>
  <c r="S63" i="38"/>
  <c r="AH64" i="13" s="1"/>
  <c r="R253" i="38"/>
  <c r="G254" i="13" s="1"/>
  <c r="P253" i="38"/>
  <c r="S253" i="38" s="1"/>
  <c r="AH254" i="13" s="1"/>
  <c r="R288" i="38"/>
  <c r="G289" i="13" s="1"/>
  <c r="P288" i="38"/>
  <c r="S288" i="38" s="1"/>
  <c r="AH289" i="13" s="1"/>
  <c r="R315" i="38"/>
  <c r="G316" i="13" s="1"/>
  <c r="P315" i="38"/>
  <c r="S315" i="38" s="1"/>
  <c r="AH316" i="13" s="1"/>
  <c r="P5" i="38"/>
  <c r="S5" i="38" s="1"/>
  <c r="AH6" i="13" s="1"/>
  <c r="P18" i="38"/>
  <c r="S18" i="38" s="1"/>
  <c r="AH19" i="13" s="1"/>
  <c r="R26" i="38"/>
  <c r="G27" i="13" s="1"/>
  <c r="R29" i="38"/>
  <c r="G30" i="13" s="1"/>
  <c r="P31" i="38"/>
  <c r="S31" i="38" s="1"/>
  <c r="AH32" i="13" s="1"/>
  <c r="S34" i="38"/>
  <c r="AH35" i="13" s="1"/>
  <c r="R39" i="38"/>
  <c r="G40" i="13" s="1"/>
  <c r="S64" i="38"/>
  <c r="AH65" i="13" s="1"/>
  <c r="S67" i="38"/>
  <c r="AH68" i="13" s="1"/>
  <c r="R71" i="38"/>
  <c r="G72" i="13" s="1"/>
  <c r="S76" i="38"/>
  <c r="AH77" i="13" s="1"/>
  <c r="R82" i="38"/>
  <c r="G83" i="13" s="1"/>
  <c r="R84" i="38"/>
  <c r="G85" i="13" s="1"/>
  <c r="R86" i="38"/>
  <c r="G87" i="13" s="1"/>
  <c r="P90" i="38"/>
  <c r="S90" i="38" s="1"/>
  <c r="AH91" i="13" s="1"/>
  <c r="P97" i="38"/>
  <c r="S97" i="38" s="1"/>
  <c r="AH98" i="13" s="1"/>
  <c r="R107" i="38"/>
  <c r="G108" i="13" s="1"/>
  <c r="R111" i="38"/>
  <c r="G112" i="13" s="1"/>
  <c r="S114" i="38"/>
  <c r="AH115" i="13" s="1"/>
  <c r="S123" i="38"/>
  <c r="AH124" i="13" s="1"/>
  <c r="P126" i="38"/>
  <c r="S126" i="38" s="1"/>
  <c r="AH127" i="13" s="1"/>
  <c r="R126" i="38"/>
  <c r="G127" i="13" s="1"/>
  <c r="P161" i="38"/>
  <c r="S161" i="38" s="1"/>
  <c r="AH162" i="13" s="1"/>
  <c r="R161" i="38"/>
  <c r="G162" i="13" s="1"/>
  <c r="P205" i="38"/>
  <c r="S205" i="38" s="1"/>
  <c r="AH206" i="13" s="1"/>
  <c r="R205" i="38"/>
  <c r="G206" i="13" s="1"/>
  <c r="S302" i="38"/>
  <c r="AH303" i="13" s="1"/>
  <c r="R302" i="38"/>
  <c r="G303" i="13" s="1"/>
  <c r="R312" i="38"/>
  <c r="G313" i="13" s="1"/>
  <c r="P312" i="38"/>
  <c r="S312" i="38" s="1"/>
  <c r="AH313" i="13" s="1"/>
  <c r="R319" i="38"/>
  <c r="G320" i="13" s="1"/>
  <c r="P319" i="38"/>
  <c r="S319" i="38" s="1"/>
  <c r="AH320" i="13" s="1"/>
  <c r="P352" i="38"/>
  <c r="S352" i="38" s="1"/>
  <c r="AH353" i="13" s="1"/>
  <c r="R352" i="38"/>
  <c r="G353" i="13" s="1"/>
  <c r="R366" i="38"/>
  <c r="G367" i="13" s="1"/>
  <c r="P366" i="38"/>
  <c r="S366" i="38" s="1"/>
  <c r="AH367" i="13" s="1"/>
  <c r="S6" i="38"/>
  <c r="AH7" i="13" s="1"/>
  <c r="R160" i="38"/>
  <c r="G161" i="13" s="1"/>
  <c r="P160" i="38"/>
  <c r="S160" i="38" s="1"/>
  <c r="AH161" i="13" s="1"/>
  <c r="R6" i="38"/>
  <c r="G7" i="13" s="1"/>
  <c r="R9" i="38"/>
  <c r="G10" i="13" s="1"/>
  <c r="R13" i="38"/>
  <c r="G14" i="13" s="1"/>
  <c r="R37" i="38"/>
  <c r="G38" i="13" s="1"/>
  <c r="S44" i="38"/>
  <c r="AH45" i="13" s="1"/>
  <c r="R48" i="38"/>
  <c r="G49" i="13" s="1"/>
  <c r="R60" i="38"/>
  <c r="G61" i="13" s="1"/>
  <c r="R63" i="38"/>
  <c r="G64" i="13" s="1"/>
  <c r="R88" i="38"/>
  <c r="G89" i="13" s="1"/>
  <c r="R99" i="38"/>
  <c r="G100" i="13" s="1"/>
  <c r="P134" i="38"/>
  <c r="S134" i="38" s="1"/>
  <c r="AH135" i="13" s="1"/>
  <c r="R134" i="38"/>
  <c r="G135" i="13" s="1"/>
  <c r="R145" i="38"/>
  <c r="G146" i="13" s="1"/>
  <c r="P145" i="38"/>
  <c r="S145" i="38" s="1"/>
  <c r="AH146" i="13" s="1"/>
  <c r="R156" i="38"/>
  <c r="G157" i="13" s="1"/>
  <c r="P156" i="38"/>
  <c r="S156" i="38" s="1"/>
  <c r="AH157" i="13" s="1"/>
  <c r="R273" i="38"/>
  <c r="G274" i="13" s="1"/>
  <c r="P273" i="38"/>
  <c r="S273" i="38" s="1"/>
  <c r="AH274" i="13" s="1"/>
  <c r="S294" i="38"/>
  <c r="AH295" i="13" s="1"/>
  <c r="R294" i="38"/>
  <c r="G295" i="13" s="1"/>
  <c r="P309" i="38"/>
  <c r="S309" i="38" s="1"/>
  <c r="AH310" i="13" s="1"/>
  <c r="R309" i="38"/>
  <c r="G310" i="13" s="1"/>
  <c r="S333" i="38"/>
  <c r="AH334" i="13" s="1"/>
  <c r="R333" i="38"/>
  <c r="G334" i="13" s="1"/>
  <c r="R113" i="38"/>
  <c r="G114" i="13" s="1"/>
  <c r="R124" i="38"/>
  <c r="G125" i="13" s="1"/>
  <c r="R130" i="38"/>
  <c r="G131" i="13" s="1"/>
  <c r="S138" i="38"/>
  <c r="AH139" i="13" s="1"/>
  <c r="R140" i="38"/>
  <c r="G141" i="13" s="1"/>
  <c r="R144" i="38"/>
  <c r="G145" i="13" s="1"/>
  <c r="R155" i="38"/>
  <c r="G156" i="13" s="1"/>
  <c r="R163" i="38"/>
  <c r="G164" i="13" s="1"/>
  <c r="R170" i="38"/>
  <c r="G171" i="13" s="1"/>
  <c r="S173" i="38"/>
  <c r="AH174" i="13" s="1"/>
  <c r="R179" i="38"/>
  <c r="G180" i="13" s="1"/>
  <c r="S197" i="38"/>
  <c r="AH198" i="13" s="1"/>
  <c r="S227" i="38"/>
  <c r="AH228" i="13" s="1"/>
  <c r="S232" i="38"/>
  <c r="AH233" i="13" s="1"/>
  <c r="S235" i="38"/>
  <c r="AH236" i="13" s="1"/>
  <c r="S236" i="38"/>
  <c r="AH237" i="13" s="1"/>
  <c r="S242" i="38"/>
  <c r="AH243" i="13" s="1"/>
  <c r="R246" i="38"/>
  <c r="G247" i="13" s="1"/>
  <c r="R265" i="38"/>
  <c r="G266" i="13" s="1"/>
  <c r="R282" i="38"/>
  <c r="G283" i="13" s="1"/>
  <c r="R283" i="38"/>
  <c r="G284" i="13" s="1"/>
  <c r="R293" i="38"/>
  <c r="G294" i="13" s="1"/>
  <c r="R311" i="38"/>
  <c r="G312" i="13" s="1"/>
  <c r="R329" i="38"/>
  <c r="G330" i="13" s="1"/>
  <c r="R340" i="38"/>
  <c r="G341" i="13" s="1"/>
  <c r="R350" i="38"/>
  <c r="G351" i="13" s="1"/>
  <c r="R358" i="38"/>
  <c r="G359" i="13" s="1"/>
  <c r="S137" i="38"/>
  <c r="AH138" i="13" s="1"/>
  <c r="S144" i="38"/>
  <c r="AH145" i="13" s="1"/>
  <c r="R154" i="38"/>
  <c r="G155" i="13" s="1"/>
  <c r="R165" i="38"/>
  <c r="G166" i="13" s="1"/>
  <c r="S176" i="38"/>
  <c r="AH177" i="13" s="1"/>
  <c r="S180" i="38"/>
  <c r="AH181" i="13" s="1"/>
  <c r="S191" i="38"/>
  <c r="AH192" i="13" s="1"/>
  <c r="R196" i="38"/>
  <c r="G197" i="13" s="1"/>
  <c r="S200" i="38"/>
  <c r="AH201" i="13" s="1"/>
  <c r="S204" i="38"/>
  <c r="AH205" i="13" s="1"/>
  <c r="S208" i="38"/>
  <c r="AH209" i="13" s="1"/>
  <c r="S210" i="38"/>
  <c r="AH211" i="13" s="1"/>
  <c r="S219" i="38"/>
  <c r="AH220" i="13" s="1"/>
  <c r="R231" i="38"/>
  <c r="G232" i="13" s="1"/>
  <c r="R239" i="38"/>
  <c r="G240" i="13" s="1"/>
  <c r="S246" i="38"/>
  <c r="AH247" i="13" s="1"/>
  <c r="S257" i="38"/>
  <c r="AH258" i="13" s="1"/>
  <c r="S258" i="38"/>
  <c r="AH259" i="13" s="1"/>
  <c r="S265" i="38"/>
  <c r="AH266" i="13" s="1"/>
  <c r="R275" i="38"/>
  <c r="G276" i="13" s="1"/>
  <c r="S277" i="38"/>
  <c r="AH278" i="13" s="1"/>
  <c r="R281" i="38"/>
  <c r="G282" i="13" s="1"/>
  <c r="S283" i="38"/>
  <c r="AH284" i="13" s="1"/>
  <c r="S289" i="38"/>
  <c r="AH290" i="13" s="1"/>
  <c r="R297" i="38"/>
  <c r="G298" i="13" s="1"/>
  <c r="S301" i="38"/>
  <c r="AH302" i="13" s="1"/>
  <c r="S311" i="38"/>
  <c r="AH312" i="13" s="1"/>
  <c r="S317" i="38"/>
  <c r="AH318" i="13" s="1"/>
  <c r="R321" i="38"/>
  <c r="G322" i="13" s="1"/>
  <c r="S332" i="38"/>
  <c r="AH333" i="13" s="1"/>
  <c r="S336" i="38"/>
  <c r="AH337" i="13" s="1"/>
  <c r="S347" i="38"/>
  <c r="AH348" i="13" s="1"/>
  <c r="S350" i="38"/>
  <c r="AH351" i="13" s="1"/>
  <c r="R356" i="38"/>
  <c r="G357" i="13" s="1"/>
  <c r="S358" i="38"/>
  <c r="AH359" i="13" s="1"/>
  <c r="R368" i="38"/>
  <c r="G369" i="13" s="1"/>
  <c r="R184" i="38"/>
  <c r="G185" i="13" s="1"/>
  <c r="R212" i="38"/>
  <c r="G213" i="13" s="1"/>
  <c r="R224" i="38"/>
  <c r="G225" i="13" s="1"/>
  <c r="R254" i="38"/>
  <c r="G255" i="13" s="1"/>
  <c r="R266" i="38"/>
  <c r="G267" i="13" s="1"/>
  <c r="R274" i="38"/>
  <c r="G275" i="13" s="1"/>
  <c r="R313" i="38"/>
  <c r="G314" i="13" s="1"/>
  <c r="R360" i="38"/>
  <c r="G361" i="13" s="1"/>
  <c r="P14" i="38"/>
  <c r="S14" i="38" s="1"/>
  <c r="AH15" i="13" s="1"/>
  <c r="R14" i="38"/>
  <c r="G15" i="13" s="1"/>
  <c r="P61" i="38"/>
  <c r="S61" i="38" s="1"/>
  <c r="AH62" i="13" s="1"/>
  <c r="R61" i="38"/>
  <c r="G62" i="13" s="1"/>
  <c r="C13" i="38"/>
  <c r="C14" i="38"/>
  <c r="D7" i="38"/>
  <c r="C17" i="38" s="1"/>
  <c r="D6" i="38"/>
  <c r="C16" i="38" s="1"/>
  <c r="D5" i="38"/>
  <c r="P22" i="38"/>
  <c r="S22" i="38" s="1"/>
  <c r="AH23" i="13" s="1"/>
  <c r="R22" i="38"/>
  <c r="G23" i="13" s="1"/>
  <c r="P45" i="38"/>
  <c r="S45" i="38" s="1"/>
  <c r="AH46" i="13" s="1"/>
  <c r="R45" i="38"/>
  <c r="G46" i="13" s="1"/>
  <c r="P59" i="38"/>
  <c r="S59" i="38" s="1"/>
  <c r="AH60" i="13" s="1"/>
  <c r="R59" i="38"/>
  <c r="G60" i="13" s="1"/>
  <c r="P66" i="38"/>
  <c r="S66" i="38" s="1"/>
  <c r="AH67" i="13" s="1"/>
  <c r="R66" i="38"/>
  <c r="G67" i="13" s="1"/>
  <c r="P68" i="38"/>
  <c r="S68" i="38" s="1"/>
  <c r="AH69" i="13" s="1"/>
  <c r="R68" i="38"/>
  <c r="G69" i="13" s="1"/>
  <c r="P12" i="38"/>
  <c r="S12" i="38" s="1"/>
  <c r="AH13" i="13" s="1"/>
  <c r="R12" i="38"/>
  <c r="G13" i="13" s="1"/>
  <c r="P16" i="38"/>
  <c r="S16" i="38" s="1"/>
  <c r="AH17" i="13" s="1"/>
  <c r="R16" i="38"/>
  <c r="G17" i="13" s="1"/>
  <c r="R20" i="38"/>
  <c r="G21" i="13" s="1"/>
  <c r="P20" i="38"/>
  <c r="S20" i="38" s="1"/>
  <c r="AH21" i="13" s="1"/>
  <c r="R27" i="38"/>
  <c r="G28" i="13" s="1"/>
  <c r="P27" i="38"/>
  <c r="S27" i="38" s="1"/>
  <c r="AH28" i="13" s="1"/>
  <c r="R43" i="38"/>
  <c r="G44" i="13" s="1"/>
  <c r="P43" i="38"/>
  <c r="S43" i="38" s="1"/>
  <c r="AH44" i="13" s="1"/>
  <c r="R50" i="38"/>
  <c r="G51" i="13" s="1"/>
  <c r="P50" i="38"/>
  <c r="S50" i="38" s="1"/>
  <c r="AH51" i="13" s="1"/>
  <c r="P8" i="38"/>
  <c r="S8" i="38" s="1"/>
  <c r="AH9" i="13" s="1"/>
  <c r="R8" i="38"/>
  <c r="G9" i="13" s="1"/>
  <c r="P10" i="38"/>
  <c r="S10" i="38" s="1"/>
  <c r="AH11" i="13" s="1"/>
  <c r="R10" i="38"/>
  <c r="G11" i="13" s="1"/>
  <c r="S41" i="38"/>
  <c r="AH42" i="13" s="1"/>
  <c r="S46" i="38"/>
  <c r="AH47" i="13" s="1"/>
  <c r="R23" i="38"/>
  <c r="G24" i="13" s="1"/>
  <c r="R69" i="38"/>
  <c r="G70" i="13" s="1"/>
  <c r="P78" i="38"/>
  <c r="S78" i="38" s="1"/>
  <c r="AH79" i="13" s="1"/>
  <c r="P86" i="38"/>
  <c r="S86" i="38" s="1"/>
  <c r="AH87" i="13" s="1"/>
  <c r="R100" i="38"/>
  <c r="G101" i="13" s="1"/>
  <c r="P100" i="38"/>
  <c r="S100" i="38" s="1"/>
  <c r="AH101" i="13" s="1"/>
  <c r="R131" i="38"/>
  <c r="G132" i="13" s="1"/>
  <c r="P131" i="38"/>
  <c r="S131" i="38" s="1"/>
  <c r="AH132" i="13" s="1"/>
  <c r="R139" i="38"/>
  <c r="G140" i="13" s="1"/>
  <c r="P139" i="38"/>
  <c r="S139" i="38" s="1"/>
  <c r="AH140" i="13" s="1"/>
  <c r="R147" i="38"/>
  <c r="G148" i="13" s="1"/>
  <c r="P147" i="38"/>
  <c r="S147" i="38" s="1"/>
  <c r="AH148" i="13" s="1"/>
  <c r="R162" i="38"/>
  <c r="G163" i="13" s="1"/>
  <c r="P162" i="38"/>
  <c r="S162" i="38" s="1"/>
  <c r="AH163" i="13" s="1"/>
  <c r="R182" i="38"/>
  <c r="G183" i="13" s="1"/>
  <c r="P182" i="38"/>
  <c r="S182" i="38" s="1"/>
  <c r="AH183" i="13" s="1"/>
  <c r="R186" i="38"/>
  <c r="G187" i="13" s="1"/>
  <c r="P186" i="38"/>
  <c r="S186" i="38" s="1"/>
  <c r="AH187" i="13" s="1"/>
  <c r="R198" i="38"/>
  <c r="G199" i="13" s="1"/>
  <c r="P198" i="38"/>
  <c r="S198" i="38" s="1"/>
  <c r="AH199" i="13" s="1"/>
  <c r="P207" i="38"/>
  <c r="S207" i="38" s="1"/>
  <c r="AH208" i="13" s="1"/>
  <c r="R207" i="38"/>
  <c r="G208" i="13" s="1"/>
  <c r="R217" i="38"/>
  <c r="G218" i="13" s="1"/>
  <c r="P217" i="38"/>
  <c r="S217" i="38" s="1"/>
  <c r="AH218" i="13" s="1"/>
  <c r="P244" i="38"/>
  <c r="S244" i="38" s="1"/>
  <c r="AH245" i="13" s="1"/>
  <c r="R244" i="38"/>
  <c r="G245" i="13" s="1"/>
  <c r="P19" i="38"/>
  <c r="S19" i="38" s="1"/>
  <c r="AH20" i="13" s="1"/>
  <c r="P23" i="38"/>
  <c r="S23" i="38" s="1"/>
  <c r="AH24" i="13" s="1"/>
  <c r="P32" i="38"/>
  <c r="S32" i="38" s="1"/>
  <c r="AH33" i="13" s="1"/>
  <c r="R34" i="38"/>
  <c r="G35" i="13" s="1"/>
  <c r="P39" i="38"/>
  <c r="S39" i="38" s="1"/>
  <c r="AH40" i="13" s="1"/>
  <c r="R41" i="38"/>
  <c r="G42" i="13" s="1"/>
  <c r="R42" i="38"/>
  <c r="G43" i="13" s="1"/>
  <c r="P55" i="38"/>
  <c r="S55" i="38" s="1"/>
  <c r="AH56" i="13" s="1"/>
  <c r="R57" i="38"/>
  <c r="G58" i="13" s="1"/>
  <c r="R58" i="38"/>
  <c r="G59" i="13" s="1"/>
  <c r="R64" i="38"/>
  <c r="G65" i="13" s="1"/>
  <c r="R65" i="38"/>
  <c r="G66" i="13" s="1"/>
  <c r="P69" i="38"/>
  <c r="S69" i="38" s="1"/>
  <c r="AH70" i="13" s="1"/>
  <c r="S71" i="38"/>
  <c r="AH72" i="13" s="1"/>
  <c r="R73" i="38"/>
  <c r="G74" i="13" s="1"/>
  <c r="P73" i="38"/>
  <c r="S73" i="38" s="1"/>
  <c r="AH74" i="13" s="1"/>
  <c r="R81" i="38"/>
  <c r="G82" i="13" s="1"/>
  <c r="P81" i="38"/>
  <c r="S81" i="38" s="1"/>
  <c r="AH82" i="13" s="1"/>
  <c r="R89" i="38"/>
  <c r="G90" i="13" s="1"/>
  <c r="P89" i="38"/>
  <c r="S89" i="38" s="1"/>
  <c r="AH90" i="13" s="1"/>
  <c r="P101" i="38"/>
  <c r="S101" i="38" s="1"/>
  <c r="AH102" i="13" s="1"/>
  <c r="P109" i="38"/>
  <c r="S109" i="38" s="1"/>
  <c r="AH110" i="13" s="1"/>
  <c r="P117" i="38"/>
  <c r="S117" i="38" s="1"/>
  <c r="AH118" i="13" s="1"/>
  <c r="P124" i="38"/>
  <c r="S124" i="38" s="1"/>
  <c r="AH125" i="13" s="1"/>
  <c r="P132" i="38"/>
  <c r="S132" i="38" s="1"/>
  <c r="AH133" i="13" s="1"/>
  <c r="P140" i="38"/>
  <c r="S140" i="38" s="1"/>
  <c r="AH141" i="13" s="1"/>
  <c r="P148" i="38"/>
  <c r="S148" i="38" s="1"/>
  <c r="AH149" i="13" s="1"/>
  <c r="P155" i="38"/>
  <c r="S155" i="38" s="1"/>
  <c r="AH156" i="13" s="1"/>
  <c r="P163" i="38"/>
  <c r="S163" i="38" s="1"/>
  <c r="AH164" i="13" s="1"/>
  <c r="P170" i="38"/>
  <c r="S170" i="38" s="1"/>
  <c r="AH171" i="13" s="1"/>
  <c r="R175" i="38"/>
  <c r="G176" i="13" s="1"/>
  <c r="P175" i="38"/>
  <c r="S175" i="38" s="1"/>
  <c r="AH176" i="13" s="1"/>
  <c r="P177" i="38"/>
  <c r="S177" i="38" s="1"/>
  <c r="AH178" i="13" s="1"/>
  <c r="R177" i="38"/>
  <c r="G178" i="13" s="1"/>
  <c r="P179" i="38"/>
  <c r="S179" i="38" s="1"/>
  <c r="AH180" i="13" s="1"/>
  <c r="P193" i="38"/>
  <c r="S193" i="38" s="1"/>
  <c r="AH194" i="13" s="1"/>
  <c r="R193" i="38"/>
  <c r="G194" i="13" s="1"/>
  <c r="S213" i="38"/>
  <c r="AH214" i="13" s="1"/>
  <c r="R213" i="38"/>
  <c r="G214" i="13" s="1"/>
  <c r="R77" i="38"/>
  <c r="G78" i="13" s="1"/>
  <c r="P77" i="38"/>
  <c r="S77" i="38" s="1"/>
  <c r="AH78" i="13" s="1"/>
  <c r="R46" i="38"/>
  <c r="G47" i="13" s="1"/>
  <c r="R62" i="38"/>
  <c r="G63" i="13" s="1"/>
  <c r="R108" i="38"/>
  <c r="G109" i="13" s="1"/>
  <c r="P108" i="38"/>
  <c r="S108" i="38" s="1"/>
  <c r="AH109" i="13" s="1"/>
  <c r="R116" i="38"/>
  <c r="G117" i="13" s="1"/>
  <c r="P116" i="38"/>
  <c r="S116" i="38" s="1"/>
  <c r="AH117" i="13" s="1"/>
  <c r="R96" i="38"/>
  <c r="G97" i="13" s="1"/>
  <c r="P96" i="38"/>
  <c r="S96" i="38" s="1"/>
  <c r="AH97" i="13" s="1"/>
  <c r="R104" i="38"/>
  <c r="G105" i="13" s="1"/>
  <c r="P104" i="38"/>
  <c r="S104" i="38" s="1"/>
  <c r="AH105" i="13" s="1"/>
  <c r="R112" i="38"/>
  <c r="G113" i="13" s="1"/>
  <c r="P112" i="38"/>
  <c r="S112" i="38" s="1"/>
  <c r="AH113" i="13" s="1"/>
  <c r="R120" i="38"/>
  <c r="G121" i="13" s="1"/>
  <c r="P120" i="38"/>
  <c r="S120" i="38" s="1"/>
  <c r="AH121" i="13" s="1"/>
  <c r="R127" i="38"/>
  <c r="G128" i="13" s="1"/>
  <c r="P127" i="38"/>
  <c r="S127" i="38" s="1"/>
  <c r="AH128" i="13" s="1"/>
  <c r="R135" i="38"/>
  <c r="G136" i="13" s="1"/>
  <c r="P135" i="38"/>
  <c r="S135" i="38" s="1"/>
  <c r="AH136" i="13" s="1"/>
  <c r="R143" i="38"/>
  <c r="G144" i="13" s="1"/>
  <c r="P143" i="38"/>
  <c r="S143" i="38" s="1"/>
  <c r="AH144" i="13" s="1"/>
  <c r="R151" i="38"/>
  <c r="G152" i="13" s="1"/>
  <c r="P151" i="38"/>
  <c r="S151" i="38" s="1"/>
  <c r="AH152" i="13" s="1"/>
  <c r="R158" i="38"/>
  <c r="G159" i="13" s="1"/>
  <c r="P158" i="38"/>
  <c r="S158" i="38" s="1"/>
  <c r="AH159" i="13" s="1"/>
  <c r="R166" i="38"/>
  <c r="G167" i="13" s="1"/>
  <c r="P166" i="38"/>
  <c r="S166" i="38" s="1"/>
  <c r="AH167" i="13" s="1"/>
  <c r="P199" i="38"/>
  <c r="S199" i="38" s="1"/>
  <c r="AH200" i="13" s="1"/>
  <c r="R199" i="38"/>
  <c r="G200" i="13" s="1"/>
  <c r="R206" i="38"/>
  <c r="G207" i="13" s="1"/>
  <c r="P206" i="38"/>
  <c r="S206" i="38" s="1"/>
  <c r="AH207" i="13" s="1"/>
  <c r="P218" i="38"/>
  <c r="S218" i="38" s="1"/>
  <c r="AH219" i="13" s="1"/>
  <c r="R218" i="38"/>
  <c r="G219" i="13" s="1"/>
  <c r="R85" i="38"/>
  <c r="G86" i="13" s="1"/>
  <c r="P85" i="38"/>
  <c r="S85" i="38" s="1"/>
  <c r="AH86" i="13" s="1"/>
  <c r="R93" i="38"/>
  <c r="G94" i="13" s="1"/>
  <c r="P93" i="38"/>
  <c r="S93" i="38" s="1"/>
  <c r="AH94" i="13" s="1"/>
  <c r="P159" i="38"/>
  <c r="S159" i="38" s="1"/>
  <c r="AH160" i="13" s="1"/>
  <c r="P167" i="38"/>
  <c r="S167" i="38" s="1"/>
  <c r="AH168" i="13" s="1"/>
  <c r="S187" i="38"/>
  <c r="AH188" i="13" s="1"/>
  <c r="P192" i="38"/>
  <c r="S192" i="38" s="1"/>
  <c r="AH193" i="13" s="1"/>
  <c r="R192" i="38"/>
  <c r="G193" i="13" s="1"/>
  <c r="P201" i="38"/>
  <c r="S201" i="38" s="1"/>
  <c r="AH202" i="13" s="1"/>
  <c r="R201" i="38"/>
  <c r="G202" i="13" s="1"/>
  <c r="P209" i="38"/>
  <c r="S209" i="38" s="1"/>
  <c r="AH210" i="13" s="1"/>
  <c r="R209" i="38"/>
  <c r="G210" i="13" s="1"/>
  <c r="R214" i="38"/>
  <c r="G215" i="13" s="1"/>
  <c r="P214" i="38"/>
  <c r="S214" i="38" s="1"/>
  <c r="AH215" i="13" s="1"/>
  <c r="P220" i="38"/>
  <c r="S220" i="38" s="1"/>
  <c r="AH221" i="13" s="1"/>
  <c r="R220" i="38"/>
  <c r="G221" i="13" s="1"/>
  <c r="P228" i="38"/>
  <c r="S228" i="38" s="1"/>
  <c r="AH229" i="13" s="1"/>
  <c r="R228" i="38"/>
  <c r="G229" i="13" s="1"/>
  <c r="S231" i="38"/>
  <c r="AH232" i="13" s="1"/>
  <c r="S248" i="38"/>
  <c r="AH249" i="13" s="1"/>
  <c r="S266" i="38"/>
  <c r="AH267" i="13" s="1"/>
  <c r="R348" i="38"/>
  <c r="G349" i="13" s="1"/>
  <c r="S348" i="38"/>
  <c r="AH349" i="13" s="1"/>
  <c r="R178" i="38"/>
  <c r="G179" i="13" s="1"/>
  <c r="R185" i="38"/>
  <c r="G186" i="13" s="1"/>
  <c r="R189" i="38"/>
  <c r="G190" i="13" s="1"/>
  <c r="R215" i="38"/>
  <c r="G216" i="13" s="1"/>
  <c r="S223" i="38"/>
  <c r="AH224" i="13" s="1"/>
  <c r="R226" i="38"/>
  <c r="G227" i="13" s="1"/>
  <c r="P226" i="38"/>
  <c r="S226" i="38" s="1"/>
  <c r="AH227" i="13" s="1"/>
  <c r="R233" i="38"/>
  <c r="G234" i="13" s="1"/>
  <c r="P233" i="38"/>
  <c r="S233" i="38" s="1"/>
  <c r="AH234" i="13" s="1"/>
  <c r="P251" i="38"/>
  <c r="S251" i="38" s="1"/>
  <c r="AH252" i="13" s="1"/>
  <c r="R251" i="38"/>
  <c r="G252" i="13" s="1"/>
  <c r="R256" i="38"/>
  <c r="G257" i="13" s="1"/>
  <c r="P256" i="38"/>
  <c r="S256" i="38" s="1"/>
  <c r="AH257" i="13" s="1"/>
  <c r="R259" i="38"/>
  <c r="G260" i="13" s="1"/>
  <c r="S259" i="38"/>
  <c r="AH260" i="13" s="1"/>
  <c r="R270" i="38"/>
  <c r="G271" i="13" s="1"/>
  <c r="S270" i="38"/>
  <c r="AH271" i="13" s="1"/>
  <c r="R173" i="38"/>
  <c r="G174" i="13" s="1"/>
  <c r="R174" i="38"/>
  <c r="G175" i="13" s="1"/>
  <c r="P178" i="38"/>
  <c r="S178" i="38" s="1"/>
  <c r="AH179" i="13" s="1"/>
  <c r="P185" i="38"/>
  <c r="S185" i="38" s="1"/>
  <c r="AH186" i="13" s="1"/>
  <c r="R188" i="38"/>
  <c r="G189" i="13" s="1"/>
  <c r="P290" i="38"/>
  <c r="S290" i="38" s="1"/>
  <c r="AH291" i="13" s="1"/>
  <c r="R290" i="38"/>
  <c r="G291" i="13" s="1"/>
  <c r="R295" i="38"/>
  <c r="G296" i="13" s="1"/>
  <c r="P295" i="38"/>
  <c r="S295" i="38" s="1"/>
  <c r="AH296" i="13" s="1"/>
  <c r="R298" i="38"/>
  <c r="G299" i="13" s="1"/>
  <c r="S298" i="38"/>
  <c r="AH299" i="13" s="1"/>
  <c r="R194" i="38"/>
  <c r="G195" i="13" s="1"/>
  <c r="R210" i="38"/>
  <c r="G211" i="13" s="1"/>
  <c r="R229" i="38"/>
  <c r="G230" i="13" s="1"/>
  <c r="R235" i="38"/>
  <c r="G236" i="13" s="1"/>
  <c r="R237" i="38"/>
  <c r="G238" i="13" s="1"/>
  <c r="P247" i="38"/>
  <c r="S247" i="38" s="1"/>
  <c r="AH248" i="13" s="1"/>
  <c r="R247" i="38"/>
  <c r="G248" i="13" s="1"/>
  <c r="R250" i="38"/>
  <c r="G251" i="13" s="1"/>
  <c r="S254" i="38"/>
  <c r="AH255" i="13" s="1"/>
  <c r="R261" i="38"/>
  <c r="G262" i="13" s="1"/>
  <c r="P261" i="38"/>
  <c r="S261" i="38" s="1"/>
  <c r="AH262" i="13" s="1"/>
  <c r="P263" i="38"/>
  <c r="S263" i="38" s="1"/>
  <c r="AH264" i="13" s="1"/>
  <c r="R263" i="38"/>
  <c r="G264" i="13" s="1"/>
  <c r="R268" i="38"/>
  <c r="G269" i="13" s="1"/>
  <c r="P268" i="38"/>
  <c r="S268" i="38" s="1"/>
  <c r="AH269" i="13" s="1"/>
  <c r="R289" i="38"/>
  <c r="G290" i="13" s="1"/>
  <c r="S293" i="38"/>
  <c r="AH294" i="13" s="1"/>
  <c r="R300" i="38"/>
  <c r="G301" i="13" s="1"/>
  <c r="P300" i="38"/>
  <c r="S300" i="38" s="1"/>
  <c r="AH301" i="13" s="1"/>
  <c r="S313" i="38"/>
  <c r="AH314" i="13" s="1"/>
  <c r="R322" i="38"/>
  <c r="G323" i="13" s="1"/>
  <c r="P322" i="38"/>
  <c r="S322" i="38" s="1"/>
  <c r="AH323" i="13" s="1"/>
  <c r="S329" i="38"/>
  <c r="AH330" i="13" s="1"/>
  <c r="R354" i="38"/>
  <c r="G355" i="13" s="1"/>
  <c r="P354" i="38"/>
  <c r="S354" i="38" s="1"/>
  <c r="AH355" i="13" s="1"/>
  <c r="R361" i="38"/>
  <c r="G362" i="13" s="1"/>
  <c r="P361" i="38"/>
  <c r="S361" i="38" s="1"/>
  <c r="AH362" i="13" s="1"/>
  <c r="S237" i="38"/>
  <c r="AH238" i="13" s="1"/>
  <c r="P338" i="38"/>
  <c r="S338" i="38" s="1"/>
  <c r="AH339" i="13" s="1"/>
  <c r="R346" i="38"/>
  <c r="G347" i="13" s="1"/>
  <c r="P346" i="38"/>
  <c r="S346" i="38" s="1"/>
  <c r="AH347" i="13" s="1"/>
  <c r="R202" i="38"/>
  <c r="G203" i="13" s="1"/>
  <c r="R221" i="38"/>
  <c r="G222" i="13" s="1"/>
  <c r="P225" i="38"/>
  <c r="S225" i="38" s="1"/>
  <c r="AH226" i="13" s="1"/>
  <c r="R242" i="38"/>
  <c r="G243" i="13" s="1"/>
  <c r="P249" i="38"/>
  <c r="S249" i="38" s="1"/>
  <c r="AH250" i="13" s="1"/>
  <c r="R252" i="38"/>
  <c r="G253" i="13" s="1"/>
  <c r="P252" i="38"/>
  <c r="S252" i="38" s="1"/>
  <c r="AH253" i="13" s="1"/>
  <c r="R267" i="38"/>
  <c r="G268" i="13" s="1"/>
  <c r="P272" i="38"/>
  <c r="S272" i="38" s="1"/>
  <c r="AH273" i="13" s="1"/>
  <c r="R284" i="38"/>
  <c r="G285" i="13" s="1"/>
  <c r="P284" i="38"/>
  <c r="S284" i="38" s="1"/>
  <c r="AH285" i="13" s="1"/>
  <c r="P286" i="38"/>
  <c r="S286" i="38" s="1"/>
  <c r="AH287" i="13" s="1"/>
  <c r="R286" i="38"/>
  <c r="G287" i="13" s="1"/>
  <c r="R291" i="38"/>
  <c r="G292" i="13" s="1"/>
  <c r="P291" i="38"/>
  <c r="S291" i="38" s="1"/>
  <c r="AH292" i="13" s="1"/>
  <c r="R314" i="38"/>
  <c r="G315" i="13" s="1"/>
  <c r="P314" i="38"/>
  <c r="S314" i="38" s="1"/>
  <c r="AH315" i="13" s="1"/>
  <c r="R330" i="38"/>
  <c r="G331" i="13" s="1"/>
  <c r="P330" i="38"/>
  <c r="S330" i="38" s="1"/>
  <c r="AH331" i="13" s="1"/>
  <c r="S337" i="38"/>
  <c r="AH338" i="13" s="1"/>
  <c r="S340" i="38"/>
  <c r="AH341" i="13" s="1"/>
  <c r="R245" i="38"/>
  <c r="G246" i="13" s="1"/>
  <c r="R248" i="38"/>
  <c r="G249" i="13" s="1"/>
  <c r="R264" i="38"/>
  <c r="G265" i="13" s="1"/>
  <c r="R287" i="38"/>
  <c r="G288" i="13" s="1"/>
  <c r="R345" i="38"/>
  <c r="G346" i="13" s="1"/>
  <c r="P345" i="38"/>
  <c r="S345" i="38" s="1"/>
  <c r="AH346" i="13" s="1"/>
  <c r="R353" i="38"/>
  <c r="G354" i="13" s="1"/>
  <c r="P353" i="38"/>
  <c r="S353" i="38" s="1"/>
  <c r="AH354" i="13" s="1"/>
  <c r="R307" i="38"/>
  <c r="G308" i="13" s="1"/>
  <c r="P307" i="38"/>
  <c r="S307" i="38" s="1"/>
  <c r="AH308" i="13" s="1"/>
  <c r="S360" i="38"/>
  <c r="AH361" i="13" s="1"/>
  <c r="R362" i="38"/>
  <c r="G363" i="13" s="1"/>
  <c r="P362" i="38"/>
  <c r="S362" i="38" s="1"/>
  <c r="AH363" i="13" s="1"/>
  <c r="S368" i="38"/>
  <c r="AH369" i="13" s="1"/>
  <c r="R303" i="38"/>
  <c r="G304" i="13" s="1"/>
  <c r="P303" i="38"/>
  <c r="S303" i="38" s="1"/>
  <c r="AH304" i="13" s="1"/>
  <c r="R310" i="38"/>
  <c r="G311" i="13" s="1"/>
  <c r="P310" i="38"/>
  <c r="S310" i="38" s="1"/>
  <c r="AH311" i="13" s="1"/>
  <c r="R318" i="38"/>
  <c r="G319" i="13" s="1"/>
  <c r="P318" i="38"/>
  <c r="S318" i="38" s="1"/>
  <c r="AH319" i="13" s="1"/>
  <c r="R326" i="38"/>
  <c r="G327" i="13" s="1"/>
  <c r="P326" i="38"/>
  <c r="S326" i="38" s="1"/>
  <c r="AH327" i="13" s="1"/>
  <c r="R334" i="38"/>
  <c r="G335" i="13" s="1"/>
  <c r="P334" i="38"/>
  <c r="S334" i="38" s="1"/>
  <c r="AH335" i="13" s="1"/>
  <c r="R341" i="38"/>
  <c r="G342" i="13" s="1"/>
  <c r="P341" i="38"/>
  <c r="S341" i="38" s="1"/>
  <c r="AH342" i="13" s="1"/>
  <c r="R349" i="38"/>
  <c r="G350" i="13" s="1"/>
  <c r="P349" i="38"/>
  <c r="S349" i="38" s="1"/>
  <c r="AH350" i="13" s="1"/>
  <c r="R357" i="38"/>
  <c r="G358" i="13" s="1"/>
  <c r="P357" i="38"/>
  <c r="S357" i="38" s="1"/>
  <c r="AH358" i="13" s="1"/>
  <c r="R365" i="38"/>
  <c r="G366" i="13" s="1"/>
  <c r="P365" i="38"/>
  <c r="S365" i="38" s="1"/>
  <c r="AH366" i="13" s="1"/>
  <c r="AH371" i="13" l="1"/>
  <c r="T125" i="13"/>
  <c r="T8" i="13" s="1"/>
  <c r="T126" i="13"/>
  <c r="T24" i="13" s="1"/>
  <c r="T128" i="13"/>
  <c r="T127" i="13"/>
  <c r="T280" i="13"/>
  <c r="T278" i="13"/>
  <c r="T13" i="13" s="1"/>
  <c r="T279" i="13"/>
  <c r="T29" i="13" s="1"/>
  <c r="T281" i="13"/>
  <c r="T156" i="13"/>
  <c r="T9" i="13" s="1"/>
  <c r="T158" i="13"/>
  <c r="T159" i="13"/>
  <c r="T157" i="13"/>
  <c r="T25" i="13" s="1"/>
  <c r="AU96" i="13"/>
  <c r="AU23" i="13" s="1"/>
  <c r="AU97" i="13"/>
  <c r="AU95" i="13"/>
  <c r="AU7" i="13" s="1"/>
  <c r="AU98" i="13"/>
  <c r="G371" i="13"/>
  <c r="T38" i="13"/>
  <c r="T39" i="13"/>
  <c r="T37" i="13"/>
  <c r="T21" i="13" s="1"/>
  <c r="AU64" i="13"/>
  <c r="AU6" i="13" s="1"/>
  <c r="AU66" i="13"/>
  <c r="AU67" i="13"/>
  <c r="AU65" i="13"/>
  <c r="AU22" i="13" s="1"/>
  <c r="T251" i="13"/>
  <c r="T250" i="13"/>
  <c r="T249" i="13"/>
  <c r="T28" i="13" s="1"/>
  <c r="T248" i="13"/>
  <c r="T12" i="13" s="1"/>
  <c r="AU187" i="13"/>
  <c r="AU26" i="13" s="1"/>
  <c r="AU186" i="13"/>
  <c r="AU10" i="13" s="1"/>
  <c r="AU188" i="13"/>
  <c r="AU189" i="13"/>
  <c r="T218" i="13"/>
  <c r="T27" i="13" s="1"/>
  <c r="T217" i="13"/>
  <c r="T11" i="13" s="1"/>
  <c r="T220" i="13"/>
  <c r="T219" i="13"/>
  <c r="T339" i="13"/>
  <c r="T15" i="13" s="1"/>
  <c r="T342" i="13"/>
  <c r="T341" i="13"/>
  <c r="T340" i="13"/>
  <c r="T31" i="13" s="1"/>
  <c r="AU310" i="13"/>
  <c r="AU30" i="13" s="1"/>
  <c r="AU309" i="13"/>
  <c r="AU14" i="13" s="1"/>
  <c r="AU311" i="13"/>
  <c r="AU312" i="13"/>
  <c r="T95" i="13"/>
  <c r="T7" i="13" s="1"/>
  <c r="T98" i="13"/>
  <c r="T96" i="13"/>
  <c r="T23" i="13" s="1"/>
  <c r="T97" i="13"/>
  <c r="AU248" i="13"/>
  <c r="AU12" i="13" s="1"/>
  <c r="AU249" i="13"/>
  <c r="AU28" i="13" s="1"/>
  <c r="AU250" i="13"/>
  <c r="AU251" i="13"/>
  <c r="AU371" i="13"/>
  <c r="AU32" i="13" s="1"/>
  <c r="AU372" i="13"/>
  <c r="AU370" i="13"/>
  <c r="AU16" i="13" s="1"/>
  <c r="AU373" i="13"/>
  <c r="T66" i="13"/>
  <c r="T67" i="13"/>
  <c r="T64" i="13"/>
  <c r="T6" i="13" s="1"/>
  <c r="T65" i="13"/>
  <c r="T22" i="13" s="1"/>
  <c r="AU338" i="13"/>
  <c r="AU15" i="13" s="1"/>
  <c r="AU340" i="13"/>
  <c r="AU339" i="13"/>
  <c r="AU31" i="13" s="1"/>
  <c r="AU341" i="13"/>
  <c r="AU156" i="13"/>
  <c r="AU9" i="13" s="1"/>
  <c r="AU157" i="13"/>
  <c r="AU25" i="13" s="1"/>
  <c r="AU158" i="13"/>
  <c r="AU159" i="13"/>
  <c r="T188" i="13"/>
  <c r="T189" i="13"/>
  <c r="T186" i="13"/>
  <c r="T10" i="13" s="1"/>
  <c r="T187" i="13"/>
  <c r="T26" i="13" s="1"/>
  <c r="T373" i="13"/>
  <c r="T371" i="13"/>
  <c r="T32" i="13" s="1"/>
  <c r="T372" i="13"/>
  <c r="T370" i="13"/>
  <c r="AU38" i="13"/>
  <c r="AU39" i="13"/>
  <c r="AU37" i="13"/>
  <c r="AU21" i="13" s="1"/>
  <c r="AU36" i="13"/>
  <c r="AU5" i="13" s="1"/>
  <c r="AU218" i="13"/>
  <c r="AU27" i="13" s="1"/>
  <c r="AU217" i="13"/>
  <c r="AU11" i="13" s="1"/>
  <c r="AU219" i="13"/>
  <c r="AU220" i="13"/>
  <c r="T311" i="13"/>
  <c r="T312" i="13"/>
  <c r="T310" i="13"/>
  <c r="T30" i="13" s="1"/>
  <c r="T309" i="13"/>
  <c r="T14" i="13" s="1"/>
  <c r="AU128" i="13"/>
  <c r="AU125" i="13"/>
  <c r="AU8" i="13" s="1"/>
  <c r="AU126" i="13"/>
  <c r="AU24" i="13" s="1"/>
  <c r="AU127" i="13"/>
  <c r="AU278" i="13"/>
  <c r="AU13" i="13" s="1"/>
  <c r="AU279" i="13"/>
  <c r="AU29" i="13" s="1"/>
  <c r="AU280" i="13"/>
  <c r="AU281" i="13"/>
  <c r="R370" i="38"/>
  <c r="S370" i="38"/>
  <c r="C15" i="38"/>
  <c r="C20" i="38" s="1"/>
  <c r="AU17" i="13" l="1"/>
  <c r="AU34" i="13"/>
  <c r="AU33" i="13"/>
  <c r="U36" i="13"/>
  <c r="U5" i="13" s="1"/>
  <c r="U17" i="13" s="1"/>
  <c r="T16" i="13"/>
  <c r="T33" i="13"/>
  <c r="T34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5" i="13"/>
  <c r="E339" i="37" l="1"/>
  <c r="E340" i="37" s="1"/>
  <c r="E341" i="37" s="1"/>
  <c r="E342" i="37" s="1"/>
  <c r="E343" i="37" s="1"/>
  <c r="E344" i="37" s="1"/>
  <c r="E345" i="37" s="1"/>
  <c r="E346" i="37" s="1"/>
  <c r="E347" i="37" s="1"/>
  <c r="E348" i="37" s="1"/>
  <c r="E349" i="37" s="1"/>
  <c r="E350" i="37" s="1"/>
  <c r="E351" i="37" s="1"/>
  <c r="E352" i="37" s="1"/>
  <c r="E353" i="37" s="1"/>
  <c r="E354" i="37" s="1"/>
  <c r="E355" i="37" s="1"/>
  <c r="E356" i="37" s="1"/>
  <c r="E357" i="37" s="1"/>
  <c r="E358" i="37" s="1"/>
  <c r="E359" i="37" s="1"/>
  <c r="E360" i="37" s="1"/>
  <c r="E361" i="37" s="1"/>
  <c r="E362" i="37" s="1"/>
  <c r="E363" i="37" s="1"/>
  <c r="E364" i="37" s="1"/>
  <c r="E365" i="37" s="1"/>
  <c r="E366" i="37" s="1"/>
  <c r="E367" i="37" s="1"/>
  <c r="E368" i="37" s="1"/>
  <c r="E309" i="37"/>
  <c r="E310" i="37" s="1"/>
  <c r="E311" i="37" s="1"/>
  <c r="E312" i="37" s="1"/>
  <c r="E313" i="37" s="1"/>
  <c r="E314" i="37" s="1"/>
  <c r="E315" i="37" s="1"/>
  <c r="E316" i="37" s="1"/>
  <c r="E317" i="37" s="1"/>
  <c r="E318" i="37" s="1"/>
  <c r="E319" i="37" s="1"/>
  <c r="E320" i="37" s="1"/>
  <c r="E321" i="37" s="1"/>
  <c r="E322" i="37" s="1"/>
  <c r="E323" i="37" s="1"/>
  <c r="E324" i="37" s="1"/>
  <c r="E325" i="37" s="1"/>
  <c r="E326" i="37" s="1"/>
  <c r="E327" i="37" s="1"/>
  <c r="E328" i="37" s="1"/>
  <c r="E329" i="37" s="1"/>
  <c r="E330" i="37" s="1"/>
  <c r="E331" i="37" s="1"/>
  <c r="E332" i="37" s="1"/>
  <c r="E333" i="37" s="1"/>
  <c r="E334" i="37" s="1"/>
  <c r="E335" i="37" s="1"/>
  <c r="E336" i="37" s="1"/>
  <c r="E337" i="37" s="1"/>
  <c r="E278" i="37"/>
  <c r="E279" i="37" s="1"/>
  <c r="E280" i="37" s="1"/>
  <c r="E281" i="37" s="1"/>
  <c r="E282" i="37" s="1"/>
  <c r="E283" i="37" s="1"/>
  <c r="E284" i="37" s="1"/>
  <c r="E285" i="37" s="1"/>
  <c r="E286" i="37" s="1"/>
  <c r="E287" i="37" s="1"/>
  <c r="E288" i="37" s="1"/>
  <c r="E289" i="37" s="1"/>
  <c r="E290" i="37" s="1"/>
  <c r="E291" i="37" s="1"/>
  <c r="E292" i="37" s="1"/>
  <c r="E293" i="37" s="1"/>
  <c r="E294" i="37" s="1"/>
  <c r="E295" i="37" s="1"/>
  <c r="E296" i="37" s="1"/>
  <c r="E297" i="37" s="1"/>
  <c r="E298" i="37" s="1"/>
  <c r="E299" i="37" s="1"/>
  <c r="E300" i="37" s="1"/>
  <c r="E301" i="37" s="1"/>
  <c r="E302" i="37" s="1"/>
  <c r="E303" i="37" s="1"/>
  <c r="E304" i="37" s="1"/>
  <c r="E305" i="37" s="1"/>
  <c r="E306" i="37" s="1"/>
  <c r="E307" i="37" s="1"/>
  <c r="E249" i="37"/>
  <c r="E250" i="37" s="1"/>
  <c r="E251" i="37" s="1"/>
  <c r="E252" i="37" s="1"/>
  <c r="E253" i="37" s="1"/>
  <c r="E254" i="37" s="1"/>
  <c r="E255" i="37" s="1"/>
  <c r="E256" i="37" s="1"/>
  <c r="E257" i="37" s="1"/>
  <c r="E258" i="37" s="1"/>
  <c r="E259" i="37" s="1"/>
  <c r="E260" i="37" s="1"/>
  <c r="E261" i="37" s="1"/>
  <c r="E262" i="37" s="1"/>
  <c r="E263" i="37" s="1"/>
  <c r="E264" i="37" s="1"/>
  <c r="E265" i="37" s="1"/>
  <c r="E266" i="37" s="1"/>
  <c r="E267" i="37" s="1"/>
  <c r="E268" i="37" s="1"/>
  <c r="E269" i="37" s="1"/>
  <c r="E270" i="37" s="1"/>
  <c r="E271" i="37" s="1"/>
  <c r="E272" i="37" s="1"/>
  <c r="E273" i="37" s="1"/>
  <c r="E274" i="37" s="1"/>
  <c r="E275" i="37" s="1"/>
  <c r="E276" i="37" s="1"/>
  <c r="E248" i="37"/>
  <c r="E217" i="37"/>
  <c r="E218" i="37" s="1"/>
  <c r="E219" i="37" s="1"/>
  <c r="E220" i="37" s="1"/>
  <c r="E221" i="37" s="1"/>
  <c r="E222" i="37" s="1"/>
  <c r="E223" i="37" s="1"/>
  <c r="E224" i="37" s="1"/>
  <c r="E225" i="37" s="1"/>
  <c r="E226" i="37" s="1"/>
  <c r="E227" i="37" s="1"/>
  <c r="E228" i="37" s="1"/>
  <c r="E229" i="37" s="1"/>
  <c r="E230" i="37" s="1"/>
  <c r="E231" i="37" s="1"/>
  <c r="E232" i="37" s="1"/>
  <c r="E233" i="37" s="1"/>
  <c r="E234" i="37" s="1"/>
  <c r="E235" i="37" s="1"/>
  <c r="E236" i="37" s="1"/>
  <c r="E237" i="37" s="1"/>
  <c r="E238" i="37" s="1"/>
  <c r="E239" i="37" s="1"/>
  <c r="E240" i="37" s="1"/>
  <c r="E241" i="37" s="1"/>
  <c r="E242" i="37" s="1"/>
  <c r="E243" i="37" s="1"/>
  <c r="E244" i="37" s="1"/>
  <c r="E245" i="37" s="1"/>
  <c r="E246" i="37" s="1"/>
  <c r="E186" i="37"/>
  <c r="E187" i="37" s="1"/>
  <c r="E188" i="37" s="1"/>
  <c r="E189" i="37" s="1"/>
  <c r="E190" i="37" s="1"/>
  <c r="E191" i="37" s="1"/>
  <c r="E192" i="37" s="1"/>
  <c r="E193" i="37" s="1"/>
  <c r="E194" i="37" s="1"/>
  <c r="E195" i="37" s="1"/>
  <c r="E196" i="37" s="1"/>
  <c r="E197" i="37" s="1"/>
  <c r="E198" i="37" s="1"/>
  <c r="E199" i="37" s="1"/>
  <c r="E200" i="37" s="1"/>
  <c r="E201" i="37" s="1"/>
  <c r="E202" i="37" s="1"/>
  <c r="E203" i="37" s="1"/>
  <c r="E204" i="37" s="1"/>
  <c r="E205" i="37" s="1"/>
  <c r="E206" i="37" s="1"/>
  <c r="E207" i="37" s="1"/>
  <c r="E208" i="37" s="1"/>
  <c r="E209" i="37" s="1"/>
  <c r="E210" i="37" s="1"/>
  <c r="E211" i="37" s="1"/>
  <c r="E212" i="37" s="1"/>
  <c r="E213" i="37" s="1"/>
  <c r="E214" i="37" s="1"/>
  <c r="E215" i="37" s="1"/>
  <c r="E156" i="37"/>
  <c r="E157" i="37" s="1"/>
  <c r="E158" i="37" s="1"/>
  <c r="E159" i="37" s="1"/>
  <c r="E160" i="37" s="1"/>
  <c r="E161" i="37" s="1"/>
  <c r="E162" i="37" s="1"/>
  <c r="E163" i="37" s="1"/>
  <c r="E164" i="37" s="1"/>
  <c r="E165" i="37" s="1"/>
  <c r="E166" i="37" s="1"/>
  <c r="E167" i="37" s="1"/>
  <c r="E168" i="37" s="1"/>
  <c r="E169" i="37" s="1"/>
  <c r="E170" i="37" s="1"/>
  <c r="E171" i="37" s="1"/>
  <c r="E172" i="37" s="1"/>
  <c r="E173" i="37" s="1"/>
  <c r="E174" i="37" s="1"/>
  <c r="E175" i="37" s="1"/>
  <c r="E176" i="37" s="1"/>
  <c r="E177" i="37" s="1"/>
  <c r="E178" i="37" s="1"/>
  <c r="E179" i="37" s="1"/>
  <c r="E180" i="37" s="1"/>
  <c r="E181" i="37" s="1"/>
  <c r="E182" i="37" s="1"/>
  <c r="E183" i="37" s="1"/>
  <c r="E184" i="37" s="1"/>
  <c r="E125" i="37"/>
  <c r="E126" i="37" s="1"/>
  <c r="E127" i="37" s="1"/>
  <c r="E128" i="37" s="1"/>
  <c r="E129" i="37" s="1"/>
  <c r="E130" i="37" s="1"/>
  <c r="E131" i="37" s="1"/>
  <c r="E132" i="37" s="1"/>
  <c r="E133" i="37" s="1"/>
  <c r="E134" i="37" s="1"/>
  <c r="E135" i="37" s="1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E147" i="37" s="1"/>
  <c r="E148" i="37" s="1"/>
  <c r="E149" i="37" s="1"/>
  <c r="E150" i="37" s="1"/>
  <c r="E151" i="37" s="1"/>
  <c r="E152" i="37" s="1"/>
  <c r="E153" i="37" s="1"/>
  <c r="E154" i="37" s="1"/>
  <c r="E95" i="37"/>
  <c r="E96" i="37" s="1"/>
  <c r="E97" i="37" s="1"/>
  <c r="E98" i="37" s="1"/>
  <c r="E99" i="37" s="1"/>
  <c r="E100" i="37" s="1"/>
  <c r="E101" i="37" s="1"/>
  <c r="E102" i="37" s="1"/>
  <c r="E103" i="37" s="1"/>
  <c r="E104" i="37" s="1"/>
  <c r="E105" i="37" s="1"/>
  <c r="E106" i="37" s="1"/>
  <c r="E107" i="37" s="1"/>
  <c r="E108" i="37" s="1"/>
  <c r="E109" i="37" s="1"/>
  <c r="E110" i="37" s="1"/>
  <c r="E111" i="37" s="1"/>
  <c r="E112" i="37" s="1"/>
  <c r="E113" i="37" s="1"/>
  <c r="E114" i="37" s="1"/>
  <c r="E115" i="37" s="1"/>
  <c r="E116" i="37" s="1"/>
  <c r="E117" i="37" s="1"/>
  <c r="E118" i="37" s="1"/>
  <c r="E119" i="37" s="1"/>
  <c r="E120" i="37" s="1"/>
  <c r="E121" i="37" s="1"/>
  <c r="E122" i="37" s="1"/>
  <c r="E123" i="37" s="1"/>
  <c r="E64" i="37"/>
  <c r="E65" i="37" s="1"/>
  <c r="E66" i="37" s="1"/>
  <c r="E67" i="37" s="1"/>
  <c r="E68" i="37" s="1"/>
  <c r="E69" i="37" s="1"/>
  <c r="E70" i="37" s="1"/>
  <c r="E71" i="37" s="1"/>
  <c r="E72" i="37" s="1"/>
  <c r="E73" i="37" s="1"/>
  <c r="E74" i="37" s="1"/>
  <c r="E75" i="37" s="1"/>
  <c r="E76" i="37" s="1"/>
  <c r="E77" i="37" s="1"/>
  <c r="E78" i="37" s="1"/>
  <c r="E79" i="37" s="1"/>
  <c r="E80" i="37" s="1"/>
  <c r="E81" i="37" s="1"/>
  <c r="E82" i="37" s="1"/>
  <c r="E83" i="37" s="1"/>
  <c r="E84" i="37" s="1"/>
  <c r="E85" i="37" s="1"/>
  <c r="E86" i="37" s="1"/>
  <c r="E87" i="37" s="1"/>
  <c r="E88" i="37" s="1"/>
  <c r="E89" i="37" s="1"/>
  <c r="E90" i="37" s="1"/>
  <c r="E91" i="37" s="1"/>
  <c r="E92" i="37" s="1"/>
  <c r="E93" i="37" s="1"/>
  <c r="E36" i="37"/>
  <c r="E37" i="37" s="1"/>
  <c r="E38" i="37" s="1"/>
  <c r="E39" i="37" s="1"/>
  <c r="E40" i="37" s="1"/>
  <c r="E41" i="37" s="1"/>
  <c r="E42" i="37" s="1"/>
  <c r="E43" i="37" s="1"/>
  <c r="E44" i="37" s="1"/>
  <c r="E45" i="37" s="1"/>
  <c r="E46" i="37" s="1"/>
  <c r="E47" i="37" s="1"/>
  <c r="E48" i="37" s="1"/>
  <c r="E49" i="37" s="1"/>
  <c r="E50" i="37" s="1"/>
  <c r="E51" i="37" s="1"/>
  <c r="E52" i="37" s="1"/>
  <c r="E53" i="37" s="1"/>
  <c r="E54" i="37" s="1"/>
  <c r="E55" i="37" s="1"/>
  <c r="E56" i="37" s="1"/>
  <c r="E57" i="37" s="1"/>
  <c r="E58" i="37" s="1"/>
  <c r="E59" i="37" s="1"/>
  <c r="E60" i="37" s="1"/>
  <c r="E61" i="37" s="1"/>
  <c r="E62" i="37" s="1"/>
  <c r="F5" i="37"/>
  <c r="F6" i="37" s="1"/>
  <c r="F7" i="37" s="1"/>
  <c r="F8" i="37" s="1"/>
  <c r="F9" i="37" s="1"/>
  <c r="F10" i="37" s="1"/>
  <c r="F11" i="37" s="1"/>
  <c r="F12" i="37" s="1"/>
  <c r="F13" i="37" s="1"/>
  <c r="F14" i="37" s="1"/>
  <c r="F15" i="37" s="1"/>
  <c r="F16" i="37" s="1"/>
  <c r="F17" i="37" s="1"/>
  <c r="F18" i="37" s="1"/>
  <c r="F19" i="37" s="1"/>
  <c r="F20" i="37" s="1"/>
  <c r="F21" i="37" s="1"/>
  <c r="F22" i="37" s="1"/>
  <c r="F23" i="37" s="1"/>
  <c r="F24" i="37" s="1"/>
  <c r="F25" i="37" s="1"/>
  <c r="F26" i="37" s="1"/>
  <c r="F27" i="37" s="1"/>
  <c r="F28" i="37" s="1"/>
  <c r="F29" i="37" s="1"/>
  <c r="F30" i="37" s="1"/>
  <c r="F31" i="37" s="1"/>
  <c r="F32" i="37" s="1"/>
  <c r="F33" i="37" s="1"/>
  <c r="F34" i="37" s="1"/>
  <c r="F35" i="37" s="1"/>
  <c r="F36" i="37" s="1"/>
  <c r="F37" i="37" s="1"/>
  <c r="F38" i="37" s="1"/>
  <c r="F39" i="37" s="1"/>
  <c r="F40" i="37" s="1"/>
  <c r="F41" i="37" s="1"/>
  <c r="F42" i="37" s="1"/>
  <c r="F43" i="37" s="1"/>
  <c r="F44" i="37" s="1"/>
  <c r="F45" i="37" s="1"/>
  <c r="F46" i="37" s="1"/>
  <c r="F47" i="37" s="1"/>
  <c r="F48" i="37" s="1"/>
  <c r="F49" i="37" s="1"/>
  <c r="F50" i="37" s="1"/>
  <c r="F51" i="37" s="1"/>
  <c r="F52" i="37" s="1"/>
  <c r="F53" i="37" s="1"/>
  <c r="F54" i="37" s="1"/>
  <c r="F55" i="37" s="1"/>
  <c r="F56" i="37" s="1"/>
  <c r="F57" i="37" s="1"/>
  <c r="F58" i="37" s="1"/>
  <c r="F59" i="37" s="1"/>
  <c r="F60" i="37" s="1"/>
  <c r="F61" i="37" s="1"/>
  <c r="F62" i="37" s="1"/>
  <c r="F63" i="37" s="1"/>
  <c r="F64" i="37" s="1"/>
  <c r="F65" i="37" s="1"/>
  <c r="F66" i="37" s="1"/>
  <c r="F67" i="37" s="1"/>
  <c r="F68" i="37" s="1"/>
  <c r="F69" i="37" s="1"/>
  <c r="F70" i="37" s="1"/>
  <c r="F71" i="37" s="1"/>
  <c r="F72" i="37" s="1"/>
  <c r="F73" i="37" s="1"/>
  <c r="F74" i="37" s="1"/>
  <c r="F75" i="37" s="1"/>
  <c r="F76" i="37" s="1"/>
  <c r="F77" i="37" s="1"/>
  <c r="F78" i="37" s="1"/>
  <c r="F79" i="37" s="1"/>
  <c r="F80" i="37" s="1"/>
  <c r="F81" i="37" s="1"/>
  <c r="F82" i="37" s="1"/>
  <c r="F83" i="37" s="1"/>
  <c r="F84" i="37" s="1"/>
  <c r="F85" i="37" s="1"/>
  <c r="F86" i="37" s="1"/>
  <c r="F87" i="37" s="1"/>
  <c r="F88" i="37" s="1"/>
  <c r="F89" i="37" s="1"/>
  <c r="F90" i="37" s="1"/>
  <c r="F91" i="37" s="1"/>
  <c r="F92" i="37" s="1"/>
  <c r="F93" i="37" s="1"/>
  <c r="F94" i="37" s="1"/>
  <c r="F95" i="37" s="1"/>
  <c r="F96" i="37" s="1"/>
  <c r="F97" i="37" s="1"/>
  <c r="F98" i="37" s="1"/>
  <c r="F99" i="37" s="1"/>
  <c r="F100" i="37" s="1"/>
  <c r="F101" i="37" s="1"/>
  <c r="F102" i="37" s="1"/>
  <c r="F103" i="37" s="1"/>
  <c r="F104" i="37" s="1"/>
  <c r="F105" i="37" s="1"/>
  <c r="F106" i="37" s="1"/>
  <c r="F107" i="37" s="1"/>
  <c r="F108" i="37" s="1"/>
  <c r="F109" i="37" s="1"/>
  <c r="F110" i="37" s="1"/>
  <c r="F111" i="37" s="1"/>
  <c r="F112" i="37" s="1"/>
  <c r="F113" i="37" s="1"/>
  <c r="F114" i="37" s="1"/>
  <c r="F115" i="37" s="1"/>
  <c r="F116" i="37" s="1"/>
  <c r="F117" i="37" s="1"/>
  <c r="F118" i="37" s="1"/>
  <c r="F119" i="37" s="1"/>
  <c r="F120" i="37" s="1"/>
  <c r="F121" i="37" s="1"/>
  <c r="F122" i="37" s="1"/>
  <c r="F123" i="37" s="1"/>
  <c r="F124" i="37" s="1"/>
  <c r="F125" i="37" s="1"/>
  <c r="F126" i="37" s="1"/>
  <c r="F127" i="37" s="1"/>
  <c r="F128" i="37" s="1"/>
  <c r="F129" i="37" s="1"/>
  <c r="F130" i="37" s="1"/>
  <c r="F131" i="37" s="1"/>
  <c r="F132" i="37" s="1"/>
  <c r="F133" i="37" s="1"/>
  <c r="F134" i="37" s="1"/>
  <c r="F135" i="37" s="1"/>
  <c r="F136" i="37" s="1"/>
  <c r="F137" i="37" s="1"/>
  <c r="F138" i="37" s="1"/>
  <c r="F139" i="37" s="1"/>
  <c r="F140" i="37" s="1"/>
  <c r="F141" i="37" s="1"/>
  <c r="F142" i="37" s="1"/>
  <c r="F143" i="37" s="1"/>
  <c r="F144" i="37" s="1"/>
  <c r="F145" i="37" s="1"/>
  <c r="F146" i="37" s="1"/>
  <c r="F147" i="37" s="1"/>
  <c r="F148" i="37" s="1"/>
  <c r="F149" i="37" s="1"/>
  <c r="F150" i="37" s="1"/>
  <c r="F151" i="37" s="1"/>
  <c r="F152" i="37" s="1"/>
  <c r="F153" i="37" s="1"/>
  <c r="F154" i="37" s="1"/>
  <c r="F155" i="37" s="1"/>
  <c r="F156" i="37" s="1"/>
  <c r="F157" i="37" s="1"/>
  <c r="F158" i="37" s="1"/>
  <c r="F159" i="37" s="1"/>
  <c r="F160" i="37" s="1"/>
  <c r="F161" i="37" s="1"/>
  <c r="F162" i="37" s="1"/>
  <c r="F163" i="37" s="1"/>
  <c r="F164" i="37" s="1"/>
  <c r="F165" i="37" s="1"/>
  <c r="F166" i="37" s="1"/>
  <c r="F167" i="37" s="1"/>
  <c r="F168" i="37" s="1"/>
  <c r="F169" i="37" s="1"/>
  <c r="F170" i="37" s="1"/>
  <c r="F171" i="37" s="1"/>
  <c r="F172" i="37" s="1"/>
  <c r="F173" i="37" s="1"/>
  <c r="F174" i="37" s="1"/>
  <c r="F175" i="37" s="1"/>
  <c r="F176" i="37" s="1"/>
  <c r="F177" i="37" s="1"/>
  <c r="F178" i="37" s="1"/>
  <c r="F179" i="37" s="1"/>
  <c r="F180" i="37" s="1"/>
  <c r="F181" i="37" s="1"/>
  <c r="F182" i="37" s="1"/>
  <c r="F183" i="37" s="1"/>
  <c r="F184" i="37" s="1"/>
  <c r="F185" i="37" s="1"/>
  <c r="F186" i="37" s="1"/>
  <c r="F187" i="37" s="1"/>
  <c r="F188" i="37" s="1"/>
  <c r="F189" i="37" s="1"/>
  <c r="F190" i="37" s="1"/>
  <c r="F191" i="37" s="1"/>
  <c r="F192" i="37" s="1"/>
  <c r="F193" i="37" s="1"/>
  <c r="F194" i="37" s="1"/>
  <c r="F195" i="37" s="1"/>
  <c r="F196" i="37" s="1"/>
  <c r="F197" i="37" s="1"/>
  <c r="F198" i="37" s="1"/>
  <c r="F199" i="37" s="1"/>
  <c r="F200" i="37" s="1"/>
  <c r="F201" i="37" s="1"/>
  <c r="F202" i="37" s="1"/>
  <c r="F203" i="37" s="1"/>
  <c r="F204" i="37" s="1"/>
  <c r="F205" i="37" s="1"/>
  <c r="F206" i="37" s="1"/>
  <c r="F207" i="37" s="1"/>
  <c r="F208" i="37" s="1"/>
  <c r="F209" i="37" s="1"/>
  <c r="F210" i="37" s="1"/>
  <c r="F211" i="37" s="1"/>
  <c r="F212" i="37" s="1"/>
  <c r="F213" i="37" s="1"/>
  <c r="F214" i="37" s="1"/>
  <c r="F215" i="37" s="1"/>
  <c r="F216" i="37" s="1"/>
  <c r="F217" i="37" s="1"/>
  <c r="F218" i="37" s="1"/>
  <c r="F219" i="37" s="1"/>
  <c r="F220" i="37" s="1"/>
  <c r="F221" i="37" s="1"/>
  <c r="F222" i="37" s="1"/>
  <c r="F223" i="37" s="1"/>
  <c r="F224" i="37" s="1"/>
  <c r="F225" i="37" s="1"/>
  <c r="F226" i="37" s="1"/>
  <c r="F227" i="37" s="1"/>
  <c r="F228" i="37" s="1"/>
  <c r="F229" i="37" s="1"/>
  <c r="F230" i="37" s="1"/>
  <c r="F231" i="37" s="1"/>
  <c r="F232" i="37" s="1"/>
  <c r="F233" i="37" s="1"/>
  <c r="F234" i="37" s="1"/>
  <c r="F235" i="37" s="1"/>
  <c r="F236" i="37" s="1"/>
  <c r="F237" i="37" s="1"/>
  <c r="F238" i="37" s="1"/>
  <c r="F239" i="37" s="1"/>
  <c r="F240" i="37" s="1"/>
  <c r="F241" i="37" s="1"/>
  <c r="F242" i="37" s="1"/>
  <c r="F243" i="37" s="1"/>
  <c r="F244" i="37" s="1"/>
  <c r="F245" i="37" s="1"/>
  <c r="F246" i="37" s="1"/>
  <c r="F247" i="37" s="1"/>
  <c r="F248" i="37" s="1"/>
  <c r="F249" i="37" s="1"/>
  <c r="F250" i="37" s="1"/>
  <c r="F251" i="37" s="1"/>
  <c r="F252" i="37" s="1"/>
  <c r="F253" i="37" s="1"/>
  <c r="F254" i="37" s="1"/>
  <c r="F255" i="37" s="1"/>
  <c r="F256" i="37" s="1"/>
  <c r="F257" i="37" s="1"/>
  <c r="F258" i="37" s="1"/>
  <c r="F259" i="37" s="1"/>
  <c r="F260" i="37" s="1"/>
  <c r="F261" i="37" s="1"/>
  <c r="F262" i="37" s="1"/>
  <c r="F263" i="37" s="1"/>
  <c r="F264" i="37" s="1"/>
  <c r="F265" i="37" s="1"/>
  <c r="F266" i="37" s="1"/>
  <c r="F267" i="37" s="1"/>
  <c r="F268" i="37" s="1"/>
  <c r="F269" i="37" s="1"/>
  <c r="F270" i="37" s="1"/>
  <c r="F271" i="37" s="1"/>
  <c r="F272" i="37" s="1"/>
  <c r="F273" i="37" s="1"/>
  <c r="F274" i="37" s="1"/>
  <c r="F275" i="37" s="1"/>
  <c r="F276" i="37" s="1"/>
  <c r="F277" i="37" s="1"/>
  <c r="F278" i="37" s="1"/>
  <c r="F279" i="37" s="1"/>
  <c r="F280" i="37" s="1"/>
  <c r="F281" i="37" s="1"/>
  <c r="F282" i="37" s="1"/>
  <c r="F283" i="37" s="1"/>
  <c r="F284" i="37" s="1"/>
  <c r="F285" i="37" s="1"/>
  <c r="F286" i="37" s="1"/>
  <c r="F287" i="37" s="1"/>
  <c r="F288" i="37" s="1"/>
  <c r="F289" i="37" s="1"/>
  <c r="F290" i="37" s="1"/>
  <c r="F291" i="37" s="1"/>
  <c r="F292" i="37" s="1"/>
  <c r="F293" i="37" s="1"/>
  <c r="F294" i="37" s="1"/>
  <c r="F295" i="37" s="1"/>
  <c r="F296" i="37" s="1"/>
  <c r="F297" i="37" s="1"/>
  <c r="F298" i="37" s="1"/>
  <c r="F299" i="37" s="1"/>
  <c r="F300" i="37" s="1"/>
  <c r="F301" i="37" s="1"/>
  <c r="F302" i="37" s="1"/>
  <c r="F303" i="37" s="1"/>
  <c r="F304" i="37" s="1"/>
  <c r="F305" i="37" s="1"/>
  <c r="F306" i="37" s="1"/>
  <c r="F307" i="37" s="1"/>
  <c r="F308" i="37" s="1"/>
  <c r="F309" i="37" s="1"/>
  <c r="F310" i="37" s="1"/>
  <c r="F311" i="37" s="1"/>
  <c r="F312" i="37" s="1"/>
  <c r="F313" i="37" s="1"/>
  <c r="F314" i="37" s="1"/>
  <c r="F315" i="37" s="1"/>
  <c r="F316" i="37" s="1"/>
  <c r="F317" i="37" s="1"/>
  <c r="F318" i="37" s="1"/>
  <c r="F319" i="37" s="1"/>
  <c r="F320" i="37" s="1"/>
  <c r="F321" i="37" s="1"/>
  <c r="F322" i="37" s="1"/>
  <c r="F323" i="37" s="1"/>
  <c r="F324" i="37" s="1"/>
  <c r="F325" i="37" s="1"/>
  <c r="F326" i="37" s="1"/>
  <c r="F327" i="37" s="1"/>
  <c r="F328" i="37" s="1"/>
  <c r="F329" i="37" s="1"/>
  <c r="F330" i="37" s="1"/>
  <c r="F331" i="37" s="1"/>
  <c r="F332" i="37" s="1"/>
  <c r="F333" i="37" s="1"/>
  <c r="F334" i="37" s="1"/>
  <c r="F335" i="37" s="1"/>
  <c r="F336" i="37" s="1"/>
  <c r="F337" i="37" s="1"/>
  <c r="F338" i="37" s="1"/>
  <c r="F339" i="37" s="1"/>
  <c r="F340" i="37" s="1"/>
  <c r="F341" i="37" s="1"/>
  <c r="F342" i="37" s="1"/>
  <c r="F343" i="37" s="1"/>
  <c r="F344" i="37" s="1"/>
  <c r="F345" i="37" s="1"/>
  <c r="F346" i="37" s="1"/>
  <c r="F347" i="37" s="1"/>
  <c r="F348" i="37" s="1"/>
  <c r="F349" i="37" s="1"/>
  <c r="F350" i="37" s="1"/>
  <c r="F351" i="37" s="1"/>
  <c r="F352" i="37" s="1"/>
  <c r="F353" i="37" s="1"/>
  <c r="F354" i="37" s="1"/>
  <c r="F355" i="37" s="1"/>
  <c r="F356" i="37" s="1"/>
  <c r="F357" i="37" s="1"/>
  <c r="F358" i="37" s="1"/>
  <c r="F359" i="37" s="1"/>
  <c r="F360" i="37" s="1"/>
  <c r="F361" i="37" s="1"/>
  <c r="F362" i="37" s="1"/>
  <c r="F363" i="37" s="1"/>
  <c r="F364" i="37" s="1"/>
  <c r="F365" i="37" s="1"/>
  <c r="F366" i="37" s="1"/>
  <c r="F367" i="37" s="1"/>
  <c r="F368" i="37" s="1"/>
  <c r="E5" i="37"/>
  <c r="E6" i="37" s="1"/>
  <c r="E7" i="37" s="1"/>
  <c r="E8" i="37" s="1"/>
  <c r="E9" i="37" s="1"/>
  <c r="E10" i="37" s="1"/>
  <c r="E11" i="37" s="1"/>
  <c r="E12" i="37" s="1"/>
  <c r="E13" i="37" s="1"/>
  <c r="E14" i="37" s="1"/>
  <c r="E15" i="37" s="1"/>
  <c r="E16" i="37" s="1"/>
  <c r="E17" i="37" s="1"/>
  <c r="E18" i="37" s="1"/>
  <c r="E19" i="37" s="1"/>
  <c r="E20" i="37" s="1"/>
  <c r="E21" i="37" s="1"/>
  <c r="E22" i="37" s="1"/>
  <c r="E23" i="37" s="1"/>
  <c r="E24" i="37" s="1"/>
  <c r="E25" i="37" s="1"/>
  <c r="E26" i="37" s="1"/>
  <c r="E27" i="37" s="1"/>
  <c r="E28" i="37" s="1"/>
  <c r="E29" i="37" s="1"/>
  <c r="E30" i="37" s="1"/>
  <c r="E31" i="37" s="1"/>
  <c r="E32" i="37" s="1"/>
  <c r="E33" i="37" s="1"/>
  <c r="E34" i="37" s="1"/>
  <c r="H368" i="37"/>
  <c r="H367" i="37"/>
  <c r="H366" i="37"/>
  <c r="H365" i="37"/>
  <c r="H364" i="37"/>
  <c r="H363" i="37"/>
  <c r="H362" i="37"/>
  <c r="H361" i="37"/>
  <c r="H360" i="37"/>
  <c r="H359" i="37"/>
  <c r="H358" i="37"/>
  <c r="H357" i="37"/>
  <c r="H356" i="37"/>
  <c r="H355" i="37"/>
  <c r="H354" i="37"/>
  <c r="H353" i="37"/>
  <c r="H352" i="37"/>
  <c r="H351" i="37"/>
  <c r="H350" i="37"/>
  <c r="H349" i="37"/>
  <c r="H348" i="37"/>
  <c r="H347" i="37"/>
  <c r="H346" i="37"/>
  <c r="H345" i="37"/>
  <c r="H344" i="37"/>
  <c r="H343" i="37"/>
  <c r="H342" i="37"/>
  <c r="H341" i="37"/>
  <c r="H340" i="37"/>
  <c r="H339" i="37"/>
  <c r="B339" i="37"/>
  <c r="B340" i="37" s="1"/>
  <c r="B341" i="37" s="1"/>
  <c r="B342" i="37" s="1"/>
  <c r="B343" i="37" s="1"/>
  <c r="B344" i="37" s="1"/>
  <c r="B345" i="37" s="1"/>
  <c r="B346" i="37" s="1"/>
  <c r="B347" i="37" s="1"/>
  <c r="B348" i="37" s="1"/>
  <c r="B349" i="37" s="1"/>
  <c r="B350" i="37" s="1"/>
  <c r="B351" i="37" s="1"/>
  <c r="B352" i="37" s="1"/>
  <c r="B353" i="37" s="1"/>
  <c r="B354" i="37" s="1"/>
  <c r="B355" i="37" s="1"/>
  <c r="B356" i="37" s="1"/>
  <c r="B357" i="37" s="1"/>
  <c r="B358" i="37" s="1"/>
  <c r="B359" i="37" s="1"/>
  <c r="B360" i="37" s="1"/>
  <c r="B361" i="37" s="1"/>
  <c r="B362" i="37" s="1"/>
  <c r="B363" i="37" s="1"/>
  <c r="B364" i="37" s="1"/>
  <c r="B365" i="37" s="1"/>
  <c r="B366" i="37" s="1"/>
  <c r="B367" i="37" s="1"/>
  <c r="B368" i="37" s="1"/>
  <c r="H338" i="37"/>
  <c r="H337" i="37"/>
  <c r="H336" i="37"/>
  <c r="H335" i="37"/>
  <c r="H334" i="37"/>
  <c r="H333" i="37"/>
  <c r="H332" i="37"/>
  <c r="H331" i="37"/>
  <c r="H330" i="37"/>
  <c r="H329" i="37"/>
  <c r="H328" i="37"/>
  <c r="H327" i="37"/>
  <c r="H326" i="37"/>
  <c r="H325" i="37"/>
  <c r="H324" i="37"/>
  <c r="H323" i="37"/>
  <c r="H322" i="37"/>
  <c r="H321" i="37"/>
  <c r="H320" i="37"/>
  <c r="H319" i="37"/>
  <c r="H318" i="37"/>
  <c r="H317" i="37"/>
  <c r="H316" i="37"/>
  <c r="H315" i="37"/>
  <c r="H314" i="37"/>
  <c r="H313" i="37"/>
  <c r="H312" i="37"/>
  <c r="H311" i="37"/>
  <c r="H310" i="37"/>
  <c r="H309" i="37"/>
  <c r="B309" i="37"/>
  <c r="B310" i="37" s="1"/>
  <c r="B311" i="37" s="1"/>
  <c r="B312" i="37" s="1"/>
  <c r="B313" i="37" s="1"/>
  <c r="B314" i="37" s="1"/>
  <c r="B315" i="37" s="1"/>
  <c r="B316" i="37" s="1"/>
  <c r="B317" i="37" s="1"/>
  <c r="B318" i="37" s="1"/>
  <c r="B319" i="37" s="1"/>
  <c r="B320" i="37" s="1"/>
  <c r="B321" i="37" s="1"/>
  <c r="B322" i="37" s="1"/>
  <c r="B323" i="37" s="1"/>
  <c r="B324" i="37" s="1"/>
  <c r="B325" i="37" s="1"/>
  <c r="B326" i="37" s="1"/>
  <c r="B327" i="37" s="1"/>
  <c r="B328" i="37" s="1"/>
  <c r="B329" i="37" s="1"/>
  <c r="B330" i="37" s="1"/>
  <c r="B331" i="37" s="1"/>
  <c r="B332" i="37" s="1"/>
  <c r="B333" i="37" s="1"/>
  <c r="B334" i="37" s="1"/>
  <c r="B335" i="37" s="1"/>
  <c r="B336" i="37" s="1"/>
  <c r="B337" i="37" s="1"/>
  <c r="H308" i="37"/>
  <c r="H307" i="37"/>
  <c r="H306" i="37"/>
  <c r="H305" i="37"/>
  <c r="H304" i="37"/>
  <c r="H303" i="37"/>
  <c r="H302" i="37"/>
  <c r="H301" i="37"/>
  <c r="H300" i="37"/>
  <c r="H299" i="37"/>
  <c r="H298" i="37"/>
  <c r="H297" i="37"/>
  <c r="H296" i="37"/>
  <c r="H295" i="37"/>
  <c r="H294" i="37"/>
  <c r="H293" i="37"/>
  <c r="H292" i="37"/>
  <c r="H291" i="37"/>
  <c r="H290" i="37"/>
  <c r="H289" i="37"/>
  <c r="H288" i="37"/>
  <c r="H287" i="37"/>
  <c r="H286" i="37"/>
  <c r="H285" i="37"/>
  <c r="H284" i="37"/>
  <c r="H283" i="37"/>
  <c r="H282" i="37"/>
  <c r="H281" i="37"/>
  <c r="H280" i="37"/>
  <c r="H279" i="37"/>
  <c r="H278" i="37"/>
  <c r="B278" i="37"/>
  <c r="B279" i="37" s="1"/>
  <c r="B280" i="37" s="1"/>
  <c r="B281" i="37" s="1"/>
  <c r="B282" i="37" s="1"/>
  <c r="B283" i="37" s="1"/>
  <c r="B284" i="37" s="1"/>
  <c r="B285" i="37" s="1"/>
  <c r="B286" i="37" s="1"/>
  <c r="B287" i="37" s="1"/>
  <c r="B288" i="37" s="1"/>
  <c r="B289" i="37" s="1"/>
  <c r="B290" i="37" s="1"/>
  <c r="B291" i="37" s="1"/>
  <c r="B292" i="37" s="1"/>
  <c r="B293" i="37" s="1"/>
  <c r="B294" i="37" s="1"/>
  <c r="B295" i="37" s="1"/>
  <c r="B296" i="37" s="1"/>
  <c r="B297" i="37" s="1"/>
  <c r="B298" i="37" s="1"/>
  <c r="B299" i="37" s="1"/>
  <c r="B300" i="37" s="1"/>
  <c r="B301" i="37" s="1"/>
  <c r="B302" i="37" s="1"/>
  <c r="B303" i="37" s="1"/>
  <c r="B304" i="37" s="1"/>
  <c r="B305" i="37" s="1"/>
  <c r="B306" i="37" s="1"/>
  <c r="B307" i="37" s="1"/>
  <c r="H277" i="37"/>
  <c r="H276" i="37"/>
  <c r="H275" i="37"/>
  <c r="H274" i="37"/>
  <c r="H273" i="37"/>
  <c r="H272" i="37"/>
  <c r="H271" i="37"/>
  <c r="H270" i="37"/>
  <c r="H269" i="37"/>
  <c r="H268" i="37"/>
  <c r="H267" i="37"/>
  <c r="H266" i="37"/>
  <c r="H265" i="37"/>
  <c r="H264" i="37"/>
  <c r="H263" i="37"/>
  <c r="H262" i="37"/>
  <c r="H261" i="37"/>
  <c r="H260" i="37"/>
  <c r="H259" i="37"/>
  <c r="H258" i="37"/>
  <c r="H257" i="37"/>
  <c r="H256" i="37"/>
  <c r="H255" i="37"/>
  <c r="H254" i="37"/>
  <c r="H253" i="37"/>
  <c r="H252" i="37"/>
  <c r="H251" i="37"/>
  <c r="H250" i="37"/>
  <c r="H249" i="37"/>
  <c r="H248" i="37"/>
  <c r="B248" i="37"/>
  <c r="B249" i="37" s="1"/>
  <c r="B250" i="37" s="1"/>
  <c r="B251" i="37" s="1"/>
  <c r="B252" i="37" s="1"/>
  <c r="B253" i="37" s="1"/>
  <c r="B254" i="37" s="1"/>
  <c r="B255" i="37" s="1"/>
  <c r="B256" i="37" s="1"/>
  <c r="B257" i="37" s="1"/>
  <c r="B258" i="37" s="1"/>
  <c r="B259" i="37" s="1"/>
  <c r="B260" i="37" s="1"/>
  <c r="B261" i="37" s="1"/>
  <c r="B262" i="37" s="1"/>
  <c r="B263" i="37" s="1"/>
  <c r="B264" i="37" s="1"/>
  <c r="B265" i="37" s="1"/>
  <c r="B266" i="37" s="1"/>
  <c r="B267" i="37" s="1"/>
  <c r="B268" i="37" s="1"/>
  <c r="B269" i="37" s="1"/>
  <c r="B270" i="37" s="1"/>
  <c r="B271" i="37" s="1"/>
  <c r="B272" i="37" s="1"/>
  <c r="B273" i="37" s="1"/>
  <c r="B274" i="37" s="1"/>
  <c r="B275" i="37" s="1"/>
  <c r="B276" i="37" s="1"/>
  <c r="H247" i="37"/>
  <c r="H246" i="37"/>
  <c r="H245" i="37"/>
  <c r="H244" i="37"/>
  <c r="H243" i="37"/>
  <c r="H242" i="37"/>
  <c r="H241" i="37"/>
  <c r="H240" i="37"/>
  <c r="H239" i="37"/>
  <c r="H238" i="37"/>
  <c r="H237" i="37"/>
  <c r="H236" i="37"/>
  <c r="H235" i="37"/>
  <c r="H234" i="37"/>
  <c r="H233" i="37"/>
  <c r="H232" i="37"/>
  <c r="H231" i="37"/>
  <c r="H230" i="37"/>
  <c r="H229" i="37"/>
  <c r="H228" i="37"/>
  <c r="H227" i="37"/>
  <c r="H226" i="37"/>
  <c r="H225" i="37"/>
  <c r="H224" i="37"/>
  <c r="H223" i="37"/>
  <c r="H222" i="37"/>
  <c r="H221" i="37"/>
  <c r="H220" i="37"/>
  <c r="H219" i="37"/>
  <c r="H218" i="37"/>
  <c r="H217" i="37"/>
  <c r="B217" i="37"/>
  <c r="B218" i="37" s="1"/>
  <c r="B219" i="37" s="1"/>
  <c r="B220" i="37" s="1"/>
  <c r="B221" i="37" s="1"/>
  <c r="B222" i="37" s="1"/>
  <c r="B223" i="37" s="1"/>
  <c r="B224" i="37" s="1"/>
  <c r="B225" i="37" s="1"/>
  <c r="B226" i="37" s="1"/>
  <c r="B227" i="37" s="1"/>
  <c r="B228" i="37" s="1"/>
  <c r="B229" i="37" s="1"/>
  <c r="B230" i="37" s="1"/>
  <c r="B231" i="37" s="1"/>
  <c r="B232" i="37" s="1"/>
  <c r="B233" i="37" s="1"/>
  <c r="B234" i="37" s="1"/>
  <c r="B235" i="37" s="1"/>
  <c r="B236" i="37" s="1"/>
  <c r="B237" i="37" s="1"/>
  <c r="B238" i="37" s="1"/>
  <c r="B239" i="37" s="1"/>
  <c r="B240" i="37" s="1"/>
  <c r="B241" i="37" s="1"/>
  <c r="B242" i="37" s="1"/>
  <c r="B243" i="37" s="1"/>
  <c r="B244" i="37" s="1"/>
  <c r="B245" i="37" s="1"/>
  <c r="B246" i="37" s="1"/>
  <c r="H216" i="37"/>
  <c r="H215" i="37"/>
  <c r="H214" i="37"/>
  <c r="H213" i="37"/>
  <c r="H212" i="37"/>
  <c r="H211" i="37"/>
  <c r="H210" i="37"/>
  <c r="H209" i="37"/>
  <c r="H208" i="37"/>
  <c r="H207" i="37"/>
  <c r="H206" i="37"/>
  <c r="H205" i="37"/>
  <c r="H204" i="37"/>
  <c r="H203" i="37"/>
  <c r="H202" i="37"/>
  <c r="H201" i="37"/>
  <c r="H200" i="37"/>
  <c r="H199" i="37"/>
  <c r="H198" i="37"/>
  <c r="H197" i="37"/>
  <c r="H196" i="37"/>
  <c r="H195" i="37"/>
  <c r="H194" i="37"/>
  <c r="H193" i="37"/>
  <c r="H192" i="37"/>
  <c r="H191" i="37"/>
  <c r="H190" i="37"/>
  <c r="H189" i="37"/>
  <c r="H188" i="37"/>
  <c r="H187" i="37"/>
  <c r="H186" i="37"/>
  <c r="B186" i="37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206" i="37" s="1"/>
  <c r="B207" i="37" s="1"/>
  <c r="B208" i="37" s="1"/>
  <c r="B209" i="37" s="1"/>
  <c r="B210" i="37" s="1"/>
  <c r="B211" i="37" s="1"/>
  <c r="B212" i="37" s="1"/>
  <c r="B213" i="37" s="1"/>
  <c r="B214" i="37" s="1"/>
  <c r="B215" i="37" s="1"/>
  <c r="H185" i="37"/>
  <c r="H184" i="37"/>
  <c r="H183" i="37"/>
  <c r="H182" i="37"/>
  <c r="H181" i="37"/>
  <c r="H180" i="37"/>
  <c r="H179" i="37"/>
  <c r="H178" i="37"/>
  <c r="H177" i="37"/>
  <c r="H176" i="37"/>
  <c r="H175" i="37"/>
  <c r="H174" i="37"/>
  <c r="H173" i="37"/>
  <c r="H172" i="37"/>
  <c r="H171" i="37"/>
  <c r="H170" i="37"/>
  <c r="H169" i="37"/>
  <c r="H168" i="37"/>
  <c r="H167" i="37"/>
  <c r="H166" i="37"/>
  <c r="H165" i="37"/>
  <c r="H164" i="37"/>
  <c r="H163" i="37"/>
  <c r="H162" i="37"/>
  <c r="H161" i="37"/>
  <c r="H160" i="37"/>
  <c r="H159" i="37"/>
  <c r="H158" i="37"/>
  <c r="H157" i="37"/>
  <c r="H156" i="37"/>
  <c r="B156" i="37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H155" i="37"/>
  <c r="H154" i="37"/>
  <c r="H153" i="37"/>
  <c r="H152" i="37"/>
  <c r="H151" i="37"/>
  <c r="H150" i="37"/>
  <c r="H149" i="37"/>
  <c r="H148" i="37"/>
  <c r="H147" i="37"/>
  <c r="H146" i="37"/>
  <c r="H145" i="37"/>
  <c r="H144" i="37"/>
  <c r="H143" i="37"/>
  <c r="H142" i="37"/>
  <c r="H141" i="37"/>
  <c r="H140" i="37"/>
  <c r="H139" i="37"/>
  <c r="H138" i="37"/>
  <c r="H137" i="37"/>
  <c r="H136" i="37"/>
  <c r="H135" i="37"/>
  <c r="H134" i="37"/>
  <c r="H133" i="37"/>
  <c r="H132" i="37"/>
  <c r="H131" i="37"/>
  <c r="H130" i="37"/>
  <c r="H129" i="37"/>
  <c r="H128" i="37"/>
  <c r="H127" i="37"/>
  <c r="H126" i="37"/>
  <c r="H125" i="37"/>
  <c r="B125" i="37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H124" i="37"/>
  <c r="H123" i="37"/>
  <c r="H122" i="37"/>
  <c r="H121" i="37"/>
  <c r="H120" i="37"/>
  <c r="H119" i="37"/>
  <c r="H118" i="37"/>
  <c r="H117" i="37"/>
  <c r="H116" i="37"/>
  <c r="H115" i="37"/>
  <c r="H114" i="37"/>
  <c r="H113" i="37"/>
  <c r="H112" i="37"/>
  <c r="H111" i="37"/>
  <c r="H110" i="37"/>
  <c r="H109" i="37"/>
  <c r="H108" i="37"/>
  <c r="H107" i="37"/>
  <c r="H106" i="37"/>
  <c r="H105" i="37"/>
  <c r="H104" i="37"/>
  <c r="H103" i="37"/>
  <c r="H102" i="37"/>
  <c r="H101" i="37"/>
  <c r="H100" i="37"/>
  <c r="H99" i="37"/>
  <c r="H98" i="37"/>
  <c r="H97" i="37"/>
  <c r="H96" i="37"/>
  <c r="H95" i="37"/>
  <c r="B95" i="37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H94" i="37"/>
  <c r="H93" i="37"/>
  <c r="H92" i="37"/>
  <c r="H91" i="37"/>
  <c r="H90" i="37"/>
  <c r="H89" i="37"/>
  <c r="H88" i="37"/>
  <c r="H87" i="37"/>
  <c r="H86" i="37"/>
  <c r="H85" i="37"/>
  <c r="H84" i="37"/>
  <c r="H83" i="37"/>
  <c r="H82" i="37"/>
  <c r="H81" i="37"/>
  <c r="H80" i="37"/>
  <c r="H79" i="37"/>
  <c r="H78" i="37"/>
  <c r="H77" i="37"/>
  <c r="H76" i="37"/>
  <c r="H75" i="37"/>
  <c r="H74" i="37"/>
  <c r="H73" i="37"/>
  <c r="H72" i="37"/>
  <c r="H71" i="37"/>
  <c r="H70" i="37"/>
  <c r="H69" i="37"/>
  <c r="H68" i="37"/>
  <c r="H67" i="37"/>
  <c r="H66" i="37"/>
  <c r="H65" i="37"/>
  <c r="H64" i="37"/>
  <c r="B64" i="37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H63" i="37"/>
  <c r="H62" i="37"/>
  <c r="H61" i="37"/>
  <c r="H60" i="37"/>
  <c r="H59" i="37"/>
  <c r="H58" i="37"/>
  <c r="H57" i="37"/>
  <c r="H56" i="37"/>
  <c r="H55" i="37"/>
  <c r="H54" i="37"/>
  <c r="H53" i="37"/>
  <c r="H52" i="37"/>
  <c r="H51" i="37"/>
  <c r="H50" i="37"/>
  <c r="H49" i="37"/>
  <c r="H48" i="37"/>
  <c r="H47" i="37"/>
  <c r="H46" i="37"/>
  <c r="H45" i="37"/>
  <c r="H44" i="37"/>
  <c r="H43" i="37"/>
  <c r="H42" i="37"/>
  <c r="H41" i="37"/>
  <c r="H40" i="37"/>
  <c r="H39" i="37"/>
  <c r="H38" i="37"/>
  <c r="H37" i="37"/>
  <c r="B37" i="37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H36" i="37"/>
  <c r="B3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H7" i="37"/>
  <c r="H6" i="37"/>
  <c r="H5" i="37"/>
  <c r="B5" i="37"/>
  <c r="B6" i="37" s="1"/>
  <c r="B7" i="37" s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H4" i="37"/>
  <c r="O4" i="12" l="1"/>
  <c r="P4" i="12" l="1"/>
  <c r="D340" i="13" l="1"/>
  <c r="D341" i="13" s="1"/>
  <c r="D342" i="13" s="1"/>
  <c r="D343" i="13" s="1"/>
  <c r="D344" i="13" s="1"/>
  <c r="D345" i="13" s="1"/>
  <c r="D346" i="13" s="1"/>
  <c r="D347" i="13" s="1"/>
  <c r="D348" i="13" s="1"/>
  <c r="D349" i="13" s="1"/>
  <c r="D350" i="13" s="1"/>
  <c r="D351" i="13" s="1"/>
  <c r="D352" i="13" s="1"/>
  <c r="D353" i="13" s="1"/>
  <c r="D354" i="13" s="1"/>
  <c r="D355" i="13" s="1"/>
  <c r="D356" i="13" s="1"/>
  <c r="D357" i="13" s="1"/>
  <c r="D358" i="13" s="1"/>
  <c r="D359" i="13" s="1"/>
  <c r="D360" i="13" s="1"/>
  <c r="D361" i="13" s="1"/>
  <c r="D362" i="13" s="1"/>
  <c r="D363" i="13" s="1"/>
  <c r="D364" i="13" s="1"/>
  <c r="D365" i="13" s="1"/>
  <c r="D366" i="13" s="1"/>
  <c r="D367" i="13" s="1"/>
  <c r="D368" i="13" s="1"/>
  <c r="D369" i="13" s="1"/>
  <c r="D310" i="13"/>
  <c r="D311" i="13" s="1"/>
  <c r="D312" i="13" s="1"/>
  <c r="D313" i="13" s="1"/>
  <c r="D314" i="13" s="1"/>
  <c r="D315" i="13" s="1"/>
  <c r="D316" i="13" s="1"/>
  <c r="D317" i="13" s="1"/>
  <c r="D318" i="13" s="1"/>
  <c r="D319" i="13" s="1"/>
  <c r="D320" i="13" s="1"/>
  <c r="D321" i="13" s="1"/>
  <c r="D322" i="13" s="1"/>
  <c r="D323" i="13" s="1"/>
  <c r="D324" i="13" s="1"/>
  <c r="D325" i="13" s="1"/>
  <c r="D326" i="13" s="1"/>
  <c r="D327" i="13" s="1"/>
  <c r="D328" i="13" s="1"/>
  <c r="D329" i="13" s="1"/>
  <c r="D330" i="13" s="1"/>
  <c r="D331" i="13" s="1"/>
  <c r="D332" i="13" s="1"/>
  <c r="D333" i="13" s="1"/>
  <c r="D334" i="13" s="1"/>
  <c r="D335" i="13" s="1"/>
  <c r="D336" i="13" s="1"/>
  <c r="D337" i="13" s="1"/>
  <c r="D338" i="13" s="1"/>
  <c r="D279" i="13"/>
  <c r="D280" i="13" s="1"/>
  <c r="D281" i="13" s="1"/>
  <c r="D282" i="13" s="1"/>
  <c r="D283" i="13" s="1"/>
  <c r="D284" i="13" s="1"/>
  <c r="D285" i="13" s="1"/>
  <c r="D286" i="13" s="1"/>
  <c r="D287" i="13" s="1"/>
  <c r="D288" i="13" s="1"/>
  <c r="D289" i="13" s="1"/>
  <c r="D290" i="13" s="1"/>
  <c r="D291" i="13" s="1"/>
  <c r="D292" i="13" s="1"/>
  <c r="D293" i="13" s="1"/>
  <c r="D294" i="13" s="1"/>
  <c r="D295" i="13" s="1"/>
  <c r="D296" i="13" s="1"/>
  <c r="D297" i="13" s="1"/>
  <c r="D298" i="13" s="1"/>
  <c r="D299" i="13" s="1"/>
  <c r="D300" i="13" s="1"/>
  <c r="D301" i="13" s="1"/>
  <c r="D302" i="13" s="1"/>
  <c r="D303" i="13" s="1"/>
  <c r="D304" i="13" s="1"/>
  <c r="D305" i="13" s="1"/>
  <c r="D306" i="13" s="1"/>
  <c r="D307" i="13" s="1"/>
  <c r="D308" i="13" s="1"/>
  <c r="D249" i="13"/>
  <c r="D250" i="13" s="1"/>
  <c r="D251" i="13" s="1"/>
  <c r="D252" i="13" s="1"/>
  <c r="D253" i="13" s="1"/>
  <c r="D254" i="13" s="1"/>
  <c r="D255" i="13" s="1"/>
  <c r="D256" i="13" s="1"/>
  <c r="D257" i="13" s="1"/>
  <c r="D258" i="13" s="1"/>
  <c r="D259" i="13" s="1"/>
  <c r="D260" i="13" s="1"/>
  <c r="D261" i="13" s="1"/>
  <c r="D262" i="13" s="1"/>
  <c r="D263" i="13" s="1"/>
  <c r="D264" i="13" s="1"/>
  <c r="D265" i="13" s="1"/>
  <c r="D266" i="13" s="1"/>
  <c r="D267" i="13" s="1"/>
  <c r="D268" i="13" s="1"/>
  <c r="D269" i="13" s="1"/>
  <c r="D270" i="13" s="1"/>
  <c r="D271" i="13" s="1"/>
  <c r="D272" i="13" s="1"/>
  <c r="D273" i="13" s="1"/>
  <c r="D274" i="13" s="1"/>
  <c r="D275" i="13" s="1"/>
  <c r="D276" i="13" s="1"/>
  <c r="D277" i="13" s="1"/>
  <c r="D218" i="13"/>
  <c r="D219" i="13" s="1"/>
  <c r="D220" i="13" s="1"/>
  <c r="D221" i="13" s="1"/>
  <c r="D222" i="13" s="1"/>
  <c r="D223" i="13" s="1"/>
  <c r="D224" i="13" s="1"/>
  <c r="D225" i="13" s="1"/>
  <c r="D226" i="13" s="1"/>
  <c r="D227" i="13" s="1"/>
  <c r="D228" i="13" s="1"/>
  <c r="D229" i="13" s="1"/>
  <c r="D230" i="13" s="1"/>
  <c r="D231" i="13" s="1"/>
  <c r="D232" i="13" s="1"/>
  <c r="D233" i="13" s="1"/>
  <c r="D234" i="13" s="1"/>
  <c r="D235" i="13" s="1"/>
  <c r="D236" i="13" s="1"/>
  <c r="D237" i="13" s="1"/>
  <c r="D238" i="13" s="1"/>
  <c r="D239" i="13" s="1"/>
  <c r="D240" i="13" s="1"/>
  <c r="D241" i="13" s="1"/>
  <c r="D242" i="13" s="1"/>
  <c r="D243" i="13" s="1"/>
  <c r="D244" i="13" s="1"/>
  <c r="D245" i="13" s="1"/>
  <c r="D246" i="13" s="1"/>
  <c r="D247" i="13" s="1"/>
  <c r="D187" i="13"/>
  <c r="D188" i="13" s="1"/>
  <c r="D189" i="13" s="1"/>
  <c r="D190" i="13" s="1"/>
  <c r="D191" i="13" s="1"/>
  <c r="D192" i="13" s="1"/>
  <c r="D193" i="13" s="1"/>
  <c r="D194" i="13" s="1"/>
  <c r="D195" i="13" s="1"/>
  <c r="D196" i="13" s="1"/>
  <c r="D197" i="13" s="1"/>
  <c r="D198" i="13" s="1"/>
  <c r="D199" i="13" s="1"/>
  <c r="D200" i="13" s="1"/>
  <c r="D201" i="13" s="1"/>
  <c r="D202" i="13" s="1"/>
  <c r="D203" i="13" s="1"/>
  <c r="D204" i="13" s="1"/>
  <c r="D205" i="13" s="1"/>
  <c r="D206" i="13" s="1"/>
  <c r="D207" i="13" s="1"/>
  <c r="D208" i="13" s="1"/>
  <c r="D209" i="13" s="1"/>
  <c r="D210" i="13" s="1"/>
  <c r="D211" i="13" s="1"/>
  <c r="D212" i="13" s="1"/>
  <c r="D213" i="13" s="1"/>
  <c r="D214" i="13" s="1"/>
  <c r="D215" i="13" s="1"/>
  <c r="D216" i="13" s="1"/>
  <c r="D157" i="13"/>
  <c r="D158" i="13" s="1"/>
  <c r="D159" i="13" s="1"/>
  <c r="D160" i="13" s="1"/>
  <c r="D161" i="13" s="1"/>
  <c r="D162" i="13" s="1"/>
  <c r="D163" i="13" s="1"/>
  <c r="D164" i="13" s="1"/>
  <c r="D165" i="13" s="1"/>
  <c r="D166" i="13" s="1"/>
  <c r="D167" i="13" s="1"/>
  <c r="D168" i="13" s="1"/>
  <c r="D169" i="13" s="1"/>
  <c r="D170" i="13" s="1"/>
  <c r="D171" i="13" s="1"/>
  <c r="D172" i="13" s="1"/>
  <c r="D173" i="13" s="1"/>
  <c r="D174" i="13" s="1"/>
  <c r="D175" i="13" s="1"/>
  <c r="D176" i="13" s="1"/>
  <c r="D177" i="13" s="1"/>
  <c r="D178" i="13" s="1"/>
  <c r="D179" i="13" s="1"/>
  <c r="D180" i="13" s="1"/>
  <c r="D181" i="13" s="1"/>
  <c r="D182" i="13" s="1"/>
  <c r="D183" i="13" s="1"/>
  <c r="D184" i="13" s="1"/>
  <c r="D185" i="13" s="1"/>
  <c r="D126" i="13"/>
  <c r="D127" i="13" s="1"/>
  <c r="D128" i="13" s="1"/>
  <c r="D129" i="13" s="1"/>
  <c r="D130" i="13" s="1"/>
  <c r="D131" i="13" s="1"/>
  <c r="D132" i="13" s="1"/>
  <c r="D133" i="13" s="1"/>
  <c r="D134" i="13" s="1"/>
  <c r="D135" i="13" s="1"/>
  <c r="D136" i="13" s="1"/>
  <c r="D137" i="13" s="1"/>
  <c r="D138" i="13" s="1"/>
  <c r="D139" i="13" s="1"/>
  <c r="D140" i="13" s="1"/>
  <c r="D141" i="13" s="1"/>
  <c r="D142" i="13" s="1"/>
  <c r="D143" i="13" s="1"/>
  <c r="D144" i="13" s="1"/>
  <c r="D145" i="13" s="1"/>
  <c r="D146" i="13" s="1"/>
  <c r="D147" i="13" s="1"/>
  <c r="D148" i="13" s="1"/>
  <c r="D149" i="13" s="1"/>
  <c r="D150" i="13" s="1"/>
  <c r="D151" i="13" s="1"/>
  <c r="D152" i="13" s="1"/>
  <c r="D153" i="13" s="1"/>
  <c r="D154" i="13" s="1"/>
  <c r="D155" i="13" s="1"/>
  <c r="D96" i="13"/>
  <c r="D97" i="13" s="1"/>
  <c r="D98" i="13" s="1"/>
  <c r="D99" i="13" s="1"/>
  <c r="D100" i="13" s="1"/>
  <c r="D101" i="13" s="1"/>
  <c r="D102" i="13" s="1"/>
  <c r="D103" i="13" s="1"/>
  <c r="D104" i="13" s="1"/>
  <c r="D105" i="13" s="1"/>
  <c r="D106" i="13" s="1"/>
  <c r="D107" i="13" s="1"/>
  <c r="D108" i="13" s="1"/>
  <c r="D109" i="13" s="1"/>
  <c r="D110" i="13" s="1"/>
  <c r="D111" i="13" s="1"/>
  <c r="D112" i="13" s="1"/>
  <c r="D113" i="13" s="1"/>
  <c r="D114" i="13" s="1"/>
  <c r="D115" i="13" s="1"/>
  <c r="D116" i="13" s="1"/>
  <c r="D117" i="13" s="1"/>
  <c r="D118" i="13" s="1"/>
  <c r="D119" i="13" s="1"/>
  <c r="D120" i="13" s="1"/>
  <c r="D121" i="13" s="1"/>
  <c r="D122" i="13" s="1"/>
  <c r="D123" i="13" s="1"/>
  <c r="D124" i="13" s="1"/>
  <c r="D65" i="13"/>
  <c r="D66" i="13" s="1"/>
  <c r="D67" i="13" s="1"/>
  <c r="D68" i="13" s="1"/>
  <c r="D69" i="13" s="1"/>
  <c r="D70" i="13" s="1"/>
  <c r="D71" i="13" s="1"/>
  <c r="D72" i="13" s="1"/>
  <c r="D73" i="13" s="1"/>
  <c r="D74" i="13" s="1"/>
  <c r="D75" i="13" s="1"/>
  <c r="D76" i="13" s="1"/>
  <c r="D77" i="13" s="1"/>
  <c r="D78" i="13" s="1"/>
  <c r="D79" i="13" s="1"/>
  <c r="D80" i="13" s="1"/>
  <c r="D81" i="13" s="1"/>
  <c r="D82" i="13" s="1"/>
  <c r="D83" i="13" s="1"/>
  <c r="D84" i="13" s="1"/>
  <c r="D85" i="13" s="1"/>
  <c r="D86" i="13" s="1"/>
  <c r="D87" i="13" s="1"/>
  <c r="D88" i="13" s="1"/>
  <c r="D89" i="13" s="1"/>
  <c r="D90" i="13" s="1"/>
  <c r="D91" i="13" s="1"/>
  <c r="D92" i="13" s="1"/>
  <c r="D93" i="13" s="1"/>
  <c r="D94" i="13" s="1"/>
  <c r="D37" i="13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E6" i="13"/>
  <c r="E7" i="13" s="1"/>
  <c r="E8" i="13" s="1"/>
  <c r="E9" i="13" s="1"/>
  <c r="E10" i="13" s="1"/>
  <c r="E11" i="13" s="1"/>
  <c r="E12" i="13" s="1"/>
  <c r="E13" i="13" s="1"/>
  <c r="E14" i="13" s="1"/>
  <c r="E15" i="13" s="1"/>
  <c r="E16" i="13" s="1"/>
  <c r="E17" i="13" s="1"/>
  <c r="E18" i="13" s="1"/>
  <c r="E19" i="13" s="1"/>
  <c r="E20" i="13" s="1"/>
  <c r="E21" i="13" s="1"/>
  <c r="E22" i="13" s="1"/>
  <c r="E23" i="13" s="1"/>
  <c r="E24" i="13" s="1"/>
  <c r="E25" i="13" s="1"/>
  <c r="E26" i="13" s="1"/>
  <c r="E27" i="13" s="1"/>
  <c r="E28" i="13" s="1"/>
  <c r="E29" i="13" s="1"/>
  <c r="E30" i="13" s="1"/>
  <c r="E31" i="13" s="1"/>
  <c r="E32" i="13" s="1"/>
  <c r="E33" i="13" s="1"/>
  <c r="E34" i="13" s="1"/>
  <c r="E35" i="13" s="1"/>
  <c r="E36" i="13" s="1"/>
  <c r="E37" i="13" s="1"/>
  <c r="E38" i="13" s="1"/>
  <c r="E39" i="13" s="1"/>
  <c r="E40" i="13" s="1"/>
  <c r="E41" i="13" s="1"/>
  <c r="E42" i="13" s="1"/>
  <c r="E43" i="13" s="1"/>
  <c r="E44" i="13" s="1"/>
  <c r="E45" i="13" s="1"/>
  <c r="E46" i="13" s="1"/>
  <c r="E47" i="13" s="1"/>
  <c r="E48" i="13" s="1"/>
  <c r="E49" i="13" s="1"/>
  <c r="E50" i="13" s="1"/>
  <c r="E51" i="13" s="1"/>
  <c r="E52" i="13" s="1"/>
  <c r="E53" i="13" s="1"/>
  <c r="E54" i="13" s="1"/>
  <c r="E55" i="13" s="1"/>
  <c r="E56" i="13" s="1"/>
  <c r="E57" i="13" s="1"/>
  <c r="E58" i="13" s="1"/>
  <c r="E59" i="13" s="1"/>
  <c r="E60" i="13" s="1"/>
  <c r="E61" i="13" s="1"/>
  <c r="E62" i="13" s="1"/>
  <c r="E63" i="13" s="1"/>
  <c r="E64" i="13" s="1"/>
  <c r="E65" i="13" s="1"/>
  <c r="E66" i="13" s="1"/>
  <c r="E67" i="13" s="1"/>
  <c r="E68" i="13" s="1"/>
  <c r="E69" i="13" s="1"/>
  <c r="E70" i="13" s="1"/>
  <c r="E71" i="13" s="1"/>
  <c r="E72" i="13" s="1"/>
  <c r="E73" i="13" s="1"/>
  <c r="E74" i="13" s="1"/>
  <c r="E75" i="13" s="1"/>
  <c r="E76" i="13" s="1"/>
  <c r="E77" i="13" s="1"/>
  <c r="E78" i="13" s="1"/>
  <c r="E79" i="13" s="1"/>
  <c r="E80" i="13" s="1"/>
  <c r="E81" i="13" s="1"/>
  <c r="E82" i="13" s="1"/>
  <c r="E83" i="13" s="1"/>
  <c r="E84" i="13" s="1"/>
  <c r="E85" i="13" s="1"/>
  <c r="E86" i="13" s="1"/>
  <c r="E87" i="13" s="1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E100" i="13" s="1"/>
  <c r="E101" i="13" s="1"/>
  <c r="E102" i="13" s="1"/>
  <c r="E103" i="13" s="1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E115" i="13" s="1"/>
  <c r="E116" i="13" s="1"/>
  <c r="E117" i="13" s="1"/>
  <c r="E118" i="13" s="1"/>
  <c r="E119" i="13" s="1"/>
  <c r="E120" i="13" s="1"/>
  <c r="E121" i="13" s="1"/>
  <c r="E122" i="13" s="1"/>
  <c r="E123" i="13" s="1"/>
  <c r="E124" i="13" s="1"/>
  <c r="E125" i="13" s="1"/>
  <c r="E126" i="13" s="1"/>
  <c r="E127" i="13" s="1"/>
  <c r="E128" i="13" s="1"/>
  <c r="E129" i="13" s="1"/>
  <c r="E130" i="13" s="1"/>
  <c r="E131" i="13" s="1"/>
  <c r="E132" i="13" s="1"/>
  <c r="E133" i="13" s="1"/>
  <c r="E134" i="13" s="1"/>
  <c r="E135" i="13" s="1"/>
  <c r="E136" i="13" s="1"/>
  <c r="E137" i="13" s="1"/>
  <c r="E138" i="13" s="1"/>
  <c r="E139" i="13" s="1"/>
  <c r="E140" i="13" s="1"/>
  <c r="E141" i="13" s="1"/>
  <c r="E142" i="13" s="1"/>
  <c r="E143" i="13" s="1"/>
  <c r="E144" i="13" s="1"/>
  <c r="E145" i="13" s="1"/>
  <c r="E146" i="13" s="1"/>
  <c r="E147" i="13" s="1"/>
  <c r="E148" i="13" s="1"/>
  <c r="E149" i="13" s="1"/>
  <c r="E150" i="13" s="1"/>
  <c r="E151" i="13" s="1"/>
  <c r="E152" i="13" s="1"/>
  <c r="E153" i="13" s="1"/>
  <c r="E154" i="13" s="1"/>
  <c r="E155" i="13" s="1"/>
  <c r="E156" i="13" s="1"/>
  <c r="E157" i="13" s="1"/>
  <c r="E158" i="13" s="1"/>
  <c r="E159" i="13" s="1"/>
  <c r="E160" i="13" s="1"/>
  <c r="E161" i="13" s="1"/>
  <c r="E162" i="13" s="1"/>
  <c r="E163" i="13" s="1"/>
  <c r="E164" i="13" s="1"/>
  <c r="E165" i="13" s="1"/>
  <c r="E166" i="13" s="1"/>
  <c r="E167" i="13" s="1"/>
  <c r="E168" i="13" s="1"/>
  <c r="E169" i="13" s="1"/>
  <c r="E170" i="13" s="1"/>
  <c r="E171" i="13" s="1"/>
  <c r="E172" i="13" s="1"/>
  <c r="E173" i="13" s="1"/>
  <c r="E174" i="13" s="1"/>
  <c r="E175" i="13" s="1"/>
  <c r="E176" i="13" s="1"/>
  <c r="E177" i="13" s="1"/>
  <c r="E178" i="13" s="1"/>
  <c r="E179" i="13" s="1"/>
  <c r="E180" i="13" s="1"/>
  <c r="E181" i="13" s="1"/>
  <c r="E182" i="13" s="1"/>
  <c r="E183" i="13" s="1"/>
  <c r="E184" i="13" s="1"/>
  <c r="E185" i="13" s="1"/>
  <c r="E186" i="13" s="1"/>
  <c r="E187" i="13" s="1"/>
  <c r="E188" i="13" s="1"/>
  <c r="E189" i="13" s="1"/>
  <c r="E190" i="13" s="1"/>
  <c r="E191" i="13" s="1"/>
  <c r="E192" i="13" s="1"/>
  <c r="E193" i="13" s="1"/>
  <c r="E194" i="13" s="1"/>
  <c r="E195" i="13" s="1"/>
  <c r="E196" i="13" s="1"/>
  <c r="E197" i="13" s="1"/>
  <c r="E198" i="13" s="1"/>
  <c r="E199" i="13" s="1"/>
  <c r="E200" i="13" s="1"/>
  <c r="E201" i="13" s="1"/>
  <c r="E202" i="13" s="1"/>
  <c r="E203" i="13" s="1"/>
  <c r="E204" i="13" s="1"/>
  <c r="E205" i="13" s="1"/>
  <c r="E206" i="13" s="1"/>
  <c r="E207" i="13" s="1"/>
  <c r="E208" i="13" s="1"/>
  <c r="E209" i="13" s="1"/>
  <c r="E210" i="13" s="1"/>
  <c r="E211" i="13" s="1"/>
  <c r="E212" i="13" s="1"/>
  <c r="E213" i="13" s="1"/>
  <c r="E214" i="13" s="1"/>
  <c r="E215" i="13" s="1"/>
  <c r="E216" i="13" s="1"/>
  <c r="E217" i="13" s="1"/>
  <c r="E218" i="13" s="1"/>
  <c r="E219" i="13" s="1"/>
  <c r="E220" i="13" s="1"/>
  <c r="E221" i="13" s="1"/>
  <c r="E222" i="13" s="1"/>
  <c r="E223" i="13" s="1"/>
  <c r="E224" i="13" s="1"/>
  <c r="E225" i="13" s="1"/>
  <c r="E226" i="13" s="1"/>
  <c r="E227" i="13" s="1"/>
  <c r="E228" i="13" s="1"/>
  <c r="E229" i="13" s="1"/>
  <c r="E230" i="13" s="1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E250" i="13" s="1"/>
  <c r="E251" i="13" s="1"/>
  <c r="E252" i="13" s="1"/>
  <c r="E253" i="13" s="1"/>
  <c r="E254" i="13" s="1"/>
  <c r="E255" i="13" s="1"/>
  <c r="E256" i="13" s="1"/>
  <c r="E257" i="13" s="1"/>
  <c r="E258" i="13" s="1"/>
  <c r="E259" i="13" s="1"/>
  <c r="E260" i="13" s="1"/>
  <c r="E261" i="13" s="1"/>
  <c r="E262" i="13" s="1"/>
  <c r="E263" i="13" s="1"/>
  <c r="E264" i="13" s="1"/>
  <c r="E265" i="13" s="1"/>
  <c r="E266" i="13" s="1"/>
  <c r="E267" i="13" s="1"/>
  <c r="E268" i="13" s="1"/>
  <c r="E269" i="13" s="1"/>
  <c r="E270" i="13" s="1"/>
  <c r="E271" i="13" s="1"/>
  <c r="E272" i="13" s="1"/>
  <c r="E273" i="13" s="1"/>
  <c r="E274" i="13" s="1"/>
  <c r="E275" i="13" s="1"/>
  <c r="E276" i="13" s="1"/>
  <c r="E277" i="13" s="1"/>
  <c r="E278" i="13" s="1"/>
  <c r="E279" i="13" s="1"/>
  <c r="E280" i="13" s="1"/>
  <c r="E281" i="13" s="1"/>
  <c r="E282" i="13" s="1"/>
  <c r="E283" i="13" s="1"/>
  <c r="E284" i="13" s="1"/>
  <c r="E285" i="13" s="1"/>
  <c r="E286" i="13" s="1"/>
  <c r="E287" i="13" s="1"/>
  <c r="E288" i="13" s="1"/>
  <c r="E289" i="13" s="1"/>
  <c r="E290" i="13" s="1"/>
  <c r="E291" i="13" s="1"/>
  <c r="E292" i="13" s="1"/>
  <c r="E293" i="13" s="1"/>
  <c r="E294" i="13" s="1"/>
  <c r="E295" i="13" s="1"/>
  <c r="E296" i="13" s="1"/>
  <c r="E297" i="13" s="1"/>
  <c r="E298" i="13" s="1"/>
  <c r="E299" i="13" s="1"/>
  <c r="E300" i="13" s="1"/>
  <c r="E301" i="13" s="1"/>
  <c r="E302" i="13" s="1"/>
  <c r="E303" i="13" s="1"/>
  <c r="E304" i="13" s="1"/>
  <c r="E305" i="13" s="1"/>
  <c r="E306" i="13" s="1"/>
  <c r="E307" i="13" s="1"/>
  <c r="E308" i="13" s="1"/>
  <c r="E309" i="13" s="1"/>
  <c r="E310" i="13" s="1"/>
  <c r="E311" i="13" s="1"/>
  <c r="E312" i="13" s="1"/>
  <c r="E313" i="13" s="1"/>
  <c r="E314" i="13" s="1"/>
  <c r="E315" i="13" s="1"/>
  <c r="E316" i="13" s="1"/>
  <c r="E317" i="13" s="1"/>
  <c r="E318" i="13" s="1"/>
  <c r="E319" i="13" s="1"/>
  <c r="E320" i="13" s="1"/>
  <c r="E321" i="13" s="1"/>
  <c r="E322" i="13" s="1"/>
  <c r="E323" i="13" s="1"/>
  <c r="E324" i="13" s="1"/>
  <c r="E325" i="13" s="1"/>
  <c r="E326" i="13" s="1"/>
  <c r="E327" i="13" s="1"/>
  <c r="E328" i="13" s="1"/>
  <c r="E329" i="13" s="1"/>
  <c r="E330" i="13" s="1"/>
  <c r="E331" i="13" s="1"/>
  <c r="E332" i="13" s="1"/>
  <c r="E333" i="13" s="1"/>
  <c r="E334" i="13" s="1"/>
  <c r="E335" i="13" s="1"/>
  <c r="E336" i="13" s="1"/>
  <c r="E337" i="13" s="1"/>
  <c r="E338" i="13" s="1"/>
  <c r="E339" i="13" s="1"/>
  <c r="E340" i="13" s="1"/>
  <c r="E341" i="13" s="1"/>
  <c r="E342" i="13" s="1"/>
  <c r="E343" i="13" s="1"/>
  <c r="E344" i="13" s="1"/>
  <c r="E345" i="13" s="1"/>
  <c r="E346" i="13" s="1"/>
  <c r="E347" i="13" s="1"/>
  <c r="E348" i="13" s="1"/>
  <c r="E349" i="13" s="1"/>
  <c r="E350" i="13" s="1"/>
  <c r="E351" i="13" s="1"/>
  <c r="E352" i="13" s="1"/>
  <c r="E353" i="13" s="1"/>
  <c r="E354" i="13" s="1"/>
  <c r="E355" i="13" s="1"/>
  <c r="E356" i="13" s="1"/>
  <c r="E357" i="13" s="1"/>
  <c r="E358" i="13" s="1"/>
  <c r="E359" i="13" s="1"/>
  <c r="E360" i="13" s="1"/>
  <c r="E361" i="13" s="1"/>
  <c r="E362" i="13" s="1"/>
  <c r="E363" i="13" s="1"/>
  <c r="E364" i="13" s="1"/>
  <c r="E365" i="13" s="1"/>
  <c r="E366" i="13" s="1"/>
  <c r="E367" i="13" s="1"/>
  <c r="E368" i="13" s="1"/>
  <c r="E369" i="13" s="1"/>
  <c r="D6" i="13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52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I339" i="12"/>
  <c r="I340" i="12" s="1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I309" i="12"/>
  <c r="I310" i="12" s="1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5" i="12"/>
  <c r="M284" i="12"/>
  <c r="M283" i="12"/>
  <c r="M282" i="12"/>
  <c r="M281" i="12"/>
  <c r="M280" i="12"/>
  <c r="M279" i="12"/>
  <c r="I278" i="12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M249" i="12"/>
  <c r="I248" i="12"/>
  <c r="I249" i="12" s="1"/>
  <c r="I250" i="12" s="1"/>
  <c r="I251" i="12" s="1"/>
  <c r="I252" i="12" s="1"/>
  <c r="I253" i="12" s="1"/>
  <c r="I254" i="12" s="1"/>
  <c r="I255" i="12" s="1"/>
  <c r="I256" i="12" s="1"/>
  <c r="I257" i="12" s="1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M218" i="12"/>
  <c r="I217" i="12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I186" i="12"/>
  <c r="I187" i="12" s="1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I156" i="12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I125" i="12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I95" i="12"/>
  <c r="I96" i="12" s="1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I64" i="12"/>
  <c r="I65" i="12" s="1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I36" i="12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C9" i="12"/>
  <c r="C11" i="12" s="1"/>
  <c r="M8" i="12"/>
  <c r="C8" i="12"/>
  <c r="M7" i="12"/>
  <c r="M6" i="12"/>
  <c r="M5" i="12"/>
  <c r="J5" i="12"/>
  <c r="J6" i="12" s="1"/>
  <c r="I5" i="12"/>
  <c r="I6" i="12" s="1"/>
  <c r="I7" i="12" s="1"/>
  <c r="I8" i="12" s="1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M4" i="12"/>
  <c r="D4" i="12"/>
  <c r="D6" i="12" s="1"/>
  <c r="S4" i="12" l="1"/>
  <c r="AG5" i="13" s="1"/>
  <c r="R4" i="12"/>
  <c r="F5" i="13" s="1"/>
  <c r="P5" i="12"/>
  <c r="S5" i="12" s="1"/>
  <c r="AG6" i="13" s="1"/>
  <c r="C16" i="12"/>
  <c r="C12" i="12"/>
  <c r="R5" i="12"/>
  <c r="D7" i="12"/>
  <c r="C17" i="12" s="1"/>
  <c r="C13" i="12"/>
  <c r="C10" i="12"/>
  <c r="C14" i="12" s="1"/>
  <c r="C15" i="12" s="1"/>
  <c r="J7" i="12"/>
  <c r="D5" i="12"/>
  <c r="AQ5" i="13" l="1"/>
  <c r="F6" i="13"/>
  <c r="P6" i="13" s="1"/>
  <c r="AQ6" i="13"/>
  <c r="P5" i="13"/>
  <c r="C20" i="12"/>
  <c r="R6" i="12"/>
  <c r="P6" i="12"/>
  <c r="S6" i="12" s="1"/>
  <c r="AG7" i="13" s="1"/>
  <c r="AQ7" i="13" s="1"/>
  <c r="J8" i="12"/>
  <c r="F7" i="13" l="1"/>
  <c r="P7" i="13" s="1"/>
  <c r="R7" i="12"/>
  <c r="P7" i="12"/>
  <c r="S7" i="12" s="1"/>
  <c r="AG8" i="13" s="1"/>
  <c r="J9" i="12"/>
  <c r="F8" i="13" l="1"/>
  <c r="P8" i="13" s="1"/>
  <c r="AQ8" i="13"/>
  <c r="R8" i="12"/>
  <c r="P8" i="12"/>
  <c r="S8" i="12" s="1"/>
  <c r="AG9" i="13" s="1"/>
  <c r="AQ9" i="13" s="1"/>
  <c r="J10" i="12"/>
  <c r="F9" i="13" l="1"/>
  <c r="P9" i="13" s="1"/>
  <c r="J11" i="12"/>
  <c r="R9" i="12"/>
  <c r="F10" i="13" s="1"/>
  <c r="P9" i="12"/>
  <c r="S9" i="12" s="1"/>
  <c r="AG10" i="13" s="1"/>
  <c r="AQ10" i="13" s="1"/>
  <c r="P10" i="13" l="1"/>
  <c r="R10" i="12"/>
  <c r="F11" i="13" s="1"/>
  <c r="P10" i="12"/>
  <c r="S10" i="12" s="1"/>
  <c r="AG11" i="13" s="1"/>
  <c r="J12" i="12"/>
  <c r="AQ11" i="13" l="1"/>
  <c r="P11" i="13"/>
  <c r="J13" i="12"/>
  <c r="R11" i="12"/>
  <c r="F12" i="13" s="1"/>
  <c r="P11" i="12"/>
  <c r="S11" i="12" s="1"/>
  <c r="AG12" i="13" s="1"/>
  <c r="AQ12" i="13" s="1"/>
  <c r="P12" i="13" l="1"/>
  <c r="R12" i="12"/>
  <c r="P12" i="12"/>
  <c r="S12" i="12" s="1"/>
  <c r="AG13" i="13" s="1"/>
  <c r="AQ13" i="13" s="1"/>
  <c r="J14" i="12"/>
  <c r="F13" i="13" l="1"/>
  <c r="P13" i="13" s="1"/>
  <c r="R13" i="12"/>
  <c r="P13" i="12"/>
  <c r="S13" i="12" s="1"/>
  <c r="AG14" i="13" s="1"/>
  <c r="AQ14" i="13" s="1"/>
  <c r="J15" i="12"/>
  <c r="F14" i="13" l="1"/>
  <c r="P14" i="13" s="1"/>
  <c r="J16" i="12"/>
  <c r="R14" i="12"/>
  <c r="P14" i="12"/>
  <c r="S14" i="12" s="1"/>
  <c r="AG15" i="13" s="1"/>
  <c r="AQ15" i="13" s="1"/>
  <c r="F15" i="13" l="1"/>
  <c r="P15" i="13" s="1"/>
  <c r="R15" i="12"/>
  <c r="P15" i="12"/>
  <c r="S15" i="12" s="1"/>
  <c r="AG16" i="13" s="1"/>
  <c r="AQ16" i="13" s="1"/>
  <c r="J17" i="12"/>
  <c r="F16" i="13" l="1"/>
  <c r="P16" i="13" s="1"/>
  <c r="R16" i="12"/>
  <c r="P16" i="12"/>
  <c r="S16" i="12" s="1"/>
  <c r="AG17" i="13" s="1"/>
  <c r="AQ17" i="13" s="1"/>
  <c r="J18" i="12"/>
  <c r="F17" i="13" l="1"/>
  <c r="P17" i="13" s="1"/>
  <c r="R17" i="12"/>
  <c r="P17" i="12"/>
  <c r="S17" i="12" s="1"/>
  <c r="AG18" i="13" s="1"/>
  <c r="AQ18" i="13" s="1"/>
  <c r="J19" i="12"/>
  <c r="F18" i="13" l="1"/>
  <c r="P18" i="13" s="1"/>
  <c r="R18" i="12"/>
  <c r="P18" i="12"/>
  <c r="S18" i="12" s="1"/>
  <c r="AG19" i="13" s="1"/>
  <c r="AQ19" i="13" s="1"/>
  <c r="J20" i="12"/>
  <c r="F19" i="13" l="1"/>
  <c r="P19" i="13" s="1"/>
  <c r="J21" i="12"/>
  <c r="P19" i="12"/>
  <c r="S19" i="12" s="1"/>
  <c r="AG20" i="13" s="1"/>
  <c r="AQ20" i="13" s="1"/>
  <c r="R19" i="12"/>
  <c r="F20" i="13" l="1"/>
  <c r="P20" i="13" s="1"/>
  <c r="P20" i="12"/>
  <c r="S20" i="12" s="1"/>
  <c r="AG21" i="13" s="1"/>
  <c r="AQ21" i="13" s="1"/>
  <c r="R20" i="12"/>
  <c r="J22" i="12"/>
  <c r="F21" i="13" l="1"/>
  <c r="P21" i="13" s="1"/>
  <c r="J23" i="12"/>
  <c r="R21" i="12"/>
  <c r="P21" i="12"/>
  <c r="S21" i="12" s="1"/>
  <c r="AG22" i="13" s="1"/>
  <c r="AQ22" i="13" s="1"/>
  <c r="F22" i="13" l="1"/>
  <c r="P22" i="13" s="1"/>
  <c r="R22" i="12"/>
  <c r="P22" i="12"/>
  <c r="S22" i="12" s="1"/>
  <c r="AG23" i="13" s="1"/>
  <c r="AQ23" i="13" s="1"/>
  <c r="J24" i="12"/>
  <c r="F23" i="13" l="1"/>
  <c r="P23" i="13" s="1"/>
  <c r="J25" i="12"/>
  <c r="R23" i="12"/>
  <c r="P23" i="12"/>
  <c r="S23" i="12" s="1"/>
  <c r="AG24" i="13" s="1"/>
  <c r="AQ24" i="13" s="1"/>
  <c r="F24" i="13" l="1"/>
  <c r="P24" i="13" s="1"/>
  <c r="P24" i="12"/>
  <c r="S24" i="12" s="1"/>
  <c r="AG25" i="13" s="1"/>
  <c r="AQ25" i="13" s="1"/>
  <c r="R24" i="12"/>
  <c r="J26" i="12"/>
  <c r="F25" i="13" l="1"/>
  <c r="P25" i="13" s="1"/>
  <c r="J27" i="12"/>
  <c r="R25" i="12"/>
  <c r="P25" i="12"/>
  <c r="S25" i="12" s="1"/>
  <c r="AG26" i="13" s="1"/>
  <c r="AQ26" i="13" s="1"/>
  <c r="F26" i="13" l="1"/>
  <c r="P26" i="13" s="1"/>
  <c r="R26" i="12"/>
  <c r="P26" i="12"/>
  <c r="S26" i="12" s="1"/>
  <c r="AG27" i="13" s="1"/>
  <c r="AQ27" i="13" s="1"/>
  <c r="J28" i="12"/>
  <c r="F27" i="13" l="1"/>
  <c r="P27" i="13" s="1"/>
  <c r="J29" i="12"/>
  <c r="R27" i="12"/>
  <c r="P27" i="12"/>
  <c r="S27" i="12" s="1"/>
  <c r="AG28" i="13" s="1"/>
  <c r="AQ28" i="13" s="1"/>
  <c r="F28" i="13" l="1"/>
  <c r="P28" i="13" s="1"/>
  <c r="P28" i="12"/>
  <c r="S28" i="12" s="1"/>
  <c r="AG29" i="13" s="1"/>
  <c r="AQ29" i="13" s="1"/>
  <c r="R28" i="12"/>
  <c r="J30" i="12"/>
  <c r="F29" i="13" l="1"/>
  <c r="P29" i="13" s="1"/>
  <c r="R29" i="12"/>
  <c r="P29" i="12"/>
  <c r="S29" i="12" s="1"/>
  <c r="AG30" i="13" s="1"/>
  <c r="AQ30" i="13" s="1"/>
  <c r="J31" i="12"/>
  <c r="F30" i="13" l="1"/>
  <c r="P30" i="13" s="1"/>
  <c r="J32" i="12"/>
  <c r="R30" i="12"/>
  <c r="P30" i="12"/>
  <c r="S30" i="12" s="1"/>
  <c r="AG31" i="13" s="1"/>
  <c r="AQ31" i="13" s="1"/>
  <c r="F31" i="13" l="1"/>
  <c r="P31" i="13" s="1"/>
  <c r="J33" i="12"/>
  <c r="R31" i="12"/>
  <c r="P31" i="12"/>
  <c r="S31" i="12" s="1"/>
  <c r="AG32" i="13" s="1"/>
  <c r="AQ32" i="13" s="1"/>
  <c r="F32" i="13" l="1"/>
  <c r="P32" i="13" s="1"/>
  <c r="P32" i="12"/>
  <c r="S32" i="12" s="1"/>
  <c r="AG33" i="13" s="1"/>
  <c r="R32" i="12"/>
  <c r="F33" i="13" s="1"/>
  <c r="J34" i="12"/>
  <c r="AQ33" i="13" l="1"/>
  <c r="P33" i="13"/>
  <c r="R33" i="12"/>
  <c r="P33" i="12"/>
  <c r="S33" i="12" s="1"/>
  <c r="AG34" i="13" s="1"/>
  <c r="AQ34" i="13" s="1"/>
  <c r="J35" i="12"/>
  <c r="F34" i="13" l="1"/>
  <c r="P34" i="13" s="1"/>
  <c r="J36" i="12"/>
  <c r="R34" i="12"/>
  <c r="F35" i="13" s="1"/>
  <c r="P34" i="12"/>
  <c r="S34" i="12" s="1"/>
  <c r="AG35" i="13" s="1"/>
  <c r="AQ35" i="13" l="1"/>
  <c r="AT39" i="13"/>
  <c r="AT38" i="13"/>
  <c r="S38" i="13"/>
  <c r="S39" i="13"/>
  <c r="S36" i="13"/>
  <c r="S5" i="13" s="1"/>
  <c r="P35" i="13"/>
  <c r="S37" i="13"/>
  <c r="S21" i="13" s="1"/>
  <c r="AT36" i="13"/>
  <c r="AT5" i="13" s="1"/>
  <c r="AT37" i="13"/>
  <c r="AT21" i="13" s="1"/>
  <c r="P35" i="12"/>
  <c r="S35" i="12" s="1"/>
  <c r="AG36" i="13" s="1"/>
  <c r="AQ36" i="13" s="1"/>
  <c r="R35" i="12"/>
  <c r="F36" i="13" s="1"/>
  <c r="J37" i="12"/>
  <c r="AD21" i="13" l="1"/>
  <c r="BD5" i="13"/>
  <c r="BE5" i="13"/>
  <c r="BF5" i="13" s="1"/>
  <c r="P36" i="13"/>
  <c r="BD21" i="13"/>
  <c r="BE21" i="13"/>
  <c r="AC21" i="13"/>
  <c r="R36" i="12"/>
  <c r="F37" i="13" s="1"/>
  <c r="P36" i="12"/>
  <c r="S36" i="12" s="1"/>
  <c r="AG37" i="13" s="1"/>
  <c r="J38" i="12"/>
  <c r="AQ37" i="13" l="1"/>
  <c r="P37" i="13"/>
  <c r="J39" i="12"/>
  <c r="R37" i="12"/>
  <c r="F38" i="13" s="1"/>
  <c r="P38" i="13" s="1"/>
  <c r="P37" i="12"/>
  <c r="S37" i="12" s="1"/>
  <c r="AG38" i="13" s="1"/>
  <c r="AQ38" i="13" s="1"/>
  <c r="J40" i="12" l="1"/>
  <c r="R38" i="12"/>
  <c r="F39" i="13" s="1"/>
  <c r="P39" i="13" s="1"/>
  <c r="P38" i="12"/>
  <c r="S38" i="12" s="1"/>
  <c r="AG39" i="13" s="1"/>
  <c r="AQ39" i="13" s="1"/>
  <c r="P39" i="12" l="1"/>
  <c r="S39" i="12" s="1"/>
  <c r="AG40" i="13" s="1"/>
  <c r="AQ40" i="13" s="1"/>
  <c r="R39" i="12"/>
  <c r="F40" i="13" s="1"/>
  <c r="P40" i="13" s="1"/>
  <c r="J41" i="12"/>
  <c r="R40" i="12" l="1"/>
  <c r="F41" i="13" s="1"/>
  <c r="P41" i="13" s="1"/>
  <c r="P40" i="12"/>
  <c r="S40" i="12" s="1"/>
  <c r="AG41" i="13" s="1"/>
  <c r="AQ41" i="13" s="1"/>
  <c r="J42" i="12"/>
  <c r="J43" i="12" l="1"/>
  <c r="R41" i="12"/>
  <c r="F42" i="13" s="1"/>
  <c r="P42" i="13" s="1"/>
  <c r="P41" i="12"/>
  <c r="S41" i="12" s="1"/>
  <c r="AG42" i="13" s="1"/>
  <c r="AQ42" i="13" s="1"/>
  <c r="J44" i="12" l="1"/>
  <c r="R42" i="12"/>
  <c r="F43" i="13" s="1"/>
  <c r="P43" i="13" s="1"/>
  <c r="P42" i="12"/>
  <c r="S42" i="12" s="1"/>
  <c r="AG43" i="13" s="1"/>
  <c r="AQ43" i="13" s="1"/>
  <c r="P43" i="12" l="1"/>
  <c r="S43" i="12" s="1"/>
  <c r="AG44" i="13" s="1"/>
  <c r="AQ44" i="13" s="1"/>
  <c r="R43" i="12"/>
  <c r="F44" i="13" s="1"/>
  <c r="P44" i="13" s="1"/>
  <c r="J45" i="12"/>
  <c r="R44" i="12" l="1"/>
  <c r="F45" i="13" s="1"/>
  <c r="P45" i="13" s="1"/>
  <c r="P44" i="12"/>
  <c r="S44" i="12" s="1"/>
  <c r="AG45" i="13" s="1"/>
  <c r="AQ45" i="13" s="1"/>
  <c r="J46" i="12"/>
  <c r="J47" i="12" l="1"/>
  <c r="R45" i="12"/>
  <c r="F46" i="13" s="1"/>
  <c r="P46" i="13" s="1"/>
  <c r="P45" i="12"/>
  <c r="S45" i="12" s="1"/>
  <c r="AG46" i="13" s="1"/>
  <c r="AQ46" i="13" s="1"/>
  <c r="J48" i="12" l="1"/>
  <c r="R46" i="12"/>
  <c r="F47" i="13" s="1"/>
  <c r="P47" i="13" s="1"/>
  <c r="P46" i="12"/>
  <c r="S46" i="12" s="1"/>
  <c r="AG47" i="13" s="1"/>
  <c r="AQ47" i="13" s="1"/>
  <c r="P47" i="12" l="1"/>
  <c r="S47" i="12" s="1"/>
  <c r="AG48" i="13" s="1"/>
  <c r="AQ48" i="13" s="1"/>
  <c r="R47" i="12"/>
  <c r="F48" i="13" s="1"/>
  <c r="P48" i="13" s="1"/>
  <c r="J49" i="12"/>
  <c r="R48" i="12" l="1"/>
  <c r="F49" i="13" s="1"/>
  <c r="P49" i="13" s="1"/>
  <c r="P48" i="12"/>
  <c r="S48" i="12" s="1"/>
  <c r="AG49" i="13" s="1"/>
  <c r="AQ49" i="13" s="1"/>
  <c r="J50" i="12"/>
  <c r="R49" i="12" l="1"/>
  <c r="F50" i="13" s="1"/>
  <c r="P50" i="13" s="1"/>
  <c r="P49" i="12"/>
  <c r="S49" i="12" s="1"/>
  <c r="AG50" i="13" s="1"/>
  <c r="AQ50" i="13" s="1"/>
  <c r="J51" i="12"/>
  <c r="R50" i="12" l="1"/>
  <c r="F51" i="13" s="1"/>
  <c r="P51" i="13" s="1"/>
  <c r="P50" i="12"/>
  <c r="S50" i="12" s="1"/>
  <c r="AG51" i="13" s="1"/>
  <c r="AQ51" i="13" s="1"/>
  <c r="J52" i="12"/>
  <c r="P51" i="12" l="1"/>
  <c r="S51" i="12" s="1"/>
  <c r="AG52" i="13" s="1"/>
  <c r="AQ52" i="13" s="1"/>
  <c r="R51" i="12"/>
  <c r="F52" i="13" s="1"/>
  <c r="P52" i="13" s="1"/>
  <c r="J53" i="12"/>
  <c r="R52" i="12" l="1"/>
  <c r="F53" i="13" s="1"/>
  <c r="P53" i="13" s="1"/>
  <c r="P52" i="12"/>
  <c r="S52" i="12" s="1"/>
  <c r="AG53" i="13" s="1"/>
  <c r="AQ53" i="13" s="1"/>
  <c r="J54" i="12"/>
  <c r="J55" i="12" l="1"/>
  <c r="R53" i="12"/>
  <c r="F54" i="13" s="1"/>
  <c r="P54" i="13" s="1"/>
  <c r="P53" i="12"/>
  <c r="S53" i="12" s="1"/>
  <c r="AG54" i="13" s="1"/>
  <c r="AQ54" i="13" s="1"/>
  <c r="J56" i="12" l="1"/>
  <c r="R54" i="12"/>
  <c r="F55" i="13" s="1"/>
  <c r="P55" i="13" s="1"/>
  <c r="P54" i="12"/>
  <c r="S54" i="12" s="1"/>
  <c r="AG55" i="13" s="1"/>
  <c r="AQ55" i="13" s="1"/>
  <c r="P55" i="12" l="1"/>
  <c r="S55" i="12" s="1"/>
  <c r="AG56" i="13" s="1"/>
  <c r="AQ56" i="13" s="1"/>
  <c r="R55" i="12"/>
  <c r="F56" i="13" s="1"/>
  <c r="P56" i="13" s="1"/>
  <c r="J57" i="12"/>
  <c r="R56" i="12" l="1"/>
  <c r="F57" i="13" s="1"/>
  <c r="P57" i="13" s="1"/>
  <c r="P56" i="12"/>
  <c r="S56" i="12" s="1"/>
  <c r="AG57" i="13" s="1"/>
  <c r="AQ57" i="13" s="1"/>
  <c r="J58" i="12"/>
  <c r="J59" i="12" l="1"/>
  <c r="R57" i="12"/>
  <c r="F58" i="13" s="1"/>
  <c r="P58" i="13" s="1"/>
  <c r="P57" i="12"/>
  <c r="S57" i="12" s="1"/>
  <c r="AG58" i="13" s="1"/>
  <c r="AQ58" i="13" s="1"/>
  <c r="J60" i="12" l="1"/>
  <c r="R58" i="12"/>
  <c r="F59" i="13" s="1"/>
  <c r="P59" i="13" s="1"/>
  <c r="P58" i="12"/>
  <c r="S58" i="12" s="1"/>
  <c r="AG59" i="13" s="1"/>
  <c r="AQ59" i="13" s="1"/>
  <c r="P59" i="12" l="1"/>
  <c r="S59" i="12" s="1"/>
  <c r="R59" i="12"/>
  <c r="J61" i="12"/>
  <c r="F60" i="13" l="1"/>
  <c r="P60" i="13" s="1"/>
  <c r="AG60" i="13"/>
  <c r="AQ60" i="13" s="1"/>
  <c r="R60" i="12"/>
  <c r="F61" i="13" s="1"/>
  <c r="P61" i="13" s="1"/>
  <c r="P60" i="12"/>
  <c r="S60" i="12" s="1"/>
  <c r="AG61" i="13" s="1"/>
  <c r="AQ61" i="13" s="1"/>
  <c r="J62" i="12"/>
  <c r="J63" i="12" s="1"/>
  <c r="R61" i="12" l="1"/>
  <c r="F62" i="13" s="1"/>
  <c r="P62" i="13" s="1"/>
  <c r="P61" i="12"/>
  <c r="S61" i="12" s="1"/>
  <c r="AG62" i="13" s="1"/>
  <c r="AQ62" i="13" s="1"/>
  <c r="R62" i="12" l="1"/>
  <c r="F63" i="13" s="1"/>
  <c r="P62" i="12"/>
  <c r="S62" i="12" s="1"/>
  <c r="AG63" i="13" s="1"/>
  <c r="AQ63" i="13" l="1"/>
  <c r="AT66" i="13"/>
  <c r="AT67" i="13"/>
  <c r="S66" i="13"/>
  <c r="S67" i="13"/>
  <c r="AT64" i="13"/>
  <c r="AT6" i="13" s="1"/>
  <c r="AT65" i="13"/>
  <c r="AT22" i="13" s="1"/>
  <c r="P63" i="13"/>
  <c r="S64" i="13"/>
  <c r="S6" i="13" s="1"/>
  <c r="AD6" i="13" s="1"/>
  <c r="AE6" i="13" s="1"/>
  <c r="S65" i="13"/>
  <c r="S22" i="13" s="1"/>
  <c r="R63" i="12"/>
  <c r="F64" i="13" s="1"/>
  <c r="P63" i="12"/>
  <c r="S63" i="12" s="1"/>
  <c r="AG64" i="13" s="1"/>
  <c r="J64" i="12"/>
  <c r="AD22" i="13" l="1"/>
  <c r="BD22" i="13"/>
  <c r="BE22" i="13"/>
  <c r="BD6" i="13"/>
  <c r="BE6" i="13"/>
  <c r="BF6" i="13" s="1"/>
  <c r="AQ64" i="13"/>
  <c r="AC6" i="13"/>
  <c r="AC22" i="13"/>
  <c r="P64" i="13"/>
  <c r="R64" i="12"/>
  <c r="F65" i="13" s="1"/>
  <c r="P65" i="13" s="1"/>
  <c r="P64" i="12"/>
  <c r="S64" i="12" s="1"/>
  <c r="AG65" i="13" s="1"/>
  <c r="AQ65" i="13" s="1"/>
  <c r="J65" i="12"/>
  <c r="J66" i="12" l="1"/>
  <c r="P65" i="12"/>
  <c r="S65" i="12" s="1"/>
  <c r="AG66" i="13" s="1"/>
  <c r="AQ66" i="13" s="1"/>
  <c r="R65" i="12"/>
  <c r="F66" i="13" s="1"/>
  <c r="P66" i="13" l="1"/>
  <c r="R66" i="12"/>
  <c r="F67" i="13" s="1"/>
  <c r="P66" i="12"/>
  <c r="S66" i="12" s="1"/>
  <c r="AG67" i="13" s="1"/>
  <c r="AQ67" i="13" s="1"/>
  <c r="J67" i="12"/>
  <c r="P67" i="13" l="1"/>
  <c r="R67" i="12"/>
  <c r="F68" i="13" s="1"/>
  <c r="P67" i="12"/>
  <c r="S67" i="12" s="1"/>
  <c r="AG68" i="13" s="1"/>
  <c r="J68" i="12"/>
  <c r="AQ68" i="13" l="1"/>
  <c r="P68" i="13"/>
  <c r="J69" i="12"/>
  <c r="R68" i="12"/>
  <c r="F69" i="13" s="1"/>
  <c r="P68" i="12"/>
  <c r="S68" i="12" s="1"/>
  <c r="AG69" i="13" s="1"/>
  <c r="AQ69" i="13" s="1"/>
  <c r="P69" i="13" l="1"/>
  <c r="P69" i="12"/>
  <c r="S69" i="12" s="1"/>
  <c r="AG70" i="13" s="1"/>
  <c r="AQ70" i="13" s="1"/>
  <c r="R69" i="12"/>
  <c r="F70" i="13" s="1"/>
  <c r="J70" i="12"/>
  <c r="P70" i="13" l="1"/>
  <c r="R70" i="12"/>
  <c r="F71" i="13" s="1"/>
  <c r="P71" i="13" s="1"/>
  <c r="P70" i="12"/>
  <c r="S70" i="12" s="1"/>
  <c r="AG71" i="13" s="1"/>
  <c r="AQ71" i="13" s="1"/>
  <c r="J71" i="12"/>
  <c r="R71" i="12" l="1"/>
  <c r="F72" i="13" s="1"/>
  <c r="P72" i="13" s="1"/>
  <c r="P71" i="12"/>
  <c r="S71" i="12" s="1"/>
  <c r="AG72" i="13" s="1"/>
  <c r="AQ72" i="13" s="1"/>
  <c r="J72" i="12"/>
  <c r="J73" i="12" l="1"/>
  <c r="R72" i="12"/>
  <c r="F73" i="13" s="1"/>
  <c r="P73" i="13" s="1"/>
  <c r="P72" i="12"/>
  <c r="S72" i="12" s="1"/>
  <c r="AG73" i="13" s="1"/>
  <c r="AQ73" i="13" s="1"/>
  <c r="P73" i="12" l="1"/>
  <c r="S73" i="12" s="1"/>
  <c r="AG74" i="13" s="1"/>
  <c r="AQ74" i="13" s="1"/>
  <c r="R73" i="12"/>
  <c r="F74" i="13" s="1"/>
  <c r="P74" i="13" s="1"/>
  <c r="J74" i="12"/>
  <c r="J75" i="12" l="1"/>
  <c r="R74" i="12"/>
  <c r="F75" i="13" s="1"/>
  <c r="P75" i="13" s="1"/>
  <c r="P74" i="12"/>
  <c r="S74" i="12" s="1"/>
  <c r="AG75" i="13" s="1"/>
  <c r="AQ75" i="13" s="1"/>
  <c r="R75" i="12" l="1"/>
  <c r="F76" i="13" s="1"/>
  <c r="P76" i="13" s="1"/>
  <c r="P75" i="12"/>
  <c r="S75" i="12" s="1"/>
  <c r="AG76" i="13" s="1"/>
  <c r="AQ76" i="13" s="1"/>
  <c r="J76" i="12"/>
  <c r="R76" i="12" l="1"/>
  <c r="F77" i="13" s="1"/>
  <c r="P77" i="13" s="1"/>
  <c r="P76" i="12"/>
  <c r="S76" i="12" s="1"/>
  <c r="AG77" i="13" s="1"/>
  <c r="AQ77" i="13" s="1"/>
  <c r="J77" i="12"/>
  <c r="P77" i="12" l="1"/>
  <c r="S77" i="12" s="1"/>
  <c r="AG78" i="13" s="1"/>
  <c r="AQ78" i="13" s="1"/>
  <c r="R77" i="12"/>
  <c r="F78" i="13" s="1"/>
  <c r="P78" i="13" s="1"/>
  <c r="J78" i="12"/>
  <c r="R78" i="12" l="1"/>
  <c r="F79" i="13" s="1"/>
  <c r="P79" i="13" s="1"/>
  <c r="P78" i="12"/>
  <c r="S78" i="12" s="1"/>
  <c r="AG79" i="13" s="1"/>
  <c r="AQ79" i="13" s="1"/>
  <c r="J79" i="12"/>
  <c r="R79" i="12" l="1"/>
  <c r="F80" i="13" s="1"/>
  <c r="P80" i="13" s="1"/>
  <c r="P79" i="12"/>
  <c r="S79" i="12" s="1"/>
  <c r="AG80" i="13" s="1"/>
  <c r="AQ80" i="13" s="1"/>
  <c r="J80" i="12"/>
  <c r="J81" i="12" l="1"/>
  <c r="R80" i="12"/>
  <c r="F81" i="13" s="1"/>
  <c r="P81" i="13" s="1"/>
  <c r="P80" i="12"/>
  <c r="S80" i="12" s="1"/>
  <c r="AG81" i="13" s="1"/>
  <c r="AQ81" i="13" s="1"/>
  <c r="P81" i="12" l="1"/>
  <c r="S81" i="12" s="1"/>
  <c r="AG82" i="13" s="1"/>
  <c r="AQ82" i="13" s="1"/>
  <c r="R81" i="12"/>
  <c r="F82" i="13" s="1"/>
  <c r="P82" i="13" s="1"/>
  <c r="J82" i="12"/>
  <c r="R82" i="12" l="1"/>
  <c r="F83" i="13" s="1"/>
  <c r="P83" i="13" s="1"/>
  <c r="P82" i="12"/>
  <c r="S82" i="12" s="1"/>
  <c r="AG83" i="13" s="1"/>
  <c r="AQ83" i="13" s="1"/>
  <c r="J83" i="12"/>
  <c r="J84" i="12" l="1"/>
  <c r="R83" i="12"/>
  <c r="F84" i="13" s="1"/>
  <c r="P84" i="13" s="1"/>
  <c r="P83" i="12"/>
  <c r="S83" i="12" s="1"/>
  <c r="AG84" i="13" s="1"/>
  <c r="AQ84" i="13" s="1"/>
  <c r="J85" i="12" l="1"/>
  <c r="R84" i="12"/>
  <c r="F85" i="13" s="1"/>
  <c r="P85" i="13" s="1"/>
  <c r="P84" i="12"/>
  <c r="S84" i="12" s="1"/>
  <c r="AG85" i="13" s="1"/>
  <c r="AQ85" i="13" s="1"/>
  <c r="P85" i="12" l="1"/>
  <c r="S85" i="12" s="1"/>
  <c r="AG86" i="13" s="1"/>
  <c r="AQ86" i="13" s="1"/>
  <c r="R85" i="12"/>
  <c r="F86" i="13" s="1"/>
  <c r="P86" i="13" s="1"/>
  <c r="J86" i="12"/>
  <c r="R86" i="12" l="1"/>
  <c r="F87" i="13" s="1"/>
  <c r="P87" i="13" s="1"/>
  <c r="P86" i="12"/>
  <c r="S86" i="12" s="1"/>
  <c r="AG87" i="13" s="1"/>
  <c r="AQ87" i="13" s="1"/>
  <c r="J87" i="12"/>
  <c r="R87" i="12" l="1"/>
  <c r="F88" i="13" s="1"/>
  <c r="P88" i="13" s="1"/>
  <c r="P87" i="12"/>
  <c r="S87" i="12" s="1"/>
  <c r="AG88" i="13" s="1"/>
  <c r="AQ88" i="13" s="1"/>
  <c r="J88" i="12"/>
  <c r="R88" i="12" l="1"/>
  <c r="F89" i="13" s="1"/>
  <c r="P89" i="13" s="1"/>
  <c r="P88" i="12"/>
  <c r="S88" i="12" s="1"/>
  <c r="AG89" i="13" s="1"/>
  <c r="AQ89" i="13" s="1"/>
  <c r="J89" i="12"/>
  <c r="J90" i="12" l="1"/>
  <c r="P89" i="12"/>
  <c r="S89" i="12" s="1"/>
  <c r="AG90" i="13" s="1"/>
  <c r="AQ90" i="13" s="1"/>
  <c r="R89" i="12"/>
  <c r="F90" i="13" s="1"/>
  <c r="P90" i="13" s="1"/>
  <c r="R90" i="12" l="1"/>
  <c r="F91" i="13" s="1"/>
  <c r="P91" i="13" s="1"/>
  <c r="P90" i="12"/>
  <c r="S90" i="12" s="1"/>
  <c r="AG91" i="13" s="1"/>
  <c r="AQ91" i="13" s="1"/>
  <c r="J91" i="12"/>
  <c r="J92" i="12" l="1"/>
  <c r="R91" i="12"/>
  <c r="F92" i="13" s="1"/>
  <c r="P92" i="13" s="1"/>
  <c r="P91" i="12"/>
  <c r="S91" i="12" s="1"/>
  <c r="AG92" i="13" s="1"/>
  <c r="AQ92" i="13" s="1"/>
  <c r="J93" i="12" l="1"/>
  <c r="R92" i="12"/>
  <c r="F93" i="13" s="1"/>
  <c r="P93" i="13" s="1"/>
  <c r="P92" i="12"/>
  <c r="S92" i="12" s="1"/>
  <c r="AG93" i="13" s="1"/>
  <c r="AQ93" i="13" s="1"/>
  <c r="P93" i="12" l="1"/>
  <c r="S93" i="12" s="1"/>
  <c r="R93" i="12"/>
  <c r="F94" i="13" s="1"/>
  <c r="J94" i="12"/>
  <c r="S97" i="13" l="1"/>
  <c r="S98" i="13"/>
  <c r="P94" i="13"/>
  <c r="S96" i="13"/>
  <c r="S23" i="13" s="1"/>
  <c r="S95" i="13"/>
  <c r="S7" i="13" s="1"/>
  <c r="AD7" i="13" s="1"/>
  <c r="AE7" i="13" s="1"/>
  <c r="AG94" i="13"/>
  <c r="R94" i="12"/>
  <c r="F95" i="13" s="1"/>
  <c r="P95" i="13" s="1"/>
  <c r="P94" i="12"/>
  <c r="S94" i="12" s="1"/>
  <c r="AG95" i="13" s="1"/>
  <c r="AQ95" i="13" s="1"/>
  <c r="J95" i="12"/>
  <c r="AD23" i="13" l="1"/>
  <c r="AQ94" i="13"/>
  <c r="AT98" i="13"/>
  <c r="AT97" i="13"/>
  <c r="AC7" i="13"/>
  <c r="AC23" i="13"/>
  <c r="AT96" i="13"/>
  <c r="AT23" i="13" s="1"/>
  <c r="AT95" i="13"/>
  <c r="AT7" i="13" s="1"/>
  <c r="J96" i="12"/>
  <c r="R95" i="12"/>
  <c r="F96" i="13" s="1"/>
  <c r="P96" i="13" s="1"/>
  <c r="P95" i="12"/>
  <c r="S95" i="12" s="1"/>
  <c r="AG96" i="13" s="1"/>
  <c r="AQ96" i="13" s="1"/>
  <c r="BD7" i="13" l="1"/>
  <c r="BE7" i="13"/>
  <c r="BF7" i="13" s="1"/>
  <c r="BD23" i="13"/>
  <c r="BE23" i="13"/>
  <c r="P96" i="12"/>
  <c r="S96" i="12" s="1"/>
  <c r="AG97" i="13" s="1"/>
  <c r="R96" i="12"/>
  <c r="F97" i="13" s="1"/>
  <c r="P97" i="13" s="1"/>
  <c r="J97" i="12"/>
  <c r="AQ97" i="13" l="1"/>
  <c r="R97" i="12"/>
  <c r="F98" i="13" s="1"/>
  <c r="P97" i="12"/>
  <c r="S97" i="12" s="1"/>
  <c r="AG98" i="13" s="1"/>
  <c r="AQ98" i="13" s="1"/>
  <c r="J98" i="12"/>
  <c r="P98" i="13" l="1"/>
  <c r="R98" i="12"/>
  <c r="F99" i="13" s="1"/>
  <c r="P99" i="13" s="1"/>
  <c r="P98" i="12"/>
  <c r="S98" i="12" s="1"/>
  <c r="AG99" i="13" s="1"/>
  <c r="AQ99" i="13" s="1"/>
  <c r="J99" i="12"/>
  <c r="J100" i="12" l="1"/>
  <c r="R99" i="12"/>
  <c r="F100" i="13" s="1"/>
  <c r="P99" i="12"/>
  <c r="S99" i="12" s="1"/>
  <c r="AG100" i="13" s="1"/>
  <c r="AQ100" i="13" s="1"/>
  <c r="P100" i="13" l="1"/>
  <c r="P100" i="12"/>
  <c r="S100" i="12" s="1"/>
  <c r="AG101" i="13" s="1"/>
  <c r="R100" i="12"/>
  <c r="F101" i="13" s="1"/>
  <c r="P101" i="13" s="1"/>
  <c r="J101" i="12"/>
  <c r="AQ101" i="13" l="1"/>
  <c r="R101" i="12"/>
  <c r="F102" i="13" s="1"/>
  <c r="P102" i="13" s="1"/>
  <c r="P101" i="12"/>
  <c r="S101" i="12" s="1"/>
  <c r="AG102" i="13" s="1"/>
  <c r="AQ102" i="13" s="1"/>
  <c r="J102" i="12"/>
  <c r="R102" i="12" l="1"/>
  <c r="F103" i="13" s="1"/>
  <c r="P103" i="13" s="1"/>
  <c r="P102" i="12"/>
  <c r="S102" i="12" s="1"/>
  <c r="AG103" i="13" s="1"/>
  <c r="AQ103" i="13" s="1"/>
  <c r="J103" i="12"/>
  <c r="J104" i="12" l="1"/>
  <c r="R103" i="12"/>
  <c r="F104" i="13" s="1"/>
  <c r="P104" i="13" s="1"/>
  <c r="P103" i="12"/>
  <c r="S103" i="12" s="1"/>
  <c r="AG104" i="13" s="1"/>
  <c r="AQ104" i="13" s="1"/>
  <c r="P104" i="12" l="1"/>
  <c r="S104" i="12" s="1"/>
  <c r="AG105" i="13" s="1"/>
  <c r="AQ105" i="13" s="1"/>
  <c r="R104" i="12"/>
  <c r="F105" i="13" s="1"/>
  <c r="P105" i="13" s="1"/>
  <c r="J105" i="12"/>
  <c r="J106" i="12" l="1"/>
  <c r="R105" i="12"/>
  <c r="F106" i="13" s="1"/>
  <c r="P106" i="13" s="1"/>
  <c r="P105" i="12"/>
  <c r="S105" i="12" s="1"/>
  <c r="AG106" i="13" s="1"/>
  <c r="AQ106" i="13" s="1"/>
  <c r="R106" i="12" l="1"/>
  <c r="F107" i="13" s="1"/>
  <c r="P107" i="13" s="1"/>
  <c r="P106" i="12"/>
  <c r="S106" i="12" s="1"/>
  <c r="AG107" i="13" s="1"/>
  <c r="AQ107" i="13" s="1"/>
  <c r="J107" i="12"/>
  <c r="R107" i="12" l="1"/>
  <c r="F108" i="13" s="1"/>
  <c r="P108" i="13" s="1"/>
  <c r="P107" i="12"/>
  <c r="S107" i="12" s="1"/>
  <c r="AG108" i="13" s="1"/>
  <c r="AQ108" i="13" s="1"/>
  <c r="J108" i="12"/>
  <c r="P108" i="12" l="1"/>
  <c r="S108" i="12" s="1"/>
  <c r="AG109" i="13" s="1"/>
  <c r="AQ109" i="13" s="1"/>
  <c r="R108" i="12"/>
  <c r="F109" i="13" s="1"/>
  <c r="P109" i="13" s="1"/>
  <c r="J109" i="12"/>
  <c r="R109" i="12" l="1"/>
  <c r="F110" i="13" s="1"/>
  <c r="P110" i="13" s="1"/>
  <c r="P109" i="12"/>
  <c r="S109" i="12" s="1"/>
  <c r="AG110" i="13" s="1"/>
  <c r="AQ110" i="13" s="1"/>
  <c r="J110" i="12"/>
  <c r="R110" i="12" l="1"/>
  <c r="F111" i="13" s="1"/>
  <c r="P111" i="13" s="1"/>
  <c r="P110" i="12"/>
  <c r="S110" i="12" s="1"/>
  <c r="AG111" i="13" s="1"/>
  <c r="AQ111" i="13" s="1"/>
  <c r="J111" i="12"/>
  <c r="R111" i="12" l="1"/>
  <c r="F112" i="13" s="1"/>
  <c r="P112" i="13" s="1"/>
  <c r="P111" i="12"/>
  <c r="S111" i="12" s="1"/>
  <c r="AG112" i="13" s="1"/>
  <c r="AQ112" i="13" s="1"/>
  <c r="J112" i="12"/>
  <c r="J113" i="12" l="1"/>
  <c r="P112" i="12"/>
  <c r="S112" i="12" s="1"/>
  <c r="AG113" i="13" s="1"/>
  <c r="AQ113" i="13" s="1"/>
  <c r="R112" i="12"/>
  <c r="F113" i="13" s="1"/>
  <c r="P113" i="13" s="1"/>
  <c r="R113" i="12" l="1"/>
  <c r="F114" i="13" s="1"/>
  <c r="P114" i="13" s="1"/>
  <c r="P113" i="12"/>
  <c r="S113" i="12" s="1"/>
  <c r="AG114" i="13" s="1"/>
  <c r="AQ114" i="13" s="1"/>
  <c r="J114" i="12"/>
  <c r="J115" i="12" l="1"/>
  <c r="R114" i="12"/>
  <c r="F115" i="13" s="1"/>
  <c r="P115" i="13" s="1"/>
  <c r="P114" i="12"/>
  <c r="S114" i="12" s="1"/>
  <c r="AG115" i="13" s="1"/>
  <c r="AQ115" i="13" s="1"/>
  <c r="J116" i="12" l="1"/>
  <c r="R115" i="12"/>
  <c r="F116" i="13" s="1"/>
  <c r="P116" i="13" s="1"/>
  <c r="P115" i="12"/>
  <c r="S115" i="12" s="1"/>
  <c r="AG116" i="13" s="1"/>
  <c r="AQ116" i="13" s="1"/>
  <c r="P116" i="12" l="1"/>
  <c r="S116" i="12" s="1"/>
  <c r="AG117" i="13" s="1"/>
  <c r="AQ117" i="13" s="1"/>
  <c r="R116" i="12"/>
  <c r="F117" i="13" s="1"/>
  <c r="P117" i="13" s="1"/>
  <c r="J117" i="12"/>
  <c r="R117" i="12" l="1"/>
  <c r="F118" i="13" s="1"/>
  <c r="P118" i="13" s="1"/>
  <c r="P117" i="12"/>
  <c r="S117" i="12" s="1"/>
  <c r="AG118" i="13" s="1"/>
  <c r="AQ118" i="13" s="1"/>
  <c r="J118" i="12"/>
  <c r="R118" i="12" l="1"/>
  <c r="F119" i="13" s="1"/>
  <c r="P119" i="13" s="1"/>
  <c r="P118" i="12"/>
  <c r="S118" i="12" s="1"/>
  <c r="AG119" i="13" s="1"/>
  <c r="AQ119" i="13" s="1"/>
  <c r="J119" i="12"/>
  <c r="J120" i="12" l="1"/>
  <c r="R119" i="12"/>
  <c r="F120" i="13" s="1"/>
  <c r="P120" i="13" s="1"/>
  <c r="P119" i="12"/>
  <c r="S119" i="12" s="1"/>
  <c r="AG120" i="13" s="1"/>
  <c r="AQ120" i="13" s="1"/>
  <c r="P120" i="12" l="1"/>
  <c r="S120" i="12" s="1"/>
  <c r="AG121" i="13" s="1"/>
  <c r="AQ121" i="13" s="1"/>
  <c r="R120" i="12"/>
  <c r="F121" i="13" s="1"/>
  <c r="P121" i="13" s="1"/>
  <c r="J121" i="12"/>
  <c r="P121" i="12" l="1"/>
  <c r="S121" i="12" s="1"/>
  <c r="AG122" i="13" s="1"/>
  <c r="AQ122" i="13" s="1"/>
  <c r="R121" i="12"/>
  <c r="F122" i="13" s="1"/>
  <c r="P122" i="13" s="1"/>
  <c r="J122" i="12"/>
  <c r="R122" i="12" l="1"/>
  <c r="F123" i="13" s="1"/>
  <c r="P123" i="13" s="1"/>
  <c r="P122" i="12"/>
  <c r="S122" i="12" s="1"/>
  <c r="AG123" i="13" s="1"/>
  <c r="AQ123" i="13" s="1"/>
  <c r="J123" i="12"/>
  <c r="J124" i="12" l="1"/>
  <c r="R123" i="12"/>
  <c r="F124" i="13" s="1"/>
  <c r="P123" i="12"/>
  <c r="S123" i="12" s="1"/>
  <c r="S128" i="13" l="1"/>
  <c r="S127" i="13"/>
  <c r="P124" i="13"/>
  <c r="S125" i="13"/>
  <c r="S8" i="13" s="1"/>
  <c r="AD8" i="13" s="1"/>
  <c r="AE8" i="13" s="1"/>
  <c r="S126" i="13"/>
  <c r="S24" i="13" s="1"/>
  <c r="AG124" i="13"/>
  <c r="R124" i="12"/>
  <c r="F125" i="13" s="1"/>
  <c r="P124" i="12"/>
  <c r="S124" i="12" s="1"/>
  <c r="AG125" i="13" s="1"/>
  <c r="J125" i="12"/>
  <c r="AD24" i="13" l="1"/>
  <c r="AQ125" i="13"/>
  <c r="AQ124" i="13"/>
  <c r="AT128" i="13"/>
  <c r="AT127" i="13"/>
  <c r="AC24" i="13"/>
  <c r="AC8" i="13"/>
  <c r="AT125" i="13"/>
  <c r="AT8" i="13" s="1"/>
  <c r="AT126" i="13"/>
  <c r="AT24" i="13" s="1"/>
  <c r="P125" i="13"/>
  <c r="J126" i="12"/>
  <c r="R125" i="12"/>
  <c r="F126" i="13" s="1"/>
  <c r="P126" i="13" s="1"/>
  <c r="P125" i="12"/>
  <c r="S125" i="12" s="1"/>
  <c r="BD24" i="13" l="1"/>
  <c r="BE24" i="13"/>
  <c r="BD8" i="13"/>
  <c r="BE8" i="13"/>
  <c r="BF8" i="13" s="1"/>
  <c r="AG126" i="13"/>
  <c r="J127" i="12"/>
  <c r="R126" i="12"/>
  <c r="F127" i="13" s="1"/>
  <c r="P126" i="12"/>
  <c r="S126" i="12" s="1"/>
  <c r="AG127" i="13" s="1"/>
  <c r="AQ127" i="13" s="1"/>
  <c r="P127" i="13" l="1"/>
  <c r="AQ126" i="13"/>
  <c r="J128" i="12"/>
  <c r="R127" i="12"/>
  <c r="F128" i="13" s="1"/>
  <c r="P127" i="12"/>
  <c r="S127" i="12" s="1"/>
  <c r="P128" i="13" l="1"/>
  <c r="AG128" i="13"/>
  <c r="P128" i="12"/>
  <c r="S128" i="12" s="1"/>
  <c r="AG129" i="13" s="1"/>
  <c r="AQ129" i="13" s="1"/>
  <c r="R128" i="12"/>
  <c r="F129" i="13" s="1"/>
  <c r="J129" i="12"/>
  <c r="AQ128" i="13" l="1"/>
  <c r="P129" i="13"/>
  <c r="R129" i="12"/>
  <c r="F130" i="13" s="1"/>
  <c r="P129" i="12"/>
  <c r="S129" i="12" s="1"/>
  <c r="AG130" i="13" s="1"/>
  <c r="AQ130" i="13" s="1"/>
  <c r="J130" i="12"/>
  <c r="P130" i="13" l="1"/>
  <c r="J131" i="12"/>
  <c r="R130" i="12"/>
  <c r="F131" i="13" s="1"/>
  <c r="P130" i="12"/>
  <c r="S130" i="12" s="1"/>
  <c r="AG131" i="13" s="1"/>
  <c r="AQ131" i="13" s="1"/>
  <c r="P131" i="13" l="1"/>
  <c r="J132" i="12"/>
  <c r="R131" i="12"/>
  <c r="F132" i="13" s="1"/>
  <c r="P131" i="12"/>
  <c r="S131" i="12" s="1"/>
  <c r="AG132" i="13" s="1"/>
  <c r="AQ132" i="13" s="1"/>
  <c r="P132" i="13" l="1"/>
  <c r="P132" i="12"/>
  <c r="S132" i="12" s="1"/>
  <c r="AG133" i="13" s="1"/>
  <c r="AQ133" i="13" s="1"/>
  <c r="R132" i="12"/>
  <c r="F133" i="13" s="1"/>
  <c r="P133" i="13" s="1"/>
  <c r="J133" i="12"/>
  <c r="R133" i="12" l="1"/>
  <c r="F134" i="13" s="1"/>
  <c r="P134" i="13" s="1"/>
  <c r="P133" i="12"/>
  <c r="S133" i="12" s="1"/>
  <c r="AG134" i="13" s="1"/>
  <c r="AQ134" i="13" s="1"/>
  <c r="J134" i="12"/>
  <c r="J135" i="12" l="1"/>
  <c r="R134" i="12"/>
  <c r="F135" i="13" s="1"/>
  <c r="P135" i="13" s="1"/>
  <c r="P134" i="12"/>
  <c r="S134" i="12" s="1"/>
  <c r="AG135" i="13" s="1"/>
  <c r="AQ135" i="13" s="1"/>
  <c r="J136" i="12" l="1"/>
  <c r="R135" i="12"/>
  <c r="F136" i="13" s="1"/>
  <c r="P136" i="13" s="1"/>
  <c r="P135" i="12"/>
  <c r="S135" i="12" s="1"/>
  <c r="AG136" i="13" s="1"/>
  <c r="AQ136" i="13" s="1"/>
  <c r="P136" i="12" l="1"/>
  <c r="S136" i="12" s="1"/>
  <c r="AG137" i="13" s="1"/>
  <c r="AQ137" i="13" s="1"/>
  <c r="R136" i="12"/>
  <c r="F137" i="13" s="1"/>
  <c r="P137" i="13" s="1"/>
  <c r="J137" i="12"/>
  <c r="R137" i="12" l="1"/>
  <c r="F138" i="13" s="1"/>
  <c r="P138" i="13" s="1"/>
  <c r="P137" i="12"/>
  <c r="S137" i="12" s="1"/>
  <c r="AG138" i="13" s="1"/>
  <c r="AQ138" i="13" s="1"/>
  <c r="J138" i="12"/>
  <c r="R138" i="12" l="1"/>
  <c r="F139" i="13" s="1"/>
  <c r="P139" i="13" s="1"/>
  <c r="P138" i="12"/>
  <c r="S138" i="12" s="1"/>
  <c r="AG139" i="13" s="1"/>
  <c r="AQ139" i="13" s="1"/>
  <c r="J139" i="12"/>
  <c r="R139" i="12" l="1"/>
  <c r="F140" i="13" s="1"/>
  <c r="P140" i="13" s="1"/>
  <c r="P139" i="12"/>
  <c r="S139" i="12" s="1"/>
  <c r="AG140" i="13" s="1"/>
  <c r="AQ140" i="13" s="1"/>
  <c r="J140" i="12"/>
  <c r="J141" i="12" l="1"/>
  <c r="P140" i="12"/>
  <c r="S140" i="12" s="1"/>
  <c r="AG141" i="13" s="1"/>
  <c r="AQ141" i="13" s="1"/>
  <c r="R140" i="12"/>
  <c r="F141" i="13" s="1"/>
  <c r="P141" i="13" s="1"/>
  <c r="R141" i="12" l="1"/>
  <c r="F142" i="13" s="1"/>
  <c r="P142" i="13" s="1"/>
  <c r="P141" i="12"/>
  <c r="S141" i="12" s="1"/>
  <c r="AG142" i="13" s="1"/>
  <c r="AQ142" i="13" s="1"/>
  <c r="J142" i="12"/>
  <c r="R142" i="12" l="1"/>
  <c r="F143" i="13" s="1"/>
  <c r="P143" i="13" s="1"/>
  <c r="P142" i="12"/>
  <c r="S142" i="12" s="1"/>
  <c r="AG143" i="13" s="1"/>
  <c r="AQ143" i="13" s="1"/>
  <c r="J143" i="12"/>
  <c r="R143" i="12" l="1"/>
  <c r="F144" i="13" s="1"/>
  <c r="P144" i="13" s="1"/>
  <c r="P143" i="12"/>
  <c r="S143" i="12" s="1"/>
  <c r="AG144" i="13" s="1"/>
  <c r="AQ144" i="13" s="1"/>
  <c r="J144" i="12"/>
  <c r="P144" i="12" l="1"/>
  <c r="S144" i="12" s="1"/>
  <c r="AG145" i="13" s="1"/>
  <c r="AQ145" i="13" s="1"/>
  <c r="R144" i="12"/>
  <c r="F145" i="13" s="1"/>
  <c r="P145" i="13" s="1"/>
  <c r="J145" i="12"/>
  <c r="R145" i="12" l="1"/>
  <c r="F146" i="13" s="1"/>
  <c r="P146" i="13" s="1"/>
  <c r="P145" i="12"/>
  <c r="S145" i="12" s="1"/>
  <c r="AG146" i="13" s="1"/>
  <c r="AQ146" i="13" s="1"/>
  <c r="J146" i="12"/>
  <c r="R146" i="12" l="1"/>
  <c r="F147" i="13" s="1"/>
  <c r="P147" i="13" s="1"/>
  <c r="P146" i="12"/>
  <c r="S146" i="12" s="1"/>
  <c r="AG147" i="13" s="1"/>
  <c r="AQ147" i="13" s="1"/>
  <c r="J147" i="12"/>
  <c r="J148" i="12" l="1"/>
  <c r="R147" i="12"/>
  <c r="F148" i="13" s="1"/>
  <c r="P148" i="13" s="1"/>
  <c r="P147" i="12"/>
  <c r="S147" i="12" s="1"/>
  <c r="AG148" i="13" s="1"/>
  <c r="AQ148" i="13" s="1"/>
  <c r="P148" i="12" l="1"/>
  <c r="S148" i="12" s="1"/>
  <c r="AG149" i="13" s="1"/>
  <c r="AQ149" i="13" s="1"/>
  <c r="R148" i="12"/>
  <c r="F149" i="13" s="1"/>
  <c r="P149" i="13" s="1"/>
  <c r="J149" i="12"/>
  <c r="R149" i="12" l="1"/>
  <c r="F150" i="13" s="1"/>
  <c r="P150" i="13" s="1"/>
  <c r="P149" i="12"/>
  <c r="S149" i="12" s="1"/>
  <c r="AG150" i="13" s="1"/>
  <c r="AQ150" i="13" s="1"/>
  <c r="J150" i="12"/>
  <c r="R150" i="12" l="1"/>
  <c r="F151" i="13" s="1"/>
  <c r="P151" i="13" s="1"/>
  <c r="P150" i="12"/>
  <c r="S150" i="12" s="1"/>
  <c r="AG151" i="13" s="1"/>
  <c r="AQ151" i="13" s="1"/>
  <c r="J151" i="12"/>
  <c r="R151" i="12" l="1"/>
  <c r="F152" i="13" s="1"/>
  <c r="P152" i="13" s="1"/>
  <c r="P151" i="12"/>
  <c r="S151" i="12" s="1"/>
  <c r="AG152" i="13" s="1"/>
  <c r="AQ152" i="13" s="1"/>
  <c r="J152" i="12"/>
  <c r="J153" i="12" l="1"/>
  <c r="P152" i="12"/>
  <c r="S152" i="12" s="1"/>
  <c r="AG153" i="13" s="1"/>
  <c r="AQ153" i="13" s="1"/>
  <c r="R152" i="12"/>
  <c r="F153" i="13" s="1"/>
  <c r="P153" i="13" s="1"/>
  <c r="R153" i="12" l="1"/>
  <c r="F154" i="13" s="1"/>
  <c r="P154" i="13" s="1"/>
  <c r="P153" i="12"/>
  <c r="S153" i="12" s="1"/>
  <c r="AG154" i="13" s="1"/>
  <c r="AQ154" i="13" s="1"/>
  <c r="J154" i="12"/>
  <c r="R154" i="12" l="1"/>
  <c r="F155" i="13" s="1"/>
  <c r="P154" i="12"/>
  <c r="S154" i="12" s="1"/>
  <c r="J155" i="12"/>
  <c r="S158" i="13" l="1"/>
  <c r="S159" i="13"/>
  <c r="P155" i="13"/>
  <c r="S157" i="13"/>
  <c r="S25" i="13" s="1"/>
  <c r="S156" i="13"/>
  <c r="S9" i="13" s="1"/>
  <c r="AD9" i="13" s="1"/>
  <c r="AE9" i="13" s="1"/>
  <c r="AG155" i="13"/>
  <c r="J156" i="12"/>
  <c r="R155" i="12"/>
  <c r="F156" i="13" s="1"/>
  <c r="P156" i="13" s="1"/>
  <c r="P155" i="12"/>
  <c r="S155" i="12" s="1"/>
  <c r="AG156" i="13" s="1"/>
  <c r="AQ156" i="13" s="1"/>
  <c r="AD25" i="13" l="1"/>
  <c r="AQ155" i="13"/>
  <c r="AT159" i="13"/>
  <c r="AT158" i="13"/>
  <c r="AC9" i="13"/>
  <c r="AC25" i="13"/>
  <c r="AT157" i="13"/>
  <c r="AT25" i="13" s="1"/>
  <c r="AT156" i="13"/>
  <c r="AT9" i="13" s="1"/>
  <c r="R156" i="12"/>
  <c r="F157" i="13" s="1"/>
  <c r="P157" i="13" s="1"/>
  <c r="P156" i="12"/>
  <c r="S156" i="12" s="1"/>
  <c r="J157" i="12"/>
  <c r="BD25" i="13" l="1"/>
  <c r="BE25" i="13"/>
  <c r="BD9" i="13"/>
  <c r="BE9" i="13"/>
  <c r="BF9" i="13" s="1"/>
  <c r="AG157" i="13"/>
  <c r="J158" i="12"/>
  <c r="R157" i="12"/>
  <c r="F158" i="13" s="1"/>
  <c r="P158" i="13" s="1"/>
  <c r="P157" i="12"/>
  <c r="S157" i="12" s="1"/>
  <c r="AG158" i="13" s="1"/>
  <c r="AQ158" i="13" s="1"/>
  <c r="AQ157" i="13" l="1"/>
  <c r="J159" i="12"/>
  <c r="R158" i="12"/>
  <c r="F159" i="13" s="1"/>
  <c r="P158" i="12"/>
  <c r="S158" i="12" s="1"/>
  <c r="P159" i="13" l="1"/>
  <c r="AG159" i="13"/>
  <c r="P159" i="12"/>
  <c r="S159" i="12" s="1"/>
  <c r="AG160" i="13" s="1"/>
  <c r="AQ160" i="13" s="1"/>
  <c r="R159" i="12"/>
  <c r="F160" i="13" s="1"/>
  <c r="J160" i="12"/>
  <c r="AQ159" i="13" l="1"/>
  <c r="P160" i="13"/>
  <c r="R160" i="12"/>
  <c r="F161" i="13" s="1"/>
  <c r="P160" i="12"/>
  <c r="S160" i="12" s="1"/>
  <c r="AG161" i="13" s="1"/>
  <c r="AQ161" i="13" s="1"/>
  <c r="J161" i="12"/>
  <c r="P161" i="13" l="1"/>
  <c r="R161" i="12"/>
  <c r="F162" i="13" s="1"/>
  <c r="P162" i="13" s="1"/>
  <c r="P161" i="12"/>
  <c r="S161" i="12" s="1"/>
  <c r="AG162" i="13" s="1"/>
  <c r="J162" i="12"/>
  <c r="AQ162" i="13" l="1"/>
  <c r="J163" i="12"/>
  <c r="R162" i="12"/>
  <c r="F163" i="13" s="1"/>
  <c r="P163" i="13" s="1"/>
  <c r="P162" i="12"/>
  <c r="S162" i="12" s="1"/>
  <c r="AG163" i="13" s="1"/>
  <c r="AQ163" i="13" s="1"/>
  <c r="P163" i="12" l="1"/>
  <c r="S163" i="12" s="1"/>
  <c r="AG164" i="13" s="1"/>
  <c r="AQ164" i="13" s="1"/>
  <c r="R163" i="12"/>
  <c r="F164" i="13" s="1"/>
  <c r="P164" i="13" s="1"/>
  <c r="J164" i="12"/>
  <c r="R164" i="12" l="1"/>
  <c r="F165" i="13" s="1"/>
  <c r="P165" i="13" s="1"/>
  <c r="P164" i="12"/>
  <c r="S164" i="12" s="1"/>
  <c r="AG165" i="13" s="1"/>
  <c r="AQ165" i="13" s="1"/>
  <c r="J165" i="12"/>
  <c r="R165" i="12" l="1"/>
  <c r="F166" i="13" s="1"/>
  <c r="P166" i="13" s="1"/>
  <c r="P165" i="12"/>
  <c r="S165" i="12" s="1"/>
  <c r="AG166" i="13" s="1"/>
  <c r="AQ166" i="13" s="1"/>
  <c r="J166" i="12"/>
  <c r="R166" i="12" l="1"/>
  <c r="F167" i="13" s="1"/>
  <c r="P167" i="13" s="1"/>
  <c r="P166" i="12"/>
  <c r="S166" i="12" s="1"/>
  <c r="AG167" i="13" s="1"/>
  <c r="AQ167" i="13" s="1"/>
  <c r="J167" i="12"/>
  <c r="J168" i="12" l="1"/>
  <c r="P167" i="12"/>
  <c r="S167" i="12" s="1"/>
  <c r="AG168" i="13" s="1"/>
  <c r="AQ168" i="13" s="1"/>
  <c r="R167" i="12"/>
  <c r="F168" i="13" s="1"/>
  <c r="P168" i="13" s="1"/>
  <c r="R168" i="12" l="1"/>
  <c r="F169" i="13" s="1"/>
  <c r="P169" i="13" s="1"/>
  <c r="P168" i="12"/>
  <c r="S168" i="12" s="1"/>
  <c r="AG169" i="13" s="1"/>
  <c r="AQ169" i="13" s="1"/>
  <c r="J169" i="12"/>
  <c r="J170" i="12" l="1"/>
  <c r="R169" i="12"/>
  <c r="F170" i="13" s="1"/>
  <c r="P170" i="13" s="1"/>
  <c r="P169" i="12"/>
  <c r="S169" i="12" s="1"/>
  <c r="AG170" i="13" s="1"/>
  <c r="AQ170" i="13" s="1"/>
  <c r="J171" i="12" l="1"/>
  <c r="R170" i="12"/>
  <c r="F171" i="13" s="1"/>
  <c r="P171" i="13" s="1"/>
  <c r="P170" i="12"/>
  <c r="S170" i="12" s="1"/>
  <c r="AG171" i="13" s="1"/>
  <c r="AQ171" i="13" s="1"/>
  <c r="P171" i="12" l="1"/>
  <c r="S171" i="12" s="1"/>
  <c r="AG172" i="13" s="1"/>
  <c r="AQ172" i="13" s="1"/>
  <c r="R171" i="12"/>
  <c r="F172" i="13" s="1"/>
  <c r="P172" i="13" s="1"/>
  <c r="J172" i="12"/>
  <c r="R172" i="12" l="1"/>
  <c r="F173" i="13" s="1"/>
  <c r="P173" i="13" s="1"/>
  <c r="P172" i="12"/>
  <c r="S172" i="12" s="1"/>
  <c r="AG173" i="13" s="1"/>
  <c r="AQ173" i="13" s="1"/>
  <c r="J173" i="12"/>
  <c r="R173" i="12" l="1"/>
  <c r="F174" i="13" s="1"/>
  <c r="P174" i="13" s="1"/>
  <c r="P173" i="12"/>
  <c r="S173" i="12" s="1"/>
  <c r="AG174" i="13" s="1"/>
  <c r="AQ174" i="13" s="1"/>
  <c r="J174" i="12"/>
  <c r="R174" i="12" l="1"/>
  <c r="F175" i="13" s="1"/>
  <c r="P175" i="13" s="1"/>
  <c r="P174" i="12"/>
  <c r="S174" i="12" s="1"/>
  <c r="AG175" i="13" s="1"/>
  <c r="AQ175" i="13" s="1"/>
  <c r="J175" i="12"/>
  <c r="P175" i="12" l="1"/>
  <c r="S175" i="12" s="1"/>
  <c r="AG176" i="13" s="1"/>
  <c r="AQ176" i="13" s="1"/>
  <c r="R175" i="12"/>
  <c r="F176" i="13" s="1"/>
  <c r="P176" i="13" s="1"/>
  <c r="J176" i="12"/>
  <c r="J177" i="12" l="1"/>
  <c r="R176" i="12"/>
  <c r="F177" i="13" s="1"/>
  <c r="P177" i="13" s="1"/>
  <c r="P176" i="12"/>
  <c r="S176" i="12" s="1"/>
  <c r="AG177" i="13" s="1"/>
  <c r="AQ177" i="13" s="1"/>
  <c r="J178" i="12" l="1"/>
  <c r="R177" i="12"/>
  <c r="F178" i="13" s="1"/>
  <c r="P178" i="13" s="1"/>
  <c r="P177" i="12"/>
  <c r="S177" i="12" s="1"/>
  <c r="AG178" i="13" s="1"/>
  <c r="AQ178" i="13" s="1"/>
  <c r="J179" i="12" l="1"/>
  <c r="R178" i="12"/>
  <c r="F179" i="13" s="1"/>
  <c r="P179" i="13" s="1"/>
  <c r="P178" i="12"/>
  <c r="S178" i="12" s="1"/>
  <c r="AG179" i="13" s="1"/>
  <c r="AQ179" i="13" s="1"/>
  <c r="P179" i="12" l="1"/>
  <c r="S179" i="12" s="1"/>
  <c r="AG180" i="13" s="1"/>
  <c r="AQ180" i="13" s="1"/>
  <c r="R179" i="12"/>
  <c r="F180" i="13" s="1"/>
  <c r="P180" i="13" s="1"/>
  <c r="J180" i="12"/>
  <c r="R180" i="12" l="1"/>
  <c r="F181" i="13" s="1"/>
  <c r="P181" i="13" s="1"/>
  <c r="P180" i="12"/>
  <c r="S180" i="12" s="1"/>
  <c r="AG181" i="13" s="1"/>
  <c r="AQ181" i="13" s="1"/>
  <c r="J181" i="12"/>
  <c r="J182" i="12" l="1"/>
  <c r="R181" i="12"/>
  <c r="F182" i="13" s="1"/>
  <c r="P182" i="13" s="1"/>
  <c r="P181" i="12"/>
  <c r="S181" i="12" s="1"/>
  <c r="AG182" i="13" s="1"/>
  <c r="AQ182" i="13" s="1"/>
  <c r="J183" i="12" l="1"/>
  <c r="R182" i="12"/>
  <c r="F183" i="13" s="1"/>
  <c r="P183" i="13" s="1"/>
  <c r="P182" i="12"/>
  <c r="S182" i="12" s="1"/>
  <c r="AG183" i="13" s="1"/>
  <c r="AQ183" i="13" s="1"/>
  <c r="P183" i="12" l="1"/>
  <c r="S183" i="12" s="1"/>
  <c r="AG184" i="13" s="1"/>
  <c r="AQ184" i="13" s="1"/>
  <c r="R183" i="12"/>
  <c r="F184" i="13" s="1"/>
  <c r="P184" i="13" s="1"/>
  <c r="J184" i="12"/>
  <c r="R184" i="12" l="1"/>
  <c r="F185" i="13" s="1"/>
  <c r="P184" i="12"/>
  <c r="S184" i="12" s="1"/>
  <c r="J185" i="12"/>
  <c r="S189" i="13" l="1"/>
  <c r="S188" i="13"/>
  <c r="P185" i="13"/>
  <c r="S186" i="13"/>
  <c r="S10" i="13" s="1"/>
  <c r="AD10" i="13" s="1"/>
  <c r="AE10" i="13" s="1"/>
  <c r="S187" i="13"/>
  <c r="S26" i="13" s="1"/>
  <c r="AG185" i="13"/>
  <c r="R185" i="12"/>
  <c r="F186" i="13" s="1"/>
  <c r="P185" i="12"/>
  <c r="S185" i="12" s="1"/>
  <c r="AG186" i="13" s="1"/>
  <c r="J186" i="12"/>
  <c r="AD26" i="13" l="1"/>
  <c r="AQ186" i="13"/>
  <c r="AQ185" i="13"/>
  <c r="AT188" i="13"/>
  <c r="AT189" i="13"/>
  <c r="AC26" i="13"/>
  <c r="AC10" i="13"/>
  <c r="AT186" i="13"/>
  <c r="AT10" i="13" s="1"/>
  <c r="AT187" i="13"/>
  <c r="AT26" i="13" s="1"/>
  <c r="P186" i="13"/>
  <c r="P186" i="12"/>
  <c r="S186" i="12" s="1"/>
  <c r="R186" i="12"/>
  <c r="F187" i="13" s="1"/>
  <c r="P187" i="13" s="1"/>
  <c r="J187" i="12"/>
  <c r="BD26" i="13" l="1"/>
  <c r="BE26" i="13"/>
  <c r="BD10" i="13"/>
  <c r="BE10" i="13"/>
  <c r="BF10" i="13" s="1"/>
  <c r="AG187" i="13"/>
  <c r="R187" i="12"/>
  <c r="F188" i="13" s="1"/>
  <c r="P187" i="12"/>
  <c r="S187" i="12" s="1"/>
  <c r="AG188" i="13" s="1"/>
  <c r="AQ188" i="13" s="1"/>
  <c r="J188" i="12"/>
  <c r="P188" i="13" l="1"/>
  <c r="AQ187" i="13"/>
  <c r="J189" i="12"/>
  <c r="R188" i="12"/>
  <c r="F189" i="13" s="1"/>
  <c r="P189" i="13" s="1"/>
  <c r="P188" i="12"/>
  <c r="S188" i="12" s="1"/>
  <c r="AG189" i="13" l="1"/>
  <c r="J190" i="12"/>
  <c r="R189" i="12"/>
  <c r="F190" i="13" s="1"/>
  <c r="P189" i="12"/>
  <c r="S189" i="12" s="1"/>
  <c r="AG190" i="13" s="1"/>
  <c r="AQ190" i="13" s="1"/>
  <c r="AQ189" i="13" l="1"/>
  <c r="P190" i="13"/>
  <c r="P190" i="12"/>
  <c r="S190" i="12" s="1"/>
  <c r="R190" i="12"/>
  <c r="F191" i="13" s="1"/>
  <c r="P191" i="13" s="1"/>
  <c r="J191" i="12"/>
  <c r="AG191" i="13" l="1"/>
  <c r="R191" i="12"/>
  <c r="F192" i="13" s="1"/>
  <c r="P191" i="12"/>
  <c r="S191" i="12" s="1"/>
  <c r="AG192" i="13" s="1"/>
  <c r="AQ192" i="13" s="1"/>
  <c r="J192" i="12"/>
  <c r="AQ191" i="13" l="1"/>
  <c r="P192" i="13"/>
  <c r="J193" i="12"/>
  <c r="R192" i="12"/>
  <c r="F193" i="13" s="1"/>
  <c r="P193" i="13" s="1"/>
  <c r="P192" i="12"/>
  <c r="S192" i="12" s="1"/>
  <c r="AG193" i="13" s="1"/>
  <c r="AQ193" i="13" s="1"/>
  <c r="R193" i="12" l="1"/>
  <c r="F194" i="13" s="1"/>
  <c r="P194" i="13" s="1"/>
  <c r="P193" i="12"/>
  <c r="S193" i="12" s="1"/>
  <c r="J194" i="12"/>
  <c r="AG194" i="13" l="1"/>
  <c r="AQ194" i="13" s="1"/>
  <c r="R194" i="12"/>
  <c r="F195" i="13" s="1"/>
  <c r="P195" i="13" s="1"/>
  <c r="P194" i="12"/>
  <c r="S194" i="12" s="1"/>
  <c r="AG195" i="13" s="1"/>
  <c r="AQ195" i="13" s="1"/>
  <c r="J195" i="12"/>
  <c r="R195" i="12" l="1"/>
  <c r="F196" i="13" s="1"/>
  <c r="P196" i="13" s="1"/>
  <c r="P195" i="12"/>
  <c r="S195" i="12" s="1"/>
  <c r="AG196" i="13" s="1"/>
  <c r="AQ196" i="13" s="1"/>
  <c r="J196" i="12"/>
  <c r="J197" i="12" l="1"/>
  <c r="P196" i="12"/>
  <c r="S196" i="12" s="1"/>
  <c r="AG197" i="13" s="1"/>
  <c r="AQ197" i="13" s="1"/>
  <c r="R196" i="12"/>
  <c r="F197" i="13" s="1"/>
  <c r="P197" i="13" s="1"/>
  <c r="R197" i="12" l="1"/>
  <c r="F198" i="13" s="1"/>
  <c r="P198" i="13" s="1"/>
  <c r="P197" i="12"/>
  <c r="S197" i="12" s="1"/>
  <c r="AG198" i="13" s="1"/>
  <c r="AQ198" i="13" s="1"/>
  <c r="J198" i="12"/>
  <c r="J199" i="12" l="1"/>
  <c r="R198" i="12"/>
  <c r="F199" i="13" s="1"/>
  <c r="P199" i="13" s="1"/>
  <c r="P198" i="12"/>
  <c r="S198" i="12" s="1"/>
  <c r="AG199" i="13" s="1"/>
  <c r="AQ199" i="13" s="1"/>
  <c r="J200" i="12" l="1"/>
  <c r="R199" i="12"/>
  <c r="F200" i="13" s="1"/>
  <c r="P200" i="13" s="1"/>
  <c r="P199" i="12"/>
  <c r="S199" i="12" s="1"/>
  <c r="AG200" i="13" s="1"/>
  <c r="AQ200" i="13" s="1"/>
  <c r="P200" i="12" l="1"/>
  <c r="S200" i="12" s="1"/>
  <c r="AG201" i="13" s="1"/>
  <c r="AQ201" i="13" s="1"/>
  <c r="R200" i="12"/>
  <c r="F201" i="13" s="1"/>
  <c r="P201" i="13" s="1"/>
  <c r="J201" i="12"/>
  <c r="R201" i="12" l="1"/>
  <c r="F202" i="13" s="1"/>
  <c r="P202" i="13" s="1"/>
  <c r="P201" i="12"/>
  <c r="S201" i="12" s="1"/>
  <c r="AG202" i="13" s="1"/>
  <c r="AQ202" i="13" s="1"/>
  <c r="J202" i="12"/>
  <c r="J203" i="12" l="1"/>
  <c r="R202" i="12"/>
  <c r="F203" i="13" s="1"/>
  <c r="P203" i="13" s="1"/>
  <c r="P202" i="12"/>
  <c r="S202" i="12" s="1"/>
  <c r="AG203" i="13" s="1"/>
  <c r="AQ203" i="13" s="1"/>
  <c r="J204" i="12" l="1"/>
  <c r="R203" i="12"/>
  <c r="F204" i="13" s="1"/>
  <c r="P204" i="13" s="1"/>
  <c r="P203" i="12"/>
  <c r="S203" i="12" s="1"/>
  <c r="AG204" i="13" s="1"/>
  <c r="AQ204" i="13" s="1"/>
  <c r="P204" i="12" l="1"/>
  <c r="S204" i="12" s="1"/>
  <c r="AG205" i="13" s="1"/>
  <c r="AQ205" i="13" s="1"/>
  <c r="R204" i="12"/>
  <c r="F205" i="13" s="1"/>
  <c r="P205" i="13" s="1"/>
  <c r="J205" i="12"/>
  <c r="R205" i="12" l="1"/>
  <c r="F206" i="13" s="1"/>
  <c r="P206" i="13" s="1"/>
  <c r="P205" i="12"/>
  <c r="S205" i="12" s="1"/>
  <c r="AG206" i="13" s="1"/>
  <c r="AQ206" i="13" s="1"/>
  <c r="J206" i="12"/>
  <c r="R206" i="12" l="1"/>
  <c r="F207" i="13" s="1"/>
  <c r="P207" i="13" s="1"/>
  <c r="P206" i="12"/>
  <c r="S206" i="12" s="1"/>
  <c r="AG207" i="13" s="1"/>
  <c r="AQ207" i="13" s="1"/>
  <c r="J207" i="12"/>
  <c r="J208" i="12" l="1"/>
  <c r="R207" i="12"/>
  <c r="F208" i="13" s="1"/>
  <c r="P208" i="13" s="1"/>
  <c r="P207" i="12"/>
  <c r="S207" i="12" s="1"/>
  <c r="AG208" i="13" s="1"/>
  <c r="AQ208" i="13" s="1"/>
  <c r="P208" i="12" l="1"/>
  <c r="S208" i="12" s="1"/>
  <c r="AG209" i="13" s="1"/>
  <c r="AQ209" i="13" s="1"/>
  <c r="R208" i="12"/>
  <c r="F209" i="13" s="1"/>
  <c r="P209" i="13" s="1"/>
  <c r="J209" i="12"/>
  <c r="R209" i="12" l="1"/>
  <c r="F210" i="13" s="1"/>
  <c r="P210" i="13" s="1"/>
  <c r="P209" i="12"/>
  <c r="S209" i="12" s="1"/>
  <c r="AG210" i="13" s="1"/>
  <c r="AQ210" i="13" s="1"/>
  <c r="J210" i="12"/>
  <c r="R210" i="12" l="1"/>
  <c r="F211" i="13" s="1"/>
  <c r="P211" i="13" s="1"/>
  <c r="P210" i="12"/>
  <c r="S210" i="12" s="1"/>
  <c r="AG211" i="13" s="1"/>
  <c r="AQ211" i="13" s="1"/>
  <c r="J211" i="12"/>
  <c r="R211" i="12" l="1"/>
  <c r="F212" i="13" s="1"/>
  <c r="P212" i="13" s="1"/>
  <c r="P211" i="12"/>
  <c r="S211" i="12" s="1"/>
  <c r="AG212" i="13" s="1"/>
  <c r="AQ212" i="13" s="1"/>
  <c r="J212" i="12"/>
  <c r="J213" i="12" l="1"/>
  <c r="P212" i="12"/>
  <c r="S212" i="12" s="1"/>
  <c r="AG213" i="13" s="1"/>
  <c r="AQ213" i="13" s="1"/>
  <c r="R212" i="12"/>
  <c r="F213" i="13" s="1"/>
  <c r="P213" i="13" s="1"/>
  <c r="R213" i="12" l="1"/>
  <c r="F214" i="13" s="1"/>
  <c r="P214" i="13" s="1"/>
  <c r="P213" i="12"/>
  <c r="S213" i="12" s="1"/>
  <c r="AG214" i="13" s="1"/>
  <c r="AQ214" i="13" s="1"/>
  <c r="J214" i="12"/>
  <c r="J215" i="12" l="1"/>
  <c r="R214" i="12"/>
  <c r="F215" i="13" s="1"/>
  <c r="P215" i="13" s="1"/>
  <c r="P214" i="12"/>
  <c r="S214" i="12" s="1"/>
  <c r="AG215" i="13" s="1"/>
  <c r="AQ215" i="13" s="1"/>
  <c r="J216" i="12" l="1"/>
  <c r="R215" i="12"/>
  <c r="F216" i="13" s="1"/>
  <c r="P215" i="12"/>
  <c r="S215" i="12" s="1"/>
  <c r="S220" i="13" l="1"/>
  <c r="S219" i="13"/>
  <c r="P216" i="13"/>
  <c r="S218" i="13"/>
  <c r="S27" i="13" s="1"/>
  <c r="S217" i="13"/>
  <c r="S11" i="13" s="1"/>
  <c r="AD11" i="13" s="1"/>
  <c r="AE11" i="13" s="1"/>
  <c r="AG216" i="13"/>
  <c r="P216" i="12"/>
  <c r="S216" i="12" s="1"/>
  <c r="AG217" i="13" s="1"/>
  <c r="R216" i="12"/>
  <c r="F217" i="13" s="1"/>
  <c r="J217" i="12"/>
  <c r="AD27" i="13" l="1"/>
  <c r="AQ216" i="13"/>
  <c r="AT220" i="13"/>
  <c r="AT219" i="13"/>
  <c r="AQ217" i="13"/>
  <c r="AC11" i="13"/>
  <c r="AC27" i="13"/>
  <c r="AT218" i="13"/>
  <c r="AT27" i="13" s="1"/>
  <c r="AT217" i="13"/>
  <c r="AT11" i="13" s="1"/>
  <c r="P217" i="13"/>
  <c r="J218" i="12"/>
  <c r="R217" i="12"/>
  <c r="F218" i="13" s="1"/>
  <c r="P218" i="13" s="1"/>
  <c r="P217" i="12"/>
  <c r="S217" i="12" s="1"/>
  <c r="BD11" i="13" l="1"/>
  <c r="BE11" i="13"/>
  <c r="BF11" i="13" s="1"/>
  <c r="BD27" i="13"/>
  <c r="BE27" i="13"/>
  <c r="AG218" i="13"/>
  <c r="J219" i="12"/>
  <c r="P218" i="12"/>
  <c r="S218" i="12" s="1"/>
  <c r="AG219" i="13" s="1"/>
  <c r="AQ219" i="13" s="1"/>
  <c r="R218" i="12"/>
  <c r="F219" i="13" s="1"/>
  <c r="AQ218" i="13" l="1"/>
  <c r="P219" i="13"/>
  <c r="P219" i="12"/>
  <c r="S219" i="12" s="1"/>
  <c r="AG220" i="13" s="1"/>
  <c r="AQ220" i="13" s="1"/>
  <c r="R219" i="12"/>
  <c r="F220" i="13" s="1"/>
  <c r="P220" i="13" s="1"/>
  <c r="J220" i="12"/>
  <c r="R220" i="12" l="1"/>
  <c r="F221" i="13" s="1"/>
  <c r="P220" i="12"/>
  <c r="S220" i="12" s="1"/>
  <c r="J221" i="12"/>
  <c r="P221" i="13" l="1"/>
  <c r="AG221" i="13"/>
  <c r="R221" i="12"/>
  <c r="F222" i="13" s="1"/>
  <c r="P222" i="13" s="1"/>
  <c r="P221" i="12"/>
  <c r="S221" i="12" s="1"/>
  <c r="AG222" i="13" s="1"/>
  <c r="AQ222" i="13" s="1"/>
  <c r="J222" i="12"/>
  <c r="AQ221" i="13" l="1"/>
  <c r="J223" i="12"/>
  <c r="P222" i="12"/>
  <c r="S222" i="12" s="1"/>
  <c r="AG223" i="13" s="1"/>
  <c r="AQ223" i="13" s="1"/>
  <c r="R222" i="12"/>
  <c r="F223" i="13" s="1"/>
  <c r="P223" i="13" s="1"/>
  <c r="P223" i="12" l="1"/>
  <c r="S223" i="12" s="1"/>
  <c r="R223" i="12"/>
  <c r="F224" i="13" s="1"/>
  <c r="P224" i="13" s="1"/>
  <c r="J224" i="12"/>
  <c r="AG224" i="13" l="1"/>
  <c r="R224" i="12"/>
  <c r="F225" i="13" s="1"/>
  <c r="P225" i="13" s="1"/>
  <c r="P224" i="12"/>
  <c r="S224" i="12" s="1"/>
  <c r="AG225" i="13" s="1"/>
  <c r="AQ225" i="13" s="1"/>
  <c r="J225" i="12"/>
  <c r="AQ224" i="13" l="1"/>
  <c r="J226" i="12"/>
  <c r="R225" i="12"/>
  <c r="F226" i="13" s="1"/>
  <c r="P226" i="13" s="1"/>
  <c r="P225" i="12"/>
  <c r="S225" i="12" s="1"/>
  <c r="AG226" i="13" s="1"/>
  <c r="AQ226" i="13" s="1"/>
  <c r="J227" i="12" l="1"/>
  <c r="P226" i="12"/>
  <c r="S226" i="12" s="1"/>
  <c r="AG227" i="13" s="1"/>
  <c r="AQ227" i="13" s="1"/>
  <c r="R226" i="12"/>
  <c r="F227" i="13" s="1"/>
  <c r="P227" i="13" s="1"/>
  <c r="J228" i="12" l="1"/>
  <c r="P227" i="12"/>
  <c r="S227" i="12" s="1"/>
  <c r="AG228" i="13" s="1"/>
  <c r="AQ228" i="13" s="1"/>
  <c r="R227" i="12"/>
  <c r="F228" i="13" s="1"/>
  <c r="P228" i="13" s="1"/>
  <c r="R228" i="12" l="1"/>
  <c r="F229" i="13" s="1"/>
  <c r="P229" i="13" s="1"/>
  <c r="P228" i="12"/>
  <c r="S228" i="12" s="1"/>
  <c r="AG229" i="13" s="1"/>
  <c r="AQ229" i="13" s="1"/>
  <c r="J229" i="12"/>
  <c r="R229" i="12" l="1"/>
  <c r="F230" i="13" s="1"/>
  <c r="P230" i="13" s="1"/>
  <c r="P229" i="12"/>
  <c r="S229" i="12" s="1"/>
  <c r="AG230" i="13" s="1"/>
  <c r="AQ230" i="13" s="1"/>
  <c r="J230" i="12"/>
  <c r="P230" i="12" l="1"/>
  <c r="S230" i="12" s="1"/>
  <c r="AG231" i="13" s="1"/>
  <c r="AQ231" i="13" s="1"/>
  <c r="R230" i="12"/>
  <c r="F231" i="13" s="1"/>
  <c r="P231" i="13" s="1"/>
  <c r="J231" i="12"/>
  <c r="P231" i="12" l="1"/>
  <c r="S231" i="12" s="1"/>
  <c r="AG232" i="13" s="1"/>
  <c r="AQ232" i="13" s="1"/>
  <c r="R231" i="12"/>
  <c r="F232" i="13" s="1"/>
  <c r="P232" i="13" s="1"/>
  <c r="J232" i="12"/>
  <c r="R232" i="12" l="1"/>
  <c r="F233" i="13" s="1"/>
  <c r="P233" i="13" s="1"/>
  <c r="P232" i="12"/>
  <c r="S232" i="12" s="1"/>
  <c r="AG233" i="13" s="1"/>
  <c r="AQ233" i="13" s="1"/>
  <c r="J233" i="12"/>
  <c r="J234" i="12" l="1"/>
  <c r="R233" i="12"/>
  <c r="F234" i="13" s="1"/>
  <c r="P234" i="13" s="1"/>
  <c r="P233" i="12"/>
  <c r="S233" i="12" s="1"/>
  <c r="AG234" i="13" s="1"/>
  <c r="AQ234" i="13" s="1"/>
  <c r="J235" i="12" l="1"/>
  <c r="P234" i="12"/>
  <c r="S234" i="12" s="1"/>
  <c r="AG235" i="13" s="1"/>
  <c r="AQ235" i="13" s="1"/>
  <c r="R234" i="12"/>
  <c r="F235" i="13" s="1"/>
  <c r="P235" i="13" s="1"/>
  <c r="P235" i="12" l="1"/>
  <c r="S235" i="12" s="1"/>
  <c r="AG236" i="13" s="1"/>
  <c r="AQ236" i="13" s="1"/>
  <c r="R235" i="12"/>
  <c r="F236" i="13" s="1"/>
  <c r="P236" i="13" s="1"/>
  <c r="J236" i="12"/>
  <c r="R236" i="12" l="1"/>
  <c r="F237" i="13" s="1"/>
  <c r="P237" i="13" s="1"/>
  <c r="P236" i="12"/>
  <c r="S236" i="12" s="1"/>
  <c r="AG237" i="13" s="1"/>
  <c r="AQ237" i="13" s="1"/>
  <c r="J237" i="12"/>
  <c r="J238" i="12" l="1"/>
  <c r="R237" i="12"/>
  <c r="F238" i="13" s="1"/>
  <c r="P238" i="13" s="1"/>
  <c r="P237" i="12"/>
  <c r="S237" i="12" s="1"/>
  <c r="AG238" i="13" s="1"/>
  <c r="AQ238" i="13" s="1"/>
  <c r="J239" i="12" l="1"/>
  <c r="P238" i="12"/>
  <c r="S238" i="12" s="1"/>
  <c r="AG239" i="13" s="1"/>
  <c r="AQ239" i="13" s="1"/>
  <c r="R238" i="12"/>
  <c r="F239" i="13" s="1"/>
  <c r="P239" i="13" s="1"/>
  <c r="P239" i="12" l="1"/>
  <c r="S239" i="12" s="1"/>
  <c r="AG240" i="13" s="1"/>
  <c r="AQ240" i="13" s="1"/>
  <c r="R239" i="12"/>
  <c r="F240" i="13" s="1"/>
  <c r="P240" i="13" s="1"/>
  <c r="J240" i="12"/>
  <c r="R240" i="12" l="1"/>
  <c r="F241" i="13" s="1"/>
  <c r="P241" i="13" s="1"/>
  <c r="P240" i="12"/>
  <c r="S240" i="12" s="1"/>
  <c r="AG241" i="13" s="1"/>
  <c r="AQ241" i="13" s="1"/>
  <c r="J241" i="12"/>
  <c r="J242" i="12" l="1"/>
  <c r="R241" i="12"/>
  <c r="F242" i="13" s="1"/>
  <c r="P242" i="13" s="1"/>
  <c r="P241" i="12"/>
  <c r="S241" i="12" s="1"/>
  <c r="AG242" i="13" s="1"/>
  <c r="AQ242" i="13" s="1"/>
  <c r="J243" i="12" l="1"/>
  <c r="P242" i="12"/>
  <c r="S242" i="12" s="1"/>
  <c r="AG243" i="13" s="1"/>
  <c r="AQ243" i="13" s="1"/>
  <c r="R242" i="12"/>
  <c r="F243" i="13" s="1"/>
  <c r="P243" i="13" s="1"/>
  <c r="J244" i="12" l="1"/>
  <c r="P243" i="12"/>
  <c r="S243" i="12" s="1"/>
  <c r="AG244" i="13" s="1"/>
  <c r="AQ244" i="13" s="1"/>
  <c r="R243" i="12"/>
  <c r="F244" i="13" s="1"/>
  <c r="P244" i="13" s="1"/>
  <c r="J245" i="12" l="1"/>
  <c r="R244" i="12"/>
  <c r="F245" i="13" s="1"/>
  <c r="P245" i="13" s="1"/>
  <c r="P244" i="12"/>
  <c r="S244" i="12" s="1"/>
  <c r="AG245" i="13" s="1"/>
  <c r="AQ245" i="13" s="1"/>
  <c r="J246" i="12" l="1"/>
  <c r="R245" i="12"/>
  <c r="F246" i="13" s="1"/>
  <c r="P246" i="13" s="1"/>
  <c r="P245" i="12"/>
  <c r="S245" i="12" s="1"/>
  <c r="AG246" i="13" s="1"/>
  <c r="AQ246" i="13" s="1"/>
  <c r="J247" i="12" l="1"/>
  <c r="P246" i="12"/>
  <c r="S246" i="12" s="1"/>
  <c r="R246" i="12"/>
  <c r="F247" i="13" s="1"/>
  <c r="S251" i="13" l="1"/>
  <c r="S250" i="13"/>
  <c r="P247" i="13"/>
  <c r="S249" i="13"/>
  <c r="S28" i="13" s="1"/>
  <c r="AD28" i="13" s="1"/>
  <c r="S248" i="13"/>
  <c r="S12" i="13" s="1"/>
  <c r="AD12" i="13" s="1"/>
  <c r="AE12" i="13" s="1"/>
  <c r="AG247" i="13"/>
  <c r="P247" i="12"/>
  <c r="S247" i="12" s="1"/>
  <c r="AG248" i="13" s="1"/>
  <c r="AQ248" i="13" s="1"/>
  <c r="R247" i="12"/>
  <c r="F248" i="13" s="1"/>
  <c r="P248" i="13" s="1"/>
  <c r="J248" i="12"/>
  <c r="AQ247" i="13" l="1"/>
  <c r="AT251" i="13"/>
  <c r="AT250" i="13"/>
  <c r="AC12" i="13"/>
  <c r="AC28" i="13"/>
  <c r="AT249" i="13"/>
  <c r="AT28" i="13" s="1"/>
  <c r="AT248" i="13"/>
  <c r="AT12" i="13" s="1"/>
  <c r="R248" i="12"/>
  <c r="F249" i="13" s="1"/>
  <c r="P248" i="12"/>
  <c r="S248" i="12" s="1"/>
  <c r="J249" i="12"/>
  <c r="P249" i="13" l="1"/>
  <c r="BD12" i="13"/>
  <c r="BE12" i="13"/>
  <c r="BF12" i="13" s="1"/>
  <c r="BD28" i="13"/>
  <c r="BE28" i="13"/>
  <c r="AG249" i="13"/>
  <c r="J250" i="12"/>
  <c r="R249" i="12"/>
  <c r="F250" i="13" s="1"/>
  <c r="P250" i="13" s="1"/>
  <c r="P249" i="12"/>
  <c r="S249" i="12" s="1"/>
  <c r="AG250" i="13" s="1"/>
  <c r="AQ250" i="13" s="1"/>
  <c r="AQ249" i="13" l="1"/>
  <c r="P250" i="12"/>
  <c r="S250" i="12" s="1"/>
  <c r="R250" i="12"/>
  <c r="F251" i="13" s="1"/>
  <c r="J251" i="12"/>
  <c r="P251" i="13" l="1"/>
  <c r="AG251" i="13"/>
  <c r="R251" i="12"/>
  <c r="F252" i="13" s="1"/>
  <c r="P251" i="12"/>
  <c r="S251" i="12" s="1"/>
  <c r="AG252" i="13" s="1"/>
  <c r="AQ252" i="13" s="1"/>
  <c r="J252" i="12"/>
  <c r="AQ251" i="13" l="1"/>
  <c r="P252" i="13"/>
  <c r="R252" i="12"/>
  <c r="F253" i="13" s="1"/>
  <c r="P253" i="13" s="1"/>
  <c r="P252" i="12"/>
  <c r="S252" i="12" s="1"/>
  <c r="AG253" i="13" s="1"/>
  <c r="AQ253" i="13" s="1"/>
  <c r="J253" i="12"/>
  <c r="J254" i="12" l="1"/>
  <c r="R253" i="12"/>
  <c r="F254" i="13" s="1"/>
  <c r="P254" i="13" s="1"/>
  <c r="P253" i="12"/>
  <c r="S253" i="12" s="1"/>
  <c r="AG254" i="13" s="1"/>
  <c r="AQ254" i="13" s="1"/>
  <c r="P254" i="12" l="1"/>
  <c r="S254" i="12" s="1"/>
  <c r="AG255" i="13" s="1"/>
  <c r="AQ255" i="13" s="1"/>
  <c r="R254" i="12"/>
  <c r="F255" i="13" s="1"/>
  <c r="P255" i="13" s="1"/>
  <c r="J255" i="12"/>
  <c r="R255" i="12" l="1"/>
  <c r="F256" i="13" s="1"/>
  <c r="P256" i="13" s="1"/>
  <c r="P255" i="12"/>
  <c r="S255" i="12" s="1"/>
  <c r="AG256" i="13" s="1"/>
  <c r="AQ256" i="13" s="1"/>
  <c r="J256" i="12"/>
  <c r="R256" i="12" l="1"/>
  <c r="F257" i="13" s="1"/>
  <c r="P257" i="13" s="1"/>
  <c r="P256" i="12"/>
  <c r="S256" i="12" s="1"/>
  <c r="AG257" i="13" s="1"/>
  <c r="AQ257" i="13" s="1"/>
  <c r="J257" i="12"/>
  <c r="R257" i="12" l="1"/>
  <c r="F258" i="13" s="1"/>
  <c r="P258" i="13" s="1"/>
  <c r="P257" i="12"/>
  <c r="S257" i="12" s="1"/>
  <c r="AG258" i="13" s="1"/>
  <c r="AQ258" i="13" s="1"/>
  <c r="J258" i="12"/>
  <c r="J259" i="12" l="1"/>
  <c r="P258" i="12"/>
  <c r="S258" i="12" s="1"/>
  <c r="AG259" i="13" s="1"/>
  <c r="AQ259" i="13" s="1"/>
  <c r="R258" i="12"/>
  <c r="F259" i="13" s="1"/>
  <c r="P259" i="13" s="1"/>
  <c r="J260" i="12" l="1"/>
  <c r="R259" i="12"/>
  <c r="F260" i="13" s="1"/>
  <c r="P260" i="13" s="1"/>
  <c r="P259" i="12"/>
  <c r="S259" i="12" s="1"/>
  <c r="AG260" i="13" s="1"/>
  <c r="AQ260" i="13" s="1"/>
  <c r="R260" i="12" l="1"/>
  <c r="F261" i="13" s="1"/>
  <c r="P261" i="13" s="1"/>
  <c r="P260" i="12"/>
  <c r="S260" i="12" s="1"/>
  <c r="AG261" i="13" s="1"/>
  <c r="AQ261" i="13" s="1"/>
  <c r="J261" i="12"/>
  <c r="J262" i="12" l="1"/>
  <c r="R261" i="12"/>
  <c r="F262" i="13" s="1"/>
  <c r="P262" i="13" s="1"/>
  <c r="P261" i="12"/>
  <c r="S261" i="12" s="1"/>
  <c r="AG262" i="13" s="1"/>
  <c r="AQ262" i="13" s="1"/>
  <c r="P262" i="12" l="1"/>
  <c r="S262" i="12" s="1"/>
  <c r="AG263" i="13" s="1"/>
  <c r="AQ263" i="13" s="1"/>
  <c r="R262" i="12"/>
  <c r="F263" i="13" s="1"/>
  <c r="P263" i="13" s="1"/>
  <c r="J263" i="12"/>
  <c r="R263" i="12" l="1"/>
  <c r="F264" i="13" s="1"/>
  <c r="P264" i="13" s="1"/>
  <c r="P263" i="12"/>
  <c r="S263" i="12" s="1"/>
  <c r="AG264" i="13" s="1"/>
  <c r="AQ264" i="13" s="1"/>
  <c r="J264" i="12"/>
  <c r="J265" i="12" l="1"/>
  <c r="R264" i="12"/>
  <c r="F265" i="13" s="1"/>
  <c r="P265" i="13" s="1"/>
  <c r="P264" i="12"/>
  <c r="S264" i="12" s="1"/>
  <c r="AG265" i="13" s="1"/>
  <c r="AQ265" i="13" s="1"/>
  <c r="J266" i="12" l="1"/>
  <c r="R265" i="12"/>
  <c r="F266" i="13" s="1"/>
  <c r="P266" i="13" s="1"/>
  <c r="P265" i="12"/>
  <c r="S265" i="12" s="1"/>
  <c r="AG266" i="13" s="1"/>
  <c r="AQ266" i="13" s="1"/>
  <c r="P266" i="12" l="1"/>
  <c r="S266" i="12" s="1"/>
  <c r="AG267" i="13" s="1"/>
  <c r="AQ267" i="13" s="1"/>
  <c r="R266" i="12"/>
  <c r="F267" i="13" s="1"/>
  <c r="P267" i="13" s="1"/>
  <c r="J267" i="12"/>
  <c r="J268" i="12" l="1"/>
  <c r="R267" i="12"/>
  <c r="F268" i="13" s="1"/>
  <c r="P268" i="13" s="1"/>
  <c r="P267" i="12"/>
  <c r="S267" i="12" s="1"/>
  <c r="AG268" i="13" s="1"/>
  <c r="AQ268" i="13" s="1"/>
  <c r="P268" i="12" l="1"/>
  <c r="S268" i="12" s="1"/>
  <c r="AG269" i="13" s="1"/>
  <c r="AQ269" i="13" s="1"/>
  <c r="R268" i="12"/>
  <c r="F269" i="13" s="1"/>
  <c r="P269" i="13" s="1"/>
  <c r="J269" i="12"/>
  <c r="R269" i="12" l="1"/>
  <c r="F270" i="13" s="1"/>
  <c r="P270" i="13" s="1"/>
  <c r="P269" i="12"/>
  <c r="S269" i="12" s="1"/>
  <c r="AG270" i="13" s="1"/>
  <c r="AQ270" i="13" s="1"/>
  <c r="J270" i="12"/>
  <c r="J271" i="12" l="1"/>
  <c r="R270" i="12"/>
  <c r="F271" i="13" s="1"/>
  <c r="P271" i="13" s="1"/>
  <c r="P270" i="12"/>
  <c r="S270" i="12" s="1"/>
  <c r="AG271" i="13" s="1"/>
  <c r="AQ271" i="13" s="1"/>
  <c r="J272" i="12" l="1"/>
  <c r="P271" i="12"/>
  <c r="S271" i="12" s="1"/>
  <c r="AG272" i="13" s="1"/>
  <c r="AQ272" i="13" s="1"/>
  <c r="R271" i="12"/>
  <c r="F272" i="13" s="1"/>
  <c r="P272" i="13" s="1"/>
  <c r="P272" i="12" l="1"/>
  <c r="S272" i="12" s="1"/>
  <c r="AG273" i="13" s="1"/>
  <c r="AQ273" i="13" s="1"/>
  <c r="R272" i="12"/>
  <c r="F273" i="13" s="1"/>
  <c r="P273" i="13" s="1"/>
  <c r="J273" i="12"/>
  <c r="R273" i="12" l="1"/>
  <c r="F274" i="13" s="1"/>
  <c r="P274" i="13" s="1"/>
  <c r="P273" i="12"/>
  <c r="S273" i="12" s="1"/>
  <c r="AG274" i="13" s="1"/>
  <c r="AQ274" i="13" s="1"/>
  <c r="J274" i="12"/>
  <c r="J275" i="12" l="1"/>
  <c r="R274" i="12"/>
  <c r="F275" i="13" s="1"/>
  <c r="P275" i="13" s="1"/>
  <c r="P274" i="12"/>
  <c r="S274" i="12" s="1"/>
  <c r="AG275" i="13" s="1"/>
  <c r="AQ275" i="13" s="1"/>
  <c r="J276" i="12" l="1"/>
  <c r="P275" i="12"/>
  <c r="S275" i="12" s="1"/>
  <c r="AG276" i="13" s="1"/>
  <c r="AQ276" i="13" s="1"/>
  <c r="R275" i="12"/>
  <c r="F276" i="13" s="1"/>
  <c r="P276" i="13" s="1"/>
  <c r="P276" i="12" l="1"/>
  <c r="S276" i="12" s="1"/>
  <c r="R276" i="12"/>
  <c r="F277" i="13" s="1"/>
  <c r="J277" i="12"/>
  <c r="S281" i="13" l="1"/>
  <c r="S280" i="13"/>
  <c r="P277" i="13"/>
  <c r="S279" i="13"/>
  <c r="S29" i="13" s="1"/>
  <c r="AD29" i="13" s="1"/>
  <c r="S278" i="13"/>
  <c r="S13" i="13" s="1"/>
  <c r="AD13" i="13" s="1"/>
  <c r="AE13" i="13" s="1"/>
  <c r="AG277" i="13"/>
  <c r="R277" i="12"/>
  <c r="F278" i="13" s="1"/>
  <c r="P277" i="12"/>
  <c r="S277" i="12" s="1"/>
  <c r="AG278" i="13" s="1"/>
  <c r="J278" i="12"/>
  <c r="AQ278" i="13" l="1"/>
  <c r="AQ277" i="13"/>
  <c r="AT280" i="13"/>
  <c r="AT281" i="13"/>
  <c r="AC13" i="13"/>
  <c r="AC29" i="13"/>
  <c r="AT279" i="13"/>
  <c r="AT29" i="13" s="1"/>
  <c r="AT278" i="13"/>
  <c r="AT13" i="13" s="1"/>
  <c r="P278" i="13"/>
  <c r="J279" i="12"/>
  <c r="R278" i="12"/>
  <c r="F279" i="13" s="1"/>
  <c r="P279" i="13" s="1"/>
  <c r="P278" i="12"/>
  <c r="S278" i="12" s="1"/>
  <c r="BD29" i="13" l="1"/>
  <c r="BE29" i="13"/>
  <c r="BD13" i="13"/>
  <c r="BE13" i="13"/>
  <c r="BF13" i="13" s="1"/>
  <c r="AG279" i="13"/>
  <c r="P279" i="12"/>
  <c r="S279" i="12" s="1"/>
  <c r="AG280" i="13" s="1"/>
  <c r="AQ280" i="13" s="1"/>
  <c r="R279" i="12"/>
  <c r="F280" i="13" s="1"/>
  <c r="J280" i="12"/>
  <c r="P280" i="13" l="1"/>
  <c r="AQ279" i="13"/>
  <c r="R280" i="12"/>
  <c r="F281" i="13" s="1"/>
  <c r="P280" i="12"/>
  <c r="S280" i="12" s="1"/>
  <c r="J281" i="12"/>
  <c r="P281" i="13" l="1"/>
  <c r="AG281" i="13"/>
  <c r="J282" i="12"/>
  <c r="R281" i="12"/>
  <c r="F282" i="13" s="1"/>
  <c r="P282" i="13" s="1"/>
  <c r="P281" i="12"/>
  <c r="S281" i="12" s="1"/>
  <c r="AG282" i="13" s="1"/>
  <c r="AQ282" i="13" s="1"/>
  <c r="AQ281" i="13" l="1"/>
  <c r="P282" i="12"/>
  <c r="S282" i="12" s="1"/>
  <c r="R282" i="12"/>
  <c r="F283" i="13" s="1"/>
  <c r="P283" i="13" s="1"/>
  <c r="J283" i="12"/>
  <c r="AG283" i="13" l="1"/>
  <c r="P283" i="12"/>
  <c r="S283" i="12" s="1"/>
  <c r="AG284" i="13" s="1"/>
  <c r="AQ284" i="13" s="1"/>
  <c r="R283" i="12"/>
  <c r="F284" i="13" s="1"/>
  <c r="J284" i="12"/>
  <c r="AQ283" i="13" l="1"/>
  <c r="P284" i="13"/>
  <c r="R284" i="12"/>
  <c r="F285" i="13" s="1"/>
  <c r="P285" i="13" s="1"/>
  <c r="P284" i="12"/>
  <c r="S284" i="12" s="1"/>
  <c r="J285" i="12"/>
  <c r="AG285" i="13" l="1"/>
  <c r="J286" i="12"/>
  <c r="R285" i="12"/>
  <c r="F286" i="13" s="1"/>
  <c r="P286" i="13" s="1"/>
  <c r="P285" i="12"/>
  <c r="S285" i="12" s="1"/>
  <c r="AG286" i="13" s="1"/>
  <c r="AQ286" i="13" s="1"/>
  <c r="AQ285" i="13" l="1"/>
  <c r="J287" i="12"/>
  <c r="P286" i="12"/>
  <c r="S286" i="12" s="1"/>
  <c r="R286" i="12"/>
  <c r="F287" i="13" s="1"/>
  <c r="P287" i="13" s="1"/>
  <c r="AG287" i="13" l="1"/>
  <c r="AQ287" i="13" s="1"/>
  <c r="P287" i="12"/>
  <c r="S287" i="12" s="1"/>
  <c r="AG288" i="13" s="1"/>
  <c r="AQ288" i="13" s="1"/>
  <c r="R287" i="12"/>
  <c r="F288" i="13" s="1"/>
  <c r="P288" i="13" s="1"/>
  <c r="J288" i="12"/>
  <c r="R288" i="12" l="1"/>
  <c r="F289" i="13" s="1"/>
  <c r="P289" i="13" s="1"/>
  <c r="P288" i="12"/>
  <c r="S288" i="12" s="1"/>
  <c r="AG289" i="13" s="1"/>
  <c r="AQ289" i="13" s="1"/>
  <c r="J289" i="12"/>
  <c r="J290" i="12" l="1"/>
  <c r="R289" i="12"/>
  <c r="F290" i="13" s="1"/>
  <c r="P290" i="13" s="1"/>
  <c r="P289" i="12"/>
  <c r="S289" i="12" s="1"/>
  <c r="AG290" i="13" s="1"/>
  <c r="AQ290" i="13" s="1"/>
  <c r="J291" i="12" l="1"/>
  <c r="P290" i="12"/>
  <c r="S290" i="12" s="1"/>
  <c r="AG291" i="13" s="1"/>
  <c r="AQ291" i="13" s="1"/>
  <c r="R290" i="12"/>
  <c r="F291" i="13" s="1"/>
  <c r="P291" i="13" s="1"/>
  <c r="P291" i="12" l="1"/>
  <c r="S291" i="12" s="1"/>
  <c r="AG292" i="13" s="1"/>
  <c r="AQ292" i="13" s="1"/>
  <c r="R291" i="12"/>
  <c r="F292" i="13" s="1"/>
  <c r="P292" i="13" s="1"/>
  <c r="J292" i="12"/>
  <c r="R292" i="12" l="1"/>
  <c r="F293" i="13" s="1"/>
  <c r="P293" i="13" s="1"/>
  <c r="P292" i="12"/>
  <c r="S292" i="12" s="1"/>
  <c r="AG293" i="13" s="1"/>
  <c r="AQ293" i="13" s="1"/>
  <c r="J293" i="12"/>
  <c r="R293" i="12" l="1"/>
  <c r="F294" i="13" s="1"/>
  <c r="P294" i="13" s="1"/>
  <c r="P293" i="12"/>
  <c r="S293" i="12" s="1"/>
  <c r="AG294" i="13" s="1"/>
  <c r="AQ294" i="13" s="1"/>
  <c r="J294" i="12"/>
  <c r="J295" i="12" l="1"/>
  <c r="P294" i="12"/>
  <c r="S294" i="12" s="1"/>
  <c r="AG295" i="13" s="1"/>
  <c r="AQ295" i="13" s="1"/>
  <c r="R294" i="12"/>
  <c r="F295" i="13" s="1"/>
  <c r="P295" i="13" s="1"/>
  <c r="P295" i="12" l="1"/>
  <c r="S295" i="12" s="1"/>
  <c r="AG296" i="13" s="1"/>
  <c r="AQ296" i="13" s="1"/>
  <c r="R295" i="12"/>
  <c r="F296" i="13" s="1"/>
  <c r="P296" i="13" s="1"/>
  <c r="J296" i="12"/>
  <c r="J297" i="12" l="1"/>
  <c r="R296" i="12"/>
  <c r="F297" i="13" s="1"/>
  <c r="P297" i="13" s="1"/>
  <c r="P296" i="12"/>
  <c r="S296" i="12" s="1"/>
  <c r="AG297" i="13" s="1"/>
  <c r="AQ297" i="13" s="1"/>
  <c r="J298" i="12" l="1"/>
  <c r="R297" i="12"/>
  <c r="F298" i="13" s="1"/>
  <c r="P298" i="13" s="1"/>
  <c r="P297" i="12"/>
  <c r="S297" i="12" s="1"/>
  <c r="AG298" i="13" s="1"/>
  <c r="AQ298" i="13" s="1"/>
  <c r="J299" i="12" l="1"/>
  <c r="P298" i="12"/>
  <c r="S298" i="12" s="1"/>
  <c r="AG299" i="13" s="1"/>
  <c r="AQ299" i="13" s="1"/>
  <c r="R298" i="12"/>
  <c r="F299" i="13" s="1"/>
  <c r="P299" i="13" s="1"/>
  <c r="P299" i="12" l="1"/>
  <c r="S299" i="12" s="1"/>
  <c r="AG300" i="13" s="1"/>
  <c r="AQ300" i="13" s="1"/>
  <c r="R299" i="12"/>
  <c r="F300" i="13" s="1"/>
  <c r="P300" i="13" s="1"/>
  <c r="J300" i="12"/>
  <c r="J301" i="12" l="1"/>
  <c r="R300" i="12"/>
  <c r="F301" i="13" s="1"/>
  <c r="P301" i="13" s="1"/>
  <c r="P300" i="12"/>
  <c r="S300" i="12" s="1"/>
  <c r="AG301" i="13" s="1"/>
  <c r="AQ301" i="13" s="1"/>
  <c r="J302" i="12" l="1"/>
  <c r="R301" i="12"/>
  <c r="F302" i="13" s="1"/>
  <c r="P302" i="13" s="1"/>
  <c r="P301" i="12"/>
  <c r="S301" i="12" s="1"/>
  <c r="AG302" i="13" s="1"/>
  <c r="AQ302" i="13" s="1"/>
  <c r="J303" i="12" l="1"/>
  <c r="P302" i="12"/>
  <c r="S302" i="12" s="1"/>
  <c r="AG303" i="13" s="1"/>
  <c r="AQ303" i="13" s="1"/>
  <c r="R302" i="12"/>
  <c r="F303" i="13" s="1"/>
  <c r="P303" i="13" s="1"/>
  <c r="P303" i="12" l="1"/>
  <c r="S303" i="12" s="1"/>
  <c r="AG304" i="13" s="1"/>
  <c r="AQ304" i="13" s="1"/>
  <c r="R303" i="12"/>
  <c r="F304" i="13" s="1"/>
  <c r="P304" i="13" s="1"/>
  <c r="J304" i="12"/>
  <c r="J305" i="12" l="1"/>
  <c r="R304" i="12"/>
  <c r="F305" i="13" s="1"/>
  <c r="P305" i="13" s="1"/>
  <c r="P304" i="12"/>
  <c r="S304" i="12" s="1"/>
  <c r="AG305" i="13" s="1"/>
  <c r="AQ305" i="13" s="1"/>
  <c r="J306" i="12" l="1"/>
  <c r="R305" i="12"/>
  <c r="F306" i="13" s="1"/>
  <c r="P306" i="13" s="1"/>
  <c r="P305" i="12"/>
  <c r="S305" i="12" s="1"/>
  <c r="AG306" i="13" s="1"/>
  <c r="AQ306" i="13" s="1"/>
  <c r="J307" i="12" l="1"/>
  <c r="P306" i="12"/>
  <c r="S306" i="12" s="1"/>
  <c r="AG307" i="13" s="1"/>
  <c r="AQ307" i="13" s="1"/>
  <c r="R306" i="12"/>
  <c r="F307" i="13" s="1"/>
  <c r="P307" i="13" s="1"/>
  <c r="P307" i="12" l="1"/>
  <c r="S307" i="12" s="1"/>
  <c r="R307" i="12"/>
  <c r="F308" i="13" s="1"/>
  <c r="J308" i="12"/>
  <c r="S312" i="13" l="1"/>
  <c r="S311" i="13"/>
  <c r="P308" i="13"/>
  <c r="S310" i="13"/>
  <c r="S30" i="13" s="1"/>
  <c r="AD30" i="13" s="1"/>
  <c r="S309" i="13"/>
  <c r="S14" i="13" s="1"/>
  <c r="AD14" i="13" s="1"/>
  <c r="AE14" i="13" s="1"/>
  <c r="AG308" i="13"/>
  <c r="R308" i="12"/>
  <c r="F309" i="13" s="1"/>
  <c r="P309" i="13" s="1"/>
  <c r="P308" i="12"/>
  <c r="S308" i="12" s="1"/>
  <c r="AG309" i="13" s="1"/>
  <c r="AQ309" i="13" s="1"/>
  <c r="J309" i="12"/>
  <c r="AQ308" i="13" l="1"/>
  <c r="AT312" i="13"/>
  <c r="AT311" i="13"/>
  <c r="AC14" i="13"/>
  <c r="AC30" i="13"/>
  <c r="AT310" i="13"/>
  <c r="AT30" i="13" s="1"/>
  <c r="AT309" i="13"/>
  <c r="AT14" i="13" s="1"/>
  <c r="J310" i="12"/>
  <c r="R309" i="12"/>
  <c r="F310" i="13" s="1"/>
  <c r="P310" i="13" s="1"/>
  <c r="P309" i="12"/>
  <c r="S309" i="12" s="1"/>
  <c r="BD14" i="13" l="1"/>
  <c r="BE14" i="13"/>
  <c r="BF14" i="13" s="1"/>
  <c r="BD30" i="13"/>
  <c r="BE30" i="13"/>
  <c r="AG310" i="13"/>
  <c r="P310" i="12"/>
  <c r="S310" i="12" s="1"/>
  <c r="AG311" i="13" s="1"/>
  <c r="AQ311" i="13" s="1"/>
  <c r="R310" i="12"/>
  <c r="F311" i="13" s="1"/>
  <c r="P311" i="13" s="1"/>
  <c r="J311" i="12"/>
  <c r="AQ310" i="13" l="1"/>
  <c r="J312" i="12"/>
  <c r="R311" i="12"/>
  <c r="F312" i="13" s="1"/>
  <c r="P311" i="12"/>
  <c r="S311" i="12" s="1"/>
  <c r="P312" i="13" l="1"/>
  <c r="AG312" i="13"/>
  <c r="R312" i="12"/>
  <c r="F313" i="13" s="1"/>
  <c r="P312" i="12"/>
  <c r="S312" i="12" s="1"/>
  <c r="AG313" i="13" s="1"/>
  <c r="AQ313" i="13" s="1"/>
  <c r="J313" i="12"/>
  <c r="AQ312" i="13" l="1"/>
  <c r="P313" i="13"/>
  <c r="P313" i="12"/>
  <c r="S313" i="12" s="1"/>
  <c r="R313" i="12"/>
  <c r="F314" i="13" s="1"/>
  <c r="P314" i="13" s="1"/>
  <c r="J314" i="12"/>
  <c r="AG314" i="13" l="1"/>
  <c r="R314" i="12"/>
  <c r="F315" i="13" s="1"/>
  <c r="P315" i="13" s="1"/>
  <c r="P314" i="12"/>
  <c r="S314" i="12" s="1"/>
  <c r="AG315" i="13" s="1"/>
  <c r="AQ315" i="13" s="1"/>
  <c r="J315" i="12"/>
  <c r="AQ314" i="13" l="1"/>
  <c r="R315" i="12"/>
  <c r="F316" i="13" s="1"/>
  <c r="P316" i="13" s="1"/>
  <c r="P315" i="12"/>
  <c r="S315" i="12" s="1"/>
  <c r="J316" i="12"/>
  <c r="AG316" i="13" l="1"/>
  <c r="J317" i="12"/>
  <c r="R316" i="12"/>
  <c r="F317" i="13" s="1"/>
  <c r="P317" i="13" s="1"/>
  <c r="P316" i="12"/>
  <c r="S316" i="12" s="1"/>
  <c r="AG317" i="13" s="1"/>
  <c r="AQ317" i="13" s="1"/>
  <c r="AQ316" i="13" l="1"/>
  <c r="P317" i="12"/>
  <c r="S317" i="12" s="1"/>
  <c r="R317" i="12"/>
  <c r="F318" i="13" s="1"/>
  <c r="P318" i="13" s="1"/>
  <c r="J318" i="12"/>
  <c r="AG318" i="13" l="1"/>
  <c r="AQ318" i="13" s="1"/>
  <c r="R318" i="12"/>
  <c r="F319" i="13" s="1"/>
  <c r="P319" i="13" s="1"/>
  <c r="P318" i="12"/>
  <c r="S318" i="12" s="1"/>
  <c r="AG319" i="13" s="1"/>
  <c r="AQ319" i="13" s="1"/>
  <c r="J319" i="12"/>
  <c r="J320" i="12" l="1"/>
  <c r="R319" i="12"/>
  <c r="F320" i="13" s="1"/>
  <c r="P320" i="13" s="1"/>
  <c r="P319" i="12"/>
  <c r="S319" i="12" s="1"/>
  <c r="AG320" i="13" s="1"/>
  <c r="AQ320" i="13" s="1"/>
  <c r="J321" i="12" l="1"/>
  <c r="R320" i="12"/>
  <c r="F321" i="13" s="1"/>
  <c r="P321" i="13" s="1"/>
  <c r="P320" i="12"/>
  <c r="S320" i="12" s="1"/>
  <c r="AG321" i="13" s="1"/>
  <c r="AQ321" i="13" s="1"/>
  <c r="P321" i="12" l="1"/>
  <c r="S321" i="12" s="1"/>
  <c r="AG322" i="13" s="1"/>
  <c r="AQ322" i="13" s="1"/>
  <c r="R321" i="12"/>
  <c r="F322" i="13" s="1"/>
  <c r="P322" i="13" s="1"/>
  <c r="J322" i="12"/>
  <c r="R322" i="12" l="1"/>
  <c r="F323" i="13" s="1"/>
  <c r="P323" i="13" s="1"/>
  <c r="P322" i="12"/>
  <c r="S322" i="12" s="1"/>
  <c r="AG323" i="13" s="1"/>
  <c r="AQ323" i="13" s="1"/>
  <c r="J323" i="12"/>
  <c r="R323" i="12" l="1"/>
  <c r="F324" i="13" s="1"/>
  <c r="P324" i="13" s="1"/>
  <c r="P323" i="12"/>
  <c r="S323" i="12" s="1"/>
  <c r="AG324" i="13" s="1"/>
  <c r="AQ324" i="13" s="1"/>
  <c r="J324" i="12"/>
  <c r="J325" i="12" l="1"/>
  <c r="R324" i="12"/>
  <c r="F325" i="13" s="1"/>
  <c r="P325" i="13" s="1"/>
  <c r="P324" i="12"/>
  <c r="S324" i="12" s="1"/>
  <c r="AG325" i="13" s="1"/>
  <c r="AQ325" i="13" s="1"/>
  <c r="P325" i="12" l="1"/>
  <c r="S325" i="12" s="1"/>
  <c r="AG326" i="13" s="1"/>
  <c r="AQ326" i="13" s="1"/>
  <c r="R325" i="12"/>
  <c r="F326" i="13" s="1"/>
  <c r="P326" i="13" s="1"/>
  <c r="J326" i="12"/>
  <c r="J327" i="12" l="1"/>
  <c r="R326" i="12"/>
  <c r="F327" i="13" s="1"/>
  <c r="P327" i="13" s="1"/>
  <c r="P326" i="12"/>
  <c r="S326" i="12" s="1"/>
  <c r="AG327" i="13" s="1"/>
  <c r="AQ327" i="13" s="1"/>
  <c r="R327" i="12" l="1"/>
  <c r="F328" i="13" s="1"/>
  <c r="P328" i="13" s="1"/>
  <c r="P327" i="12"/>
  <c r="S327" i="12" s="1"/>
  <c r="AG328" i="13" s="1"/>
  <c r="AQ328" i="13" s="1"/>
  <c r="J328" i="12"/>
  <c r="J329" i="12" l="1"/>
  <c r="R328" i="12"/>
  <c r="F329" i="13" s="1"/>
  <c r="P329" i="13" s="1"/>
  <c r="P328" i="12"/>
  <c r="S328" i="12" s="1"/>
  <c r="AG329" i="13" s="1"/>
  <c r="AQ329" i="13" s="1"/>
  <c r="P329" i="12" l="1"/>
  <c r="S329" i="12" s="1"/>
  <c r="AG330" i="13" s="1"/>
  <c r="AQ330" i="13" s="1"/>
  <c r="R329" i="12"/>
  <c r="F330" i="13" s="1"/>
  <c r="P330" i="13" s="1"/>
  <c r="J330" i="12"/>
  <c r="R330" i="12" l="1"/>
  <c r="F331" i="13" s="1"/>
  <c r="P331" i="13" s="1"/>
  <c r="P330" i="12"/>
  <c r="S330" i="12" s="1"/>
  <c r="AG331" i="13" s="1"/>
  <c r="AQ331" i="13" s="1"/>
  <c r="J331" i="12"/>
  <c r="J332" i="12" l="1"/>
  <c r="R331" i="12"/>
  <c r="F332" i="13" s="1"/>
  <c r="P332" i="13" s="1"/>
  <c r="P331" i="12"/>
  <c r="S331" i="12" s="1"/>
  <c r="AG332" i="13" s="1"/>
  <c r="AQ332" i="13" s="1"/>
  <c r="J333" i="12" l="1"/>
  <c r="R332" i="12"/>
  <c r="F333" i="13" s="1"/>
  <c r="P333" i="13" s="1"/>
  <c r="P332" i="12"/>
  <c r="S332" i="12" s="1"/>
  <c r="AG333" i="13" s="1"/>
  <c r="AQ333" i="13" s="1"/>
  <c r="P333" i="12" l="1"/>
  <c r="S333" i="12" s="1"/>
  <c r="AG334" i="13" s="1"/>
  <c r="AQ334" i="13" s="1"/>
  <c r="R333" i="12"/>
  <c r="F334" i="13" s="1"/>
  <c r="P334" i="13" s="1"/>
  <c r="J334" i="12"/>
  <c r="R334" i="12" l="1"/>
  <c r="F335" i="13" s="1"/>
  <c r="P335" i="13" s="1"/>
  <c r="P334" i="12"/>
  <c r="S334" i="12" s="1"/>
  <c r="AG335" i="13" s="1"/>
  <c r="AQ335" i="13" s="1"/>
  <c r="J335" i="12"/>
  <c r="R335" i="12" l="1"/>
  <c r="F336" i="13" s="1"/>
  <c r="P336" i="13" s="1"/>
  <c r="P335" i="12"/>
  <c r="S335" i="12" s="1"/>
  <c r="AG336" i="13" s="1"/>
  <c r="AQ336" i="13" s="1"/>
  <c r="J336" i="12"/>
  <c r="J337" i="12" l="1"/>
  <c r="P336" i="12"/>
  <c r="S336" i="12" s="1"/>
  <c r="AG337" i="13" s="1"/>
  <c r="AQ337" i="13" s="1"/>
  <c r="R336" i="12"/>
  <c r="F337" i="13" s="1"/>
  <c r="P337" i="13" s="1"/>
  <c r="R337" i="12" l="1"/>
  <c r="F338" i="13" s="1"/>
  <c r="P337" i="12"/>
  <c r="S337" i="12" s="1"/>
  <c r="J338" i="12"/>
  <c r="S341" i="13" l="1"/>
  <c r="S342" i="13"/>
  <c r="P338" i="13"/>
  <c r="S340" i="13"/>
  <c r="S31" i="13" s="1"/>
  <c r="AD31" i="13" s="1"/>
  <c r="S339" i="13"/>
  <c r="S15" i="13" s="1"/>
  <c r="AD15" i="13" s="1"/>
  <c r="AE15" i="13" s="1"/>
  <c r="AG338" i="13"/>
  <c r="R338" i="12"/>
  <c r="F339" i="13" s="1"/>
  <c r="P338" i="12"/>
  <c r="S338" i="12" s="1"/>
  <c r="AG339" i="13" s="1"/>
  <c r="J339" i="12"/>
  <c r="AQ339" i="13" l="1"/>
  <c r="AQ338" i="13"/>
  <c r="AT340" i="13"/>
  <c r="AT341" i="13"/>
  <c r="AC15" i="13"/>
  <c r="AC31" i="13"/>
  <c r="AT339" i="13"/>
  <c r="AT31" i="13" s="1"/>
  <c r="AT338" i="13"/>
  <c r="AT15" i="13" s="1"/>
  <c r="P339" i="13"/>
  <c r="P339" i="12"/>
  <c r="S339" i="12" s="1"/>
  <c r="R339" i="12"/>
  <c r="F340" i="13" s="1"/>
  <c r="P340" i="13" s="1"/>
  <c r="J340" i="12"/>
  <c r="BD15" i="13" l="1"/>
  <c r="BE15" i="13"/>
  <c r="BF15" i="13" s="1"/>
  <c r="BD31" i="13"/>
  <c r="BE31" i="13"/>
  <c r="AG340" i="13"/>
  <c r="R340" i="12"/>
  <c r="F341" i="13" s="1"/>
  <c r="P340" i="12"/>
  <c r="S340" i="12" s="1"/>
  <c r="AG341" i="13" s="1"/>
  <c r="AQ341" i="13" s="1"/>
  <c r="J341" i="12"/>
  <c r="AQ340" i="13" l="1"/>
  <c r="P341" i="13"/>
  <c r="R341" i="12"/>
  <c r="F342" i="13" s="1"/>
  <c r="P342" i="13" s="1"/>
  <c r="P341" i="12"/>
  <c r="S341" i="12" s="1"/>
  <c r="AG342" i="13" s="1"/>
  <c r="AQ342" i="13" s="1"/>
  <c r="J342" i="12"/>
  <c r="R342" i="12" l="1"/>
  <c r="F343" i="13" s="1"/>
  <c r="P342" i="12"/>
  <c r="S342" i="12" s="1"/>
  <c r="AG343" i="13" s="1"/>
  <c r="AQ343" i="13" s="1"/>
  <c r="J343" i="12"/>
  <c r="P343" i="13" l="1"/>
  <c r="P343" i="12"/>
  <c r="S343" i="12" s="1"/>
  <c r="AG344" i="13" s="1"/>
  <c r="R343" i="12"/>
  <c r="F344" i="13" s="1"/>
  <c r="J344" i="12"/>
  <c r="AQ344" i="13" l="1"/>
  <c r="P344" i="13"/>
  <c r="R344" i="12"/>
  <c r="F345" i="13" s="1"/>
  <c r="P345" i="13" s="1"/>
  <c r="P344" i="12"/>
  <c r="S344" i="12" s="1"/>
  <c r="J345" i="12"/>
  <c r="AG345" i="13" l="1"/>
  <c r="R345" i="12"/>
  <c r="F346" i="13" s="1"/>
  <c r="P346" i="13" s="1"/>
  <c r="P345" i="12"/>
  <c r="S345" i="12" s="1"/>
  <c r="AG346" i="13" s="1"/>
  <c r="AQ346" i="13" s="1"/>
  <c r="J346" i="12"/>
  <c r="AQ345" i="13" l="1"/>
  <c r="J347" i="12"/>
  <c r="R346" i="12"/>
  <c r="F347" i="13" s="1"/>
  <c r="P347" i="13" s="1"/>
  <c r="P346" i="12"/>
  <c r="S346" i="12" s="1"/>
  <c r="AG347" i="13" s="1"/>
  <c r="AQ347" i="13" s="1"/>
  <c r="P347" i="12" l="1"/>
  <c r="S347" i="12" s="1"/>
  <c r="AG348" i="13" s="1"/>
  <c r="AQ348" i="13" s="1"/>
  <c r="R347" i="12"/>
  <c r="F348" i="13" s="1"/>
  <c r="P348" i="13" s="1"/>
  <c r="J348" i="12"/>
  <c r="R348" i="12" l="1"/>
  <c r="F349" i="13" s="1"/>
  <c r="P349" i="13" s="1"/>
  <c r="P348" i="12"/>
  <c r="S348" i="12" s="1"/>
  <c r="AG349" i="13" s="1"/>
  <c r="AQ349" i="13" s="1"/>
  <c r="J349" i="12"/>
  <c r="R349" i="12" l="1"/>
  <c r="F350" i="13" s="1"/>
  <c r="P350" i="13" s="1"/>
  <c r="P349" i="12"/>
  <c r="S349" i="12" s="1"/>
  <c r="AG350" i="13" s="1"/>
  <c r="AQ350" i="13" s="1"/>
  <c r="J350" i="12"/>
  <c r="R350" i="12" l="1"/>
  <c r="F351" i="13" s="1"/>
  <c r="P351" i="13" s="1"/>
  <c r="P350" i="12"/>
  <c r="S350" i="12" s="1"/>
  <c r="AG351" i="13" s="1"/>
  <c r="AQ351" i="13" s="1"/>
  <c r="J351" i="12"/>
  <c r="P351" i="12" l="1"/>
  <c r="S351" i="12" s="1"/>
  <c r="AG352" i="13" s="1"/>
  <c r="AQ352" i="13" s="1"/>
  <c r="R351" i="12"/>
  <c r="F352" i="13" s="1"/>
  <c r="P352" i="13" s="1"/>
  <c r="J352" i="12"/>
  <c r="R352" i="12" l="1"/>
  <c r="F353" i="13" s="1"/>
  <c r="P353" i="13" s="1"/>
  <c r="P352" i="12"/>
  <c r="S352" i="12" s="1"/>
  <c r="AG353" i="13" s="1"/>
  <c r="AQ353" i="13" s="1"/>
  <c r="J353" i="12"/>
  <c r="R353" i="12" l="1"/>
  <c r="F354" i="13" s="1"/>
  <c r="P354" i="13" s="1"/>
  <c r="P353" i="12"/>
  <c r="S353" i="12" s="1"/>
  <c r="AG354" i="13" s="1"/>
  <c r="AQ354" i="13" s="1"/>
  <c r="J354" i="12"/>
  <c r="J355" i="12" l="1"/>
  <c r="R354" i="12"/>
  <c r="F355" i="13" s="1"/>
  <c r="P355" i="13" s="1"/>
  <c r="P354" i="12"/>
  <c r="S354" i="12" s="1"/>
  <c r="AG355" i="13" s="1"/>
  <c r="AQ355" i="13" s="1"/>
  <c r="P355" i="12" l="1"/>
  <c r="S355" i="12" s="1"/>
  <c r="AG356" i="13" s="1"/>
  <c r="AQ356" i="13" s="1"/>
  <c r="R355" i="12"/>
  <c r="F356" i="13" s="1"/>
  <c r="P356" i="13" s="1"/>
  <c r="J356" i="12"/>
  <c r="R356" i="12" l="1"/>
  <c r="F357" i="13" s="1"/>
  <c r="P357" i="13" s="1"/>
  <c r="P356" i="12"/>
  <c r="S356" i="12" s="1"/>
  <c r="AG357" i="13" s="1"/>
  <c r="AQ357" i="13" s="1"/>
  <c r="J357" i="12"/>
  <c r="R357" i="12" l="1"/>
  <c r="F358" i="13" s="1"/>
  <c r="P358" i="13" s="1"/>
  <c r="P357" i="12"/>
  <c r="S357" i="12" s="1"/>
  <c r="AG358" i="13" s="1"/>
  <c r="AQ358" i="13" s="1"/>
  <c r="J358" i="12"/>
  <c r="J359" i="12" l="1"/>
  <c r="R358" i="12"/>
  <c r="F359" i="13" s="1"/>
  <c r="P359" i="13" s="1"/>
  <c r="P358" i="12"/>
  <c r="S358" i="12" s="1"/>
  <c r="AG359" i="13" s="1"/>
  <c r="AQ359" i="13" s="1"/>
  <c r="P359" i="12" l="1"/>
  <c r="S359" i="12" s="1"/>
  <c r="AG360" i="13" s="1"/>
  <c r="AQ360" i="13" s="1"/>
  <c r="R359" i="12"/>
  <c r="F360" i="13" s="1"/>
  <c r="P360" i="13" s="1"/>
  <c r="J360" i="12"/>
  <c r="R360" i="12" l="1"/>
  <c r="F361" i="13" s="1"/>
  <c r="P361" i="13" s="1"/>
  <c r="P360" i="12"/>
  <c r="S360" i="12" s="1"/>
  <c r="AG361" i="13" s="1"/>
  <c r="AQ361" i="13" s="1"/>
  <c r="J361" i="12"/>
  <c r="R361" i="12" l="1"/>
  <c r="F362" i="13" s="1"/>
  <c r="P362" i="13" s="1"/>
  <c r="P361" i="12"/>
  <c r="S361" i="12" s="1"/>
  <c r="AG362" i="13" s="1"/>
  <c r="AQ362" i="13" s="1"/>
  <c r="J362" i="12"/>
  <c r="J363" i="12" l="1"/>
  <c r="R362" i="12"/>
  <c r="F363" i="13" s="1"/>
  <c r="P363" i="13" s="1"/>
  <c r="P362" i="12"/>
  <c r="S362" i="12" s="1"/>
  <c r="AG363" i="13" s="1"/>
  <c r="AQ363" i="13" s="1"/>
  <c r="P363" i="12" l="1"/>
  <c r="S363" i="12" s="1"/>
  <c r="AG364" i="13" s="1"/>
  <c r="AQ364" i="13" s="1"/>
  <c r="R363" i="12"/>
  <c r="F364" i="13" s="1"/>
  <c r="P364" i="13" s="1"/>
  <c r="J364" i="12"/>
  <c r="J365" i="12" l="1"/>
  <c r="R364" i="12"/>
  <c r="F365" i="13" s="1"/>
  <c r="P365" i="13" s="1"/>
  <c r="P364" i="12"/>
  <c r="S364" i="12" s="1"/>
  <c r="AG365" i="13" s="1"/>
  <c r="AQ365" i="13" s="1"/>
  <c r="R365" i="12" l="1"/>
  <c r="F366" i="13" s="1"/>
  <c r="P366" i="13" s="1"/>
  <c r="P365" i="12"/>
  <c r="S365" i="12" s="1"/>
  <c r="AG366" i="13" s="1"/>
  <c r="AQ366" i="13" s="1"/>
  <c r="J366" i="12"/>
  <c r="J367" i="12" l="1"/>
  <c r="J368" i="12" s="1"/>
  <c r="R366" i="12"/>
  <c r="F367" i="13" s="1"/>
  <c r="P367" i="13" s="1"/>
  <c r="P366" i="12"/>
  <c r="S366" i="12" s="1"/>
  <c r="AG367" i="13" s="1"/>
  <c r="AQ367" i="13" s="1"/>
  <c r="P367" i="12" l="1"/>
  <c r="S367" i="12" s="1"/>
  <c r="AG368" i="13" s="1"/>
  <c r="R367" i="12"/>
  <c r="F368" i="13" s="1"/>
  <c r="P368" i="13" s="1"/>
  <c r="R368" i="12"/>
  <c r="R370" i="12" s="1"/>
  <c r="P368" i="12"/>
  <c r="S368" i="12" s="1"/>
  <c r="S370" i="12" s="1"/>
  <c r="AQ368" i="13" l="1"/>
  <c r="AQ371" i="13" s="1"/>
  <c r="AG371" i="13"/>
  <c r="AG369" i="13"/>
  <c r="F369" i="13"/>
  <c r="F371" i="13" s="1"/>
  <c r="S373" i="13" l="1"/>
  <c r="S372" i="13"/>
  <c r="AQ369" i="13"/>
  <c r="AT373" i="13"/>
  <c r="AT372" i="13"/>
  <c r="P369" i="13"/>
  <c r="P371" i="13" s="1"/>
  <c r="S371" i="13"/>
  <c r="S32" i="13" s="1"/>
  <c r="S370" i="13"/>
  <c r="AT371" i="13"/>
  <c r="AT32" i="13" s="1"/>
  <c r="AT34" i="13" s="1"/>
  <c r="BD34" i="13" s="1"/>
  <c r="AT370" i="13"/>
  <c r="AT16" i="13" s="1"/>
  <c r="AD32" i="13" l="1"/>
  <c r="S34" i="13"/>
  <c r="AC34" i="13" s="1"/>
  <c r="BD16" i="13"/>
  <c r="BD17" i="13" s="1"/>
  <c r="BE16" i="13"/>
  <c r="BF16" i="13" s="1"/>
  <c r="AT17" i="13"/>
  <c r="BD32" i="13"/>
  <c r="BD33" i="13" s="1"/>
  <c r="BE32" i="13"/>
  <c r="AT33" i="13"/>
  <c r="AC32" i="13"/>
  <c r="AC33" i="13" s="1"/>
  <c r="S33" i="13"/>
  <c r="S16" i="13"/>
  <c r="AD16" i="13" s="1"/>
  <c r="AE16" i="13" s="1"/>
  <c r="T36" i="13"/>
  <c r="T5" i="13" s="1"/>
  <c r="AD5" i="13" s="1"/>
  <c r="AE5" i="13" s="1"/>
  <c r="AC16" i="13" l="1"/>
  <c r="S17" i="13"/>
  <c r="AC5" i="13"/>
  <c r="T17" i="13"/>
  <c r="AC17" i="13" l="1"/>
</calcChain>
</file>

<file path=xl/sharedStrings.xml><?xml version="1.0" encoding="utf-8"?>
<sst xmlns="http://schemas.openxmlformats.org/spreadsheetml/2006/main" count="673" uniqueCount="69">
  <si>
    <t>Tmax</t>
  </si>
  <si>
    <t>Tmin</t>
  </si>
  <si>
    <r>
      <t>°</t>
    </r>
    <r>
      <rPr>
        <b/>
        <i/>
        <sz val="11"/>
        <rFont val="Arial Tur"/>
        <charset val="162"/>
      </rPr>
      <t>C</t>
    </r>
  </si>
  <si>
    <t>year</t>
  </si>
  <si>
    <t>month</t>
  </si>
  <si>
    <t>day</t>
  </si>
  <si>
    <t>#</t>
  </si>
  <si>
    <t>Ra</t>
  </si>
  <si>
    <t>ETo-HS</t>
  </si>
  <si>
    <t>DOY</t>
  </si>
  <si>
    <t>dr</t>
  </si>
  <si>
    <t>δ</t>
  </si>
  <si>
    <t>X</t>
  </si>
  <si>
    <t>Gsc</t>
  </si>
  <si>
    <t>ωs (eq. 25)</t>
  </si>
  <si>
    <t>(0.409*sin(2*3.14/365*DOY-1.39))</t>
  </si>
  <si>
    <t>(sin(0.35)*sin(0.409*sin(2*3.14/365*DOY-1.39)))</t>
  </si>
  <si>
    <t>(cos(0.35)*cos(0.409*sin(2*3.14/365*DOY-1.39))</t>
  </si>
  <si>
    <t>-</t>
  </si>
  <si>
    <t>(1+0.033*cos(2*3.14/365*DOY))</t>
  </si>
  <si>
    <r>
      <t>sin(</t>
    </r>
    <r>
      <rPr>
        <b/>
        <sz val="11"/>
        <color indexed="8"/>
        <rFont val="Arial Tur"/>
        <charset val="162"/>
      </rPr>
      <t>φ)</t>
    </r>
  </si>
  <si>
    <r>
      <t>cos(</t>
    </r>
    <r>
      <rPr>
        <b/>
        <sz val="11"/>
        <color indexed="8"/>
        <rFont val="Arial Tur"/>
        <charset val="162"/>
      </rPr>
      <t>φ)</t>
    </r>
  </si>
  <si>
    <r>
      <t>tan(</t>
    </r>
    <r>
      <rPr>
        <b/>
        <sz val="11"/>
        <color indexed="8"/>
        <rFont val="Times New Roman"/>
        <family val="1"/>
        <charset val="162"/>
      </rPr>
      <t>δ)</t>
    </r>
  </si>
  <si>
    <r>
      <t>sin(</t>
    </r>
    <r>
      <rPr>
        <b/>
        <sz val="11"/>
        <color indexed="8"/>
        <rFont val="Times New Roman"/>
        <family val="1"/>
        <charset val="162"/>
      </rPr>
      <t>δ)</t>
    </r>
  </si>
  <si>
    <r>
      <t>cos(</t>
    </r>
    <r>
      <rPr>
        <b/>
        <sz val="11"/>
        <color indexed="8"/>
        <rFont val="Times New Roman"/>
        <family val="1"/>
        <charset val="162"/>
      </rPr>
      <t>δ)</t>
    </r>
  </si>
  <si>
    <r>
      <t xml:space="preserve">sin </t>
    </r>
    <r>
      <rPr>
        <b/>
        <sz val="11"/>
        <color indexed="8"/>
        <rFont val="Arial Tur"/>
        <charset val="162"/>
      </rPr>
      <t>ω</t>
    </r>
    <r>
      <rPr>
        <b/>
        <sz val="11"/>
        <color indexed="8"/>
        <rFont val="Calibri"/>
        <family val="2"/>
      </rPr>
      <t>s</t>
    </r>
  </si>
  <si>
    <r>
      <t xml:space="preserve">sin </t>
    </r>
    <r>
      <rPr>
        <b/>
        <sz val="11"/>
        <color indexed="8"/>
        <rFont val="Arial Tur"/>
        <charset val="162"/>
      </rPr>
      <t xml:space="preserve">φ*sin </t>
    </r>
    <r>
      <rPr>
        <b/>
        <sz val="11"/>
        <color indexed="8"/>
        <rFont val="Times New Roman"/>
        <family val="1"/>
        <charset val="162"/>
      </rPr>
      <t>δ</t>
    </r>
  </si>
  <si>
    <r>
      <t xml:space="preserve">cos </t>
    </r>
    <r>
      <rPr>
        <b/>
        <sz val="11"/>
        <color indexed="8"/>
        <rFont val="Arial Tur"/>
        <charset val="162"/>
      </rPr>
      <t>φ</t>
    </r>
    <r>
      <rPr>
        <b/>
        <sz val="11"/>
        <color indexed="8"/>
        <rFont val="Calibri"/>
        <family val="2"/>
      </rPr>
      <t xml:space="preserve">*cos </t>
    </r>
    <r>
      <rPr>
        <b/>
        <sz val="11"/>
        <color indexed="8"/>
        <rFont val="Times New Roman"/>
        <family val="1"/>
        <charset val="162"/>
      </rPr>
      <t>δ</t>
    </r>
  </si>
  <si>
    <t>(acos{(-1*tan(-0.35)*tan(0.409*sin(2*3.14/365*DOY-1.39))))</t>
  </si>
  <si>
    <r>
      <t>tan(</t>
    </r>
    <r>
      <rPr>
        <b/>
        <sz val="11"/>
        <color indexed="8"/>
        <rFont val="Arial Tur"/>
        <charset val="162"/>
      </rPr>
      <t>φ)</t>
    </r>
  </si>
  <si>
    <t>φ (-)</t>
  </si>
  <si>
    <r>
      <t>MJ m</t>
    </r>
    <r>
      <rPr>
        <b/>
        <i/>
        <vertAlign val="superscript"/>
        <sz val="11"/>
        <rFont val="Arial Narrow"/>
        <family val="2"/>
        <charset val="162"/>
      </rPr>
      <t>-2</t>
    </r>
    <r>
      <rPr>
        <b/>
        <i/>
        <sz val="11"/>
        <rFont val="Arial Narrow"/>
        <family val="2"/>
      </rPr>
      <t xml:space="preserve"> day</t>
    </r>
    <r>
      <rPr>
        <b/>
        <i/>
        <vertAlign val="superscript"/>
        <sz val="11"/>
        <rFont val="Arial Narrow"/>
        <family val="2"/>
        <charset val="162"/>
      </rPr>
      <t>-1</t>
    </r>
    <r>
      <rPr>
        <b/>
        <i/>
        <sz val="11"/>
        <rFont val="Arial Narrow"/>
        <family val="2"/>
      </rPr>
      <t>*(0.408 mm day</t>
    </r>
    <r>
      <rPr>
        <b/>
        <i/>
        <vertAlign val="superscript"/>
        <sz val="11"/>
        <rFont val="Arial Narrow"/>
        <family val="2"/>
        <charset val="162"/>
      </rPr>
      <t>-1</t>
    </r>
    <r>
      <rPr>
        <b/>
        <i/>
        <sz val="11"/>
        <rFont val="Arial Narrow"/>
        <family val="2"/>
      </rPr>
      <t>)</t>
    </r>
  </si>
  <si>
    <t>%</t>
  </si>
  <si>
    <r>
      <t>Rs=0.16(T</t>
    </r>
    <r>
      <rPr>
        <b/>
        <i/>
        <vertAlign val="subscript"/>
        <sz val="11"/>
        <rFont val="Arial Tur"/>
        <charset val="162"/>
      </rPr>
      <t>max</t>
    </r>
    <r>
      <rPr>
        <b/>
        <i/>
        <sz val="11"/>
        <rFont val="Arial Tur"/>
        <family val="2"/>
        <charset val="162"/>
      </rPr>
      <t>-T</t>
    </r>
    <r>
      <rPr>
        <b/>
        <i/>
        <vertAlign val="subscript"/>
        <sz val="11"/>
        <rFont val="Arial Tur"/>
        <charset val="162"/>
      </rPr>
      <t>min</t>
    </r>
    <r>
      <rPr>
        <b/>
        <i/>
        <sz val="11"/>
        <rFont val="Arial Tur"/>
        <family val="2"/>
        <charset val="162"/>
      </rPr>
      <t>)^0.5*Ra</t>
    </r>
  </si>
  <si>
    <t>ETo-TURC (Ousman Couly (2016)</t>
  </si>
  <si>
    <t>Rs</t>
  </si>
  <si>
    <t>(Cal/cm2*min)</t>
  </si>
  <si>
    <t>(MJ/m2*Day)</t>
  </si>
  <si>
    <t>1</t>
  </si>
  <si>
    <t>ETo-Turc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</si>
  <si>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</si>
  <si>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</si>
  <si>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</si>
  <si>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</si>
  <si>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</si>
  <si>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</si>
  <si>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</si>
  <si>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</si>
  <si>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</si>
  <si>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</si>
  <si>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</si>
  <si>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</si>
  <si>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BATMAN</t>
  </si>
  <si>
    <r>
      <t>RH</t>
    </r>
    <r>
      <rPr>
        <b/>
        <vertAlign val="subscript"/>
        <sz val="12"/>
        <color indexed="8"/>
        <rFont val="Calibri"/>
        <family val="2"/>
        <charset val="162"/>
      </rPr>
      <t>mean.</t>
    </r>
  </si>
  <si>
    <r>
      <t>T</t>
    </r>
    <r>
      <rPr>
        <b/>
        <vertAlign val="subscript"/>
        <sz val="12"/>
        <color indexed="8"/>
        <rFont val="Calibri"/>
        <family val="2"/>
        <charset val="162"/>
      </rPr>
      <t>mean</t>
    </r>
  </si>
  <si>
    <t>Rs=from meteorological station</t>
  </si>
  <si>
    <t>AVE.</t>
  </si>
  <si>
    <t>Std. Error</t>
  </si>
  <si>
    <t>Std. error</t>
  </si>
  <si>
    <t>Monthly Average</t>
  </si>
  <si>
    <t>Monthly total</t>
  </si>
  <si>
    <t>Monthly average</t>
  </si>
  <si>
    <t>TOTAL</t>
  </si>
  <si>
    <t>Std. ERROR</t>
  </si>
  <si>
    <t>Std. Dev.</t>
  </si>
  <si>
    <t>ETo-PM</t>
  </si>
  <si>
    <t>ETo-TURC</t>
  </si>
  <si>
    <t>BATMAN PROVİNCE</t>
  </si>
  <si>
    <t>BATMAN PROVINCE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</si>
</sst>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9" x14ac:knownFonts="1">
    <font>
      <sz val="11"/>
      <color theme="1"/>
      <name val="Calibri"/>
      <family val="2"/>
      <scheme val="minor"/>
    </font>
    <font>
      <b/>
      <i/>
      <sz val="11"/>
      <name val="Arial Tur"/>
      <charset val="162"/>
    </font>
    <font>
      <b/>
      <i/>
      <sz val="11"/>
      <name val="Arial Narrow"/>
      <family val="2"/>
    </font>
    <font>
      <b/>
      <i/>
      <sz val="11"/>
      <name val="Arial Tur"/>
      <family val="2"/>
      <charset val="162"/>
    </font>
    <font>
      <b/>
      <sz val="12"/>
      <color indexed="8"/>
      <name val="Calibri"/>
      <family val="2"/>
      <charset val="162"/>
    </font>
    <font>
      <b/>
      <sz val="11"/>
      <name val="Arial Tur"/>
      <charset val="162"/>
    </font>
    <font>
      <sz val="10"/>
      <name val="Arial Tur"/>
      <charset val="162"/>
    </font>
    <font>
      <b/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4"/>
      <color indexed="10"/>
      <name val="Calibri"/>
      <family val="2"/>
      <charset val="162"/>
    </font>
    <font>
      <b/>
      <sz val="11"/>
      <color indexed="8"/>
      <name val="Times New Roman"/>
      <family val="1"/>
      <charset val="162"/>
    </font>
    <font>
      <b/>
      <sz val="11"/>
      <color indexed="8"/>
      <name val="Calibri"/>
      <family val="2"/>
    </font>
    <font>
      <b/>
      <sz val="11"/>
      <color indexed="8"/>
      <name val="Arial Tur"/>
      <charset val="162"/>
    </font>
    <font>
      <b/>
      <i/>
      <vertAlign val="superscript"/>
      <sz val="11"/>
      <name val="Arial Narrow"/>
      <family val="2"/>
      <charset val="162"/>
    </font>
    <font>
      <b/>
      <sz val="11"/>
      <color indexed="8"/>
      <name val="Calibri"/>
      <family val="2"/>
      <charset val="162"/>
    </font>
    <font>
      <b/>
      <vertAlign val="subscript"/>
      <sz val="12"/>
      <color indexed="8"/>
      <name val="Calibri"/>
      <family val="2"/>
      <charset val="162"/>
    </font>
    <font>
      <b/>
      <i/>
      <vertAlign val="subscript"/>
      <sz val="11"/>
      <name val="Arial Tur"/>
      <charset val="162"/>
    </font>
    <font>
      <b/>
      <sz val="11"/>
      <color theme="1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i/>
      <sz val="11"/>
      <color rgb="FFFF0000"/>
      <name val="Arial Tur"/>
      <family val="2"/>
      <charset val="162"/>
    </font>
    <font>
      <b/>
      <sz val="11"/>
      <color rgb="FFFF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b/>
      <sz val="12"/>
      <color rgb="FFFF0000"/>
      <name val="Calibri"/>
      <family val="2"/>
      <charset val="162"/>
    </font>
    <font>
      <b/>
      <sz val="11"/>
      <name val="Arial Narrow"/>
      <family val="2"/>
    </font>
    <font>
      <sz val="10"/>
      <name val="Arial"/>
      <family val="2"/>
      <charset val="162"/>
    </font>
    <font>
      <b/>
      <sz val="11"/>
      <color rgb="FF0070C0"/>
      <name val="Calibri"/>
      <family val="2"/>
      <charset val="16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6" fillId="0" borderId="0"/>
    <xf numFmtId="0" fontId="27" fillId="0" borderId="0"/>
  </cellStyleXfs>
  <cellXfs count="158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4" fontId="0" fillId="2" borderId="0" xfId="0" applyNumberFormat="1" applyFill="1" applyAlignment="1">
      <alignment horizontal="center"/>
    </xf>
    <xf numFmtId="0" fontId="9" fillId="0" borderId="0" xfId="0" applyFont="1"/>
    <xf numFmtId="2" fontId="9" fillId="0" borderId="0" xfId="0" applyNumberFormat="1" applyFont="1"/>
    <xf numFmtId="0" fontId="0" fillId="0" borderId="0" xfId="0" applyAlignment="1"/>
    <xf numFmtId="0" fontId="0" fillId="0" borderId="2" xfId="0" applyBorder="1"/>
    <xf numFmtId="164" fontId="7" fillId="0" borderId="2" xfId="0" applyNumberFormat="1" applyFont="1" applyBorder="1" applyAlignment="1">
      <alignment horizontal="center"/>
    </xf>
    <xf numFmtId="165" fontId="0" fillId="0" borderId="2" xfId="0" applyNumberFormat="1" applyBorder="1"/>
    <xf numFmtId="165" fontId="8" fillId="0" borderId="2" xfId="0" applyNumberFormat="1" applyFont="1" applyBorder="1"/>
    <xf numFmtId="2" fontId="0" fillId="0" borderId="2" xfId="0" applyNumberFormat="1" applyBorder="1" applyAlignment="1">
      <alignment horizontal="right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164" fontId="9" fillId="0" borderId="0" xfId="0" applyNumberFormat="1" applyFont="1"/>
    <xf numFmtId="0" fontId="0" fillId="0" borderId="0" xfId="0" applyFill="1" applyBorder="1"/>
    <xf numFmtId="0" fontId="10" fillId="0" borderId="2" xfId="0" applyFont="1" applyBorder="1"/>
    <xf numFmtId="0" fontId="11" fillId="0" borderId="2" xfId="0" applyFont="1" applyBorder="1"/>
    <xf numFmtId="0" fontId="12" fillId="0" borderId="2" xfId="0" applyFont="1" applyBorder="1"/>
    <xf numFmtId="49" fontId="2" fillId="0" borderId="5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64" fontId="0" fillId="3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164" fontId="14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0" fontId="18" fillId="0" borderId="0" xfId="0" applyFont="1"/>
    <xf numFmtId="164" fontId="18" fillId="3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21" fillId="3" borderId="0" xfId="0" applyNumberFormat="1" applyFont="1" applyFill="1" applyAlignment="1">
      <alignment horizontal="center"/>
    </xf>
    <xf numFmtId="164" fontId="22" fillId="3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2" fontId="9" fillId="5" borderId="0" xfId="0" applyNumberFormat="1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4" fontId="24" fillId="3" borderId="0" xfId="0" applyNumberFormat="1" applyFont="1" applyFill="1" applyAlignment="1">
      <alignment horizontal="center"/>
    </xf>
    <xf numFmtId="164" fontId="18" fillId="0" borderId="0" xfId="0" applyNumberFormat="1" applyFont="1" applyFill="1" applyAlignment="1">
      <alignment horizontal="center"/>
    </xf>
    <xf numFmtId="164" fontId="23" fillId="0" borderId="0" xfId="0" applyNumberFormat="1" applyFont="1" applyFill="1" applyAlignment="1">
      <alignment horizontal="center"/>
    </xf>
    <xf numFmtId="0" fontId="25" fillId="0" borderId="2" xfId="0" applyFont="1" applyBorder="1"/>
    <xf numFmtId="0" fontId="6" fillId="0" borderId="0" xfId="2"/>
    <xf numFmtId="0" fontId="5" fillId="0" borderId="0" xfId="2" applyFont="1" applyAlignment="1">
      <alignment horizontal="center"/>
    </xf>
    <xf numFmtId="0" fontId="5" fillId="0" borderId="8" xfId="2" applyFont="1" applyFill="1" applyBorder="1" applyAlignment="1">
      <alignment horizontal="center"/>
    </xf>
    <xf numFmtId="0" fontId="5" fillId="7" borderId="8" xfId="2" applyFont="1" applyFill="1" applyBorder="1" applyAlignment="1">
      <alignment horizontal="center"/>
    </xf>
    <xf numFmtId="0" fontId="26" fillId="0" borderId="0" xfId="2" applyFont="1" applyAlignment="1">
      <alignment horizontal="center"/>
    </xf>
    <xf numFmtId="0" fontId="5" fillId="0" borderId="2" xfId="2" applyFont="1" applyFill="1" applyBorder="1" applyAlignment="1">
      <alignment horizontal="center"/>
    </xf>
    <xf numFmtId="0" fontId="5" fillId="7" borderId="2" xfId="2" applyFont="1" applyFill="1" applyBorder="1" applyAlignment="1">
      <alignment horizontal="center"/>
    </xf>
    <xf numFmtId="49" fontId="5" fillId="0" borderId="0" xfId="2" applyNumberFormat="1" applyFont="1" applyAlignment="1">
      <alignment horizontal="center"/>
    </xf>
    <xf numFmtId="0" fontId="5" fillId="0" borderId="0" xfId="2" applyNumberFormat="1" applyFont="1" applyAlignment="1">
      <alignment horizontal="center"/>
    </xf>
    <xf numFmtId="0" fontId="6" fillId="0" borderId="0" xfId="2" applyAlignment="1">
      <alignment horizontal="center"/>
    </xf>
    <xf numFmtId="2" fontId="27" fillId="8" borderId="2" xfId="2" applyNumberFormat="1" applyFont="1" applyFill="1" applyBorder="1" applyAlignment="1">
      <alignment horizontal="center"/>
    </xf>
    <xf numFmtId="2" fontId="27" fillId="7" borderId="2" xfId="2" applyNumberFormat="1" applyFont="1" applyFill="1" applyBorder="1" applyAlignment="1">
      <alignment horizontal="center"/>
    </xf>
    <xf numFmtId="2" fontId="27" fillId="8" borderId="9" xfId="2" applyNumberFormat="1" applyFont="1" applyFill="1" applyBorder="1" applyAlignment="1">
      <alignment horizontal="center"/>
    </xf>
    <xf numFmtId="2" fontId="27" fillId="8" borderId="5" xfId="2" applyNumberFormat="1" applyFont="1" applyFill="1" applyBorder="1" applyAlignment="1">
      <alignment horizontal="center"/>
    </xf>
    <xf numFmtId="2" fontId="27" fillId="0" borderId="5" xfId="2" applyNumberFormat="1" applyFont="1" applyFill="1" applyBorder="1" applyAlignment="1">
      <alignment horizontal="center"/>
    </xf>
    <xf numFmtId="2" fontId="27" fillId="0" borderId="2" xfId="2" applyNumberFormat="1" applyFont="1" applyFill="1" applyBorder="1" applyAlignment="1">
      <alignment horizontal="center"/>
    </xf>
    <xf numFmtId="2" fontId="27" fillId="0" borderId="9" xfId="2" applyNumberFormat="1" applyFont="1" applyFill="1" applyBorder="1" applyAlignment="1">
      <alignment horizontal="center"/>
    </xf>
    <xf numFmtId="164" fontId="27" fillId="0" borderId="0" xfId="2" applyNumberFormat="1" applyFont="1" applyFill="1" applyBorder="1" applyAlignment="1">
      <alignment horizontal="center"/>
    </xf>
    <xf numFmtId="2" fontId="27" fillId="0" borderId="0" xfId="2" applyNumberFormat="1" applyFont="1" applyFill="1" applyBorder="1" applyAlignment="1">
      <alignment horizontal="right"/>
    </xf>
    <xf numFmtId="0" fontId="0" fillId="5" borderId="0" xfId="0" applyNumberFormat="1" applyFill="1" applyAlignment="1">
      <alignment horizontal="center"/>
    </xf>
    <xf numFmtId="0" fontId="0" fillId="6" borderId="0" xfId="0" applyNumberFormat="1" applyFill="1" applyAlignment="1">
      <alignment horizontal="center"/>
    </xf>
    <xf numFmtId="0" fontId="0" fillId="0" borderId="0" xfId="0" applyBorder="1"/>
    <xf numFmtId="0" fontId="0" fillId="0" borderId="0" xfId="0" applyBorder="1" applyAlignment="1"/>
    <xf numFmtId="49" fontId="3" fillId="4" borderId="3" xfId="0" applyNumberFormat="1" applyFont="1" applyFill="1" applyBorder="1" applyAlignment="1"/>
    <xf numFmtId="0" fontId="0" fillId="0" borderId="0" xfId="0" applyFill="1" applyBorder="1" applyAlignment="1"/>
    <xf numFmtId="0" fontId="17" fillId="0" borderId="0" xfId="0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/>
    </xf>
    <xf numFmtId="0" fontId="14" fillId="0" borderId="0" xfId="0" applyFont="1" applyFill="1" applyBorder="1" applyAlignment="1">
      <alignment wrapText="1"/>
    </xf>
    <xf numFmtId="164" fontId="0" fillId="9" borderId="0" xfId="0" applyNumberFormat="1" applyFill="1" applyAlignment="1">
      <alignment horizontal="center"/>
    </xf>
    <xf numFmtId="164" fontId="0" fillId="9" borderId="1" xfId="0" applyNumberFormat="1" applyFill="1" applyBorder="1" applyAlignment="1">
      <alignment horizontal="center"/>
    </xf>
    <xf numFmtId="164" fontId="18" fillId="9" borderId="0" xfId="0" applyNumberFormat="1" applyFont="1" applyFill="1" applyAlignment="1">
      <alignment horizontal="center"/>
    </xf>
    <xf numFmtId="164" fontId="24" fillId="9" borderId="0" xfId="0" applyNumberFormat="1" applyFont="1" applyFill="1" applyAlignment="1">
      <alignment horizontal="center"/>
    </xf>
    <xf numFmtId="164" fontId="0" fillId="10" borderId="0" xfId="0" applyNumberForma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4" fontId="22" fillId="9" borderId="0" xfId="0" applyNumberFormat="1" applyFont="1" applyFill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164" fontId="0" fillId="10" borderId="0" xfId="0" applyNumberFormat="1" applyFill="1" applyBorder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6" borderId="0" xfId="0" applyNumberForma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164" fontId="20" fillId="0" borderId="12" xfId="0" applyNumberFormat="1" applyFont="1" applyFill="1" applyBorder="1" applyAlignment="1">
      <alignment horizontal="center" vertical="center"/>
    </xf>
    <xf numFmtId="164" fontId="20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0" fillId="11" borderId="0" xfId="0" applyNumberFormat="1" applyFill="1" applyAlignment="1">
      <alignment horizontal="center"/>
    </xf>
    <xf numFmtId="2" fontId="0" fillId="11" borderId="0" xfId="0" applyNumberFormat="1" applyFill="1" applyAlignment="1">
      <alignment horizontal="center"/>
    </xf>
    <xf numFmtId="2" fontId="0" fillId="12" borderId="0" xfId="0" applyNumberFormat="1" applyFill="1" applyAlignment="1">
      <alignment horizontal="center"/>
    </xf>
    <xf numFmtId="0" fontId="0" fillId="12" borderId="0" xfId="0" applyNumberFormat="1" applyFill="1" applyAlignment="1">
      <alignment horizontal="center"/>
    </xf>
    <xf numFmtId="2" fontId="0" fillId="13" borderId="0" xfId="0" applyNumberFormat="1" applyFill="1" applyAlignment="1">
      <alignment horizontal="center"/>
    </xf>
    <xf numFmtId="0" fontId="0" fillId="13" borderId="0" xfId="0" applyNumberFormat="1" applyFill="1" applyAlignment="1">
      <alignment horizontal="center"/>
    </xf>
    <xf numFmtId="1" fontId="17" fillId="0" borderId="0" xfId="0" applyNumberFormat="1" applyFont="1" applyAlignment="1">
      <alignment horizontal="center"/>
    </xf>
    <xf numFmtId="0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0" fillId="9" borderId="0" xfId="0" applyNumberFormat="1" applyFill="1" applyAlignment="1">
      <alignment horizontal="center"/>
    </xf>
    <xf numFmtId="2" fontId="0" fillId="9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0" fontId="0" fillId="14" borderId="0" xfId="0" applyNumberFormat="1" applyFill="1" applyAlignment="1">
      <alignment horizontal="center"/>
    </xf>
    <xf numFmtId="2" fontId="0" fillId="14" borderId="0" xfId="0" applyNumberFormat="1" applyFill="1" applyAlignment="1">
      <alignment horizontal="center"/>
    </xf>
    <xf numFmtId="0" fontId="17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5" fillId="4" borderId="2" xfId="0" applyFont="1" applyFill="1" applyBorder="1" applyAlignment="1">
      <alignment horizontal="center"/>
    </xf>
    <xf numFmtId="49" fontId="3" fillId="4" borderId="3" xfId="0" applyNumberFormat="1" applyFont="1" applyFill="1" applyBorder="1" applyAlignment="1">
      <alignment horizontal="center"/>
    </xf>
    <xf numFmtId="49" fontId="3" fillId="4" borderId="5" xfId="0" applyNumberFormat="1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3" fillId="0" borderId="5" xfId="0" applyNumberFormat="1" applyFont="1" applyFill="1" applyBorder="1" applyAlignment="1">
      <alignment horizontal="center" wrapText="1"/>
    </xf>
    <xf numFmtId="49" fontId="19" fillId="0" borderId="3" xfId="0" applyNumberFormat="1" applyFont="1" applyFill="1" applyBorder="1" applyAlignment="1">
      <alignment horizontal="center" wrapText="1"/>
    </xf>
    <xf numFmtId="49" fontId="19" fillId="0" borderId="5" xfId="0" applyNumberFormat="1" applyFont="1" applyFill="1" applyBorder="1" applyAlignment="1">
      <alignment horizont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49" fontId="3" fillId="4" borderId="10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 wrapText="1"/>
    </xf>
    <xf numFmtId="0" fontId="17" fillId="0" borderId="2" xfId="0" applyFont="1" applyFill="1" applyBorder="1" applyAlignment="1">
      <alignment horizontal="center" vertical="center"/>
    </xf>
    <xf numFmtId="164" fontId="20" fillId="0" borderId="12" xfId="0" applyNumberFormat="1" applyFont="1" applyFill="1" applyBorder="1" applyAlignment="1">
      <alignment horizontal="center" vertical="center"/>
    </xf>
    <xf numFmtId="49" fontId="3" fillId="4" borderId="12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3" xfId="3"/>
    <cellStyle name="Normal_IAM-ETo-İnput 2002-Hesaplama" xfId="2"/>
  </cellStyles>
  <dxfs count="0"/>
  <tableStyles count="0" defaultTableStyle="TableStyleMedium2" defaultPivotStyle="PivotStyleMedium9"/>
  <colors>
    <mruColors>
      <color rgb="FFCCD0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'2008'!$R$4:$R$368</c:f>
              <c:numCache>
                <c:formatCode>0.0</c:formatCode>
                <c:ptCount val="365"/>
                <c:pt idx="0">
                  <c:v>0.60259329959399988</c:v>
                </c:pt>
                <c:pt idx="1">
                  <c:v>0.68668054006500001</c:v>
                </c:pt>
                <c:pt idx="2">
                  <c:v>0.56490359201999985</c:v>
                </c:pt>
                <c:pt idx="3">
                  <c:v>0.55959933293999997</c:v>
                </c:pt>
                <c:pt idx="4">
                  <c:v>0.99123341557500011</c:v>
                </c:pt>
                <c:pt idx="5">
                  <c:v>0.90142936253999983</c:v>
                </c:pt>
                <c:pt idx="6">
                  <c:v>0.43799919353099998</c:v>
                </c:pt>
                <c:pt idx="7">
                  <c:v>0.59062924855799992</c:v>
                </c:pt>
                <c:pt idx="8">
                  <c:v>0.6464565753749999</c:v>
                </c:pt>
                <c:pt idx="9">
                  <c:v>0.64183008273300013</c:v>
                </c:pt>
                <c:pt idx="10">
                  <c:v>0.81654648320699996</c:v>
                </c:pt>
                <c:pt idx="11">
                  <c:v>0.71745629326874993</c:v>
                </c:pt>
                <c:pt idx="12">
                  <c:v>0.81206733109499996</c:v>
                </c:pt>
                <c:pt idx="13">
                  <c:v>0.67084143308999988</c:v>
                </c:pt>
                <c:pt idx="14">
                  <c:v>0.53254761163199993</c:v>
                </c:pt>
                <c:pt idx="15">
                  <c:v>0.72924721918200008</c:v>
                </c:pt>
                <c:pt idx="16">
                  <c:v>0.81632547241200004</c:v>
                </c:pt>
                <c:pt idx="17">
                  <c:v>0.72152657540999998</c:v>
                </c:pt>
                <c:pt idx="18">
                  <c:v>0.8836895627279997</c:v>
                </c:pt>
                <c:pt idx="19">
                  <c:v>0.93377060887499985</c:v>
                </c:pt>
                <c:pt idx="20">
                  <c:v>0.87231487381199968</c:v>
                </c:pt>
                <c:pt idx="21">
                  <c:v>0.80244599448599985</c:v>
                </c:pt>
                <c:pt idx="22">
                  <c:v>1.1089953341774996</c:v>
                </c:pt>
                <c:pt idx="23">
                  <c:v>0.93631223301749977</c:v>
                </c:pt>
                <c:pt idx="24">
                  <c:v>1.0372294455277498</c:v>
                </c:pt>
                <c:pt idx="25">
                  <c:v>1.0947106697939999</c:v>
                </c:pt>
                <c:pt idx="26">
                  <c:v>0.22401654181200004</c:v>
                </c:pt>
                <c:pt idx="27">
                  <c:v>0.23662889117999997</c:v>
                </c:pt>
                <c:pt idx="28">
                  <c:v>1.259201637486</c:v>
                </c:pt>
                <c:pt idx="29">
                  <c:v>1.3036690094400001</c:v>
                </c:pt>
                <c:pt idx="30">
                  <c:v>1.441977564951</c:v>
                </c:pt>
                <c:pt idx="31">
                  <c:v>1.0773760564394996</c:v>
                </c:pt>
                <c:pt idx="32">
                  <c:v>1.0755269327879997</c:v>
                </c:pt>
                <c:pt idx="33">
                  <c:v>1.0889570220974998</c:v>
                </c:pt>
                <c:pt idx="34">
                  <c:v>1.2925300653719995</c:v>
                </c:pt>
                <c:pt idx="35">
                  <c:v>1.212980913225</c:v>
                </c:pt>
                <c:pt idx="36">
                  <c:v>1.1902757375520001</c:v>
                </c:pt>
                <c:pt idx="37">
                  <c:v>0.55131879515399995</c:v>
                </c:pt>
                <c:pt idx="38">
                  <c:v>1.3844263539330004</c:v>
                </c:pt>
                <c:pt idx="39">
                  <c:v>1.6791958182509998</c:v>
                </c:pt>
                <c:pt idx="40">
                  <c:v>1.0455873370919999</c:v>
                </c:pt>
                <c:pt idx="41">
                  <c:v>1.0415096879242496</c:v>
                </c:pt>
                <c:pt idx="42">
                  <c:v>1.083026565765</c:v>
                </c:pt>
                <c:pt idx="43">
                  <c:v>1.5793063059374997</c:v>
                </c:pt>
                <c:pt idx="44">
                  <c:v>1.9927880352764999</c:v>
                </c:pt>
                <c:pt idx="45">
                  <c:v>1.1515399122149999</c:v>
                </c:pt>
                <c:pt idx="46">
                  <c:v>0.47062038687299995</c:v>
                </c:pt>
                <c:pt idx="47">
                  <c:v>0.68027122701000009</c:v>
                </c:pt>
                <c:pt idx="48">
                  <c:v>2.2386920128199996</c:v>
                </c:pt>
                <c:pt idx="49">
                  <c:v>2.0110950961289995</c:v>
                </c:pt>
                <c:pt idx="50">
                  <c:v>1.4981585090400003</c:v>
                </c:pt>
                <c:pt idx="51">
                  <c:v>1.7108003619359997</c:v>
                </c:pt>
                <c:pt idx="52">
                  <c:v>1.7493741126899998</c:v>
                </c:pt>
                <c:pt idx="53">
                  <c:v>0.81604552540500008</c:v>
                </c:pt>
                <c:pt idx="54">
                  <c:v>0.7853250249</c:v>
                </c:pt>
                <c:pt idx="55">
                  <c:v>1.2064316266664998</c:v>
                </c:pt>
                <c:pt idx="56">
                  <c:v>2.3913294348734992</c:v>
                </c:pt>
                <c:pt idx="57">
                  <c:v>2.3865408676484998</c:v>
                </c:pt>
                <c:pt idx="58">
                  <c:v>2.1330193847039998</c:v>
                </c:pt>
                <c:pt idx="59">
                  <c:v>2.5639904349539999</c:v>
                </c:pt>
                <c:pt idx="60">
                  <c:v>2.5594155114974995</c:v>
                </c:pt>
                <c:pt idx="61">
                  <c:v>1.6337117966399999</c:v>
                </c:pt>
                <c:pt idx="62">
                  <c:v>2.956741351722</c:v>
                </c:pt>
                <c:pt idx="63">
                  <c:v>2.7258366401324996</c:v>
                </c:pt>
                <c:pt idx="64">
                  <c:v>2.6078635334369999</c:v>
                </c:pt>
                <c:pt idx="65">
                  <c:v>2.8650660739559997</c:v>
                </c:pt>
                <c:pt idx="66">
                  <c:v>2.7766912240619996</c:v>
                </c:pt>
                <c:pt idx="67">
                  <c:v>2.6557393829849998</c:v>
                </c:pt>
                <c:pt idx="68">
                  <c:v>1.2630324912659998</c:v>
                </c:pt>
                <c:pt idx="69">
                  <c:v>3.7137769948619992</c:v>
                </c:pt>
                <c:pt idx="70">
                  <c:v>3.4465896777600009</c:v>
                </c:pt>
                <c:pt idx="71">
                  <c:v>1.7199354747959998</c:v>
                </c:pt>
                <c:pt idx="72">
                  <c:v>1.6970829585929996</c:v>
                </c:pt>
                <c:pt idx="73">
                  <c:v>3.2780321114399995</c:v>
                </c:pt>
                <c:pt idx="74">
                  <c:v>3.1303084960619993</c:v>
                </c:pt>
                <c:pt idx="75">
                  <c:v>2.9607048119789998</c:v>
                </c:pt>
                <c:pt idx="76">
                  <c:v>2.6127896184899995</c:v>
                </c:pt>
                <c:pt idx="77">
                  <c:v>3.2349350064150002</c:v>
                </c:pt>
                <c:pt idx="78">
                  <c:v>3.2382501683399987</c:v>
                </c:pt>
                <c:pt idx="79">
                  <c:v>1.9229412570299997</c:v>
                </c:pt>
                <c:pt idx="80">
                  <c:v>2.7089293143149997</c:v>
                </c:pt>
                <c:pt idx="81">
                  <c:v>3.5084579663069992</c:v>
                </c:pt>
                <c:pt idx="82">
                  <c:v>4.0141159312139996</c:v>
                </c:pt>
                <c:pt idx="83">
                  <c:v>4.0926042315449997</c:v>
                </c:pt>
                <c:pt idx="84">
                  <c:v>4.8850163359379994</c:v>
                </c:pt>
                <c:pt idx="85">
                  <c:v>4.2988662394920016</c:v>
                </c:pt>
                <c:pt idx="86">
                  <c:v>2.7448951376879998</c:v>
                </c:pt>
                <c:pt idx="87">
                  <c:v>3.2305147905149996</c:v>
                </c:pt>
                <c:pt idx="88">
                  <c:v>1.3527702410624998</c:v>
                </c:pt>
                <c:pt idx="89">
                  <c:v>4.6668786812729977</c:v>
                </c:pt>
                <c:pt idx="90">
                  <c:v>3.385089740538</c:v>
                </c:pt>
                <c:pt idx="91">
                  <c:v>3.781229489495999</c:v>
                </c:pt>
                <c:pt idx="92">
                  <c:v>3.5424825781972489</c:v>
                </c:pt>
                <c:pt idx="93">
                  <c:v>3.3664364294400002</c:v>
                </c:pt>
                <c:pt idx="94">
                  <c:v>3.4260135727454988</c:v>
                </c:pt>
                <c:pt idx="95">
                  <c:v>2.5405190885249995</c:v>
                </c:pt>
                <c:pt idx="96">
                  <c:v>3.0216006530279995</c:v>
                </c:pt>
                <c:pt idx="97">
                  <c:v>4.0379998311269993</c:v>
                </c:pt>
                <c:pt idx="98">
                  <c:v>4.2019198542652489</c:v>
                </c:pt>
                <c:pt idx="99">
                  <c:v>2.9054079110699997</c:v>
                </c:pt>
                <c:pt idx="100">
                  <c:v>3.4265513656799995</c:v>
                </c:pt>
                <c:pt idx="101">
                  <c:v>3.2136442998299994</c:v>
                </c:pt>
                <c:pt idx="102">
                  <c:v>4.032636635834999</c:v>
                </c:pt>
                <c:pt idx="103">
                  <c:v>4.002859114721999</c:v>
                </c:pt>
                <c:pt idx="104">
                  <c:v>4.2986599627500004</c:v>
                </c:pt>
                <c:pt idx="105">
                  <c:v>3.6280690085609995</c:v>
                </c:pt>
                <c:pt idx="106">
                  <c:v>6.2014413517627487</c:v>
                </c:pt>
                <c:pt idx="107">
                  <c:v>3.9226984993754987</c:v>
                </c:pt>
                <c:pt idx="108">
                  <c:v>4.2700980010094982</c:v>
                </c:pt>
                <c:pt idx="109">
                  <c:v>4.8549883359239985</c:v>
                </c:pt>
                <c:pt idx="110">
                  <c:v>4.5419486458860003</c:v>
                </c:pt>
                <c:pt idx="111">
                  <c:v>4.7654789639489987</c:v>
                </c:pt>
                <c:pt idx="112">
                  <c:v>5.2130847600359997</c:v>
                </c:pt>
                <c:pt idx="113">
                  <c:v>5.2540012252169994</c:v>
                </c:pt>
                <c:pt idx="114">
                  <c:v>5.3408142654930009</c:v>
                </c:pt>
                <c:pt idx="115">
                  <c:v>4.3878378185324998</c:v>
                </c:pt>
                <c:pt idx="116">
                  <c:v>4.1212656481432495</c:v>
                </c:pt>
                <c:pt idx="117">
                  <c:v>6.1232808841110007</c:v>
                </c:pt>
                <c:pt idx="118">
                  <c:v>5.4336830015520006</c:v>
                </c:pt>
                <c:pt idx="119">
                  <c:v>5.0189636117609986</c:v>
                </c:pt>
                <c:pt idx="120">
                  <c:v>5.0279661181440005</c:v>
                </c:pt>
                <c:pt idx="121">
                  <c:v>4.8362760886140004</c:v>
                </c:pt>
                <c:pt idx="122">
                  <c:v>4.6896722612639987</c:v>
                </c:pt>
                <c:pt idx="123">
                  <c:v>5.4034487247960001</c:v>
                </c:pt>
                <c:pt idx="124">
                  <c:v>5.3987780299949995</c:v>
                </c:pt>
                <c:pt idx="125">
                  <c:v>4.7433336822899994</c:v>
                </c:pt>
                <c:pt idx="126">
                  <c:v>4.7662893368639985</c:v>
                </c:pt>
                <c:pt idx="127">
                  <c:v>3.6487408849199996</c:v>
                </c:pt>
                <c:pt idx="128">
                  <c:v>3.6741718603979994</c:v>
                </c:pt>
                <c:pt idx="129">
                  <c:v>3.506085783774</c:v>
                </c:pt>
                <c:pt idx="130">
                  <c:v>4.3519235643449994</c:v>
                </c:pt>
                <c:pt idx="131">
                  <c:v>4.0237077997170001</c:v>
                </c:pt>
                <c:pt idx="132">
                  <c:v>4.7355393682529998</c:v>
                </c:pt>
                <c:pt idx="133">
                  <c:v>5.1216157590120011</c:v>
                </c:pt>
                <c:pt idx="134">
                  <c:v>2.3145723857699996</c:v>
                </c:pt>
                <c:pt idx="135">
                  <c:v>4.9548852152640004</c:v>
                </c:pt>
                <c:pt idx="136">
                  <c:v>4.4394880413240001</c:v>
                </c:pt>
                <c:pt idx="137">
                  <c:v>3.6852813363600001</c:v>
                </c:pt>
                <c:pt idx="138">
                  <c:v>5.7585099339900001</c:v>
                </c:pt>
                <c:pt idx="139">
                  <c:v>5.0998756638104998</c:v>
                </c:pt>
                <c:pt idx="140">
                  <c:v>5.6679691783049995</c:v>
                </c:pt>
                <c:pt idx="141">
                  <c:v>5.8655049433627493</c:v>
                </c:pt>
                <c:pt idx="142">
                  <c:v>6.0178587348959987</c:v>
                </c:pt>
                <c:pt idx="143">
                  <c:v>6.1735682069999998</c:v>
                </c:pt>
                <c:pt idx="144">
                  <c:v>6.4851713268704989</c:v>
                </c:pt>
                <c:pt idx="145">
                  <c:v>4.206940482824999</c:v>
                </c:pt>
                <c:pt idx="146">
                  <c:v>6.2210486927924986</c:v>
                </c:pt>
                <c:pt idx="147">
                  <c:v>6.3160759676159994</c:v>
                </c:pt>
                <c:pt idx="148">
                  <c:v>6.1126428978450003</c:v>
                </c:pt>
                <c:pt idx="149">
                  <c:v>6.5677998960944981</c:v>
                </c:pt>
                <c:pt idx="150">
                  <c:v>6.5640206114999984</c:v>
                </c:pt>
                <c:pt idx="151">
                  <c:v>5.8479161675939988</c:v>
                </c:pt>
                <c:pt idx="152">
                  <c:v>6.084058835025</c:v>
                </c:pt>
                <c:pt idx="153">
                  <c:v>6.7478426567279994</c:v>
                </c:pt>
                <c:pt idx="154">
                  <c:v>6.9130298084242483</c:v>
                </c:pt>
                <c:pt idx="155">
                  <c:v>6.0507727675413747</c:v>
                </c:pt>
                <c:pt idx="156">
                  <c:v>6.1390168527149998</c:v>
                </c:pt>
                <c:pt idx="157">
                  <c:v>6.2995443601499979</c:v>
                </c:pt>
                <c:pt idx="158">
                  <c:v>6.8012978010119989</c:v>
                </c:pt>
                <c:pt idx="159">
                  <c:v>6.2683376358959979</c:v>
                </c:pt>
                <c:pt idx="160">
                  <c:v>6.6500822150730006</c:v>
                </c:pt>
                <c:pt idx="161">
                  <c:v>5.4674534510279997</c:v>
                </c:pt>
                <c:pt idx="162">
                  <c:v>6.6504763509907505</c:v>
                </c:pt>
                <c:pt idx="163">
                  <c:v>6.3903503287890002</c:v>
                </c:pt>
                <c:pt idx="164">
                  <c:v>6.439775709577499</c:v>
                </c:pt>
                <c:pt idx="165">
                  <c:v>6.405224355292499</c:v>
                </c:pt>
                <c:pt idx="166">
                  <c:v>6.5804932827539995</c:v>
                </c:pt>
                <c:pt idx="167">
                  <c:v>6.9827402966804994</c:v>
                </c:pt>
                <c:pt idx="168">
                  <c:v>6.9466787019630001</c:v>
                </c:pt>
                <c:pt idx="169">
                  <c:v>7.4250786688199995</c:v>
                </c:pt>
                <c:pt idx="170">
                  <c:v>7.8755170865962469</c:v>
                </c:pt>
                <c:pt idx="171">
                  <c:v>6.9195238422839989</c:v>
                </c:pt>
                <c:pt idx="172">
                  <c:v>7.487786798388</c:v>
                </c:pt>
                <c:pt idx="173">
                  <c:v>7.5149121899609987</c:v>
                </c:pt>
                <c:pt idx="174">
                  <c:v>7.160974452308249</c:v>
                </c:pt>
                <c:pt idx="175">
                  <c:v>7.1911019071799984</c:v>
                </c:pt>
                <c:pt idx="176">
                  <c:v>7.3074567237209989</c:v>
                </c:pt>
                <c:pt idx="177">
                  <c:v>7.4518651771740014</c:v>
                </c:pt>
                <c:pt idx="178">
                  <c:v>7.1817089483925001</c:v>
                </c:pt>
                <c:pt idx="179">
                  <c:v>7.5298488361897498</c:v>
                </c:pt>
                <c:pt idx="180">
                  <c:v>7.4775705743891256</c:v>
                </c:pt>
                <c:pt idx="181">
                  <c:v>7.4863133930879977</c:v>
                </c:pt>
                <c:pt idx="182">
                  <c:v>7.8420155335874986</c:v>
                </c:pt>
                <c:pt idx="183">
                  <c:v>7.1729790219899989</c:v>
                </c:pt>
                <c:pt idx="184">
                  <c:v>7.5216751202880001</c:v>
                </c:pt>
                <c:pt idx="185">
                  <c:v>7.2298229984639981</c:v>
                </c:pt>
                <c:pt idx="186">
                  <c:v>6.8637407176259995</c:v>
                </c:pt>
                <c:pt idx="187">
                  <c:v>7.4275760908034982</c:v>
                </c:pt>
                <c:pt idx="188">
                  <c:v>7.7435552244149992</c:v>
                </c:pt>
                <c:pt idx="189">
                  <c:v>7.1140280759370018</c:v>
                </c:pt>
                <c:pt idx="190">
                  <c:v>7.1475701475914999</c:v>
                </c:pt>
                <c:pt idx="191">
                  <c:v>7.227229805136</c:v>
                </c:pt>
                <c:pt idx="192">
                  <c:v>7.0792704449099997</c:v>
                </c:pt>
                <c:pt idx="193">
                  <c:v>7.3092690122400006</c:v>
                </c:pt>
                <c:pt idx="194">
                  <c:v>7.4619580034789994</c:v>
                </c:pt>
                <c:pt idx="195">
                  <c:v>7.6840812194804977</c:v>
                </c:pt>
                <c:pt idx="196">
                  <c:v>7.4675569436189981</c:v>
                </c:pt>
                <c:pt idx="197">
                  <c:v>7.0414481308589991</c:v>
                </c:pt>
                <c:pt idx="198">
                  <c:v>7.0787842211609986</c:v>
                </c:pt>
                <c:pt idx="199">
                  <c:v>7.3716824607479996</c:v>
                </c:pt>
                <c:pt idx="200">
                  <c:v>7.2236494302569989</c:v>
                </c:pt>
                <c:pt idx="201">
                  <c:v>6.7611622406399974</c:v>
                </c:pt>
                <c:pt idx="202">
                  <c:v>7.3589964411149982</c:v>
                </c:pt>
                <c:pt idx="203">
                  <c:v>6.9596741367089985</c:v>
                </c:pt>
                <c:pt idx="204">
                  <c:v>5.8828432402305006</c:v>
                </c:pt>
                <c:pt idx="205">
                  <c:v>7.0361438717790001</c:v>
                </c:pt>
                <c:pt idx="206">
                  <c:v>7.3363796697599994</c:v>
                </c:pt>
                <c:pt idx="207">
                  <c:v>7.0459714851299982</c:v>
                </c:pt>
                <c:pt idx="208">
                  <c:v>6.8213140120124995</c:v>
                </c:pt>
                <c:pt idx="209">
                  <c:v>6.6183892670700004</c:v>
                </c:pt>
                <c:pt idx="210">
                  <c:v>6.4090183739399986</c:v>
                </c:pt>
                <c:pt idx="211">
                  <c:v>6.9477984899909968</c:v>
                </c:pt>
                <c:pt idx="212">
                  <c:v>6.7474374702704996</c:v>
                </c:pt>
                <c:pt idx="213">
                  <c:v>6.8092541896319982</c:v>
                </c:pt>
                <c:pt idx="214">
                  <c:v>6.9072651101879989</c:v>
                </c:pt>
                <c:pt idx="215">
                  <c:v>6.4826665378604993</c:v>
                </c:pt>
                <c:pt idx="216">
                  <c:v>6.6328931004918745</c:v>
                </c:pt>
                <c:pt idx="217">
                  <c:v>6.085988995968</c:v>
                </c:pt>
                <c:pt idx="218">
                  <c:v>6.3872709117119983</c:v>
                </c:pt>
                <c:pt idx="219">
                  <c:v>5.3617513548060005</c:v>
                </c:pt>
                <c:pt idx="220">
                  <c:v>5.450656630608</c:v>
                </c:pt>
                <c:pt idx="221">
                  <c:v>6.3050548959719999</c:v>
                </c:pt>
                <c:pt idx="222">
                  <c:v>6.3137258861624987</c:v>
                </c:pt>
                <c:pt idx="223">
                  <c:v>6.6923799977227505</c:v>
                </c:pt>
                <c:pt idx="224">
                  <c:v>6.6744032252249985</c:v>
                </c:pt>
                <c:pt idx="225">
                  <c:v>6.4708571943809998</c:v>
                </c:pt>
                <c:pt idx="226">
                  <c:v>6.1116999184529996</c:v>
                </c:pt>
                <c:pt idx="227">
                  <c:v>5.6202161125319989</c:v>
                </c:pt>
                <c:pt idx="228">
                  <c:v>6.4332558911249995</c:v>
                </c:pt>
                <c:pt idx="229">
                  <c:v>6.3039461584837495</c:v>
                </c:pt>
                <c:pt idx="230">
                  <c:v>5.8320954781852494</c:v>
                </c:pt>
                <c:pt idx="231">
                  <c:v>5.7922509153599986</c:v>
                </c:pt>
                <c:pt idx="232">
                  <c:v>4.6455806076614987</c:v>
                </c:pt>
                <c:pt idx="233">
                  <c:v>5.3679838592249993</c:v>
                </c:pt>
                <c:pt idx="234">
                  <c:v>4.4266473141344989</c:v>
                </c:pt>
                <c:pt idx="235">
                  <c:v>2.2933406153970002</c:v>
                </c:pt>
                <c:pt idx="236">
                  <c:v>4.5221018764950003</c:v>
                </c:pt>
                <c:pt idx="237">
                  <c:v>4.8507449286599993</c:v>
                </c:pt>
                <c:pt idx="238">
                  <c:v>5.3968184009459996</c:v>
                </c:pt>
                <c:pt idx="239">
                  <c:v>5.0682195509399994</c:v>
                </c:pt>
                <c:pt idx="240">
                  <c:v>4.6519457185574984</c:v>
                </c:pt>
                <c:pt idx="241">
                  <c:v>5.9839998811019992</c:v>
                </c:pt>
                <c:pt idx="242">
                  <c:v>6.0399229792634985</c:v>
                </c:pt>
                <c:pt idx="243">
                  <c:v>5.7399450272099983</c:v>
                </c:pt>
                <c:pt idx="244">
                  <c:v>4.9610735175239995</c:v>
                </c:pt>
                <c:pt idx="245">
                  <c:v>5.5908216767969989</c:v>
                </c:pt>
                <c:pt idx="246">
                  <c:v>5.8465422171517485</c:v>
                </c:pt>
                <c:pt idx="247">
                  <c:v>4.8838339281847496</c:v>
                </c:pt>
                <c:pt idx="248">
                  <c:v>4.933421383556249</c:v>
                </c:pt>
                <c:pt idx="249">
                  <c:v>4.8794542309304996</c:v>
                </c:pt>
                <c:pt idx="250">
                  <c:v>5.1777819690479996</c:v>
                </c:pt>
                <c:pt idx="251">
                  <c:v>4.3405488754290005</c:v>
                </c:pt>
                <c:pt idx="252">
                  <c:v>5.5024320928499995</c:v>
                </c:pt>
                <c:pt idx="253">
                  <c:v>5.432496910285499</c:v>
                </c:pt>
                <c:pt idx="254">
                  <c:v>4.8031613044964994</c:v>
                </c:pt>
                <c:pt idx="255">
                  <c:v>3.9112390896547491</c:v>
                </c:pt>
                <c:pt idx="256">
                  <c:v>3.3322534264799994</c:v>
                </c:pt>
                <c:pt idx="257">
                  <c:v>4.9892155587540001</c:v>
                </c:pt>
                <c:pt idx="258">
                  <c:v>4.6745551228859998</c:v>
                </c:pt>
                <c:pt idx="259">
                  <c:v>4.4888029167149996</c:v>
                </c:pt>
                <c:pt idx="260">
                  <c:v>4.3614270285299988</c:v>
                </c:pt>
                <c:pt idx="261">
                  <c:v>4.5421070369557492</c:v>
                </c:pt>
                <c:pt idx="262">
                  <c:v>4.2543178302464995</c:v>
                </c:pt>
                <c:pt idx="263">
                  <c:v>4.1242198257697487</c:v>
                </c:pt>
                <c:pt idx="264">
                  <c:v>4.3993524809520004</c:v>
                </c:pt>
                <c:pt idx="265">
                  <c:v>1.5343895453669998</c:v>
                </c:pt>
                <c:pt idx="266">
                  <c:v>3.6530800635284995</c:v>
                </c:pt>
                <c:pt idx="267">
                  <c:v>3.9311190106649994</c:v>
                </c:pt>
                <c:pt idx="268">
                  <c:v>3.200943546143999</c:v>
                </c:pt>
                <c:pt idx="269">
                  <c:v>2.4555625389269995</c:v>
                </c:pt>
                <c:pt idx="270">
                  <c:v>3.4584874255574998</c:v>
                </c:pt>
                <c:pt idx="271">
                  <c:v>3.5055553578659993</c:v>
                </c:pt>
                <c:pt idx="272">
                  <c:v>2.6126791130924993</c:v>
                </c:pt>
                <c:pt idx="273">
                  <c:v>3.8509510282919996</c:v>
                </c:pt>
                <c:pt idx="274">
                  <c:v>3.5123035541399985</c:v>
                </c:pt>
                <c:pt idx="275">
                  <c:v>3.4385743529280002</c:v>
                </c:pt>
                <c:pt idx="276">
                  <c:v>3.4935913068299991</c:v>
                </c:pt>
                <c:pt idx="277">
                  <c:v>3.4472527101449999</c:v>
                </c:pt>
                <c:pt idx="278">
                  <c:v>3.6709893049499995</c:v>
                </c:pt>
                <c:pt idx="279">
                  <c:v>3.9344341725899996</c:v>
                </c:pt>
                <c:pt idx="280">
                  <c:v>3.7865484826289997</c:v>
                </c:pt>
                <c:pt idx="281">
                  <c:v>3.1149261447300001</c:v>
                </c:pt>
                <c:pt idx="282">
                  <c:v>3.1695600132539998</c:v>
                </c:pt>
                <c:pt idx="283">
                  <c:v>3.0698252084969995</c:v>
                </c:pt>
                <c:pt idx="284">
                  <c:v>2.8048258982654999</c:v>
                </c:pt>
                <c:pt idx="285">
                  <c:v>3.1769859759659989</c:v>
                </c:pt>
                <c:pt idx="286">
                  <c:v>2.7945488962979987</c:v>
                </c:pt>
                <c:pt idx="287">
                  <c:v>2.1722930029755001</c:v>
                </c:pt>
                <c:pt idx="288">
                  <c:v>3.2525716678559999</c:v>
                </c:pt>
                <c:pt idx="289">
                  <c:v>3.2114194578269992</c:v>
                </c:pt>
                <c:pt idx="290">
                  <c:v>2.9833289503604994</c:v>
                </c:pt>
                <c:pt idx="291">
                  <c:v>2.9079937373714997</c:v>
                </c:pt>
                <c:pt idx="292">
                  <c:v>2.9698399248389995</c:v>
                </c:pt>
                <c:pt idx="293">
                  <c:v>2.9130475175505</c:v>
                </c:pt>
                <c:pt idx="294">
                  <c:v>1.3691618750250001</c:v>
                </c:pt>
                <c:pt idx="295">
                  <c:v>2.3440957444687491</c:v>
                </c:pt>
                <c:pt idx="296">
                  <c:v>2.5659426969764998</c:v>
                </c:pt>
                <c:pt idx="297">
                  <c:v>2.4596291375550003</c:v>
                </c:pt>
                <c:pt idx="298">
                  <c:v>1.9500813826559997</c:v>
                </c:pt>
                <c:pt idx="299">
                  <c:v>2.1311518434862493</c:v>
                </c:pt>
                <c:pt idx="300">
                  <c:v>1.7006412323925</c:v>
                </c:pt>
                <c:pt idx="301">
                  <c:v>1.6783928123624996</c:v>
                </c:pt>
                <c:pt idx="302">
                  <c:v>2.2917346036200001</c:v>
                </c:pt>
                <c:pt idx="303">
                  <c:v>2.1788791246664996</c:v>
                </c:pt>
                <c:pt idx="304">
                  <c:v>2.5921103751044994</c:v>
                </c:pt>
                <c:pt idx="305">
                  <c:v>2.0752913650499996</c:v>
                </c:pt>
                <c:pt idx="306">
                  <c:v>2.0322458292104999</c:v>
                </c:pt>
                <c:pt idx="307">
                  <c:v>2.0018273767919994</c:v>
                </c:pt>
                <c:pt idx="308">
                  <c:v>1.8485048212740001</c:v>
                </c:pt>
                <c:pt idx="309">
                  <c:v>1.9802567231999997</c:v>
                </c:pt>
                <c:pt idx="310">
                  <c:v>1.9612497948299994</c:v>
                </c:pt>
                <c:pt idx="311">
                  <c:v>1.601945178372</c:v>
                </c:pt>
                <c:pt idx="312">
                  <c:v>1.6830856082429997</c:v>
                </c:pt>
                <c:pt idx="313">
                  <c:v>1.922867586765</c:v>
                </c:pt>
                <c:pt idx="314">
                  <c:v>1.7750408330159999</c:v>
                </c:pt>
                <c:pt idx="315">
                  <c:v>1.4827761577079996</c:v>
                </c:pt>
                <c:pt idx="316">
                  <c:v>0.95983514863199992</c:v>
                </c:pt>
                <c:pt idx="317">
                  <c:v>1.2808680624225</c:v>
                </c:pt>
                <c:pt idx="318">
                  <c:v>1.6775824394474996</c:v>
                </c:pt>
                <c:pt idx="319">
                  <c:v>1.4705247926384994</c:v>
                </c:pt>
                <c:pt idx="320">
                  <c:v>1.5177326984505002</c:v>
                </c:pt>
                <c:pt idx="321">
                  <c:v>1.343392016328</c:v>
                </c:pt>
                <c:pt idx="322">
                  <c:v>0.75108308572799987</c:v>
                </c:pt>
                <c:pt idx="323">
                  <c:v>1.0222467553833749</c:v>
                </c:pt>
                <c:pt idx="324">
                  <c:v>1.025725833648</c:v>
                </c:pt>
                <c:pt idx="325">
                  <c:v>1.179976634505</c:v>
                </c:pt>
                <c:pt idx="326">
                  <c:v>0.68674684330349989</c:v>
                </c:pt>
                <c:pt idx="327">
                  <c:v>1.41932027495025</c:v>
                </c:pt>
                <c:pt idx="328">
                  <c:v>1.1870489799449999</c:v>
                </c:pt>
                <c:pt idx="329">
                  <c:v>1.4720055649649999</c:v>
                </c:pt>
                <c:pt idx="330">
                  <c:v>1.6620564310987498</c:v>
                </c:pt>
                <c:pt idx="331">
                  <c:v>0.19941067330199996</c:v>
                </c:pt>
                <c:pt idx="332">
                  <c:v>0.91639916038799973</c:v>
                </c:pt>
                <c:pt idx="333">
                  <c:v>1.1339621869859997</c:v>
                </c:pt>
                <c:pt idx="334">
                  <c:v>1.4932262847982496</c:v>
                </c:pt>
                <c:pt idx="335">
                  <c:v>1.1277517836464999</c:v>
                </c:pt>
                <c:pt idx="336">
                  <c:v>1.0922058807840003</c:v>
                </c:pt>
                <c:pt idx="337">
                  <c:v>1.0025049661200001</c:v>
                </c:pt>
                <c:pt idx="338">
                  <c:v>0.98233404756300002</c:v>
                </c:pt>
                <c:pt idx="339">
                  <c:v>0.81599395621949988</c:v>
                </c:pt>
                <c:pt idx="340">
                  <c:v>0.75445718386499994</c:v>
                </c:pt>
                <c:pt idx="341">
                  <c:v>0.82269058330799971</c:v>
                </c:pt>
                <c:pt idx="342">
                  <c:v>7.3265078542499987E-2</c:v>
                </c:pt>
                <c:pt idx="343">
                  <c:v>1.0695449072700001</c:v>
                </c:pt>
                <c:pt idx="344">
                  <c:v>1.131177450969</c:v>
                </c:pt>
                <c:pt idx="345">
                  <c:v>1.0040520416850001</c:v>
                </c:pt>
                <c:pt idx="346">
                  <c:v>0.80845748810999996</c:v>
                </c:pt>
                <c:pt idx="347">
                  <c:v>0.83339487281249991</c:v>
                </c:pt>
                <c:pt idx="348">
                  <c:v>0.70025060287799989</c:v>
                </c:pt>
                <c:pt idx="349">
                  <c:v>0.71860923291599976</c:v>
                </c:pt>
                <c:pt idx="350">
                  <c:v>0.786533217246</c:v>
                </c:pt>
                <c:pt idx="351">
                  <c:v>0.85166509853249983</c:v>
                </c:pt>
                <c:pt idx="352">
                  <c:v>0.70081786391849965</c:v>
                </c:pt>
                <c:pt idx="353">
                  <c:v>0.84099027713399988</c:v>
                </c:pt>
                <c:pt idx="354">
                  <c:v>0.41217039862199989</c:v>
                </c:pt>
                <c:pt idx="355">
                  <c:v>0.25036102857599996</c:v>
                </c:pt>
                <c:pt idx="356">
                  <c:v>0.63687944092499993</c:v>
                </c:pt>
                <c:pt idx="357">
                  <c:v>0.45215861846400007</c:v>
                </c:pt>
                <c:pt idx="358">
                  <c:v>0.91710639493199986</c:v>
                </c:pt>
                <c:pt idx="359">
                  <c:v>0.89818787087999974</c:v>
                </c:pt>
                <c:pt idx="360">
                  <c:v>0.84687653130749985</c:v>
                </c:pt>
                <c:pt idx="361">
                  <c:v>0.77916619074599991</c:v>
                </c:pt>
                <c:pt idx="362">
                  <c:v>0.30764702663999993</c:v>
                </c:pt>
                <c:pt idx="363">
                  <c:v>0.78314438505599981</c:v>
                </c:pt>
                <c:pt idx="364">
                  <c:v>0.36169153304399992</c:v>
                </c:pt>
              </c:numCache>
            </c:numRef>
          </c:xVal>
          <c:yVal>
            <c:numRef>
              <c:f>'2008'!$S$4:$S$368</c:f>
              <c:numCache>
                <c:formatCode>0.0</c:formatCode>
                <c:ptCount val="365"/>
                <c:pt idx="0">
                  <c:v>-1.456291206271072</c:v>
                </c:pt>
                <c:pt idx="1">
                  <c:v>0.3913836509910435</c:v>
                </c:pt>
                <c:pt idx="2">
                  <c:v>5.1072467436908089E-2</c:v>
                </c:pt>
                <c:pt idx="3">
                  <c:v>0.47876743311696662</c:v>
                </c:pt>
                <c:pt idx="4">
                  <c:v>0.64742146548193513</c:v>
                </c:pt>
                <c:pt idx="5">
                  <c:v>0.35881836673856554</c:v>
                </c:pt>
                <c:pt idx="6">
                  <c:v>-0.39658934335405249</c:v>
                </c:pt>
                <c:pt idx="7">
                  <c:v>-1.9977277588611491</c:v>
                </c:pt>
                <c:pt idx="8">
                  <c:v>-1.3026370826124516</c:v>
                </c:pt>
                <c:pt idx="9">
                  <c:v>-2.3040193932171249</c:v>
                </c:pt>
                <c:pt idx="10">
                  <c:v>-1.6498917207858477</c:v>
                </c:pt>
                <c:pt idx="11">
                  <c:v>-1.5378031312664178</c:v>
                </c:pt>
                <c:pt idx="12">
                  <c:v>-1.3505449900160063</c:v>
                </c:pt>
                <c:pt idx="13">
                  <c:v>-1.6377096792005399</c:v>
                </c:pt>
                <c:pt idx="14">
                  <c:v>-1.4451544498482365</c:v>
                </c:pt>
                <c:pt idx="15">
                  <c:v>-1.6253928950816157</c:v>
                </c:pt>
                <c:pt idx="16">
                  <c:v>-0.7368256962805162</c:v>
                </c:pt>
                <c:pt idx="17">
                  <c:v>-0.48480772658167742</c:v>
                </c:pt>
                <c:pt idx="18">
                  <c:v>-0.47220540471696748</c:v>
                </c:pt>
                <c:pt idx="19">
                  <c:v>-0.43898268665607032</c:v>
                </c:pt>
                <c:pt idx="20">
                  <c:v>-0.69411964043647056</c:v>
                </c:pt>
                <c:pt idx="21">
                  <c:v>-0.16406539696199834</c:v>
                </c:pt>
                <c:pt idx="22">
                  <c:v>0.34141970349760792</c:v>
                </c:pt>
                <c:pt idx="23">
                  <c:v>0.29155812563209493</c:v>
                </c:pt>
                <c:pt idx="24">
                  <c:v>0.63921555214029346</c:v>
                </c:pt>
                <c:pt idx="25">
                  <c:v>0.22361168921035232</c:v>
                </c:pt>
                <c:pt idx="26">
                  <c:v>3.8834502405001081E-2</c:v>
                </c:pt>
                <c:pt idx="27">
                  <c:v>0.28887493273268772</c:v>
                </c:pt>
                <c:pt idx="28">
                  <c:v>1.1533203242860615</c:v>
                </c:pt>
                <c:pt idx="29">
                  <c:v>1.0062959511970722</c:v>
                </c:pt>
                <c:pt idx="30">
                  <c:v>1.0924632925427726</c:v>
                </c:pt>
                <c:pt idx="31">
                  <c:v>4.1683382875060501E-2</c:v>
                </c:pt>
                <c:pt idx="32">
                  <c:v>-0.49845890760273937</c:v>
                </c:pt>
                <c:pt idx="33">
                  <c:v>0.31820542809157082</c:v>
                </c:pt>
                <c:pt idx="34">
                  <c:v>0.22134516574270194</c:v>
                </c:pt>
                <c:pt idx="35">
                  <c:v>0.35115655849457689</c:v>
                </c:pt>
                <c:pt idx="36">
                  <c:v>0.88663591816706322</c:v>
                </c:pt>
                <c:pt idx="37">
                  <c:v>0.67619138459624117</c:v>
                </c:pt>
                <c:pt idx="38">
                  <c:v>1.1774469550793656</c:v>
                </c:pt>
                <c:pt idx="39">
                  <c:v>1.7769084346084425</c:v>
                </c:pt>
                <c:pt idx="40">
                  <c:v>1.2501695977034633</c:v>
                </c:pt>
                <c:pt idx="41">
                  <c:v>1.0205310008817723</c:v>
                </c:pt>
                <c:pt idx="42">
                  <c:v>0.87639256757713924</c:v>
                </c:pt>
                <c:pt idx="43">
                  <c:v>1.6690582178572788</c:v>
                </c:pt>
                <c:pt idx="44">
                  <c:v>1.6983572807479657</c:v>
                </c:pt>
                <c:pt idx="45">
                  <c:v>0.77654546157561732</c:v>
                </c:pt>
                <c:pt idx="46">
                  <c:v>0.21369383976381964</c:v>
                </c:pt>
                <c:pt idx="47">
                  <c:v>0.7876610277799716</c:v>
                </c:pt>
                <c:pt idx="48">
                  <c:v>2.7080506333215695</c:v>
                </c:pt>
                <c:pt idx="49">
                  <c:v>1.8989967069665963</c:v>
                </c:pt>
                <c:pt idx="50">
                  <c:v>-0.89841289309520289</c:v>
                </c:pt>
                <c:pt idx="51">
                  <c:v>-7.1624892048115618E-2</c:v>
                </c:pt>
                <c:pt idx="52">
                  <c:v>0.91551051771807812</c:v>
                </c:pt>
                <c:pt idx="53">
                  <c:v>0.87317056311311725</c:v>
                </c:pt>
                <c:pt idx="54">
                  <c:v>0.69696192679687152</c:v>
                </c:pt>
                <c:pt idx="55">
                  <c:v>1.4773059819694654</c:v>
                </c:pt>
                <c:pt idx="56">
                  <c:v>2.2212480051969816</c:v>
                </c:pt>
                <c:pt idx="57">
                  <c:v>3.3175425614283389</c:v>
                </c:pt>
                <c:pt idx="58">
                  <c:v>3.2723548916286167</c:v>
                </c:pt>
                <c:pt idx="59">
                  <c:v>3.8338150291383255</c:v>
                </c:pt>
                <c:pt idx="60">
                  <c:v>3.7211076737317592</c:v>
                </c:pt>
                <c:pt idx="61">
                  <c:v>2.6633526261659743</c:v>
                </c:pt>
                <c:pt idx="62">
                  <c:v>3.0625133939196769</c:v>
                </c:pt>
                <c:pt idx="63">
                  <c:v>3.8308128054044244</c:v>
                </c:pt>
                <c:pt idx="64">
                  <c:v>5.4140977523879892</c:v>
                </c:pt>
                <c:pt idx="65">
                  <c:v>5.5300709695607155</c:v>
                </c:pt>
                <c:pt idx="66">
                  <c:v>5.101447441528026</c:v>
                </c:pt>
                <c:pt idx="67">
                  <c:v>4.8759186970726178</c:v>
                </c:pt>
                <c:pt idx="68">
                  <c:v>2.4045478405649381</c:v>
                </c:pt>
                <c:pt idx="69">
                  <c:v>6.1821135306432264</c:v>
                </c:pt>
                <c:pt idx="70">
                  <c:v>4.5593546286794222</c:v>
                </c:pt>
                <c:pt idx="71">
                  <c:v>3.0415670814285716</c:v>
                </c:pt>
                <c:pt idx="72">
                  <c:v>2.4701240989840159</c:v>
                </c:pt>
                <c:pt idx="73">
                  <c:v>4.6103676278759966</c:v>
                </c:pt>
                <c:pt idx="74">
                  <c:v>4.1419837003351381</c:v>
                </c:pt>
                <c:pt idx="75">
                  <c:v>4.3213463692774612</c:v>
                </c:pt>
                <c:pt idx="76">
                  <c:v>4.3561553111180098</c:v>
                </c:pt>
                <c:pt idx="77">
                  <c:v>5.620894604411399</c:v>
                </c:pt>
                <c:pt idx="78">
                  <c:v>5.4545933827559541</c:v>
                </c:pt>
                <c:pt idx="79">
                  <c:v>3.485689090531757</c:v>
                </c:pt>
                <c:pt idx="80">
                  <c:v>3.6135994228323947</c:v>
                </c:pt>
                <c:pt idx="81">
                  <c:v>6.0400700028346455</c:v>
                </c:pt>
                <c:pt idx="82">
                  <c:v>6.9783678081678895</c:v>
                </c:pt>
                <c:pt idx="83">
                  <c:v>8.3812972711126239</c:v>
                </c:pt>
                <c:pt idx="84">
                  <c:v>8.141749221666668</c:v>
                </c:pt>
                <c:pt idx="85">
                  <c:v>6.9712690326640923</c:v>
                </c:pt>
                <c:pt idx="86">
                  <c:v>5.3632699100890218</c:v>
                </c:pt>
                <c:pt idx="87">
                  <c:v>5.6861327499302989</c:v>
                </c:pt>
                <c:pt idx="88">
                  <c:v>2.7677170072354014</c:v>
                </c:pt>
                <c:pt idx="89">
                  <c:v>8.0414205704082118</c:v>
                </c:pt>
                <c:pt idx="90">
                  <c:v>4.9965938635791636</c:v>
                </c:pt>
                <c:pt idx="91">
                  <c:v>5.0633247043001699</c:v>
                </c:pt>
                <c:pt idx="92">
                  <c:v>5.4200147048838723</c:v>
                </c:pt>
                <c:pt idx="93">
                  <c:v>5.838654294054316</c:v>
                </c:pt>
                <c:pt idx="94">
                  <c:v>4.9236514436635082</c:v>
                </c:pt>
                <c:pt idx="95">
                  <c:v>4.3137971561949975</c:v>
                </c:pt>
                <c:pt idx="96">
                  <c:v>5.326183055428932</c:v>
                </c:pt>
                <c:pt idx="97">
                  <c:v>4.7595639982211742</c:v>
                </c:pt>
                <c:pt idx="98">
                  <c:v>7.2039844941470959</c:v>
                </c:pt>
                <c:pt idx="99">
                  <c:v>4.1608999968489764</c:v>
                </c:pt>
                <c:pt idx="100">
                  <c:v>5.4562598937010689</c:v>
                </c:pt>
                <c:pt idx="101">
                  <c:v>4.7538631017535167</c:v>
                </c:pt>
                <c:pt idx="102">
                  <c:v>6.798260918173674</c:v>
                </c:pt>
                <c:pt idx="103">
                  <c:v>8.5188780606964762</c:v>
                </c:pt>
                <c:pt idx="104">
                  <c:v>8.1260904931209357</c:v>
                </c:pt>
                <c:pt idx="105">
                  <c:v>7.0432537294998925</c:v>
                </c:pt>
                <c:pt idx="106">
                  <c:v>9.28687655284104</c:v>
                </c:pt>
                <c:pt idx="107">
                  <c:v>6.5379023455120828</c:v>
                </c:pt>
                <c:pt idx="108">
                  <c:v>7.3813594595545693</c:v>
                </c:pt>
                <c:pt idx="109">
                  <c:v>8.7857470718602855</c:v>
                </c:pt>
                <c:pt idx="110">
                  <c:v>8.6812921428940548</c:v>
                </c:pt>
                <c:pt idx="111">
                  <c:v>9.1379100771895221</c:v>
                </c:pt>
                <c:pt idx="112">
                  <c:v>9.7940347899082472</c:v>
                </c:pt>
                <c:pt idx="113">
                  <c:v>12.275659029821984</c:v>
                </c:pt>
                <c:pt idx="114">
                  <c:v>12.261820827047368</c:v>
                </c:pt>
                <c:pt idx="115">
                  <c:v>8.4639362829144034</c:v>
                </c:pt>
                <c:pt idx="116">
                  <c:v>6.9412423585465568</c:v>
                </c:pt>
                <c:pt idx="117">
                  <c:v>8.9943940100030897</c:v>
                </c:pt>
                <c:pt idx="118">
                  <c:v>10.117371441244316</c:v>
                </c:pt>
                <c:pt idx="119">
                  <c:v>7.5881274033076593</c:v>
                </c:pt>
                <c:pt idx="120">
                  <c:v>8.5578676365204736</c:v>
                </c:pt>
                <c:pt idx="121">
                  <c:v>9.0817206510202926</c:v>
                </c:pt>
                <c:pt idx="122">
                  <c:v>8.8966759216879634</c:v>
                </c:pt>
                <c:pt idx="123">
                  <c:v>7.4115389872310438</c:v>
                </c:pt>
                <c:pt idx="124">
                  <c:v>8.717057243205204</c:v>
                </c:pt>
                <c:pt idx="125">
                  <c:v>9.0927663069839753</c:v>
                </c:pt>
                <c:pt idx="126">
                  <c:v>6.7794817829145622</c:v>
                </c:pt>
                <c:pt idx="127">
                  <c:v>6.5369496905635422</c:v>
                </c:pt>
                <c:pt idx="128">
                  <c:v>5.829726460175932</c:v>
                </c:pt>
                <c:pt idx="129">
                  <c:v>4.3038271600025144</c:v>
                </c:pt>
                <c:pt idx="130">
                  <c:v>6.5508607909169232</c:v>
                </c:pt>
                <c:pt idx="131">
                  <c:v>6.3743403436319825</c:v>
                </c:pt>
                <c:pt idx="132">
                  <c:v>7.9161212945169384</c:v>
                </c:pt>
                <c:pt idx="133">
                  <c:v>8.3468372904329726</c:v>
                </c:pt>
                <c:pt idx="134">
                  <c:v>4.4205357724550023</c:v>
                </c:pt>
                <c:pt idx="135">
                  <c:v>9.0518625707570539</c:v>
                </c:pt>
                <c:pt idx="136">
                  <c:v>7.4599584539913373</c:v>
                </c:pt>
                <c:pt idx="137">
                  <c:v>6.5633389341132045</c:v>
                </c:pt>
                <c:pt idx="138">
                  <c:v>8.0812236394446373</c:v>
                </c:pt>
                <c:pt idx="139">
                  <c:v>9.027365582256996</c:v>
                </c:pt>
                <c:pt idx="140">
                  <c:v>10.23648767861037</c:v>
                </c:pt>
                <c:pt idx="141">
                  <c:v>11.004072644268968</c:v>
                </c:pt>
                <c:pt idx="142">
                  <c:v>14.917564734613697</c:v>
                </c:pt>
                <c:pt idx="143">
                  <c:v>11.977910568424923</c:v>
                </c:pt>
                <c:pt idx="144">
                  <c:v>13.975297429333155</c:v>
                </c:pt>
                <c:pt idx="145">
                  <c:v>8.0395185520915859</c:v>
                </c:pt>
                <c:pt idx="146">
                  <c:v>11.027712593420368</c:v>
                </c:pt>
                <c:pt idx="147">
                  <c:v>10.457627695587822</c:v>
                </c:pt>
                <c:pt idx="148">
                  <c:v>10.916349190023148</c:v>
                </c:pt>
                <c:pt idx="149">
                  <c:v>12.280892083864462</c:v>
                </c:pt>
                <c:pt idx="150">
                  <c:v>11.697319529916831</c:v>
                </c:pt>
                <c:pt idx="151">
                  <c:v>11.108223826722543</c:v>
                </c:pt>
                <c:pt idx="152">
                  <c:v>12.347706470354252</c:v>
                </c:pt>
                <c:pt idx="153">
                  <c:v>13.179684598836847</c:v>
                </c:pt>
                <c:pt idx="154">
                  <c:v>11.929626840799996</c:v>
                </c:pt>
                <c:pt idx="155">
                  <c:v>11.203514951275441</c:v>
                </c:pt>
                <c:pt idx="156">
                  <c:v>14.19049412877424</c:v>
                </c:pt>
                <c:pt idx="157">
                  <c:v>13.345828292799618</c:v>
                </c:pt>
                <c:pt idx="158">
                  <c:v>11.218687484699297</c:v>
                </c:pt>
                <c:pt idx="159">
                  <c:v>9.4563494076520733</c:v>
                </c:pt>
                <c:pt idx="160">
                  <c:v>10.849326649981537</c:v>
                </c:pt>
                <c:pt idx="161">
                  <c:v>9.4558827073784197</c:v>
                </c:pt>
                <c:pt idx="162">
                  <c:v>10.412900920407459</c:v>
                </c:pt>
                <c:pt idx="163">
                  <c:v>8.6562715598486211</c:v>
                </c:pt>
                <c:pt idx="164">
                  <c:v>11.604098484347146</c:v>
                </c:pt>
                <c:pt idx="165">
                  <c:v>11.773382050466514</c:v>
                </c:pt>
                <c:pt idx="166">
                  <c:v>14.250243389438493</c:v>
                </c:pt>
                <c:pt idx="167">
                  <c:v>13.401570839402291</c:v>
                </c:pt>
                <c:pt idx="168">
                  <c:v>15.216689287132311</c:v>
                </c:pt>
                <c:pt idx="169">
                  <c:v>14.936366554795944</c:v>
                </c:pt>
                <c:pt idx="170">
                  <c:v>14.093857861500469</c:v>
                </c:pt>
                <c:pt idx="171">
                  <c:v>16.994475066946528</c:v>
                </c:pt>
                <c:pt idx="172">
                  <c:v>16.236811587635856</c:v>
                </c:pt>
                <c:pt idx="173">
                  <c:v>13.638092325738182</c:v>
                </c:pt>
                <c:pt idx="174">
                  <c:v>15.741976728957267</c:v>
                </c:pt>
                <c:pt idx="175">
                  <c:v>14.79287632478124</c:v>
                </c:pt>
                <c:pt idx="176">
                  <c:v>16.753197259392547</c:v>
                </c:pt>
                <c:pt idx="177">
                  <c:v>16.721858378800388</c:v>
                </c:pt>
                <c:pt idx="178">
                  <c:v>16.679152106905526</c:v>
                </c:pt>
                <c:pt idx="179">
                  <c:v>17.362149984089708</c:v>
                </c:pt>
                <c:pt idx="180">
                  <c:v>15.185836137743951</c:v>
                </c:pt>
                <c:pt idx="181">
                  <c:v>14.560884219741574</c:v>
                </c:pt>
                <c:pt idx="182">
                  <c:v>13.740048944148477</c:v>
                </c:pt>
                <c:pt idx="183">
                  <c:v>15.639229689396375</c:v>
                </c:pt>
                <c:pt idx="184">
                  <c:v>16.948856730308357</c:v>
                </c:pt>
                <c:pt idx="185">
                  <c:v>13.044367745050797</c:v>
                </c:pt>
                <c:pt idx="186">
                  <c:v>14.805972862157274</c:v>
                </c:pt>
                <c:pt idx="187">
                  <c:v>14.535590650127951</c:v>
                </c:pt>
                <c:pt idx="188">
                  <c:v>17.971388195840358</c:v>
                </c:pt>
                <c:pt idx="189">
                  <c:v>15.853829710598417</c:v>
                </c:pt>
                <c:pt idx="190">
                  <c:v>14.854098812599974</c:v>
                </c:pt>
                <c:pt idx="191">
                  <c:v>15.388267184931358</c:v>
                </c:pt>
                <c:pt idx="192">
                  <c:v>17.170678815916265</c:v>
                </c:pt>
                <c:pt idx="193">
                  <c:v>16.659350535203274</c:v>
                </c:pt>
                <c:pt idx="194">
                  <c:v>12.716565482239396</c:v>
                </c:pt>
                <c:pt idx="195">
                  <c:v>14.601466975361557</c:v>
                </c:pt>
                <c:pt idx="196">
                  <c:v>16.286924772923282</c:v>
                </c:pt>
                <c:pt idx="197">
                  <c:v>14.024007305346235</c:v>
                </c:pt>
                <c:pt idx="198">
                  <c:v>15.529200230657917</c:v>
                </c:pt>
                <c:pt idx="199">
                  <c:v>15.396785593189124</c:v>
                </c:pt>
                <c:pt idx="200">
                  <c:v>17.042012828920708</c:v>
                </c:pt>
                <c:pt idx="201">
                  <c:v>16.717411431922436</c:v>
                </c:pt>
                <c:pt idx="202">
                  <c:v>15.378363704591568</c:v>
                </c:pt>
                <c:pt idx="203">
                  <c:v>14.03968778559353</c:v>
                </c:pt>
                <c:pt idx="204">
                  <c:v>13.211600541283104</c:v>
                </c:pt>
                <c:pt idx="205">
                  <c:v>14.96540069268303</c:v>
                </c:pt>
                <c:pt idx="206">
                  <c:v>15.395824381072259</c:v>
                </c:pt>
                <c:pt idx="207">
                  <c:v>15.334069935425722</c:v>
                </c:pt>
                <c:pt idx="208">
                  <c:v>15.479825690870619</c:v>
                </c:pt>
                <c:pt idx="209">
                  <c:v>16.7917846728424</c:v>
                </c:pt>
                <c:pt idx="210">
                  <c:v>14.567414664360079</c:v>
                </c:pt>
                <c:pt idx="211">
                  <c:v>18.481543827722938</c:v>
                </c:pt>
                <c:pt idx="212">
                  <c:v>15.166526782091189</c:v>
                </c:pt>
                <c:pt idx="213">
                  <c:v>12.92225486035831</c:v>
                </c:pt>
                <c:pt idx="214">
                  <c:v>13.592529353956683</c:v>
                </c:pt>
                <c:pt idx="215">
                  <c:v>12.950627975059234</c:v>
                </c:pt>
                <c:pt idx="216">
                  <c:v>13.08865121250181</c:v>
                </c:pt>
                <c:pt idx="217">
                  <c:v>13.061184074642004</c:v>
                </c:pt>
                <c:pt idx="218">
                  <c:v>9.9186008375997705</c:v>
                </c:pt>
                <c:pt idx="219">
                  <c:v>8.8825013331507652</c:v>
                </c:pt>
                <c:pt idx="220">
                  <c:v>8.2672328450881096</c:v>
                </c:pt>
                <c:pt idx="221">
                  <c:v>12.031178856947385</c:v>
                </c:pt>
                <c:pt idx="222">
                  <c:v>10.921176442435906</c:v>
                </c:pt>
                <c:pt idx="223">
                  <c:v>11.198421674287749</c:v>
                </c:pt>
                <c:pt idx="224">
                  <c:v>11.519860259926801</c:v>
                </c:pt>
                <c:pt idx="225">
                  <c:v>10.930633499798391</c:v>
                </c:pt>
                <c:pt idx="226">
                  <c:v>9.5964194594903791</c:v>
                </c:pt>
                <c:pt idx="227">
                  <c:v>9.414003975371223</c:v>
                </c:pt>
                <c:pt idx="228">
                  <c:v>8.5985755763637428</c:v>
                </c:pt>
                <c:pt idx="229">
                  <c:v>10.257473424080683</c:v>
                </c:pt>
                <c:pt idx="230">
                  <c:v>10.412913402762497</c:v>
                </c:pt>
                <c:pt idx="231">
                  <c:v>10.243730219661975</c:v>
                </c:pt>
                <c:pt idx="232">
                  <c:v>8.1066024208628082</c:v>
                </c:pt>
                <c:pt idx="233">
                  <c:v>9.573336576271247</c:v>
                </c:pt>
                <c:pt idx="234">
                  <c:v>6.9830656822326969</c:v>
                </c:pt>
                <c:pt idx="235">
                  <c:v>3.7087309650889559</c:v>
                </c:pt>
                <c:pt idx="236">
                  <c:v>6.0300417867798819</c:v>
                </c:pt>
                <c:pt idx="237">
                  <c:v>6.9630497267182232</c:v>
                </c:pt>
                <c:pt idx="238">
                  <c:v>8.9804884601011405</c:v>
                </c:pt>
                <c:pt idx="239">
                  <c:v>7.6346411499350069</c:v>
                </c:pt>
                <c:pt idx="240">
                  <c:v>8.3255375075959126</c:v>
                </c:pt>
                <c:pt idx="241">
                  <c:v>9.8077876199758389</c:v>
                </c:pt>
                <c:pt idx="242">
                  <c:v>9.99944311531004</c:v>
                </c:pt>
                <c:pt idx="243">
                  <c:v>10.865413830216035</c:v>
                </c:pt>
                <c:pt idx="244">
                  <c:v>11.369444491944707</c:v>
                </c:pt>
                <c:pt idx="245">
                  <c:v>11.08175282219182</c:v>
                </c:pt>
                <c:pt idx="246">
                  <c:v>9.7223597584767472</c:v>
                </c:pt>
                <c:pt idx="247">
                  <c:v>8.6696610903027356</c:v>
                </c:pt>
                <c:pt idx="248">
                  <c:v>10.503824058725758</c:v>
                </c:pt>
                <c:pt idx="249">
                  <c:v>8.8162576968533468</c:v>
                </c:pt>
                <c:pt idx="250">
                  <c:v>10.051021427692538</c:v>
                </c:pt>
                <c:pt idx="251">
                  <c:v>8.104750678925738</c:v>
                </c:pt>
                <c:pt idx="252">
                  <c:v>6.060546833507428</c:v>
                </c:pt>
                <c:pt idx="253">
                  <c:v>6.9806480396552253</c:v>
                </c:pt>
                <c:pt idx="254">
                  <c:v>7.6473002772459973</c:v>
                </c:pt>
                <c:pt idx="255">
                  <c:v>7.2615823043157404</c:v>
                </c:pt>
                <c:pt idx="256">
                  <c:v>7.817710946716832</c:v>
                </c:pt>
                <c:pt idx="257">
                  <c:v>7.8043513729643097</c:v>
                </c:pt>
                <c:pt idx="258">
                  <c:v>10.665321863997418</c:v>
                </c:pt>
                <c:pt idx="259">
                  <c:v>9.8929737287113255</c:v>
                </c:pt>
                <c:pt idx="260">
                  <c:v>11.958881786892011</c:v>
                </c:pt>
                <c:pt idx="261">
                  <c:v>8.0042846235865479</c:v>
                </c:pt>
                <c:pt idx="262">
                  <c:v>8.1792544219964931</c:v>
                </c:pt>
                <c:pt idx="263">
                  <c:v>7.4171245172825939</c:v>
                </c:pt>
                <c:pt idx="264">
                  <c:v>8.0161365753650724</c:v>
                </c:pt>
                <c:pt idx="265">
                  <c:v>3.1865495819872094</c:v>
                </c:pt>
                <c:pt idx="266">
                  <c:v>4.9265473608949018</c:v>
                </c:pt>
                <c:pt idx="267">
                  <c:v>6.3592658941319726</c:v>
                </c:pt>
                <c:pt idx="268">
                  <c:v>5.6840949273982817</c:v>
                </c:pt>
                <c:pt idx="269">
                  <c:v>4.6316802739236573</c:v>
                </c:pt>
                <c:pt idx="270">
                  <c:v>3.7892190033922115</c:v>
                </c:pt>
                <c:pt idx="271">
                  <c:v>6.7949087030313953</c:v>
                </c:pt>
                <c:pt idx="272">
                  <c:v>4.9624286171149903</c:v>
                </c:pt>
                <c:pt idx="273">
                  <c:v>5.4111739035782982</c:v>
                </c:pt>
                <c:pt idx="274">
                  <c:v>5.6461934376060565</c:v>
                </c:pt>
                <c:pt idx="275">
                  <c:v>5.8239782681779335</c:v>
                </c:pt>
                <c:pt idx="276">
                  <c:v>6.384014177282789</c:v>
                </c:pt>
                <c:pt idx="277">
                  <c:v>6.3327868096288675</c:v>
                </c:pt>
                <c:pt idx="278">
                  <c:v>6.7474194355769059</c:v>
                </c:pt>
                <c:pt idx="279">
                  <c:v>6.5946837845395123</c:v>
                </c:pt>
                <c:pt idx="280">
                  <c:v>6.217727148299117</c:v>
                </c:pt>
                <c:pt idx="281">
                  <c:v>5.573796247487496</c:v>
                </c:pt>
                <c:pt idx="282">
                  <c:v>5.9916221926988484</c:v>
                </c:pt>
                <c:pt idx="283">
                  <c:v>5.4206724326756648</c:v>
                </c:pt>
                <c:pt idx="284">
                  <c:v>5.0923999698486861</c:v>
                </c:pt>
                <c:pt idx="285">
                  <c:v>5.9838008716077926</c:v>
                </c:pt>
                <c:pt idx="286">
                  <c:v>5.4107121129200664</c:v>
                </c:pt>
                <c:pt idx="287">
                  <c:v>4.1747434326768627</c:v>
                </c:pt>
                <c:pt idx="288">
                  <c:v>5.4113644013861384</c:v>
                </c:pt>
                <c:pt idx="289">
                  <c:v>6.4275929343079463</c:v>
                </c:pt>
                <c:pt idx="290">
                  <c:v>6.0148444763418958</c:v>
                </c:pt>
                <c:pt idx="291">
                  <c:v>4.9329568768194463</c:v>
                </c:pt>
                <c:pt idx="292">
                  <c:v>5.3429013309184645</c:v>
                </c:pt>
                <c:pt idx="293">
                  <c:v>5.5209463317360017</c:v>
                </c:pt>
                <c:pt idx="294">
                  <c:v>2.8422302691491033</c:v>
                </c:pt>
                <c:pt idx="295">
                  <c:v>3.7390190050511984</c:v>
                </c:pt>
                <c:pt idx="296">
                  <c:v>4.3264814551037363</c:v>
                </c:pt>
                <c:pt idx="297">
                  <c:v>3.3899514205742891</c:v>
                </c:pt>
                <c:pt idx="298">
                  <c:v>3.0570881302249679</c:v>
                </c:pt>
                <c:pt idx="299">
                  <c:v>3.5004107020636548</c:v>
                </c:pt>
                <c:pt idx="300">
                  <c:v>3.0480139451948185</c:v>
                </c:pt>
                <c:pt idx="301">
                  <c:v>2.9635662605066413</c:v>
                </c:pt>
                <c:pt idx="302">
                  <c:v>2.9468863354362744</c:v>
                </c:pt>
                <c:pt idx="303">
                  <c:v>3.2093026211639324</c:v>
                </c:pt>
                <c:pt idx="304">
                  <c:v>4.5045840350916464</c:v>
                </c:pt>
                <c:pt idx="305">
                  <c:v>3.564124495060601</c:v>
                </c:pt>
                <c:pt idx="306">
                  <c:v>3.4478229367906965</c:v>
                </c:pt>
                <c:pt idx="307">
                  <c:v>3.1788675116565299</c:v>
                </c:pt>
                <c:pt idx="308">
                  <c:v>3.128537231322511</c:v>
                </c:pt>
                <c:pt idx="309">
                  <c:v>3.45927046944223</c:v>
                </c:pt>
                <c:pt idx="310">
                  <c:v>3.4822868550194968</c:v>
                </c:pt>
                <c:pt idx="311">
                  <c:v>2.8535468557142858</c:v>
                </c:pt>
                <c:pt idx="312">
                  <c:v>3.1255062710175938</c:v>
                </c:pt>
                <c:pt idx="313">
                  <c:v>3.3556205330081887</c:v>
                </c:pt>
                <c:pt idx="314">
                  <c:v>3.245760671227683</c:v>
                </c:pt>
                <c:pt idx="315">
                  <c:v>2.3688492462422865</c:v>
                </c:pt>
                <c:pt idx="316">
                  <c:v>1.739626240779196</c:v>
                </c:pt>
                <c:pt idx="317">
                  <c:v>2.1047974587901872</c:v>
                </c:pt>
                <c:pt idx="318">
                  <c:v>2.9085538150743169</c:v>
                </c:pt>
                <c:pt idx="319">
                  <c:v>2.6271112237252727</c:v>
                </c:pt>
                <c:pt idx="320">
                  <c:v>2.6050397894503567</c:v>
                </c:pt>
                <c:pt idx="321">
                  <c:v>2.296366307234917</c:v>
                </c:pt>
                <c:pt idx="322">
                  <c:v>1.4170033762151844</c:v>
                </c:pt>
                <c:pt idx="323">
                  <c:v>1.5827504219128876</c:v>
                </c:pt>
                <c:pt idx="324">
                  <c:v>1.2591143898735577</c:v>
                </c:pt>
                <c:pt idx="325">
                  <c:v>1.4591234381441902</c:v>
                </c:pt>
                <c:pt idx="326">
                  <c:v>0.98852478979603675</c:v>
                </c:pt>
                <c:pt idx="327">
                  <c:v>1.8542620130743097</c:v>
                </c:pt>
                <c:pt idx="328">
                  <c:v>1.8463947052311127</c:v>
                </c:pt>
                <c:pt idx="329">
                  <c:v>2.3603944979785587</c:v>
                </c:pt>
                <c:pt idx="330">
                  <c:v>2.6786166327676515</c:v>
                </c:pt>
                <c:pt idx="331">
                  <c:v>0.5342157997995246</c:v>
                </c:pt>
                <c:pt idx="332">
                  <c:v>1.7318145141177401</c:v>
                </c:pt>
                <c:pt idx="333">
                  <c:v>1.2492379483049356</c:v>
                </c:pt>
                <c:pt idx="334">
                  <c:v>2.163595172109368</c:v>
                </c:pt>
                <c:pt idx="335">
                  <c:v>1.2143913802764295</c:v>
                </c:pt>
                <c:pt idx="336">
                  <c:v>1.0172485031838134</c:v>
                </c:pt>
                <c:pt idx="337">
                  <c:v>0.62681066702127652</c:v>
                </c:pt>
                <c:pt idx="338">
                  <c:v>0.62332451841702885</c:v>
                </c:pt>
                <c:pt idx="339">
                  <c:v>0.35499318673885732</c:v>
                </c:pt>
                <c:pt idx="340">
                  <c:v>0.23741230990227677</c:v>
                </c:pt>
                <c:pt idx="341">
                  <c:v>0.30074746906547256</c:v>
                </c:pt>
                <c:pt idx="342">
                  <c:v>0.19599581434879959</c:v>
                </c:pt>
                <c:pt idx="343">
                  <c:v>1.3002547683793548</c:v>
                </c:pt>
                <c:pt idx="344">
                  <c:v>1.2137103070035524</c:v>
                </c:pt>
                <c:pt idx="345">
                  <c:v>0.76189970444889954</c:v>
                </c:pt>
                <c:pt idx="346">
                  <c:v>0.23089837842959607</c:v>
                </c:pt>
                <c:pt idx="347">
                  <c:v>0.10133893160832637</c:v>
                </c:pt>
                <c:pt idx="348">
                  <c:v>0</c:v>
                </c:pt>
                <c:pt idx="349">
                  <c:v>0</c:v>
                </c:pt>
                <c:pt idx="350">
                  <c:v>0.27643525773559396</c:v>
                </c:pt>
                <c:pt idx="351">
                  <c:v>0.19786984434948951</c:v>
                </c:pt>
                <c:pt idx="352">
                  <c:v>0.40905959821271948</c:v>
                </c:pt>
                <c:pt idx="353">
                  <c:v>0.37927748106686943</c:v>
                </c:pt>
                <c:pt idx="354">
                  <c:v>0.39620600185944516</c:v>
                </c:pt>
                <c:pt idx="355">
                  <c:v>0.49742069720332421</c:v>
                </c:pt>
                <c:pt idx="356">
                  <c:v>0.67644095947503469</c:v>
                </c:pt>
                <c:pt idx="357">
                  <c:v>0.74197217060012877</c:v>
                </c:pt>
                <c:pt idx="358">
                  <c:v>0.96217264807312985</c:v>
                </c:pt>
                <c:pt idx="359">
                  <c:v>0.98631503729004033</c:v>
                </c:pt>
                <c:pt idx="360">
                  <c:v>0.68069144800181314</c:v>
                </c:pt>
                <c:pt idx="361">
                  <c:v>0.37548629462576821</c:v>
                </c:pt>
                <c:pt idx="362">
                  <c:v>2.8767274084844124E-2</c:v>
                </c:pt>
                <c:pt idx="363">
                  <c:v>-5.0195008681989596E-2</c:v>
                </c:pt>
                <c:pt idx="364">
                  <c:v>2.4347974968065983E-2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13568"/>
        <c:axId val="202415488"/>
      </c:scatterChart>
      <c:valAx>
        <c:axId val="20241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415488"/>
        <c:crosses val="autoZero"/>
        <c:crossBetween val="midCat"/>
      </c:valAx>
      <c:valAx>
        <c:axId val="20241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413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4329478638052332"/>
                  <c:y val="0.1482667207431685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'2017'!$R$4:$R$368</c:f>
              <c:numCache>
                <c:formatCode>0.0</c:formatCode>
                <c:ptCount val="365"/>
                <c:pt idx="0">
                  <c:v>0.87924724574849988</c:v>
                </c:pt>
                <c:pt idx="1">
                  <c:v>0.69205846940999993</c:v>
                </c:pt>
                <c:pt idx="2">
                  <c:v>0.56069701988849996</c:v>
                </c:pt>
                <c:pt idx="3">
                  <c:v>0.32333879308499996</c:v>
                </c:pt>
                <c:pt idx="4">
                  <c:v>0.85773552836849987</c:v>
                </c:pt>
                <c:pt idx="5">
                  <c:v>1.2230958406095001</c:v>
                </c:pt>
                <c:pt idx="6">
                  <c:v>0.93424209857099982</c:v>
                </c:pt>
                <c:pt idx="7">
                  <c:v>0.83289391501049992</c:v>
                </c:pt>
                <c:pt idx="8">
                  <c:v>1.1895979711139997</c:v>
                </c:pt>
                <c:pt idx="9">
                  <c:v>0.88894961964899977</c:v>
                </c:pt>
                <c:pt idx="10">
                  <c:v>1.1133418798124999</c:v>
                </c:pt>
                <c:pt idx="11">
                  <c:v>1.0197217070504998</c:v>
                </c:pt>
                <c:pt idx="12">
                  <c:v>1.1136291938459997</c:v>
                </c:pt>
                <c:pt idx="13">
                  <c:v>1.0713424617359999</c:v>
                </c:pt>
                <c:pt idx="14">
                  <c:v>1.0484199587812497</c:v>
                </c:pt>
                <c:pt idx="15">
                  <c:v>0.41366836067699991</c:v>
                </c:pt>
                <c:pt idx="16">
                  <c:v>1.0624173091312499</c:v>
                </c:pt>
                <c:pt idx="17">
                  <c:v>1.3526302675590001</c:v>
                </c:pt>
                <c:pt idx="18">
                  <c:v>1.2086098108349999</c:v>
                </c:pt>
                <c:pt idx="19">
                  <c:v>1.1872577123624999</c:v>
                </c:pt>
                <c:pt idx="20">
                  <c:v>1.1669590986795</c:v>
                </c:pt>
                <c:pt idx="21">
                  <c:v>1.0850672321054999</c:v>
                </c:pt>
                <c:pt idx="22">
                  <c:v>0.81359598909374986</c:v>
                </c:pt>
                <c:pt idx="23">
                  <c:v>1.0332144160852497</c:v>
                </c:pt>
                <c:pt idx="24">
                  <c:v>1.1047666609664997</c:v>
                </c:pt>
                <c:pt idx="25">
                  <c:v>1.0886770750904999</c:v>
                </c:pt>
                <c:pt idx="26">
                  <c:v>1.4112644314724998</c:v>
                </c:pt>
                <c:pt idx="27">
                  <c:v>0.54166799043900005</c:v>
                </c:pt>
                <c:pt idx="28">
                  <c:v>0.10060779739724998</c:v>
                </c:pt>
                <c:pt idx="29">
                  <c:v>0.41512703192399997</c:v>
                </c:pt>
                <c:pt idx="30">
                  <c:v>0.94607722664324978</c:v>
                </c:pt>
                <c:pt idx="31">
                  <c:v>0.86910285025800005</c:v>
                </c:pt>
                <c:pt idx="32">
                  <c:v>0.52246951938000008</c:v>
                </c:pt>
                <c:pt idx="33">
                  <c:v>0.684765113175</c:v>
                </c:pt>
                <c:pt idx="34">
                  <c:v>0.63462328905937493</c:v>
                </c:pt>
                <c:pt idx="35">
                  <c:v>0.93656516759399999</c:v>
                </c:pt>
                <c:pt idx="36">
                  <c:v>0.99395184835349981</c:v>
                </c:pt>
                <c:pt idx="37">
                  <c:v>1.0504643086350001</c:v>
                </c:pt>
                <c:pt idx="38">
                  <c:v>0.73127499322612499</c:v>
                </c:pt>
                <c:pt idx="39">
                  <c:v>0.93095640475199992</c:v>
                </c:pt>
                <c:pt idx="40">
                  <c:v>1.1387765388037498</c:v>
                </c:pt>
                <c:pt idx="41">
                  <c:v>0.76508657526674984</c:v>
                </c:pt>
                <c:pt idx="42">
                  <c:v>0.94994123204249969</c:v>
                </c:pt>
                <c:pt idx="43">
                  <c:v>1.0663918199279998</c:v>
                </c:pt>
                <c:pt idx="44">
                  <c:v>0.7788125734739999</c:v>
                </c:pt>
                <c:pt idx="45">
                  <c:v>1.6810228408229997</c:v>
                </c:pt>
                <c:pt idx="46">
                  <c:v>0.37820103943049987</c:v>
                </c:pt>
                <c:pt idx="47">
                  <c:v>0.27714753692999999</c:v>
                </c:pt>
                <c:pt idx="48">
                  <c:v>0.51974371957499987</c:v>
                </c:pt>
                <c:pt idx="49">
                  <c:v>1.3284222184800003</c:v>
                </c:pt>
                <c:pt idx="50">
                  <c:v>1.7891413217369998</c:v>
                </c:pt>
                <c:pt idx="51">
                  <c:v>1.6357745640600001</c:v>
                </c:pt>
                <c:pt idx="52">
                  <c:v>1.8373364091000002</c:v>
                </c:pt>
                <c:pt idx="53">
                  <c:v>2.3602111149374996</c:v>
                </c:pt>
                <c:pt idx="54">
                  <c:v>0.84850096065074987</c:v>
                </c:pt>
                <c:pt idx="55">
                  <c:v>1.2672525696127499</c:v>
                </c:pt>
                <c:pt idx="56">
                  <c:v>1.3470865801177498</c:v>
                </c:pt>
                <c:pt idx="57">
                  <c:v>2.35376496675</c:v>
                </c:pt>
                <c:pt idx="58">
                  <c:v>2.0276414376480001</c:v>
                </c:pt>
                <c:pt idx="59">
                  <c:v>2.174490832547999</c:v>
                </c:pt>
                <c:pt idx="60">
                  <c:v>2.1566233376099997</c:v>
                </c:pt>
                <c:pt idx="61">
                  <c:v>2.1261127973602503</c:v>
                </c:pt>
                <c:pt idx="62">
                  <c:v>2.1203775672299998</c:v>
                </c:pt>
                <c:pt idx="63">
                  <c:v>2.5926518515522492</c:v>
                </c:pt>
                <c:pt idx="64">
                  <c:v>2.3055109431749998</c:v>
                </c:pt>
                <c:pt idx="65">
                  <c:v>2.3657584858919996</c:v>
                </c:pt>
                <c:pt idx="66">
                  <c:v>2.5026212624523749</c:v>
                </c:pt>
                <c:pt idx="67">
                  <c:v>2.3830046949284993</c:v>
                </c:pt>
                <c:pt idx="68">
                  <c:v>1.4062916885849996</c:v>
                </c:pt>
                <c:pt idx="69">
                  <c:v>1.2639607366049999</c:v>
                </c:pt>
                <c:pt idx="70">
                  <c:v>2.7043764919379996</c:v>
                </c:pt>
                <c:pt idx="71">
                  <c:v>2.3789601973799996</c:v>
                </c:pt>
                <c:pt idx="72">
                  <c:v>1.6751513207024997</c:v>
                </c:pt>
                <c:pt idx="73">
                  <c:v>0.77371459113600005</c:v>
                </c:pt>
                <c:pt idx="74">
                  <c:v>2.6392961798369994</c:v>
                </c:pt>
                <c:pt idx="75">
                  <c:v>2.4605279147879999</c:v>
                </c:pt>
                <c:pt idx="76">
                  <c:v>2.1863050873784995</c:v>
                </c:pt>
                <c:pt idx="77">
                  <c:v>2.0710184896800001</c:v>
                </c:pt>
                <c:pt idx="78">
                  <c:v>2.5876680581249998</c:v>
                </c:pt>
                <c:pt idx="79">
                  <c:v>2.0202154749359997</c:v>
                </c:pt>
                <c:pt idx="80">
                  <c:v>1.4788366402871249</c:v>
                </c:pt>
                <c:pt idx="81">
                  <c:v>1.7199502088489995</c:v>
                </c:pt>
                <c:pt idx="82">
                  <c:v>2.15091020855925</c:v>
                </c:pt>
                <c:pt idx="83">
                  <c:v>2.5827910865819996</c:v>
                </c:pt>
                <c:pt idx="84">
                  <c:v>2.7991753889399997</c:v>
                </c:pt>
                <c:pt idx="85">
                  <c:v>3.5315683284374995</c:v>
                </c:pt>
                <c:pt idx="86">
                  <c:v>3.2605280564760006</c:v>
                </c:pt>
                <c:pt idx="87">
                  <c:v>2.471602397374125</c:v>
                </c:pt>
                <c:pt idx="88">
                  <c:v>1.9895539106429996</c:v>
                </c:pt>
                <c:pt idx="89">
                  <c:v>1.5347873647979999</c:v>
                </c:pt>
                <c:pt idx="90">
                  <c:v>1.8274167079177499</c:v>
                </c:pt>
                <c:pt idx="91">
                  <c:v>2.7420367314059999</c:v>
                </c:pt>
                <c:pt idx="92">
                  <c:v>2.5656185478105002</c:v>
                </c:pt>
                <c:pt idx="93">
                  <c:v>3.017018362545</c:v>
                </c:pt>
                <c:pt idx="94">
                  <c:v>2.8430091966149997</c:v>
                </c:pt>
                <c:pt idx="95">
                  <c:v>2.53773803602125</c:v>
                </c:pt>
                <c:pt idx="96">
                  <c:v>1.5959926209599997</c:v>
                </c:pt>
                <c:pt idx="97">
                  <c:v>2.6096733662805001</c:v>
                </c:pt>
                <c:pt idx="98">
                  <c:v>2.6583473103659991</c:v>
                </c:pt>
                <c:pt idx="99">
                  <c:v>2.6415799580519996</c:v>
                </c:pt>
                <c:pt idx="100">
                  <c:v>2.1132205009852494</c:v>
                </c:pt>
                <c:pt idx="101">
                  <c:v>3.0045312526274999</c:v>
                </c:pt>
                <c:pt idx="102">
                  <c:v>3.0434659876799999</c:v>
                </c:pt>
                <c:pt idx="103">
                  <c:v>3.8001369630082493</c:v>
                </c:pt>
                <c:pt idx="104">
                  <c:v>3.2286730338899998</c:v>
                </c:pt>
                <c:pt idx="105">
                  <c:v>3.2167679190659997</c:v>
                </c:pt>
                <c:pt idx="106">
                  <c:v>2.9642483517254998</c:v>
                </c:pt>
                <c:pt idx="107">
                  <c:v>3.6221459192550003</c:v>
                </c:pt>
                <c:pt idx="108">
                  <c:v>3.1760724646799998</c:v>
                </c:pt>
                <c:pt idx="109">
                  <c:v>3.8450426730389995</c:v>
                </c:pt>
                <c:pt idx="110">
                  <c:v>3.755061811367999</c:v>
                </c:pt>
                <c:pt idx="111">
                  <c:v>3.7949910949980001</c:v>
                </c:pt>
                <c:pt idx="112">
                  <c:v>3.8687202962099994</c:v>
                </c:pt>
                <c:pt idx="113">
                  <c:v>3.0121561250549989</c:v>
                </c:pt>
                <c:pt idx="114">
                  <c:v>2.8761166137059995</c:v>
                </c:pt>
                <c:pt idx="115">
                  <c:v>2.5628043436875001</c:v>
                </c:pt>
                <c:pt idx="116">
                  <c:v>3.2818924333260009</c:v>
                </c:pt>
                <c:pt idx="117">
                  <c:v>3.8894879439135002</c:v>
                </c:pt>
                <c:pt idx="118">
                  <c:v>4.0414918016880002</c:v>
                </c:pt>
                <c:pt idx="119">
                  <c:v>3.9604987123469999</c:v>
                </c:pt>
                <c:pt idx="120">
                  <c:v>3.3193058774062498</c:v>
                </c:pt>
                <c:pt idx="121">
                  <c:v>3.916090276604999</c:v>
                </c:pt>
                <c:pt idx="122">
                  <c:v>3.6791519703119997</c:v>
                </c:pt>
                <c:pt idx="123">
                  <c:v>4.3703263965420005</c:v>
                </c:pt>
                <c:pt idx="124">
                  <c:v>3.8756453011200005</c:v>
                </c:pt>
                <c:pt idx="125">
                  <c:v>4.3360107871049989</c:v>
                </c:pt>
                <c:pt idx="126">
                  <c:v>3.8973927633480003</c:v>
                </c:pt>
                <c:pt idx="127">
                  <c:v>3.2976308576054998</c:v>
                </c:pt>
                <c:pt idx="128">
                  <c:v>2.7203261043105003</c:v>
                </c:pt>
                <c:pt idx="129">
                  <c:v>3.4110216738179999</c:v>
                </c:pt>
                <c:pt idx="130">
                  <c:v>4.4528812955009984</c:v>
                </c:pt>
                <c:pt idx="131">
                  <c:v>3.3597299796495004</c:v>
                </c:pt>
                <c:pt idx="132">
                  <c:v>4.3530065172404981</c:v>
                </c:pt>
                <c:pt idx="133">
                  <c:v>4.1368800608099994</c:v>
                </c:pt>
                <c:pt idx="134">
                  <c:v>4.4639023671449989</c:v>
                </c:pt>
                <c:pt idx="135">
                  <c:v>2.7278994075524996</c:v>
                </c:pt>
                <c:pt idx="136">
                  <c:v>4.111242808590001</c:v>
                </c:pt>
                <c:pt idx="137">
                  <c:v>4.8833440209224985</c:v>
                </c:pt>
                <c:pt idx="138">
                  <c:v>3.8702010685364989</c:v>
                </c:pt>
                <c:pt idx="139">
                  <c:v>4.949411514574499</c:v>
                </c:pt>
                <c:pt idx="140">
                  <c:v>3.5326807494390007</c:v>
                </c:pt>
                <c:pt idx="141">
                  <c:v>4.4598848820270005</c:v>
                </c:pt>
                <c:pt idx="142">
                  <c:v>3.8004574286609998</c:v>
                </c:pt>
                <c:pt idx="143">
                  <c:v>4.2655451786324985</c:v>
                </c:pt>
                <c:pt idx="144">
                  <c:v>4.1018130146700003</c:v>
                </c:pt>
                <c:pt idx="145">
                  <c:v>4.600929060044999</c:v>
                </c:pt>
                <c:pt idx="146">
                  <c:v>4.4921549137724996</c:v>
                </c:pt>
                <c:pt idx="147">
                  <c:v>4.8260531115074992</c:v>
                </c:pt>
                <c:pt idx="148">
                  <c:v>5.3797047983864976</c:v>
                </c:pt>
                <c:pt idx="149">
                  <c:v>4.9110219394829997</c:v>
                </c:pt>
                <c:pt idx="150">
                  <c:v>4.6391712946064994</c:v>
                </c:pt>
                <c:pt idx="151">
                  <c:v>4.6774724653799993</c:v>
                </c:pt>
                <c:pt idx="152">
                  <c:v>4.6264189717349993</c:v>
                </c:pt>
                <c:pt idx="153">
                  <c:v>4.8387550930312493</c:v>
                </c:pt>
                <c:pt idx="154">
                  <c:v>4.327744983371999</c:v>
                </c:pt>
                <c:pt idx="155">
                  <c:v>5.2883168346539993</c:v>
                </c:pt>
                <c:pt idx="156">
                  <c:v>5.3583330545100001</c:v>
                </c:pt>
                <c:pt idx="157">
                  <c:v>5.1238184999354983</c:v>
                </c:pt>
                <c:pt idx="158">
                  <c:v>5.3790933351869983</c:v>
                </c:pt>
                <c:pt idx="159">
                  <c:v>5.553559256759999</c:v>
                </c:pt>
                <c:pt idx="160">
                  <c:v>5.4257229294187495</c:v>
                </c:pt>
                <c:pt idx="161">
                  <c:v>5.0158289419852498</c:v>
                </c:pt>
                <c:pt idx="162">
                  <c:v>4.5780028735770006</c:v>
                </c:pt>
                <c:pt idx="163">
                  <c:v>5.3838229662000003</c:v>
                </c:pt>
                <c:pt idx="164">
                  <c:v>5.4105873734744998</c:v>
                </c:pt>
                <c:pt idx="165">
                  <c:v>4.2700758999300001</c:v>
                </c:pt>
                <c:pt idx="166">
                  <c:v>5.2514964362069971</c:v>
                </c:pt>
                <c:pt idx="167">
                  <c:v>5.3294322095504985</c:v>
                </c:pt>
                <c:pt idx="168">
                  <c:v>5.1480486500940001</c:v>
                </c:pt>
                <c:pt idx="169">
                  <c:v>5.89505408665425</c:v>
                </c:pt>
                <c:pt idx="170">
                  <c:v>5.3146465873649982</c:v>
                </c:pt>
                <c:pt idx="171">
                  <c:v>5.381421315561</c:v>
                </c:pt>
                <c:pt idx="172">
                  <c:v>4.8990578884469995</c:v>
                </c:pt>
                <c:pt idx="173">
                  <c:v>5.4101085167519996</c:v>
                </c:pt>
                <c:pt idx="174">
                  <c:v>5.4865487837159987</c:v>
                </c:pt>
                <c:pt idx="175">
                  <c:v>5.4772810643790013</c:v>
                </c:pt>
                <c:pt idx="176">
                  <c:v>5.5265075354519988</c:v>
                </c:pt>
                <c:pt idx="177">
                  <c:v>5.6309572371689995</c:v>
                </c:pt>
                <c:pt idx="178">
                  <c:v>5.3199729475244979</c:v>
                </c:pt>
                <c:pt idx="179">
                  <c:v>5.1975477011474984</c:v>
                </c:pt>
                <c:pt idx="180">
                  <c:v>5.6878233147224986</c:v>
                </c:pt>
                <c:pt idx="181">
                  <c:v>6.3583037635139981</c:v>
                </c:pt>
                <c:pt idx="182">
                  <c:v>5.6696635943999985</c:v>
                </c:pt>
                <c:pt idx="183">
                  <c:v>6.0250194846539999</c:v>
                </c:pt>
                <c:pt idx="184">
                  <c:v>5.9503473040500001</c:v>
                </c:pt>
                <c:pt idx="185">
                  <c:v>6.082128674082</c:v>
                </c:pt>
                <c:pt idx="186">
                  <c:v>5.8690447995959989</c:v>
                </c:pt>
                <c:pt idx="187">
                  <c:v>5.3147276246564994</c:v>
                </c:pt>
                <c:pt idx="188">
                  <c:v>5.4664368013709979</c:v>
                </c:pt>
                <c:pt idx="189">
                  <c:v>5.5747320909209996</c:v>
                </c:pt>
                <c:pt idx="190">
                  <c:v>5.6704187146162495</c:v>
                </c:pt>
                <c:pt idx="191">
                  <c:v>5.5572888139256227</c:v>
                </c:pt>
                <c:pt idx="192">
                  <c:v>5.5889467685527503</c:v>
                </c:pt>
                <c:pt idx="193">
                  <c:v>5.8462696371712486</c:v>
                </c:pt>
                <c:pt idx="194">
                  <c:v>5.5538686718729995</c:v>
                </c:pt>
                <c:pt idx="195">
                  <c:v>5.3561082125069985</c:v>
                </c:pt>
                <c:pt idx="196">
                  <c:v>5.5738922498999992</c:v>
                </c:pt>
                <c:pt idx="197">
                  <c:v>5.4493305658379976</c:v>
                </c:pt>
                <c:pt idx="198">
                  <c:v>5.5897018887689986</c:v>
                </c:pt>
                <c:pt idx="199">
                  <c:v>5.6309682877087486</c:v>
                </c:pt>
                <c:pt idx="200">
                  <c:v>4.8780790526504987</c:v>
                </c:pt>
                <c:pt idx="201">
                  <c:v>5.5034634765599986</c:v>
                </c:pt>
                <c:pt idx="202">
                  <c:v>5.6946525482879986</c:v>
                </c:pt>
                <c:pt idx="203">
                  <c:v>5.2970799126757502</c:v>
                </c:pt>
                <c:pt idx="204">
                  <c:v>5.3555335844399998</c:v>
                </c:pt>
                <c:pt idx="205">
                  <c:v>5.0986748384910001</c:v>
                </c:pt>
                <c:pt idx="206">
                  <c:v>5.1575171209031243</c:v>
                </c:pt>
                <c:pt idx="207">
                  <c:v>5.3701129298834998</c:v>
                </c:pt>
                <c:pt idx="208">
                  <c:v>5.3740432385212493</c:v>
                </c:pt>
                <c:pt idx="209">
                  <c:v>5.3946524951549994</c:v>
                </c:pt>
                <c:pt idx="210">
                  <c:v>4.9689709699320002</c:v>
                </c:pt>
                <c:pt idx="211">
                  <c:v>5.2389872252099989</c:v>
                </c:pt>
                <c:pt idx="212">
                  <c:v>5.1894587060504982</c:v>
                </c:pt>
                <c:pt idx="213">
                  <c:v>5.7301100468324986</c:v>
                </c:pt>
                <c:pt idx="214">
                  <c:v>5.2834177620314993</c:v>
                </c:pt>
                <c:pt idx="215">
                  <c:v>5.2790012296447486</c:v>
                </c:pt>
                <c:pt idx="216">
                  <c:v>4.7194479406203751</c:v>
                </c:pt>
                <c:pt idx="217">
                  <c:v>4.883288768223748</c:v>
                </c:pt>
                <c:pt idx="218">
                  <c:v>5.0199507933119998</c:v>
                </c:pt>
                <c:pt idx="219">
                  <c:v>4.7838026006111241</c:v>
                </c:pt>
                <c:pt idx="220">
                  <c:v>4.8960865210920002</c:v>
                </c:pt>
                <c:pt idx="221">
                  <c:v>5.0927775337777499</c:v>
                </c:pt>
                <c:pt idx="222">
                  <c:v>5.1514448493104998</c:v>
                </c:pt>
                <c:pt idx="223">
                  <c:v>5.0033713001737485</c:v>
                </c:pt>
                <c:pt idx="224">
                  <c:v>5.0126021843782498</c:v>
                </c:pt>
                <c:pt idx="225">
                  <c:v>5.0607150066119999</c:v>
                </c:pt>
                <c:pt idx="226">
                  <c:v>5.1111177462494997</c:v>
                </c:pt>
                <c:pt idx="227">
                  <c:v>5.0058724056705</c:v>
                </c:pt>
                <c:pt idx="228">
                  <c:v>5.4383094941939989</c:v>
                </c:pt>
                <c:pt idx="229">
                  <c:v>4.577271696196874</c:v>
                </c:pt>
                <c:pt idx="230">
                  <c:v>4.3373644782243748</c:v>
                </c:pt>
                <c:pt idx="231">
                  <c:v>4.1197517241974992</c:v>
                </c:pt>
                <c:pt idx="232">
                  <c:v>4.4310343784152488</c:v>
                </c:pt>
                <c:pt idx="233">
                  <c:v>5.1223671957149985</c:v>
                </c:pt>
                <c:pt idx="234">
                  <c:v>3.6650662156439999</c:v>
                </c:pt>
                <c:pt idx="235">
                  <c:v>2.6076584845327493</c:v>
                </c:pt>
                <c:pt idx="236">
                  <c:v>2.0857500870045</c:v>
                </c:pt>
                <c:pt idx="237">
                  <c:v>3.7372372907512488</c:v>
                </c:pt>
                <c:pt idx="238">
                  <c:v>3.2836580640104991</c:v>
                </c:pt>
                <c:pt idx="239">
                  <c:v>3.4078391183700001</c:v>
                </c:pt>
                <c:pt idx="240">
                  <c:v>3.1551132742875003</c:v>
                </c:pt>
                <c:pt idx="241">
                  <c:v>3.5291494880699998</c:v>
                </c:pt>
                <c:pt idx="242">
                  <c:v>3.5407034412974996</c:v>
                </c:pt>
                <c:pt idx="243">
                  <c:v>3.7860475248269987</c:v>
                </c:pt>
                <c:pt idx="244">
                  <c:v>3.7924175470739994</c:v>
                </c:pt>
                <c:pt idx="245">
                  <c:v>3.7688204700594001</c:v>
                </c:pt>
                <c:pt idx="246">
                  <c:v>3.9707683472879989</c:v>
                </c:pt>
                <c:pt idx="247">
                  <c:v>3.9469765352062498</c:v>
                </c:pt>
                <c:pt idx="248">
                  <c:v>3.6876645694327492</c:v>
                </c:pt>
                <c:pt idx="249">
                  <c:v>3.5119499368680005</c:v>
                </c:pt>
                <c:pt idx="250">
                  <c:v>3.4661565001439998</c:v>
                </c:pt>
                <c:pt idx="251">
                  <c:v>3.2793360751304994</c:v>
                </c:pt>
                <c:pt idx="252">
                  <c:v>3.6534852499859998</c:v>
                </c:pt>
                <c:pt idx="253">
                  <c:v>3.2983651045799998</c:v>
                </c:pt>
                <c:pt idx="254">
                  <c:v>3.0748126854374989</c:v>
                </c:pt>
                <c:pt idx="255">
                  <c:v>3.4680277248749998</c:v>
                </c:pt>
                <c:pt idx="256">
                  <c:v>3.6038167573229987</c:v>
                </c:pt>
                <c:pt idx="257">
                  <c:v>3.2413332689302501</c:v>
                </c:pt>
                <c:pt idx="258">
                  <c:v>3.3886971278474998</c:v>
                </c:pt>
                <c:pt idx="259">
                  <c:v>3.3092388356940003</c:v>
                </c:pt>
                <c:pt idx="260">
                  <c:v>3.5980557425999993</c:v>
                </c:pt>
                <c:pt idx="261">
                  <c:v>3.1849128964799998</c:v>
                </c:pt>
                <c:pt idx="262">
                  <c:v>3.4245770025779989</c:v>
                </c:pt>
                <c:pt idx="263">
                  <c:v>3.3138579613094996</c:v>
                </c:pt>
                <c:pt idx="264">
                  <c:v>3.0255235946392496</c:v>
                </c:pt>
                <c:pt idx="265">
                  <c:v>2.39507065649775</c:v>
                </c:pt>
                <c:pt idx="266">
                  <c:v>2.9582847437737492</c:v>
                </c:pt>
                <c:pt idx="267">
                  <c:v>1.5381467288819994</c:v>
                </c:pt>
                <c:pt idx="268">
                  <c:v>3.028600556040749</c:v>
                </c:pt>
                <c:pt idx="269">
                  <c:v>2.0720167217707495</c:v>
                </c:pt>
                <c:pt idx="270">
                  <c:v>0.51851342614950002</c:v>
                </c:pt>
                <c:pt idx="271">
                  <c:v>2.4916536017505</c:v>
                </c:pt>
                <c:pt idx="272">
                  <c:v>1.5952559183100001</c:v>
                </c:pt>
                <c:pt idx="273">
                  <c:v>2.4541480698389995</c:v>
                </c:pt>
                <c:pt idx="274">
                  <c:v>3.3255494323649994</c:v>
                </c:pt>
                <c:pt idx="275">
                  <c:v>2.7180153136650005</c:v>
                </c:pt>
                <c:pt idx="276">
                  <c:v>2.6125741329648737</c:v>
                </c:pt>
                <c:pt idx="277">
                  <c:v>2.1965157861074993</c:v>
                </c:pt>
                <c:pt idx="278">
                  <c:v>2.1242722685729993</c:v>
                </c:pt>
                <c:pt idx="279">
                  <c:v>2.2258070834714996</c:v>
                </c:pt>
                <c:pt idx="280">
                  <c:v>2.097466114815</c:v>
                </c:pt>
                <c:pt idx="281">
                  <c:v>2.9275089905699994</c:v>
                </c:pt>
                <c:pt idx="282">
                  <c:v>2.3123635056577498</c:v>
                </c:pt>
                <c:pt idx="283">
                  <c:v>2.0814170475847495</c:v>
                </c:pt>
                <c:pt idx="284">
                  <c:v>1.5632240870879999</c:v>
                </c:pt>
                <c:pt idx="285">
                  <c:v>2.3885189142637495</c:v>
                </c:pt>
                <c:pt idx="286">
                  <c:v>2.1556140549794995</c:v>
                </c:pt>
                <c:pt idx="287">
                  <c:v>1.4279949486539996</c:v>
                </c:pt>
                <c:pt idx="288">
                  <c:v>0.8087521691699997</c:v>
                </c:pt>
                <c:pt idx="289">
                  <c:v>0.9831775720972501</c:v>
                </c:pt>
                <c:pt idx="290">
                  <c:v>2.1743594539087501</c:v>
                </c:pt>
                <c:pt idx="291">
                  <c:v>2.387700560403375</c:v>
                </c:pt>
                <c:pt idx="292">
                  <c:v>1.9323808736519996</c:v>
                </c:pt>
                <c:pt idx="293">
                  <c:v>1.7874100705095</c:v>
                </c:pt>
                <c:pt idx="294">
                  <c:v>1.6780649796832499</c:v>
                </c:pt>
                <c:pt idx="295">
                  <c:v>1.7123486653387499</c:v>
                </c:pt>
                <c:pt idx="296">
                  <c:v>1.5054076631159996</c:v>
                </c:pt>
                <c:pt idx="297">
                  <c:v>1.9522509719602497</c:v>
                </c:pt>
                <c:pt idx="298">
                  <c:v>1.8625021716239991</c:v>
                </c:pt>
                <c:pt idx="299">
                  <c:v>0.94412128110749993</c:v>
                </c:pt>
                <c:pt idx="300">
                  <c:v>1.335686106609</c:v>
                </c:pt>
                <c:pt idx="301">
                  <c:v>1.0358775961649997</c:v>
                </c:pt>
                <c:pt idx="302">
                  <c:v>1.137984583455</c:v>
                </c:pt>
                <c:pt idx="303">
                  <c:v>1.6621779870359998</c:v>
                </c:pt>
                <c:pt idx="304">
                  <c:v>1.4641007455304997</c:v>
                </c:pt>
                <c:pt idx="305">
                  <c:v>1.5234274099349998</c:v>
                </c:pt>
                <c:pt idx="306">
                  <c:v>1.536624210072</c:v>
                </c:pt>
                <c:pt idx="307">
                  <c:v>1.6572862814399998</c:v>
                </c:pt>
                <c:pt idx="308">
                  <c:v>1.4178210850574999</c:v>
                </c:pt>
                <c:pt idx="309">
                  <c:v>1.56348316085325</c:v>
                </c:pt>
                <c:pt idx="310">
                  <c:v>1.6375033596119997</c:v>
                </c:pt>
                <c:pt idx="311">
                  <c:v>1.5040410797002495</c:v>
                </c:pt>
                <c:pt idx="312">
                  <c:v>1.4384377087177498</c:v>
                </c:pt>
                <c:pt idx="313">
                  <c:v>1.0493371535804998</c:v>
                </c:pt>
                <c:pt idx="314">
                  <c:v>1.23883549272675</c:v>
                </c:pt>
                <c:pt idx="315">
                  <c:v>1.1811492195562499</c:v>
                </c:pt>
                <c:pt idx="316">
                  <c:v>1.0408024533802498</c:v>
                </c:pt>
                <c:pt idx="317">
                  <c:v>0.63821778407249974</c:v>
                </c:pt>
                <c:pt idx="318">
                  <c:v>0.89047582197224973</c:v>
                </c:pt>
                <c:pt idx="319">
                  <c:v>1.3207875233505</c:v>
                </c:pt>
                <c:pt idx="320">
                  <c:v>1.3244685809249996</c:v>
                </c:pt>
                <c:pt idx="321">
                  <c:v>1.1796966874979999</c:v>
                </c:pt>
                <c:pt idx="322">
                  <c:v>1.0523650014719999</c:v>
                </c:pt>
                <c:pt idx="323">
                  <c:v>0.48521446636950005</c:v>
                </c:pt>
                <c:pt idx="324">
                  <c:v>0.72237071386312512</c:v>
                </c:pt>
                <c:pt idx="325">
                  <c:v>0.49594822397999999</c:v>
                </c:pt>
                <c:pt idx="326">
                  <c:v>0.74626013904599997</c:v>
                </c:pt>
                <c:pt idx="327">
                  <c:v>0.79777529968499994</c:v>
                </c:pt>
                <c:pt idx="328">
                  <c:v>0.6100192623059999</c:v>
                </c:pt>
                <c:pt idx="329">
                  <c:v>0.57722248816574973</c:v>
                </c:pt>
                <c:pt idx="330">
                  <c:v>0.83917307726400003</c:v>
                </c:pt>
                <c:pt idx="331">
                  <c:v>0.92212211214074979</c:v>
                </c:pt>
                <c:pt idx="332">
                  <c:v>0.53089739769599997</c:v>
                </c:pt>
                <c:pt idx="333">
                  <c:v>0.75996771968699983</c:v>
                </c:pt>
                <c:pt idx="334">
                  <c:v>0.69888954473212483</c:v>
                </c:pt>
                <c:pt idx="335">
                  <c:v>0.75359769743999983</c:v>
                </c:pt>
                <c:pt idx="336">
                  <c:v>0.73434151800675007</c:v>
                </c:pt>
                <c:pt idx="337">
                  <c:v>0.84572481949799971</c:v>
                </c:pt>
                <c:pt idx="338">
                  <c:v>0.82774681916249992</c:v>
                </c:pt>
                <c:pt idx="339">
                  <c:v>0.85505147504699974</c:v>
                </c:pt>
                <c:pt idx="340">
                  <c:v>0.63003731506312488</c:v>
                </c:pt>
                <c:pt idx="341">
                  <c:v>0.57074011876462494</c:v>
                </c:pt>
                <c:pt idx="342">
                  <c:v>0.33877455535912504</c:v>
                </c:pt>
                <c:pt idx="343">
                  <c:v>0.43182562532399993</c:v>
                </c:pt>
                <c:pt idx="344">
                  <c:v>0.73907483253299999</c:v>
                </c:pt>
                <c:pt idx="345">
                  <c:v>0.75202422336337482</c:v>
                </c:pt>
                <c:pt idx="346">
                  <c:v>0.81338234532525</c:v>
                </c:pt>
                <c:pt idx="347">
                  <c:v>0.71550525908399998</c:v>
                </c:pt>
                <c:pt idx="348">
                  <c:v>0.81022557446999988</c:v>
                </c:pt>
                <c:pt idx="349">
                  <c:v>0.7901627056349998</c:v>
                </c:pt>
                <c:pt idx="350">
                  <c:v>0.82180654012799992</c:v>
                </c:pt>
                <c:pt idx="351">
                  <c:v>0.96267759302324973</c:v>
                </c:pt>
                <c:pt idx="352">
                  <c:v>0.7614214795830001</c:v>
                </c:pt>
                <c:pt idx="353">
                  <c:v>0.89880424543049997</c:v>
                </c:pt>
                <c:pt idx="354">
                  <c:v>0.44129716572749994</c:v>
                </c:pt>
                <c:pt idx="355">
                  <c:v>0.34345077542999997</c:v>
                </c:pt>
                <c:pt idx="356">
                  <c:v>0.270030989331</c:v>
                </c:pt>
                <c:pt idx="357">
                  <c:v>0.39351708752399989</c:v>
                </c:pt>
                <c:pt idx="358">
                  <c:v>0.72670559503950005</c:v>
                </c:pt>
                <c:pt idx="359">
                  <c:v>0.54758371271849982</c:v>
                </c:pt>
                <c:pt idx="360">
                  <c:v>0.51277696818149987</c:v>
                </c:pt>
                <c:pt idx="361">
                  <c:v>0.44312050478624998</c:v>
                </c:pt>
                <c:pt idx="362">
                  <c:v>0.13459066280399998</c:v>
                </c:pt>
                <c:pt idx="363">
                  <c:v>0.67375140855749993</c:v>
                </c:pt>
                <c:pt idx="364">
                  <c:v>0.29696483821499997</c:v>
                </c:pt>
              </c:numCache>
            </c:numRef>
          </c:xVal>
          <c:yVal>
            <c:numRef>
              <c:f>'2017'!$S$4:$S$368</c:f>
              <c:numCache>
                <c:formatCode>0.0</c:formatCode>
                <c:ptCount val="365"/>
                <c:pt idx="0">
                  <c:v>0.97845530440825446</c:v>
                </c:pt>
                <c:pt idx="1">
                  <c:v>0.37158564335470584</c:v>
                </c:pt>
                <c:pt idx="2">
                  <c:v>0.16667118989480426</c:v>
                </c:pt>
                <c:pt idx="3">
                  <c:v>0.28532923393307402</c:v>
                </c:pt>
                <c:pt idx="4">
                  <c:v>-0.16378586405480031</c:v>
                </c:pt>
                <c:pt idx="5">
                  <c:v>1.4244024397341701</c:v>
                </c:pt>
                <c:pt idx="6">
                  <c:v>0.50179480731333048</c:v>
                </c:pt>
                <c:pt idx="7">
                  <c:v>1.2014637089980877</c:v>
                </c:pt>
                <c:pt idx="8">
                  <c:v>1.3838710371729908</c:v>
                </c:pt>
                <c:pt idx="9">
                  <c:v>0.87049624296133354</c:v>
                </c:pt>
                <c:pt idx="10">
                  <c:v>0.84606144575803544</c:v>
                </c:pt>
                <c:pt idx="11">
                  <c:v>0.57088337748538187</c:v>
                </c:pt>
                <c:pt idx="12">
                  <c:v>0.80896583871577021</c:v>
                </c:pt>
                <c:pt idx="13">
                  <c:v>0.20897167327071534</c:v>
                </c:pt>
                <c:pt idx="14">
                  <c:v>0.23735730172610811</c:v>
                </c:pt>
                <c:pt idx="15">
                  <c:v>0.30943769586543252</c:v>
                </c:pt>
                <c:pt idx="16">
                  <c:v>0.941520460565619</c:v>
                </c:pt>
                <c:pt idx="17">
                  <c:v>1.3575444324128951</c:v>
                </c:pt>
                <c:pt idx="18">
                  <c:v>1.4742661430932591</c:v>
                </c:pt>
                <c:pt idx="19">
                  <c:v>1.1220412387498375</c:v>
                </c:pt>
                <c:pt idx="20">
                  <c:v>0.82278091139523679</c:v>
                </c:pt>
                <c:pt idx="21">
                  <c:v>0.80035757387508299</c:v>
                </c:pt>
                <c:pt idx="22">
                  <c:v>0.33709410535374573</c:v>
                </c:pt>
                <c:pt idx="23">
                  <c:v>0.12013399048785682</c:v>
                </c:pt>
                <c:pt idx="24">
                  <c:v>0.43803252526952285</c:v>
                </c:pt>
                <c:pt idx="25">
                  <c:v>0.73310705049212443</c:v>
                </c:pt>
                <c:pt idx="26">
                  <c:v>1.2004435347150784</c:v>
                </c:pt>
                <c:pt idx="27">
                  <c:v>0.16761340823541196</c:v>
                </c:pt>
                <c:pt idx="28">
                  <c:v>-0.42212247222910348</c:v>
                </c:pt>
                <c:pt idx="29">
                  <c:v>-17.530752805315373</c:v>
                </c:pt>
                <c:pt idx="30">
                  <c:v>-1.1972907046177859</c:v>
                </c:pt>
                <c:pt idx="31">
                  <c:v>-2.8665715253074935</c:v>
                </c:pt>
                <c:pt idx="32">
                  <c:v>-14.553555639872084</c:v>
                </c:pt>
                <c:pt idx="33">
                  <c:v>-9.7439878445563739</c:v>
                </c:pt>
                <c:pt idx="34">
                  <c:v>-12.610698195087004</c:v>
                </c:pt>
                <c:pt idx="35">
                  <c:v>-3.6192398333431486</c:v>
                </c:pt>
                <c:pt idx="36">
                  <c:v>-3.6370650223689305</c:v>
                </c:pt>
                <c:pt idx="37">
                  <c:v>-1.9830920942453096</c:v>
                </c:pt>
                <c:pt idx="38">
                  <c:v>-1.6586281019604781</c:v>
                </c:pt>
                <c:pt idx="39">
                  <c:v>-5.3459021188795565E-2</c:v>
                </c:pt>
                <c:pt idx="40">
                  <c:v>0.12519244700297238</c:v>
                </c:pt>
                <c:pt idx="41">
                  <c:v>0.43881475509801104</c:v>
                </c:pt>
                <c:pt idx="42">
                  <c:v>0.2021455439375256</c:v>
                </c:pt>
                <c:pt idx="43">
                  <c:v>0.7570289863283638</c:v>
                </c:pt>
                <c:pt idx="44">
                  <c:v>0.70815426020679739</c:v>
                </c:pt>
                <c:pt idx="45">
                  <c:v>1.088223193960502</c:v>
                </c:pt>
                <c:pt idx="46">
                  <c:v>2.3935947115719117E-2</c:v>
                </c:pt>
                <c:pt idx="47">
                  <c:v>-0.20693201040935294</c:v>
                </c:pt>
                <c:pt idx="48">
                  <c:v>-0.24161211664680549</c:v>
                </c:pt>
                <c:pt idx="49">
                  <c:v>0.33103328244212626</c:v>
                </c:pt>
                <c:pt idx="50">
                  <c:v>1.9201114289740397</c:v>
                </c:pt>
                <c:pt idx="51">
                  <c:v>1.9039708132829412</c:v>
                </c:pt>
                <c:pt idx="52">
                  <c:v>2.7344218019146989</c:v>
                </c:pt>
                <c:pt idx="53">
                  <c:v>3.4116659944183301</c:v>
                </c:pt>
                <c:pt idx="54">
                  <c:v>1.5127780430384097</c:v>
                </c:pt>
                <c:pt idx="55">
                  <c:v>2.3254177968674234</c:v>
                </c:pt>
                <c:pt idx="56">
                  <c:v>2.2781201546227066</c:v>
                </c:pt>
                <c:pt idx="57">
                  <c:v>4.1239135769963138</c:v>
                </c:pt>
                <c:pt idx="58">
                  <c:v>3.7474241410610798</c:v>
                </c:pt>
                <c:pt idx="59">
                  <c:v>3.7417988640174618</c:v>
                </c:pt>
                <c:pt idx="60">
                  <c:v>2.4197807748492481</c:v>
                </c:pt>
                <c:pt idx="61">
                  <c:v>1.7784925017714661</c:v>
                </c:pt>
                <c:pt idx="62">
                  <c:v>2.0798156154929774</c:v>
                </c:pt>
                <c:pt idx="63">
                  <c:v>3.9431429495307895</c:v>
                </c:pt>
                <c:pt idx="64">
                  <c:v>3.9867842120642134</c:v>
                </c:pt>
                <c:pt idx="65">
                  <c:v>4.0097391736352792</c:v>
                </c:pt>
                <c:pt idx="66">
                  <c:v>4.1732502707261121</c:v>
                </c:pt>
                <c:pt idx="67">
                  <c:v>4.1759739521295476</c:v>
                </c:pt>
                <c:pt idx="68">
                  <c:v>2.6025750227231681</c:v>
                </c:pt>
                <c:pt idx="69">
                  <c:v>1.6720889584626515</c:v>
                </c:pt>
                <c:pt idx="70">
                  <c:v>3.9743523343175675</c:v>
                </c:pt>
                <c:pt idx="71">
                  <c:v>2.6889461997925648</c:v>
                </c:pt>
                <c:pt idx="72">
                  <c:v>2.4725390377118521</c:v>
                </c:pt>
                <c:pt idx="73">
                  <c:v>1.0485048280582008</c:v>
                </c:pt>
                <c:pt idx="74">
                  <c:v>2.187489426605306</c:v>
                </c:pt>
                <c:pt idx="75">
                  <c:v>2.7497075938810034</c:v>
                </c:pt>
                <c:pt idx="76">
                  <c:v>1.9519051980798496</c:v>
                </c:pt>
                <c:pt idx="77">
                  <c:v>2.976726305009219</c:v>
                </c:pt>
                <c:pt idx="78">
                  <c:v>3.6672529435458596</c:v>
                </c:pt>
                <c:pt idx="79">
                  <c:v>2.1918841720176077</c:v>
                </c:pt>
                <c:pt idx="80">
                  <c:v>1.3429784177074957</c:v>
                </c:pt>
                <c:pt idx="81">
                  <c:v>2.5389134971987062</c:v>
                </c:pt>
                <c:pt idx="82">
                  <c:v>3.6420261223953285</c:v>
                </c:pt>
                <c:pt idx="83">
                  <c:v>4.4614761111155126</c:v>
                </c:pt>
                <c:pt idx="84">
                  <c:v>5.3672992883645332</c:v>
                </c:pt>
                <c:pt idx="85">
                  <c:v>5.8964849067345648</c:v>
                </c:pt>
                <c:pt idx="86">
                  <c:v>5.2043832335545703</c:v>
                </c:pt>
                <c:pt idx="87">
                  <c:v>4.1884613201918244</c:v>
                </c:pt>
                <c:pt idx="88">
                  <c:v>3.7355286742869138</c:v>
                </c:pt>
                <c:pt idx="89">
                  <c:v>2.2180137782265952</c:v>
                </c:pt>
                <c:pt idx="90">
                  <c:v>2.0976559721376056</c:v>
                </c:pt>
                <c:pt idx="91">
                  <c:v>3.7154816313643297</c:v>
                </c:pt>
                <c:pt idx="92">
                  <c:v>2.4286838031894402</c:v>
                </c:pt>
                <c:pt idx="93">
                  <c:v>5.1176584763950554</c:v>
                </c:pt>
                <c:pt idx="94">
                  <c:v>5.3739604557929761</c:v>
                </c:pt>
                <c:pt idx="95">
                  <c:v>4.8971459004400995</c:v>
                </c:pt>
                <c:pt idx="96">
                  <c:v>2.2165531236654381</c:v>
                </c:pt>
                <c:pt idx="97">
                  <c:v>4.3415071706952393</c:v>
                </c:pt>
                <c:pt idx="98">
                  <c:v>2.6512890825772666</c:v>
                </c:pt>
                <c:pt idx="99">
                  <c:v>3.9979090482086947</c:v>
                </c:pt>
                <c:pt idx="100">
                  <c:v>3.6141086407265046</c:v>
                </c:pt>
                <c:pt idx="101">
                  <c:v>5.4051477856497412</c:v>
                </c:pt>
                <c:pt idx="102">
                  <c:v>3.8577168605243046</c:v>
                </c:pt>
                <c:pt idx="103">
                  <c:v>4.5443078215725334</c:v>
                </c:pt>
                <c:pt idx="104">
                  <c:v>5.1419109902959264</c:v>
                </c:pt>
                <c:pt idx="105">
                  <c:v>5.4431304036749113</c:v>
                </c:pt>
                <c:pt idx="106">
                  <c:v>5.1624568353432956</c:v>
                </c:pt>
                <c:pt idx="107">
                  <c:v>4.6293892760853987</c:v>
                </c:pt>
                <c:pt idx="108">
                  <c:v>4.7598954068891901</c:v>
                </c:pt>
                <c:pt idx="109">
                  <c:v>6.3968706120874836</c:v>
                </c:pt>
                <c:pt idx="110">
                  <c:v>6.5979014844055932</c:v>
                </c:pt>
                <c:pt idx="111">
                  <c:v>7.3243249934808805</c:v>
                </c:pt>
                <c:pt idx="112">
                  <c:v>5.7979695368840982</c:v>
                </c:pt>
                <c:pt idx="113">
                  <c:v>4.5913540633242871</c:v>
                </c:pt>
                <c:pt idx="114">
                  <c:v>5.2815118687332321</c:v>
                </c:pt>
                <c:pt idx="115">
                  <c:v>5.1956916098784403</c:v>
                </c:pt>
                <c:pt idx="116">
                  <c:v>6.3724377186673129</c:v>
                </c:pt>
                <c:pt idx="117">
                  <c:v>7.4454929141185806</c:v>
                </c:pt>
                <c:pt idx="118">
                  <c:v>7.6718502989210391</c:v>
                </c:pt>
                <c:pt idx="119">
                  <c:v>7.8890604406530871</c:v>
                </c:pt>
                <c:pt idx="120">
                  <c:v>6.3986608664102942</c:v>
                </c:pt>
                <c:pt idx="121">
                  <c:v>5.1632218659138243</c:v>
                </c:pt>
                <c:pt idx="122">
                  <c:v>4.9118755501079416</c:v>
                </c:pt>
                <c:pt idx="123">
                  <c:v>5.9733584014551662</c:v>
                </c:pt>
                <c:pt idx="124">
                  <c:v>6.2124528427605359</c:v>
                </c:pt>
                <c:pt idx="125">
                  <c:v>7.6403800241179773</c:v>
                </c:pt>
                <c:pt idx="126">
                  <c:v>5.1537166870287319</c:v>
                </c:pt>
                <c:pt idx="127">
                  <c:v>5.7137638981677652</c:v>
                </c:pt>
                <c:pt idx="128">
                  <c:v>4.9475640677863364</c:v>
                </c:pt>
                <c:pt idx="129">
                  <c:v>5.9966632663177659</c:v>
                </c:pt>
                <c:pt idx="130">
                  <c:v>8.3482381937510564</c:v>
                </c:pt>
                <c:pt idx="131">
                  <c:v>6.462855757170769</c:v>
                </c:pt>
                <c:pt idx="132">
                  <c:v>8.4853956885617787</c:v>
                </c:pt>
                <c:pt idx="133">
                  <c:v>8.385646793856127</c:v>
                </c:pt>
                <c:pt idx="134">
                  <c:v>6.6515414496691241</c:v>
                </c:pt>
                <c:pt idx="135">
                  <c:v>5.2031894955339144</c:v>
                </c:pt>
                <c:pt idx="136">
                  <c:v>8.1914548745026341</c:v>
                </c:pt>
                <c:pt idx="137">
                  <c:v>9.6785331049608114</c:v>
                </c:pt>
                <c:pt idx="138">
                  <c:v>6.9780559971998937</c:v>
                </c:pt>
                <c:pt idx="139">
                  <c:v>7.2532932353011397</c:v>
                </c:pt>
                <c:pt idx="140">
                  <c:v>4.9408294801619839</c:v>
                </c:pt>
                <c:pt idx="141">
                  <c:v>7.6650215434744631</c:v>
                </c:pt>
                <c:pt idx="142">
                  <c:v>4.2452130549026794</c:v>
                </c:pt>
                <c:pt idx="143">
                  <c:v>6.9632067095398611</c:v>
                </c:pt>
                <c:pt idx="144">
                  <c:v>7.8312466992743044</c:v>
                </c:pt>
                <c:pt idx="145">
                  <c:v>8.4244206952641321</c:v>
                </c:pt>
                <c:pt idx="146">
                  <c:v>7.9612944529983114</c:v>
                </c:pt>
                <c:pt idx="147">
                  <c:v>9.5583916650523104</c:v>
                </c:pt>
                <c:pt idx="148">
                  <c:v>10.816767910529526</c:v>
                </c:pt>
                <c:pt idx="149">
                  <c:v>10.641005805426969</c:v>
                </c:pt>
                <c:pt idx="150">
                  <c:v>8.8581300625070156</c:v>
                </c:pt>
                <c:pt idx="151">
                  <c:v>8.5823539696813338</c:v>
                </c:pt>
                <c:pt idx="152">
                  <c:v>9.0026127138224155</c:v>
                </c:pt>
                <c:pt idx="153">
                  <c:v>9.4314749439989161</c:v>
                </c:pt>
                <c:pt idx="154">
                  <c:v>8.6905762170980214</c:v>
                </c:pt>
                <c:pt idx="155">
                  <c:v>11.133963382294473</c:v>
                </c:pt>
                <c:pt idx="156">
                  <c:v>11.994699222630381</c:v>
                </c:pt>
                <c:pt idx="157">
                  <c:v>10.894669296923801</c:v>
                </c:pt>
                <c:pt idx="158">
                  <c:v>10.95734115614893</c:v>
                </c:pt>
                <c:pt idx="159">
                  <c:v>11.787448146482005</c:v>
                </c:pt>
                <c:pt idx="160">
                  <c:v>11.985493625363722</c:v>
                </c:pt>
                <c:pt idx="161">
                  <c:v>9.8739699502797702</c:v>
                </c:pt>
                <c:pt idx="162">
                  <c:v>9.5929728752647723</c:v>
                </c:pt>
                <c:pt idx="163">
                  <c:v>11.69641039520949</c:v>
                </c:pt>
                <c:pt idx="164">
                  <c:v>10.939783196222292</c:v>
                </c:pt>
                <c:pt idx="165">
                  <c:v>8.2690416633503947</c:v>
                </c:pt>
                <c:pt idx="166">
                  <c:v>10.163773474237713</c:v>
                </c:pt>
                <c:pt idx="167">
                  <c:v>10.799211044350216</c:v>
                </c:pt>
                <c:pt idx="168">
                  <c:v>11.812502904359071</c:v>
                </c:pt>
                <c:pt idx="169">
                  <c:v>11.704376401797743</c:v>
                </c:pt>
                <c:pt idx="170">
                  <c:v>10.079106177222224</c:v>
                </c:pt>
                <c:pt idx="171">
                  <c:v>10.637052394006215</c:v>
                </c:pt>
                <c:pt idx="172">
                  <c:v>9.5260444338047243</c:v>
                </c:pt>
                <c:pt idx="173">
                  <c:v>10.595252269130684</c:v>
                </c:pt>
                <c:pt idx="174">
                  <c:v>12.256685234410373</c:v>
                </c:pt>
                <c:pt idx="175">
                  <c:v>12.747558921880206</c:v>
                </c:pt>
                <c:pt idx="176">
                  <c:v>13.227465722125691</c:v>
                </c:pt>
                <c:pt idx="177">
                  <c:v>13.291490435106516</c:v>
                </c:pt>
                <c:pt idx="178">
                  <c:v>13.400095153755089</c:v>
                </c:pt>
                <c:pt idx="179">
                  <c:v>12.751026366585714</c:v>
                </c:pt>
                <c:pt idx="180">
                  <c:v>13.249072981050462</c:v>
                </c:pt>
                <c:pt idx="181">
                  <c:v>12.039574021296618</c:v>
                </c:pt>
                <c:pt idx="182">
                  <c:v>12.39064356608524</c:v>
                </c:pt>
                <c:pt idx="183">
                  <c:v>14.108177494913715</c:v>
                </c:pt>
                <c:pt idx="184">
                  <c:v>13.492581638865689</c:v>
                </c:pt>
                <c:pt idx="185">
                  <c:v>15.757700325371212</c:v>
                </c:pt>
                <c:pt idx="186">
                  <c:v>14.630594106449202</c:v>
                </c:pt>
                <c:pt idx="187">
                  <c:v>11.183118269395248</c:v>
                </c:pt>
                <c:pt idx="188">
                  <c:v>11.866738915776102</c:v>
                </c:pt>
                <c:pt idx="189">
                  <c:v>13.201431033594552</c:v>
                </c:pt>
                <c:pt idx="190">
                  <c:v>14.020404761989601</c:v>
                </c:pt>
                <c:pt idx="191">
                  <c:v>14.433877327508227</c:v>
                </c:pt>
                <c:pt idx="192">
                  <c:v>13.618766596950868</c:v>
                </c:pt>
                <c:pt idx="193">
                  <c:v>13.260305725900574</c:v>
                </c:pt>
                <c:pt idx="194">
                  <c:v>11.34072394976968</c:v>
                </c:pt>
                <c:pt idx="195">
                  <c:v>12.587045276389986</c:v>
                </c:pt>
                <c:pt idx="196">
                  <c:v>13.234813910951795</c:v>
                </c:pt>
                <c:pt idx="197">
                  <c:v>13.347344957144312</c:v>
                </c:pt>
                <c:pt idx="198">
                  <c:v>13.907267932705949</c:v>
                </c:pt>
                <c:pt idx="199">
                  <c:v>13.850368520719123</c:v>
                </c:pt>
                <c:pt idx="200">
                  <c:v>11.710220865596673</c:v>
                </c:pt>
                <c:pt idx="201">
                  <c:v>13.541769048045493</c:v>
                </c:pt>
                <c:pt idx="202">
                  <c:v>14.144489801587259</c:v>
                </c:pt>
                <c:pt idx="203">
                  <c:v>11.685851690366023</c:v>
                </c:pt>
                <c:pt idx="204">
                  <c:v>12.608514151532093</c:v>
                </c:pt>
                <c:pt idx="205">
                  <c:v>11.707585613926538</c:v>
                </c:pt>
                <c:pt idx="206">
                  <c:v>12.305681288778493</c:v>
                </c:pt>
                <c:pt idx="207">
                  <c:v>13.615365347862003</c:v>
                </c:pt>
                <c:pt idx="208">
                  <c:v>13.156192571038524</c:v>
                </c:pt>
                <c:pt idx="209">
                  <c:v>12.12751806416934</c:v>
                </c:pt>
                <c:pt idx="210">
                  <c:v>11.656403442918078</c:v>
                </c:pt>
                <c:pt idx="211">
                  <c:v>12.927226361652982</c:v>
                </c:pt>
                <c:pt idx="212">
                  <c:v>12.410403673608077</c:v>
                </c:pt>
                <c:pt idx="213">
                  <c:v>13.675103782662092</c:v>
                </c:pt>
                <c:pt idx="214">
                  <c:v>12.417998626653022</c:v>
                </c:pt>
                <c:pt idx="215">
                  <c:v>12.785679875642366</c:v>
                </c:pt>
                <c:pt idx="216">
                  <c:v>12.129752371019135</c:v>
                </c:pt>
                <c:pt idx="217">
                  <c:v>12.426701820987471</c:v>
                </c:pt>
                <c:pt idx="218">
                  <c:v>12.672999540033123</c:v>
                </c:pt>
                <c:pt idx="219">
                  <c:v>13.025419769065472</c:v>
                </c:pt>
                <c:pt idx="220">
                  <c:v>13.411326808775392</c:v>
                </c:pt>
                <c:pt idx="221">
                  <c:v>12.401546507211361</c:v>
                </c:pt>
                <c:pt idx="222">
                  <c:v>12.759699222057549</c:v>
                </c:pt>
                <c:pt idx="223">
                  <c:v>12.109028281412057</c:v>
                </c:pt>
                <c:pt idx="224">
                  <c:v>11.882295535329455</c:v>
                </c:pt>
                <c:pt idx="225">
                  <c:v>10.862823452805044</c:v>
                </c:pt>
                <c:pt idx="226">
                  <c:v>10.795264260633425</c:v>
                </c:pt>
                <c:pt idx="227">
                  <c:v>9.1754406195803853</c:v>
                </c:pt>
                <c:pt idx="228">
                  <c:v>9.6204628269566594</c:v>
                </c:pt>
                <c:pt idx="229">
                  <c:v>10.013257072830756</c:v>
                </c:pt>
                <c:pt idx="230">
                  <c:v>10.406764606185464</c:v>
                </c:pt>
                <c:pt idx="231">
                  <c:v>10.401444178853909</c:v>
                </c:pt>
                <c:pt idx="232">
                  <c:v>10.647292523047067</c:v>
                </c:pt>
                <c:pt idx="233">
                  <c:v>11.089930167171634</c:v>
                </c:pt>
                <c:pt idx="234">
                  <c:v>8.8647721793897034</c:v>
                </c:pt>
                <c:pt idx="235">
                  <c:v>6.8398984989273552</c:v>
                </c:pt>
                <c:pt idx="236">
                  <c:v>5.50947059092789</c:v>
                </c:pt>
                <c:pt idx="237">
                  <c:v>9.8954058505581877</c:v>
                </c:pt>
                <c:pt idx="238">
                  <c:v>7.4698134487140102</c:v>
                </c:pt>
                <c:pt idx="239">
                  <c:v>8.4501310902874778</c:v>
                </c:pt>
                <c:pt idx="240">
                  <c:v>8.208785593426553</c:v>
                </c:pt>
                <c:pt idx="241">
                  <c:v>8.9667031338109062</c:v>
                </c:pt>
                <c:pt idx="242">
                  <c:v>9.0775592178752973</c:v>
                </c:pt>
                <c:pt idx="243">
                  <c:v>9.81283008668386</c:v>
                </c:pt>
                <c:pt idx="244">
                  <c:v>9.9101372700511661</c:v>
                </c:pt>
                <c:pt idx="245">
                  <c:v>10.505865955345548</c:v>
                </c:pt>
                <c:pt idx="246">
                  <c:v>11.135931158367343</c:v>
                </c:pt>
                <c:pt idx="247">
                  <c:v>11.33493798516122</c:v>
                </c:pt>
                <c:pt idx="248">
                  <c:v>8.4543706254510589</c:v>
                </c:pt>
                <c:pt idx="249">
                  <c:v>9.0376976888472367</c:v>
                </c:pt>
                <c:pt idx="250">
                  <c:v>10.18890845367717</c:v>
                </c:pt>
                <c:pt idx="251">
                  <c:v>10.037306407773547</c:v>
                </c:pt>
                <c:pt idx="252">
                  <c:v>10.798948193489334</c:v>
                </c:pt>
                <c:pt idx="253">
                  <c:v>9.4426523910387008</c:v>
                </c:pt>
                <c:pt idx="254">
                  <c:v>8.6393939995961784</c:v>
                </c:pt>
                <c:pt idx="255">
                  <c:v>9.2995169137783513</c:v>
                </c:pt>
                <c:pt idx="256">
                  <c:v>9.4283284364566899</c:v>
                </c:pt>
                <c:pt idx="257">
                  <c:v>9.4563467619023722</c:v>
                </c:pt>
                <c:pt idx="258">
                  <c:v>9.5143361200002623</c:v>
                </c:pt>
                <c:pt idx="259">
                  <c:v>8.8888427265177512</c:v>
                </c:pt>
                <c:pt idx="260">
                  <c:v>8.4731984939841816</c:v>
                </c:pt>
                <c:pt idx="261">
                  <c:v>8.0526322958151653</c:v>
                </c:pt>
                <c:pt idx="262">
                  <c:v>8.5132043685109107</c:v>
                </c:pt>
                <c:pt idx="263">
                  <c:v>6.4255770014013027</c:v>
                </c:pt>
                <c:pt idx="264">
                  <c:v>6.2951521689773644</c:v>
                </c:pt>
                <c:pt idx="265">
                  <c:v>4.6839437857909463</c:v>
                </c:pt>
                <c:pt idx="266">
                  <c:v>6.6773764901947672</c:v>
                </c:pt>
                <c:pt idx="267">
                  <c:v>4.0448289533535666</c:v>
                </c:pt>
                <c:pt idx="268">
                  <c:v>7.385818086608813</c:v>
                </c:pt>
                <c:pt idx="269">
                  <c:v>5.0956971501989834</c:v>
                </c:pt>
                <c:pt idx="270">
                  <c:v>1.6522850080085603</c:v>
                </c:pt>
                <c:pt idx="271">
                  <c:v>5.1239366550361494</c:v>
                </c:pt>
                <c:pt idx="272">
                  <c:v>3.0835659971922769</c:v>
                </c:pt>
                <c:pt idx="273">
                  <c:v>5.6844228070054426</c:v>
                </c:pt>
                <c:pt idx="274">
                  <c:v>6.3170735168696703</c:v>
                </c:pt>
                <c:pt idx="275">
                  <c:v>6.1519329642816558</c:v>
                </c:pt>
                <c:pt idx="276">
                  <c:v>6.29179748469081</c:v>
                </c:pt>
                <c:pt idx="277">
                  <c:v>5.4634579639537222</c:v>
                </c:pt>
                <c:pt idx="278">
                  <c:v>5.5663226489646842</c:v>
                </c:pt>
                <c:pt idx="279">
                  <c:v>5.8748967923356128</c:v>
                </c:pt>
                <c:pt idx="280">
                  <c:v>5.7650335049377386</c:v>
                </c:pt>
                <c:pt idx="281">
                  <c:v>7.0190278873038459</c:v>
                </c:pt>
                <c:pt idx="282">
                  <c:v>5.1357137498805727</c:v>
                </c:pt>
                <c:pt idx="283">
                  <c:v>4.9353976473032901</c:v>
                </c:pt>
                <c:pt idx="284">
                  <c:v>4.0543650329549932</c:v>
                </c:pt>
                <c:pt idx="285">
                  <c:v>5.8851933114354509</c:v>
                </c:pt>
                <c:pt idx="286">
                  <c:v>5.3343767141498741</c:v>
                </c:pt>
                <c:pt idx="287">
                  <c:v>2.9335169399152177</c:v>
                </c:pt>
                <c:pt idx="288">
                  <c:v>1.834121026398865</c:v>
                </c:pt>
                <c:pt idx="289">
                  <c:v>2.0669295726232635</c:v>
                </c:pt>
                <c:pt idx="290">
                  <c:v>4.4340946640585441</c:v>
                </c:pt>
                <c:pt idx="291">
                  <c:v>4.7746278195758727</c:v>
                </c:pt>
                <c:pt idx="292">
                  <c:v>5.3259295667359963</c:v>
                </c:pt>
                <c:pt idx="293">
                  <c:v>4.3427004947038466</c:v>
                </c:pt>
                <c:pt idx="294">
                  <c:v>3.5969673878994559</c:v>
                </c:pt>
                <c:pt idx="295">
                  <c:v>3.6009495492329262</c:v>
                </c:pt>
                <c:pt idx="296">
                  <c:v>3.0365901131308313</c:v>
                </c:pt>
                <c:pt idx="297">
                  <c:v>3.609188910229173</c:v>
                </c:pt>
                <c:pt idx="298">
                  <c:v>3.6880440355507975</c:v>
                </c:pt>
                <c:pt idx="299">
                  <c:v>2.060572974393637</c:v>
                </c:pt>
                <c:pt idx="300">
                  <c:v>1.8386891596669948</c:v>
                </c:pt>
                <c:pt idx="301">
                  <c:v>1.8368755085556578</c:v>
                </c:pt>
                <c:pt idx="302">
                  <c:v>2.0196755919979661</c:v>
                </c:pt>
                <c:pt idx="303">
                  <c:v>1.8293982983198687</c:v>
                </c:pt>
                <c:pt idx="304">
                  <c:v>1.9341617149834265</c:v>
                </c:pt>
                <c:pt idx="305">
                  <c:v>2.4623340171594794</c:v>
                </c:pt>
                <c:pt idx="306">
                  <c:v>2.7464353603304099</c:v>
                </c:pt>
                <c:pt idx="307">
                  <c:v>2.987242016373219</c:v>
                </c:pt>
                <c:pt idx="308">
                  <c:v>2.6723751849481303</c:v>
                </c:pt>
                <c:pt idx="309">
                  <c:v>2.3074165957884656</c:v>
                </c:pt>
                <c:pt idx="310">
                  <c:v>2.8098646527978808</c:v>
                </c:pt>
                <c:pt idx="311">
                  <c:v>1.9255977638328379</c:v>
                </c:pt>
                <c:pt idx="312">
                  <c:v>1.9578616202429948</c:v>
                </c:pt>
                <c:pt idx="313">
                  <c:v>1.7697045859243634</c:v>
                </c:pt>
                <c:pt idx="314">
                  <c:v>2.1997608928285195</c:v>
                </c:pt>
                <c:pt idx="315">
                  <c:v>2.1789854693159767</c:v>
                </c:pt>
                <c:pt idx="316">
                  <c:v>1.9565701049052973</c:v>
                </c:pt>
                <c:pt idx="317">
                  <c:v>1.3527713272548445</c:v>
                </c:pt>
                <c:pt idx="318">
                  <c:v>1.7344938293451406</c:v>
                </c:pt>
                <c:pt idx="319">
                  <c:v>2.5566599900827822</c:v>
                </c:pt>
                <c:pt idx="320">
                  <c:v>2.51862183218643</c:v>
                </c:pt>
                <c:pt idx="321">
                  <c:v>2.3088892059710417</c:v>
                </c:pt>
                <c:pt idx="322">
                  <c:v>1.5789212020019348</c:v>
                </c:pt>
                <c:pt idx="323">
                  <c:v>0.88305752656195879</c:v>
                </c:pt>
                <c:pt idx="324">
                  <c:v>1.0950299625387327</c:v>
                </c:pt>
                <c:pt idx="325">
                  <c:v>0.78118992353808558</c:v>
                </c:pt>
                <c:pt idx="326">
                  <c:v>0.83359814411226585</c:v>
                </c:pt>
                <c:pt idx="327">
                  <c:v>0.87691874576075413</c:v>
                </c:pt>
                <c:pt idx="328">
                  <c:v>0.83625834662424348</c:v>
                </c:pt>
                <c:pt idx="329">
                  <c:v>0.82652268354074376</c:v>
                </c:pt>
                <c:pt idx="330">
                  <c:v>1.1887531012601473</c:v>
                </c:pt>
                <c:pt idx="331">
                  <c:v>1.1967355728308957</c:v>
                </c:pt>
                <c:pt idx="332">
                  <c:v>0.75882000366026914</c:v>
                </c:pt>
                <c:pt idx="333">
                  <c:v>1.0460633604676615</c:v>
                </c:pt>
                <c:pt idx="334">
                  <c:v>0.83515789020585685</c:v>
                </c:pt>
                <c:pt idx="335">
                  <c:v>0.83143372289281281</c:v>
                </c:pt>
                <c:pt idx="336">
                  <c:v>0.99985800611091247</c:v>
                </c:pt>
                <c:pt idx="337">
                  <c:v>1.3208668593469461</c:v>
                </c:pt>
                <c:pt idx="338">
                  <c:v>1.1305634292094429</c:v>
                </c:pt>
                <c:pt idx="339">
                  <c:v>1.160728567729894</c:v>
                </c:pt>
                <c:pt idx="340">
                  <c:v>0.76709133988866185</c:v>
                </c:pt>
                <c:pt idx="341">
                  <c:v>0.64771757447468981</c:v>
                </c:pt>
                <c:pt idx="342">
                  <c:v>0.39291930810231857</c:v>
                </c:pt>
                <c:pt idx="343">
                  <c:v>0.52445734100371044</c:v>
                </c:pt>
                <c:pt idx="344">
                  <c:v>0.67570789322369729</c:v>
                </c:pt>
                <c:pt idx="345">
                  <c:v>0.87049366389533911</c:v>
                </c:pt>
                <c:pt idx="346">
                  <c:v>1.0024818023928195</c:v>
                </c:pt>
                <c:pt idx="347">
                  <c:v>1.1284969749532709</c:v>
                </c:pt>
                <c:pt idx="348">
                  <c:v>1.2250076580059155</c:v>
                </c:pt>
                <c:pt idx="349">
                  <c:v>1.1132984598387508</c:v>
                </c:pt>
                <c:pt idx="350">
                  <c:v>0.79594448266517503</c:v>
                </c:pt>
                <c:pt idx="351">
                  <c:v>1.5323131690686367</c:v>
                </c:pt>
                <c:pt idx="352">
                  <c:v>0.81824033867380019</c:v>
                </c:pt>
                <c:pt idx="353">
                  <c:v>1.2590274804425887</c:v>
                </c:pt>
                <c:pt idx="354">
                  <c:v>0.82958203778725348</c:v>
                </c:pt>
                <c:pt idx="355">
                  <c:v>0.6310294360258214</c:v>
                </c:pt>
                <c:pt idx="356">
                  <c:v>0.58520825580917224</c:v>
                </c:pt>
                <c:pt idx="357">
                  <c:v>0.68693826445299655</c:v>
                </c:pt>
                <c:pt idx="358">
                  <c:v>0.84575305157978242</c:v>
                </c:pt>
                <c:pt idx="359">
                  <c:v>0.81358776239153807</c:v>
                </c:pt>
                <c:pt idx="360">
                  <c:v>0.66683141842206684</c:v>
                </c:pt>
                <c:pt idx="361">
                  <c:v>0.54943094183827712</c:v>
                </c:pt>
                <c:pt idx="362">
                  <c:v>0.36684898530337229</c:v>
                </c:pt>
                <c:pt idx="363">
                  <c:v>1.2046791863704196</c:v>
                </c:pt>
                <c:pt idx="364">
                  <c:v>0.69941642361946288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835648"/>
        <c:axId val="205874688"/>
      </c:scatterChart>
      <c:valAx>
        <c:axId val="20583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874688"/>
        <c:crosses val="autoZero"/>
        <c:crossBetween val="midCat"/>
      </c:valAx>
      <c:valAx>
        <c:axId val="20587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835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Batman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308173264078243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445603674540683"/>
          <c:y val="0.10862641538560887"/>
          <c:w val="0.82498840769903758"/>
          <c:h val="0.60908934243724688"/>
        </c:manualLayout>
      </c:layout>
      <c:lineChart>
        <c:grouping val="standard"/>
        <c:varyColors val="0"/>
        <c:ser>
          <c:idx val="0"/>
          <c:order val="0"/>
          <c:tx>
            <c:v>ETo-HS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'Monthly average'!$P$5:$P$369</c:f>
              <c:numCache>
                <c:formatCode>0.0</c:formatCode>
                <c:ptCount val="365"/>
                <c:pt idx="0">
                  <c:v>0.84947930176994979</c:v>
                </c:pt>
                <c:pt idx="1">
                  <c:v>0.58653907544520001</c:v>
                </c:pt>
                <c:pt idx="2">
                  <c:v>0.64262903675692495</c:v>
                </c:pt>
                <c:pt idx="3">
                  <c:v>0.57728461675590004</c:v>
                </c:pt>
                <c:pt idx="4">
                  <c:v>0.73064032389314992</c:v>
                </c:pt>
                <c:pt idx="5">
                  <c:v>0.82475887599787501</c:v>
                </c:pt>
                <c:pt idx="6">
                  <c:v>0.56514780894847494</c:v>
                </c:pt>
                <c:pt idx="7">
                  <c:v>0.66882655134225</c:v>
                </c:pt>
                <c:pt idx="8">
                  <c:v>1.04960752345305</c:v>
                </c:pt>
                <c:pt idx="9">
                  <c:v>0.66818242765860003</c:v>
                </c:pt>
                <c:pt idx="10">
                  <c:v>0.76564106679464994</c:v>
                </c:pt>
                <c:pt idx="11">
                  <c:v>0.96973772147763737</c:v>
                </c:pt>
                <c:pt idx="12">
                  <c:v>0.85268322159479992</c:v>
                </c:pt>
                <c:pt idx="13">
                  <c:v>1.135911993333</c:v>
                </c:pt>
                <c:pt idx="14">
                  <c:v>1.0805155147824748</c:v>
                </c:pt>
                <c:pt idx="15">
                  <c:v>0.96896019322244997</c:v>
                </c:pt>
                <c:pt idx="16">
                  <c:v>1.168245013155075</c:v>
                </c:pt>
                <c:pt idx="17">
                  <c:v>0.81324310852439985</c:v>
                </c:pt>
                <c:pt idx="18">
                  <c:v>0.87217256741677462</c:v>
                </c:pt>
                <c:pt idx="19">
                  <c:v>0.81310301223712478</c:v>
                </c:pt>
                <c:pt idx="20">
                  <c:v>1.26375077634975</c:v>
                </c:pt>
                <c:pt idx="21">
                  <c:v>0.93748359023099981</c:v>
                </c:pt>
                <c:pt idx="22">
                  <c:v>0.80143708020682491</c:v>
                </c:pt>
                <c:pt idx="23">
                  <c:v>0.98432277636667465</c:v>
                </c:pt>
                <c:pt idx="24">
                  <c:v>0.9632670779270246</c:v>
                </c:pt>
                <c:pt idx="25">
                  <c:v>1.1610791064785249</c:v>
                </c:pt>
                <c:pt idx="26">
                  <c:v>0.92725742074634998</c:v>
                </c:pt>
                <c:pt idx="27">
                  <c:v>0.63875213906130013</c:v>
                </c:pt>
                <c:pt idx="28">
                  <c:v>1.042088367855825</c:v>
                </c:pt>
                <c:pt idx="29">
                  <c:v>1.4431936154585998</c:v>
                </c:pt>
                <c:pt idx="30">
                  <c:v>1.5611778954776245</c:v>
                </c:pt>
                <c:pt idx="31">
                  <c:v>1.3391257712818498</c:v>
                </c:pt>
                <c:pt idx="32">
                  <c:v>0.8935197545382747</c:v>
                </c:pt>
                <c:pt idx="33">
                  <c:v>0.87611134813500002</c:v>
                </c:pt>
                <c:pt idx="34">
                  <c:v>1.4805012813166871</c:v>
                </c:pt>
                <c:pt idx="35">
                  <c:v>1.2276960575236502</c:v>
                </c:pt>
                <c:pt idx="36">
                  <c:v>1.0562407941136498</c:v>
                </c:pt>
                <c:pt idx="37">
                  <c:v>0.79616376263812494</c:v>
                </c:pt>
                <c:pt idx="38">
                  <c:v>1.0455429507573375</c:v>
                </c:pt>
                <c:pt idx="39">
                  <c:v>1.4435437947848997</c:v>
                </c:pt>
                <c:pt idx="40">
                  <c:v>1.171534390487325</c:v>
                </c:pt>
                <c:pt idx="41">
                  <c:v>1.1711971034573998</c:v>
                </c:pt>
                <c:pt idx="42">
                  <c:v>1.1523333409690497</c:v>
                </c:pt>
                <c:pt idx="43">
                  <c:v>1.1501475442064997</c:v>
                </c:pt>
                <c:pt idx="44">
                  <c:v>1.5617209681144497</c:v>
                </c:pt>
                <c:pt idx="45">
                  <c:v>1.6436418116593501</c:v>
                </c:pt>
                <c:pt idx="46">
                  <c:v>1.1304945276124498</c:v>
                </c:pt>
                <c:pt idx="47">
                  <c:v>1.1109468594973497</c:v>
                </c:pt>
                <c:pt idx="48">
                  <c:v>1.4366697451415249</c:v>
                </c:pt>
                <c:pt idx="49">
                  <c:v>1.9845788348637747</c:v>
                </c:pt>
                <c:pt idx="50">
                  <c:v>2.0616122702448001</c:v>
                </c:pt>
                <c:pt idx="51">
                  <c:v>1.8486543719119495</c:v>
                </c:pt>
                <c:pt idx="52">
                  <c:v>2.1548559879526499</c:v>
                </c:pt>
                <c:pt idx="53">
                  <c:v>1.8301406659661246</c:v>
                </c:pt>
                <c:pt idx="54">
                  <c:v>1.3677282516681</c:v>
                </c:pt>
                <c:pt idx="55">
                  <c:v>1.5775910166007499</c:v>
                </c:pt>
                <c:pt idx="56">
                  <c:v>1.9882223206031244</c:v>
                </c:pt>
                <c:pt idx="57">
                  <c:v>2.1807528050729994</c:v>
                </c:pt>
                <c:pt idx="58">
                  <c:v>2.1481289104879497</c:v>
                </c:pt>
                <c:pt idx="59">
                  <c:v>2.1414375631017748</c:v>
                </c:pt>
                <c:pt idx="60">
                  <c:v>2.0587413400177494</c:v>
                </c:pt>
                <c:pt idx="61">
                  <c:v>1.74927318442695</c:v>
                </c:pt>
                <c:pt idx="62">
                  <c:v>2.42890446240165</c:v>
                </c:pt>
                <c:pt idx="63">
                  <c:v>2.3487668076210744</c:v>
                </c:pt>
                <c:pt idx="64">
                  <c:v>2.4724950354183748</c:v>
                </c:pt>
                <c:pt idx="65">
                  <c:v>2.5486323948094496</c:v>
                </c:pt>
                <c:pt idx="66">
                  <c:v>1.9205659435107372</c:v>
                </c:pt>
                <c:pt idx="67">
                  <c:v>2.4283885249790993</c:v>
                </c:pt>
                <c:pt idx="68">
                  <c:v>1.4711931661177124</c:v>
                </c:pt>
                <c:pt idx="69">
                  <c:v>2.4937753053825</c:v>
                </c:pt>
                <c:pt idx="70">
                  <c:v>2.7615545630637746</c:v>
                </c:pt>
                <c:pt idx="71">
                  <c:v>2.3318885815582502</c:v>
                </c:pt>
                <c:pt idx="72">
                  <c:v>2.1267124733173501</c:v>
                </c:pt>
                <c:pt idx="73">
                  <c:v>2.2122281802266999</c:v>
                </c:pt>
                <c:pt idx="74">
                  <c:v>3.0223739452429497</c:v>
                </c:pt>
                <c:pt idx="75">
                  <c:v>2.8039617460570492</c:v>
                </c:pt>
                <c:pt idx="76">
                  <c:v>2.2537575820124998</c:v>
                </c:pt>
                <c:pt idx="77">
                  <c:v>2.0281099805334</c:v>
                </c:pt>
                <c:pt idx="78">
                  <c:v>2.7619937606269498</c:v>
                </c:pt>
                <c:pt idx="79">
                  <c:v>1.9585140495392248</c:v>
                </c:pt>
                <c:pt idx="80">
                  <c:v>2.2857177689017876</c:v>
                </c:pt>
                <c:pt idx="81">
                  <c:v>2.4685196651351999</c:v>
                </c:pt>
                <c:pt idx="82">
                  <c:v>2.7625351142909245</c:v>
                </c:pt>
                <c:pt idx="83">
                  <c:v>2.8749761980037993</c:v>
                </c:pt>
                <c:pt idx="84">
                  <c:v>2.9753662997679746</c:v>
                </c:pt>
                <c:pt idx="85">
                  <c:v>3.4298458999308004</c:v>
                </c:pt>
                <c:pt idx="86">
                  <c:v>2.726943535864125</c:v>
                </c:pt>
                <c:pt idx="87">
                  <c:v>2.8993866561358868</c:v>
                </c:pt>
                <c:pt idx="88">
                  <c:v>2.1816299723615997</c:v>
                </c:pt>
                <c:pt idx="89">
                  <c:v>2.7975141244642492</c:v>
                </c:pt>
                <c:pt idx="90">
                  <c:v>2.2291535552591246</c:v>
                </c:pt>
                <c:pt idx="91">
                  <c:v>2.6118355885582494</c:v>
                </c:pt>
                <c:pt idx="92">
                  <c:v>2.761623076410225</c:v>
                </c:pt>
                <c:pt idx="93">
                  <c:v>3.4884108137952006</c:v>
                </c:pt>
                <c:pt idx="94">
                  <c:v>2.5294748107475247</c:v>
                </c:pt>
                <c:pt idx="95">
                  <c:v>2.7064245253049997</c:v>
                </c:pt>
                <c:pt idx="96">
                  <c:v>2.6330364174199499</c:v>
                </c:pt>
                <c:pt idx="97">
                  <c:v>3.7525039797671993</c:v>
                </c:pt>
                <c:pt idx="98">
                  <c:v>3.4829345346464242</c:v>
                </c:pt>
                <c:pt idx="99">
                  <c:v>3.0506296842485998</c:v>
                </c:pt>
                <c:pt idx="100">
                  <c:v>2.7471926676857996</c:v>
                </c:pt>
                <c:pt idx="101">
                  <c:v>3.3862820937770244</c:v>
                </c:pt>
                <c:pt idx="102">
                  <c:v>3.4763465711987989</c:v>
                </c:pt>
                <c:pt idx="103">
                  <c:v>3.4402975004263494</c:v>
                </c:pt>
                <c:pt idx="104">
                  <c:v>2.6824216479140248</c:v>
                </c:pt>
                <c:pt idx="105">
                  <c:v>3.3943103109053991</c:v>
                </c:pt>
                <c:pt idx="106">
                  <c:v>3.8986843258772246</c:v>
                </c:pt>
                <c:pt idx="107">
                  <c:v>3.8964251044172244</c:v>
                </c:pt>
                <c:pt idx="108">
                  <c:v>3.9898478408690239</c:v>
                </c:pt>
                <c:pt idx="109">
                  <c:v>4.3497443979062993</c:v>
                </c:pt>
                <c:pt idx="110">
                  <c:v>3.9964231575878246</c:v>
                </c:pt>
                <c:pt idx="111">
                  <c:v>4.0855805084799002</c:v>
                </c:pt>
                <c:pt idx="112">
                  <c:v>3.7616980288391999</c:v>
                </c:pt>
                <c:pt idx="113">
                  <c:v>3.3663347644742991</c:v>
                </c:pt>
                <c:pt idx="114">
                  <c:v>2.9428055160432747</c:v>
                </c:pt>
                <c:pt idx="115">
                  <c:v>3.5270714954618994</c:v>
                </c:pt>
                <c:pt idx="116">
                  <c:v>3.809907481903875</c:v>
                </c:pt>
                <c:pt idx="117">
                  <c:v>4.4399418501563996</c:v>
                </c:pt>
                <c:pt idx="118">
                  <c:v>4.3708582958553013</c:v>
                </c:pt>
                <c:pt idx="119">
                  <c:v>4.518208034638425</c:v>
                </c:pt>
                <c:pt idx="120">
                  <c:v>4.4609997587040002</c:v>
                </c:pt>
                <c:pt idx="121">
                  <c:v>4.2033494257575743</c:v>
                </c:pt>
                <c:pt idx="122">
                  <c:v>3.8947004835135752</c:v>
                </c:pt>
                <c:pt idx="123">
                  <c:v>5.027765550847537</c:v>
                </c:pt>
                <c:pt idx="124">
                  <c:v>4.5172501984096503</c:v>
                </c:pt>
                <c:pt idx="125">
                  <c:v>4.0311632305349985</c:v>
                </c:pt>
                <c:pt idx="126">
                  <c:v>4.2834407910549741</c:v>
                </c:pt>
                <c:pt idx="127">
                  <c:v>3.9365464218713244</c:v>
                </c:pt>
                <c:pt idx="128">
                  <c:v>4.1261227287146998</c:v>
                </c:pt>
                <c:pt idx="129">
                  <c:v>4.1200313028531736</c:v>
                </c:pt>
                <c:pt idx="130">
                  <c:v>4.6670211104519996</c:v>
                </c:pt>
                <c:pt idx="131">
                  <c:v>4.1788697175763874</c:v>
                </c:pt>
                <c:pt idx="132">
                  <c:v>4.6758097274989492</c:v>
                </c:pt>
                <c:pt idx="133">
                  <c:v>4.9102918671568494</c:v>
                </c:pt>
                <c:pt idx="134">
                  <c:v>3.8501784113878115</c:v>
                </c:pt>
                <c:pt idx="135">
                  <c:v>4.3853230840367248</c:v>
                </c:pt>
                <c:pt idx="136">
                  <c:v>4.910020392230324</c:v>
                </c:pt>
                <c:pt idx="137">
                  <c:v>4.3875254566089001</c:v>
                </c:pt>
                <c:pt idx="138">
                  <c:v>5.1493446328391226</c:v>
                </c:pt>
                <c:pt idx="139">
                  <c:v>4.9611149570480624</c:v>
                </c:pt>
                <c:pt idx="140">
                  <c:v>5.2029978273522008</c:v>
                </c:pt>
                <c:pt idx="141">
                  <c:v>5.1721481583158981</c:v>
                </c:pt>
                <c:pt idx="142">
                  <c:v>5.1867196455977984</c:v>
                </c:pt>
                <c:pt idx="143">
                  <c:v>5.2836236704221742</c:v>
                </c:pt>
                <c:pt idx="144">
                  <c:v>5.275972645050599</c:v>
                </c:pt>
                <c:pt idx="145">
                  <c:v>3.956306137565849</c:v>
                </c:pt>
                <c:pt idx="146">
                  <c:v>5.2023311114539501</c:v>
                </c:pt>
                <c:pt idx="147">
                  <c:v>5.5444491917900987</c:v>
                </c:pt>
                <c:pt idx="148">
                  <c:v>5.6152897819114491</c:v>
                </c:pt>
                <c:pt idx="149">
                  <c:v>5.7791630244314245</c:v>
                </c:pt>
                <c:pt idx="150">
                  <c:v>5.8723982700587998</c:v>
                </c:pt>
                <c:pt idx="151">
                  <c:v>5.436901778213624</c:v>
                </c:pt>
                <c:pt idx="152">
                  <c:v>5.4718195192832244</c:v>
                </c:pt>
                <c:pt idx="153">
                  <c:v>5.7562824521358369</c:v>
                </c:pt>
                <c:pt idx="154">
                  <c:v>5.7195666040732487</c:v>
                </c:pt>
                <c:pt idx="155">
                  <c:v>5.7051967891417865</c:v>
                </c:pt>
                <c:pt idx="156">
                  <c:v>5.8593103791302248</c:v>
                </c:pt>
                <c:pt idx="157">
                  <c:v>5.9459919179831981</c:v>
                </c:pt>
                <c:pt idx="158">
                  <c:v>5.9660457008188486</c:v>
                </c:pt>
                <c:pt idx="159">
                  <c:v>5.9522630992913248</c:v>
                </c:pt>
                <c:pt idx="160">
                  <c:v>6.2128073844226117</c:v>
                </c:pt>
                <c:pt idx="161">
                  <c:v>5.5798218467460732</c:v>
                </c:pt>
                <c:pt idx="162">
                  <c:v>6.0354434588001746</c:v>
                </c:pt>
                <c:pt idx="163">
                  <c:v>6.2694445316276237</c:v>
                </c:pt>
                <c:pt idx="164">
                  <c:v>6.2478786666028485</c:v>
                </c:pt>
                <c:pt idx="165">
                  <c:v>6.0639776714075246</c:v>
                </c:pt>
                <c:pt idx="166">
                  <c:v>6.4144633432261484</c:v>
                </c:pt>
                <c:pt idx="167">
                  <c:v>6.6952676265432007</c:v>
                </c:pt>
                <c:pt idx="168">
                  <c:v>6.5355713652649499</c:v>
                </c:pt>
                <c:pt idx="169">
                  <c:v>6.7228459674621748</c:v>
                </c:pt>
                <c:pt idx="170">
                  <c:v>6.6656346833252611</c:v>
                </c:pt>
                <c:pt idx="171">
                  <c:v>6.3777258238272738</c:v>
                </c:pt>
                <c:pt idx="172">
                  <c:v>6.388162137742837</c:v>
                </c:pt>
                <c:pt idx="173">
                  <c:v>6.7288438320871489</c:v>
                </c:pt>
                <c:pt idx="174">
                  <c:v>6.2894681096546243</c:v>
                </c:pt>
                <c:pt idx="175">
                  <c:v>6.2941450664281495</c:v>
                </c:pt>
                <c:pt idx="176">
                  <c:v>6.3164678934258003</c:v>
                </c:pt>
                <c:pt idx="177">
                  <c:v>6.5057037822529882</c:v>
                </c:pt>
                <c:pt idx="178">
                  <c:v>6.3016712207005492</c:v>
                </c:pt>
                <c:pt idx="179">
                  <c:v>6.3846843487078502</c:v>
                </c:pt>
                <c:pt idx="180">
                  <c:v>6.3655368943073629</c:v>
                </c:pt>
                <c:pt idx="181">
                  <c:v>6.3359558886262493</c:v>
                </c:pt>
                <c:pt idx="182">
                  <c:v>6.3442972043808741</c:v>
                </c:pt>
                <c:pt idx="183">
                  <c:v>6.1276699129321495</c:v>
                </c:pt>
                <c:pt idx="184">
                  <c:v>6.5902148109233991</c:v>
                </c:pt>
                <c:pt idx="185">
                  <c:v>6.685650955717648</c:v>
                </c:pt>
                <c:pt idx="186">
                  <c:v>6.5023755438559494</c:v>
                </c:pt>
                <c:pt idx="187">
                  <c:v>6.3709127977200746</c:v>
                </c:pt>
                <c:pt idx="188">
                  <c:v>6.8415725981848494</c:v>
                </c:pt>
                <c:pt idx="189">
                  <c:v>6.684218805766049</c:v>
                </c:pt>
                <c:pt idx="190">
                  <c:v>6.6309426802259992</c:v>
                </c:pt>
                <c:pt idx="191">
                  <c:v>6.6089894937829872</c:v>
                </c:pt>
                <c:pt idx="192">
                  <c:v>6.4863732572439741</c:v>
                </c:pt>
                <c:pt idx="193">
                  <c:v>6.5272646745348748</c:v>
                </c:pt>
                <c:pt idx="194">
                  <c:v>6.3873843639201002</c:v>
                </c:pt>
                <c:pt idx="195">
                  <c:v>6.2987004672644229</c:v>
                </c:pt>
                <c:pt idx="196">
                  <c:v>6.3737446827066746</c:v>
                </c:pt>
                <c:pt idx="197">
                  <c:v>6.3754416772609499</c:v>
                </c:pt>
                <c:pt idx="198">
                  <c:v>6.4224458847902239</c:v>
                </c:pt>
                <c:pt idx="199">
                  <c:v>6.5915093816551122</c:v>
                </c:pt>
                <c:pt idx="200">
                  <c:v>6.4237907354777999</c:v>
                </c:pt>
                <c:pt idx="201">
                  <c:v>6.2150071171436245</c:v>
                </c:pt>
                <c:pt idx="202">
                  <c:v>6.4580149937861986</c:v>
                </c:pt>
                <c:pt idx="203">
                  <c:v>6.1252482485378241</c:v>
                </c:pt>
                <c:pt idx="204">
                  <c:v>5.9603660917386749</c:v>
                </c:pt>
                <c:pt idx="205">
                  <c:v>6.1867515009217504</c:v>
                </c:pt>
                <c:pt idx="206">
                  <c:v>5.8454106418813492</c:v>
                </c:pt>
                <c:pt idx="207">
                  <c:v>5.87228359001295</c:v>
                </c:pt>
                <c:pt idx="208">
                  <c:v>5.7380830112621242</c:v>
                </c:pt>
                <c:pt idx="209">
                  <c:v>5.6441569841166004</c:v>
                </c:pt>
                <c:pt idx="210">
                  <c:v>5.8638646749125245</c:v>
                </c:pt>
                <c:pt idx="211">
                  <c:v>6.1193155820973733</c:v>
                </c:pt>
                <c:pt idx="212">
                  <c:v>5.3680785255155241</c:v>
                </c:pt>
                <c:pt idx="213">
                  <c:v>5.8965348589807496</c:v>
                </c:pt>
                <c:pt idx="214">
                  <c:v>5.7586403303590492</c:v>
                </c:pt>
                <c:pt idx="215">
                  <c:v>5.6389379369764496</c:v>
                </c:pt>
                <c:pt idx="216">
                  <c:v>5.6622188457704237</c:v>
                </c:pt>
                <c:pt idx="217">
                  <c:v>5.667234501587286</c:v>
                </c:pt>
                <c:pt idx="218">
                  <c:v>5.6323599190145988</c:v>
                </c:pt>
                <c:pt idx="219">
                  <c:v>5.2592837515688249</c:v>
                </c:pt>
                <c:pt idx="220">
                  <c:v>5.1687846195835494</c:v>
                </c:pt>
                <c:pt idx="221">
                  <c:v>5.7020238722201233</c:v>
                </c:pt>
                <c:pt idx="222">
                  <c:v>5.6687084594142743</c:v>
                </c:pt>
                <c:pt idx="223">
                  <c:v>5.8734694357118995</c:v>
                </c:pt>
                <c:pt idx="224">
                  <c:v>5.8541334468249007</c:v>
                </c:pt>
                <c:pt idx="225">
                  <c:v>5.6995524803969237</c:v>
                </c:pt>
                <c:pt idx="226">
                  <c:v>5.5582704702067485</c:v>
                </c:pt>
                <c:pt idx="227">
                  <c:v>5.3010877592674124</c:v>
                </c:pt>
                <c:pt idx="228">
                  <c:v>5.6828704628065498</c:v>
                </c:pt>
                <c:pt idx="229">
                  <c:v>5.4219397771353375</c:v>
                </c:pt>
                <c:pt idx="230">
                  <c:v>5.2906275025157239</c:v>
                </c:pt>
                <c:pt idx="231">
                  <c:v>5.321842576066425</c:v>
                </c:pt>
                <c:pt idx="232">
                  <c:v>4.7991149651913751</c:v>
                </c:pt>
                <c:pt idx="233">
                  <c:v>5.2295916879632252</c:v>
                </c:pt>
                <c:pt idx="234">
                  <c:v>4.4558553640990493</c:v>
                </c:pt>
                <c:pt idx="235">
                  <c:v>3.3033693415057868</c:v>
                </c:pt>
                <c:pt idx="236">
                  <c:v>4.0385778971397004</c:v>
                </c:pt>
                <c:pt idx="237">
                  <c:v>4.5640922699640365</c:v>
                </c:pt>
                <c:pt idx="238">
                  <c:v>4.556642548591574</c:v>
                </c:pt>
                <c:pt idx="239">
                  <c:v>4.4550044725382998</c:v>
                </c:pt>
                <c:pt idx="240">
                  <c:v>4.3162439499515246</c:v>
                </c:pt>
                <c:pt idx="241">
                  <c:v>4.5097738943498999</c:v>
                </c:pt>
                <c:pt idx="242">
                  <c:v>4.8646708188529493</c:v>
                </c:pt>
                <c:pt idx="243">
                  <c:v>4.5400052242952995</c:v>
                </c:pt>
                <c:pt idx="244">
                  <c:v>4.697237460776849</c:v>
                </c:pt>
                <c:pt idx="245">
                  <c:v>4.6275220120560894</c:v>
                </c:pt>
                <c:pt idx="246">
                  <c:v>4.7359876518155239</c:v>
                </c:pt>
                <c:pt idx="247">
                  <c:v>4.1911122422140865</c:v>
                </c:pt>
                <c:pt idx="248">
                  <c:v>4.1826274536183741</c:v>
                </c:pt>
                <c:pt idx="249">
                  <c:v>4.0878149276173499</c:v>
                </c:pt>
                <c:pt idx="250">
                  <c:v>4.3903643402706747</c:v>
                </c:pt>
                <c:pt idx="251">
                  <c:v>3.9944507590262246</c:v>
                </c:pt>
                <c:pt idx="252">
                  <c:v>4.2197620557455995</c:v>
                </c:pt>
                <c:pt idx="253">
                  <c:v>4.2868889278082998</c:v>
                </c:pt>
                <c:pt idx="254">
                  <c:v>4.1797834130380496</c:v>
                </c:pt>
                <c:pt idx="255">
                  <c:v>3.9528460293944621</c:v>
                </c:pt>
                <c:pt idx="256">
                  <c:v>3.6368004083687984</c:v>
                </c:pt>
                <c:pt idx="257">
                  <c:v>3.883918840230824</c:v>
                </c:pt>
                <c:pt idx="258">
                  <c:v>3.8699908627137001</c:v>
                </c:pt>
                <c:pt idx="259">
                  <c:v>3.804094161292725</c:v>
                </c:pt>
                <c:pt idx="260">
                  <c:v>3.7805824803936368</c:v>
                </c:pt>
                <c:pt idx="261">
                  <c:v>3.8132790015815994</c:v>
                </c:pt>
                <c:pt idx="262">
                  <c:v>3.4663613034806993</c:v>
                </c:pt>
                <c:pt idx="263">
                  <c:v>3.3423967169165243</c:v>
                </c:pt>
                <c:pt idx="264">
                  <c:v>3.4982524244965498</c:v>
                </c:pt>
                <c:pt idx="265">
                  <c:v>1.9710028784295748</c:v>
                </c:pt>
                <c:pt idx="266">
                  <c:v>3.5538465849248242</c:v>
                </c:pt>
                <c:pt idx="267">
                  <c:v>3.0452219184462743</c:v>
                </c:pt>
                <c:pt idx="268">
                  <c:v>2.8747165103196748</c:v>
                </c:pt>
                <c:pt idx="269">
                  <c:v>2.6191311549011997</c:v>
                </c:pt>
                <c:pt idx="270">
                  <c:v>2.6688073829420249</c:v>
                </c:pt>
                <c:pt idx="271">
                  <c:v>3.1001615185700238</c:v>
                </c:pt>
                <c:pt idx="272">
                  <c:v>2.5062318421400245</c:v>
                </c:pt>
                <c:pt idx="273">
                  <c:v>2.6567519807774245</c:v>
                </c:pt>
                <c:pt idx="274">
                  <c:v>3.3811141246872745</c:v>
                </c:pt>
                <c:pt idx="275">
                  <c:v>2.6583602026623749</c:v>
                </c:pt>
                <c:pt idx="276">
                  <c:v>2.642797543356787</c:v>
                </c:pt>
                <c:pt idx="277">
                  <c:v>2.6016226797212996</c:v>
                </c:pt>
                <c:pt idx="278">
                  <c:v>2.6647520804213243</c:v>
                </c:pt>
                <c:pt idx="279">
                  <c:v>2.6014576583276998</c:v>
                </c:pt>
                <c:pt idx="280">
                  <c:v>2.43653424618015</c:v>
                </c:pt>
                <c:pt idx="281">
                  <c:v>2.9803136264140502</c:v>
                </c:pt>
                <c:pt idx="282">
                  <c:v>2.5846502785030498</c:v>
                </c:pt>
                <c:pt idx="283">
                  <c:v>2.15502690296745</c:v>
                </c:pt>
                <c:pt idx="284">
                  <c:v>2.3285877853349248</c:v>
                </c:pt>
                <c:pt idx="285">
                  <c:v>2.7438810664902742</c:v>
                </c:pt>
                <c:pt idx="286">
                  <c:v>2.5082685793997248</c:v>
                </c:pt>
                <c:pt idx="287">
                  <c:v>2.0470450803950251</c:v>
                </c:pt>
                <c:pt idx="288">
                  <c:v>2.1480161949824996</c:v>
                </c:pt>
                <c:pt idx="289">
                  <c:v>2.2208965919579251</c:v>
                </c:pt>
                <c:pt idx="290">
                  <c:v>2.5094217646145252</c:v>
                </c:pt>
                <c:pt idx="291">
                  <c:v>2.4517978656017245</c:v>
                </c:pt>
                <c:pt idx="292">
                  <c:v>2.1640208144861997</c:v>
                </c:pt>
                <c:pt idx="293">
                  <c:v>2.3204295401888246</c:v>
                </c:pt>
                <c:pt idx="294">
                  <c:v>1.6352780264739</c:v>
                </c:pt>
                <c:pt idx="295">
                  <c:v>1.9797668773296373</c:v>
                </c:pt>
                <c:pt idx="296">
                  <c:v>1.9535884556213248</c:v>
                </c:pt>
                <c:pt idx="297">
                  <c:v>2.1205801604587498</c:v>
                </c:pt>
                <c:pt idx="298">
                  <c:v>1.9414984284321748</c:v>
                </c:pt>
                <c:pt idx="299">
                  <c:v>1.6584156466024496</c:v>
                </c:pt>
                <c:pt idx="300">
                  <c:v>1.59533474549355</c:v>
                </c:pt>
                <c:pt idx="301">
                  <c:v>1.5450684186300749</c:v>
                </c:pt>
                <c:pt idx="302">
                  <c:v>1.886422783885725</c:v>
                </c:pt>
                <c:pt idx="303">
                  <c:v>1.8937328387141246</c:v>
                </c:pt>
                <c:pt idx="304">
                  <c:v>2.0263739407386749</c:v>
                </c:pt>
                <c:pt idx="305">
                  <c:v>1.7587722283960499</c:v>
                </c:pt>
                <c:pt idx="306">
                  <c:v>1.6693648897380751</c:v>
                </c:pt>
                <c:pt idx="307">
                  <c:v>1.6692547526918999</c:v>
                </c:pt>
                <c:pt idx="308">
                  <c:v>1.5346326572414999</c:v>
                </c:pt>
                <c:pt idx="309">
                  <c:v>1.6686343262768246</c:v>
                </c:pt>
                <c:pt idx="310">
                  <c:v>1.6955433728382752</c:v>
                </c:pt>
                <c:pt idx="311">
                  <c:v>1.4885754809687999</c:v>
                </c:pt>
                <c:pt idx="312">
                  <c:v>1.3612762098593998</c:v>
                </c:pt>
                <c:pt idx="313">
                  <c:v>1.5153575691068997</c:v>
                </c:pt>
                <c:pt idx="314">
                  <c:v>1.520599576812975</c:v>
                </c:pt>
                <c:pt idx="315">
                  <c:v>1.4710045088474251</c:v>
                </c:pt>
                <c:pt idx="316">
                  <c:v>1.1273140594886248</c:v>
                </c:pt>
                <c:pt idx="317">
                  <c:v>1.264040668842525</c:v>
                </c:pt>
                <c:pt idx="318">
                  <c:v>1.3616996910993748</c:v>
                </c:pt>
                <c:pt idx="319">
                  <c:v>1.4087184485059874</c:v>
                </c:pt>
                <c:pt idx="320">
                  <c:v>1.4780368881686625</c:v>
                </c:pt>
                <c:pt idx="321">
                  <c:v>1.2989767046945997</c:v>
                </c:pt>
                <c:pt idx="322">
                  <c:v>0.99067646837159984</c:v>
                </c:pt>
                <c:pt idx="323">
                  <c:v>0.91534543003094981</c:v>
                </c:pt>
                <c:pt idx="324">
                  <c:v>0.98558339738459999</c:v>
                </c:pt>
                <c:pt idx="325">
                  <c:v>0.86200343099561239</c:v>
                </c:pt>
                <c:pt idx="326">
                  <c:v>0.86847346062734998</c:v>
                </c:pt>
                <c:pt idx="327">
                  <c:v>1.1974302253374751</c:v>
                </c:pt>
                <c:pt idx="328">
                  <c:v>0.99165628289609997</c:v>
                </c:pt>
                <c:pt idx="329">
                  <c:v>1.0958944895606624</c:v>
                </c:pt>
                <c:pt idx="330">
                  <c:v>1.3182751217464499</c:v>
                </c:pt>
                <c:pt idx="331">
                  <c:v>0.67786883966834999</c:v>
                </c:pt>
                <c:pt idx="332">
                  <c:v>0.82982554847324985</c:v>
                </c:pt>
                <c:pt idx="333">
                  <c:v>1.0434008036267999</c:v>
                </c:pt>
                <c:pt idx="334">
                  <c:v>1.1745116514635248</c:v>
                </c:pt>
                <c:pt idx="335">
                  <c:v>1.124259690301725</c:v>
                </c:pt>
                <c:pt idx="336">
                  <c:v>1.0513431948964498</c:v>
                </c:pt>
                <c:pt idx="337">
                  <c:v>0.99388480841234994</c:v>
                </c:pt>
                <c:pt idx="338">
                  <c:v>1.0666879743932998</c:v>
                </c:pt>
                <c:pt idx="339">
                  <c:v>0.96018262671525001</c:v>
                </c:pt>
                <c:pt idx="340">
                  <c:v>0.9020110506740624</c:v>
                </c:pt>
                <c:pt idx="341">
                  <c:v>0.89044733613644989</c:v>
                </c:pt>
                <c:pt idx="342">
                  <c:v>0.44412782287634994</c:v>
                </c:pt>
                <c:pt idx="343">
                  <c:v>0.76710931517609993</c:v>
                </c:pt>
                <c:pt idx="344">
                  <c:v>0.97122383489834996</c:v>
                </c:pt>
                <c:pt idx="345">
                  <c:v>1.0466575818667876</c:v>
                </c:pt>
                <c:pt idx="346">
                  <c:v>0.92918131971682494</c:v>
                </c:pt>
                <c:pt idx="347">
                  <c:v>0.93809431672784993</c:v>
                </c:pt>
                <c:pt idx="348">
                  <c:v>0.92146841132264989</c:v>
                </c:pt>
                <c:pt idx="349">
                  <c:v>0.81824274105862482</c:v>
                </c:pt>
                <c:pt idx="350">
                  <c:v>0.8895912876571499</c:v>
                </c:pt>
                <c:pt idx="351">
                  <c:v>0.92947845645232474</c:v>
                </c:pt>
                <c:pt idx="352">
                  <c:v>0.82279470394919996</c:v>
                </c:pt>
                <c:pt idx="353">
                  <c:v>0.87734385166844986</c:v>
                </c:pt>
                <c:pt idx="354">
                  <c:v>0.5240219974310999</c:v>
                </c:pt>
                <c:pt idx="355">
                  <c:v>0.43356719038859992</c:v>
                </c:pt>
                <c:pt idx="356">
                  <c:v>0.54692952076529999</c:v>
                </c:pt>
                <c:pt idx="357">
                  <c:v>0.49186689129899996</c:v>
                </c:pt>
                <c:pt idx="358">
                  <c:v>0.81208538030992494</c:v>
                </c:pt>
                <c:pt idx="359">
                  <c:v>0.76439125074892478</c:v>
                </c:pt>
                <c:pt idx="360">
                  <c:v>0.71701599065160004</c:v>
                </c:pt>
                <c:pt idx="361">
                  <c:v>0.74473663796579981</c:v>
                </c:pt>
                <c:pt idx="362">
                  <c:v>0.44365571926147496</c:v>
                </c:pt>
                <c:pt idx="363">
                  <c:v>0.89105339684984985</c:v>
                </c:pt>
                <c:pt idx="364">
                  <c:v>0.54951424201282495</c:v>
                </c:pt>
              </c:numCache>
            </c:numRef>
          </c:val>
          <c:smooth val="0"/>
        </c:ser>
        <c:ser>
          <c:idx val="1"/>
          <c:order val="1"/>
          <c:tx>
            <c:v>ETo-Turc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'Monthly average'!$AQ$5:$AQ$369</c:f>
              <c:numCache>
                <c:formatCode>0.0</c:formatCode>
                <c:ptCount val="365"/>
                <c:pt idx="0">
                  <c:v>4.2780086951863014E-2</c:v>
                </c:pt>
                <c:pt idx="1">
                  <c:v>-1.2685664804932995</c:v>
                </c:pt>
                <c:pt idx="2">
                  <c:v>6.084010725999307</c:v>
                </c:pt>
                <c:pt idx="3">
                  <c:v>-0.66287948502420746</c:v>
                </c:pt>
                <c:pt idx="4">
                  <c:v>0.15866152627985536</c:v>
                </c:pt>
                <c:pt idx="5">
                  <c:v>0.5688790030725418</c:v>
                </c:pt>
                <c:pt idx="6">
                  <c:v>0.46566670383276848</c:v>
                </c:pt>
                <c:pt idx="7">
                  <c:v>0.38886216719902317</c:v>
                </c:pt>
                <c:pt idx="8">
                  <c:v>0.62660687552912131</c:v>
                </c:pt>
                <c:pt idx="9">
                  <c:v>-0.15730178347727658</c:v>
                </c:pt>
                <c:pt idx="10">
                  <c:v>-2.5542865056393704E-2</c:v>
                </c:pt>
                <c:pt idx="11">
                  <c:v>0.2709488307410125</c:v>
                </c:pt>
                <c:pt idx="12">
                  <c:v>0.24647034642391205</c:v>
                </c:pt>
                <c:pt idx="13">
                  <c:v>0.58972527610598791</c:v>
                </c:pt>
                <c:pt idx="14">
                  <c:v>0.47253604360817986</c:v>
                </c:pt>
                <c:pt idx="15">
                  <c:v>0.49234559028434599</c:v>
                </c:pt>
                <c:pt idx="16">
                  <c:v>0.89438202829990909</c:v>
                </c:pt>
                <c:pt idx="17">
                  <c:v>0.6670472464640802</c:v>
                </c:pt>
                <c:pt idx="18">
                  <c:v>0.6792838344828136</c:v>
                </c:pt>
                <c:pt idx="19">
                  <c:v>0.5909025338563284</c:v>
                </c:pt>
                <c:pt idx="20">
                  <c:v>0.79953372831590597</c:v>
                </c:pt>
                <c:pt idx="21">
                  <c:v>0.77732897810093393</c:v>
                </c:pt>
                <c:pt idx="22">
                  <c:v>0.60511377980716941</c:v>
                </c:pt>
                <c:pt idx="23">
                  <c:v>0.74509548500530653</c:v>
                </c:pt>
                <c:pt idx="24">
                  <c:v>0.78794830432513818</c:v>
                </c:pt>
                <c:pt idx="25">
                  <c:v>0.97051800882104422</c:v>
                </c:pt>
                <c:pt idx="26">
                  <c:v>0.2199613009417912</c:v>
                </c:pt>
                <c:pt idx="27">
                  <c:v>9.9422937506791792E-2</c:v>
                </c:pt>
                <c:pt idx="28">
                  <c:v>0.79848269637578384</c:v>
                </c:pt>
                <c:pt idx="29">
                  <c:v>-0.45413642190847214</c:v>
                </c:pt>
                <c:pt idx="30">
                  <c:v>1.2914091114828818</c:v>
                </c:pt>
                <c:pt idx="31">
                  <c:v>0.8092048926145271</c:v>
                </c:pt>
                <c:pt idx="32">
                  <c:v>-0.82359603250899571</c:v>
                </c:pt>
                <c:pt idx="33">
                  <c:v>-0.45843458464789466</c:v>
                </c:pt>
                <c:pt idx="34">
                  <c:v>-0.29106590065913951</c:v>
                </c:pt>
                <c:pt idx="35">
                  <c:v>0.45096846691914888</c:v>
                </c:pt>
                <c:pt idx="36">
                  <c:v>0.44966846748068284</c:v>
                </c:pt>
                <c:pt idx="37">
                  <c:v>0.48144832858510134</c:v>
                </c:pt>
                <c:pt idx="38">
                  <c:v>0.97954589816313398</c:v>
                </c:pt>
                <c:pt idx="39">
                  <c:v>1.3835804995092231</c:v>
                </c:pt>
                <c:pt idx="40">
                  <c:v>1.2984535475097529</c:v>
                </c:pt>
                <c:pt idx="41">
                  <c:v>1.1280009096668779</c:v>
                </c:pt>
                <c:pt idx="42">
                  <c:v>1.1166143813379559</c:v>
                </c:pt>
                <c:pt idx="43">
                  <c:v>1.2753381957532723</c:v>
                </c:pt>
                <c:pt idx="44">
                  <c:v>1.9783653032334929</c:v>
                </c:pt>
                <c:pt idx="45">
                  <c:v>1.9289660955020811</c:v>
                </c:pt>
                <c:pt idx="46">
                  <c:v>1.4478214713597035</c:v>
                </c:pt>
                <c:pt idx="47">
                  <c:v>1.4995627523572155</c:v>
                </c:pt>
                <c:pt idx="48">
                  <c:v>1.6091059935143697</c:v>
                </c:pt>
                <c:pt idx="49">
                  <c:v>2.2458065887689793</c:v>
                </c:pt>
                <c:pt idx="50">
                  <c:v>2.1672513235127644</c:v>
                </c:pt>
                <c:pt idx="51">
                  <c:v>1.8005933316752163</c:v>
                </c:pt>
                <c:pt idx="52">
                  <c:v>2.2910552117018717</c:v>
                </c:pt>
                <c:pt idx="53">
                  <c:v>2.1749798169571397</c:v>
                </c:pt>
                <c:pt idx="54">
                  <c:v>1.8666513346730802</c:v>
                </c:pt>
                <c:pt idx="55">
                  <c:v>2.1009523395223146</c:v>
                </c:pt>
                <c:pt idx="56">
                  <c:v>2.5610473051613636</c:v>
                </c:pt>
                <c:pt idx="57">
                  <c:v>2.9561583570612577</c:v>
                </c:pt>
                <c:pt idx="58">
                  <c:v>2.7208580860671425</c:v>
                </c:pt>
                <c:pt idx="59">
                  <c:v>2.7101350481066002</c:v>
                </c:pt>
                <c:pt idx="60">
                  <c:v>2.6458902130921484</c:v>
                </c:pt>
                <c:pt idx="61">
                  <c:v>2.2570622472796371</c:v>
                </c:pt>
                <c:pt idx="62">
                  <c:v>2.7632232992686085</c:v>
                </c:pt>
                <c:pt idx="63">
                  <c:v>2.7365258986438219</c:v>
                </c:pt>
                <c:pt idx="64">
                  <c:v>3.2978630427505697</c:v>
                </c:pt>
                <c:pt idx="65">
                  <c:v>3.4136954681438412</c:v>
                </c:pt>
                <c:pt idx="66">
                  <c:v>2.9325045435466279</c:v>
                </c:pt>
                <c:pt idx="67">
                  <c:v>3.8479882007764417</c:v>
                </c:pt>
                <c:pt idx="68">
                  <c:v>2.3623745046314015</c:v>
                </c:pt>
                <c:pt idx="69">
                  <c:v>3.7328960883916347</c:v>
                </c:pt>
                <c:pt idx="70">
                  <c:v>3.5707779738272536</c:v>
                </c:pt>
                <c:pt idx="71">
                  <c:v>3.1292340348136025</c:v>
                </c:pt>
                <c:pt idx="72">
                  <c:v>3.1788248319200276</c:v>
                </c:pt>
                <c:pt idx="73">
                  <c:v>3.3939853522073911</c:v>
                </c:pt>
                <c:pt idx="74">
                  <c:v>3.8819851136732857</c:v>
                </c:pt>
                <c:pt idx="75">
                  <c:v>3.7446333306426638</c:v>
                </c:pt>
                <c:pt idx="76">
                  <c:v>2.8705831036729528</c:v>
                </c:pt>
                <c:pt idx="77">
                  <c:v>3.0459685990532428</c:v>
                </c:pt>
                <c:pt idx="78">
                  <c:v>4.1269911233022469</c:v>
                </c:pt>
                <c:pt idx="79">
                  <c:v>3.0616681342795271</c:v>
                </c:pt>
                <c:pt idx="80">
                  <c:v>3.4895063001892934</c:v>
                </c:pt>
                <c:pt idx="81">
                  <c:v>3.9327023062766315</c:v>
                </c:pt>
                <c:pt idx="82">
                  <c:v>4.3048775363730121</c:v>
                </c:pt>
                <c:pt idx="83">
                  <c:v>4.7384005826267259</c:v>
                </c:pt>
                <c:pt idx="84">
                  <c:v>4.8869811829787553</c:v>
                </c:pt>
                <c:pt idx="85">
                  <c:v>5.6553661695306738</c:v>
                </c:pt>
                <c:pt idx="86">
                  <c:v>4.274383764516144</c:v>
                </c:pt>
                <c:pt idx="87">
                  <c:v>4.0298738653797264</c:v>
                </c:pt>
                <c:pt idx="88">
                  <c:v>3.2004502642576833</c:v>
                </c:pt>
                <c:pt idx="89">
                  <c:v>4.479601839795512</c:v>
                </c:pt>
                <c:pt idx="90">
                  <c:v>3.4764511968967313</c:v>
                </c:pt>
                <c:pt idx="91">
                  <c:v>4.0285927636833287</c:v>
                </c:pt>
                <c:pt idx="92">
                  <c:v>4.168603911961843</c:v>
                </c:pt>
                <c:pt idx="93">
                  <c:v>5.6155499236666859</c:v>
                </c:pt>
                <c:pt idx="94">
                  <c:v>4.2559083145586891</c:v>
                </c:pt>
                <c:pt idx="95">
                  <c:v>5.0545927847456902</c:v>
                </c:pt>
                <c:pt idx="96">
                  <c:v>4.6974066259895393</c:v>
                </c:pt>
                <c:pt idx="97">
                  <c:v>6.0711445976668879</c:v>
                </c:pt>
                <c:pt idx="98">
                  <c:v>5.5243332134108245</c:v>
                </c:pt>
                <c:pt idx="99">
                  <c:v>4.4870459121972281</c:v>
                </c:pt>
                <c:pt idx="100">
                  <c:v>4.2220077230321085</c:v>
                </c:pt>
                <c:pt idx="101">
                  <c:v>5.1268509274609775</c:v>
                </c:pt>
                <c:pt idx="102">
                  <c:v>4.9545073004046571</c:v>
                </c:pt>
                <c:pt idx="103">
                  <c:v>5.7513785509409896</c:v>
                </c:pt>
                <c:pt idx="104">
                  <c:v>4.5719511255070602</c:v>
                </c:pt>
                <c:pt idx="105">
                  <c:v>5.7944526140356967</c:v>
                </c:pt>
                <c:pt idx="106">
                  <c:v>5.9499765688006478</c:v>
                </c:pt>
                <c:pt idx="107">
                  <c:v>6.3643923150336486</c:v>
                </c:pt>
                <c:pt idx="108">
                  <c:v>6.7310739058356459</c:v>
                </c:pt>
                <c:pt idx="109">
                  <c:v>6.8581931219834686</c:v>
                </c:pt>
                <c:pt idx="110">
                  <c:v>6.8881008917593265</c:v>
                </c:pt>
                <c:pt idx="111">
                  <c:v>6.5933123925365154</c:v>
                </c:pt>
                <c:pt idx="112">
                  <c:v>6.209025966826931</c:v>
                </c:pt>
                <c:pt idx="113">
                  <c:v>6.5355017967191955</c:v>
                </c:pt>
                <c:pt idx="114">
                  <c:v>5.8128591761308614</c:v>
                </c:pt>
                <c:pt idx="115">
                  <c:v>6.5625475873787993</c:v>
                </c:pt>
                <c:pt idx="116">
                  <c:v>7.0424904684449885</c:v>
                </c:pt>
                <c:pt idx="117">
                  <c:v>7.5353297691629111</c:v>
                </c:pt>
                <c:pt idx="118">
                  <c:v>7.7481949962499144</c:v>
                </c:pt>
                <c:pt idx="119">
                  <c:v>7.7087863974606181</c:v>
                </c:pt>
                <c:pt idx="120">
                  <c:v>7.8302842831333948</c:v>
                </c:pt>
                <c:pt idx="121">
                  <c:v>7.3235996561402974</c:v>
                </c:pt>
                <c:pt idx="122">
                  <c:v>6.7720758133975902</c:v>
                </c:pt>
                <c:pt idx="123">
                  <c:v>7.7223465386308607</c:v>
                </c:pt>
                <c:pt idx="124">
                  <c:v>7.1178850006208432</c:v>
                </c:pt>
                <c:pt idx="125">
                  <c:v>7.0935353912552674</c:v>
                </c:pt>
                <c:pt idx="126">
                  <c:v>7.0008064681761013</c:v>
                </c:pt>
                <c:pt idx="127">
                  <c:v>6.9760830444630972</c:v>
                </c:pt>
                <c:pt idx="128">
                  <c:v>6.8306913953264754</c:v>
                </c:pt>
                <c:pt idx="129">
                  <c:v>6.8717802294420043</c:v>
                </c:pt>
                <c:pt idx="130">
                  <c:v>7.8799540618501229</c:v>
                </c:pt>
                <c:pt idx="131">
                  <c:v>7.0950206029873026</c:v>
                </c:pt>
                <c:pt idx="132">
                  <c:v>7.9874745290455138</c:v>
                </c:pt>
                <c:pt idx="133">
                  <c:v>8.5394710734828205</c:v>
                </c:pt>
                <c:pt idx="134">
                  <c:v>7.0976719007192868</c:v>
                </c:pt>
                <c:pt idx="135">
                  <c:v>7.9654932480734519</c:v>
                </c:pt>
                <c:pt idx="136">
                  <c:v>8.9432752128326225</c:v>
                </c:pt>
                <c:pt idx="137">
                  <c:v>8.4059965298898387</c:v>
                </c:pt>
                <c:pt idx="138">
                  <c:v>9.0153855270735761</c:v>
                </c:pt>
                <c:pt idx="139">
                  <c:v>8.948211324709721</c:v>
                </c:pt>
                <c:pt idx="140">
                  <c:v>8.5958478351355438</c:v>
                </c:pt>
                <c:pt idx="141">
                  <c:v>9.311020639107598</c:v>
                </c:pt>
                <c:pt idx="142">
                  <c:v>9.7216552274443266</c:v>
                </c:pt>
                <c:pt idx="143">
                  <c:v>9.6431437876454673</c:v>
                </c:pt>
                <c:pt idx="144">
                  <c:v>10.199477488384906</c:v>
                </c:pt>
                <c:pt idx="145">
                  <c:v>7.5550677688113979</c:v>
                </c:pt>
                <c:pt idx="146">
                  <c:v>9.8049907647324019</c:v>
                </c:pt>
                <c:pt idx="147">
                  <c:v>9.4885359132127398</c:v>
                </c:pt>
                <c:pt idx="148">
                  <c:v>10.403490444991515</c:v>
                </c:pt>
                <c:pt idx="149">
                  <c:v>11.110373950576198</c:v>
                </c:pt>
                <c:pt idx="150">
                  <c:v>11.13182046560692</c:v>
                </c:pt>
                <c:pt idx="151">
                  <c:v>10.634942691176589</c:v>
                </c:pt>
                <c:pt idx="152">
                  <c:v>10.337284045423193</c:v>
                </c:pt>
                <c:pt idx="153">
                  <c:v>11.59552029477987</c:v>
                </c:pt>
                <c:pt idx="154">
                  <c:v>11.802880666078064</c:v>
                </c:pt>
                <c:pt idx="155">
                  <c:v>12.056967787934436</c:v>
                </c:pt>
                <c:pt idx="156">
                  <c:v>12.278089689322801</c:v>
                </c:pt>
                <c:pt idx="157">
                  <c:v>11.862134744732671</c:v>
                </c:pt>
                <c:pt idx="158">
                  <c:v>11.781417905727086</c:v>
                </c:pt>
                <c:pt idx="159">
                  <c:v>11.671230467336697</c:v>
                </c:pt>
                <c:pt idx="160">
                  <c:v>12.099263306556152</c:v>
                </c:pt>
                <c:pt idx="161">
                  <c:v>11.042742746511454</c:v>
                </c:pt>
                <c:pt idx="162">
                  <c:v>11.999865288384463</c:v>
                </c:pt>
                <c:pt idx="163">
                  <c:v>12.425870532244456</c:v>
                </c:pt>
                <c:pt idx="164">
                  <c:v>12.9294659422211</c:v>
                </c:pt>
                <c:pt idx="165">
                  <c:v>12.924302425700901</c:v>
                </c:pt>
                <c:pt idx="166">
                  <c:v>14.145238043758109</c:v>
                </c:pt>
                <c:pt idx="167">
                  <c:v>13.841263750562373</c:v>
                </c:pt>
                <c:pt idx="168">
                  <c:v>14.063133987400059</c:v>
                </c:pt>
                <c:pt idx="169">
                  <c:v>13.597594590512006</c:v>
                </c:pt>
                <c:pt idx="170">
                  <c:v>13.266257680132574</c:v>
                </c:pt>
                <c:pt idx="171">
                  <c:v>14.348078850992362</c:v>
                </c:pt>
                <c:pt idx="172">
                  <c:v>14.647115481393282</c:v>
                </c:pt>
                <c:pt idx="173">
                  <c:v>14.941762570945945</c:v>
                </c:pt>
                <c:pt idx="174">
                  <c:v>14.317926352632142</c:v>
                </c:pt>
                <c:pt idx="175">
                  <c:v>14.696409203001641</c:v>
                </c:pt>
                <c:pt idx="176">
                  <c:v>14.651044585487304</c:v>
                </c:pt>
                <c:pt idx="177">
                  <c:v>14.19970555361051</c:v>
                </c:pt>
                <c:pt idx="178">
                  <c:v>14.163783829243055</c:v>
                </c:pt>
                <c:pt idx="179">
                  <c:v>14.204199424165751</c:v>
                </c:pt>
                <c:pt idx="180">
                  <c:v>14.183180202180006</c:v>
                </c:pt>
                <c:pt idx="181">
                  <c:v>14.322885754856298</c:v>
                </c:pt>
                <c:pt idx="182">
                  <c:v>14.410283797458499</c:v>
                </c:pt>
                <c:pt idx="183">
                  <c:v>12.500029566819096</c:v>
                </c:pt>
                <c:pt idx="184">
                  <c:v>14.732746837915309</c:v>
                </c:pt>
                <c:pt idx="185">
                  <c:v>13.951395419363802</c:v>
                </c:pt>
                <c:pt idx="186">
                  <c:v>14.261713002580382</c:v>
                </c:pt>
                <c:pt idx="187">
                  <c:v>12.958458494412351</c:v>
                </c:pt>
                <c:pt idx="188">
                  <c:v>15.893791161368181</c:v>
                </c:pt>
                <c:pt idx="189">
                  <c:v>15.577828728399941</c:v>
                </c:pt>
                <c:pt idx="190">
                  <c:v>15.368509625984368</c:v>
                </c:pt>
                <c:pt idx="191">
                  <c:v>14.78169139057888</c:v>
                </c:pt>
                <c:pt idx="192">
                  <c:v>14.655702924206665</c:v>
                </c:pt>
                <c:pt idx="193">
                  <c:v>14.398016888564902</c:v>
                </c:pt>
                <c:pt idx="194">
                  <c:v>12.956859791586192</c:v>
                </c:pt>
                <c:pt idx="195">
                  <c:v>12.998033641723509</c:v>
                </c:pt>
                <c:pt idx="196">
                  <c:v>14.692100603044784</c:v>
                </c:pt>
                <c:pt idx="197">
                  <c:v>13.564840212708145</c:v>
                </c:pt>
                <c:pt idx="198">
                  <c:v>13.901017634044109</c:v>
                </c:pt>
                <c:pt idx="199">
                  <c:v>14.841610128603486</c:v>
                </c:pt>
                <c:pt idx="200">
                  <c:v>13.502269668891099</c:v>
                </c:pt>
                <c:pt idx="201">
                  <c:v>13.779862095081437</c:v>
                </c:pt>
                <c:pt idx="202">
                  <c:v>13.399291724852162</c:v>
                </c:pt>
                <c:pt idx="203">
                  <c:v>12.778414983422756</c:v>
                </c:pt>
                <c:pt idx="204">
                  <c:v>12.839024673610229</c:v>
                </c:pt>
                <c:pt idx="205">
                  <c:v>13.486053534885437</c:v>
                </c:pt>
                <c:pt idx="206">
                  <c:v>13.054663561105389</c:v>
                </c:pt>
                <c:pt idx="207">
                  <c:v>13.059032347872062</c:v>
                </c:pt>
                <c:pt idx="208">
                  <c:v>13.067266020672392</c:v>
                </c:pt>
                <c:pt idx="209">
                  <c:v>12.429504468999188</c:v>
                </c:pt>
                <c:pt idx="210">
                  <c:v>12.466662167919061</c:v>
                </c:pt>
                <c:pt idx="211">
                  <c:v>14.099821528488286</c:v>
                </c:pt>
                <c:pt idx="212">
                  <c:v>12.421095987744467</c:v>
                </c:pt>
                <c:pt idx="213">
                  <c:v>12.276597442826713</c:v>
                </c:pt>
                <c:pt idx="214">
                  <c:v>12.697326766813775</c:v>
                </c:pt>
                <c:pt idx="215">
                  <c:v>12.64075189752395</c:v>
                </c:pt>
                <c:pt idx="216">
                  <c:v>12.110025455864596</c:v>
                </c:pt>
                <c:pt idx="217">
                  <c:v>12.180124938363836</c:v>
                </c:pt>
                <c:pt idx="218">
                  <c:v>11.44041477789883</c:v>
                </c:pt>
                <c:pt idx="219">
                  <c:v>11.048085135497786</c:v>
                </c:pt>
                <c:pt idx="220">
                  <c:v>10.246757830684814</c:v>
                </c:pt>
                <c:pt idx="221">
                  <c:v>11.99251543785631</c:v>
                </c:pt>
                <c:pt idx="222">
                  <c:v>12.232144226716608</c:v>
                </c:pt>
                <c:pt idx="223">
                  <c:v>12.202473754774113</c:v>
                </c:pt>
                <c:pt idx="224">
                  <c:v>12.263719309271593</c:v>
                </c:pt>
                <c:pt idx="225">
                  <c:v>11.857671392297599</c:v>
                </c:pt>
                <c:pt idx="226">
                  <c:v>11.534724957952118</c:v>
                </c:pt>
                <c:pt idx="227">
                  <c:v>10.740462925277965</c:v>
                </c:pt>
                <c:pt idx="228">
                  <c:v>11.182399683348946</c:v>
                </c:pt>
                <c:pt idx="229">
                  <c:v>11.041920070947857</c:v>
                </c:pt>
                <c:pt idx="230">
                  <c:v>11.005278134409211</c:v>
                </c:pt>
                <c:pt idx="231">
                  <c:v>10.272789496345665</c:v>
                </c:pt>
                <c:pt idx="232">
                  <c:v>10.092729126109196</c:v>
                </c:pt>
                <c:pt idx="233">
                  <c:v>10.856776643349965</c:v>
                </c:pt>
                <c:pt idx="234">
                  <c:v>9.2934829813783644</c:v>
                </c:pt>
                <c:pt idx="235">
                  <c:v>7.0318334799838258</c:v>
                </c:pt>
                <c:pt idx="236">
                  <c:v>8.2927942632308334</c:v>
                </c:pt>
                <c:pt idx="237">
                  <c:v>9.53974973750171</c:v>
                </c:pt>
                <c:pt idx="238">
                  <c:v>9.682030561947764</c:v>
                </c:pt>
                <c:pt idx="239">
                  <c:v>9.4151642682621226</c:v>
                </c:pt>
                <c:pt idx="240">
                  <c:v>9.3396524376033838</c:v>
                </c:pt>
                <c:pt idx="241">
                  <c:v>9.9398429295365247</c:v>
                </c:pt>
                <c:pt idx="242">
                  <c:v>10.046582344495292</c:v>
                </c:pt>
                <c:pt idx="243">
                  <c:v>9.757025110097965</c:v>
                </c:pt>
                <c:pt idx="244">
                  <c:v>10.468265404259039</c:v>
                </c:pt>
                <c:pt idx="245">
                  <c:v>10.071531820156517</c:v>
                </c:pt>
                <c:pt idx="246">
                  <c:v>9.9909744962915603</c:v>
                </c:pt>
                <c:pt idx="247">
                  <c:v>8.7714651370969516</c:v>
                </c:pt>
                <c:pt idx="248">
                  <c:v>8.7259992715316486</c:v>
                </c:pt>
                <c:pt idx="249">
                  <c:v>8.8764950863850611</c:v>
                </c:pt>
                <c:pt idx="250">
                  <c:v>9.9446928977319242</c:v>
                </c:pt>
                <c:pt idx="251">
                  <c:v>8.8799649836374943</c:v>
                </c:pt>
                <c:pt idx="252">
                  <c:v>8.6667282077611034</c:v>
                </c:pt>
                <c:pt idx="253">
                  <c:v>9.1565268324296607</c:v>
                </c:pt>
                <c:pt idx="254">
                  <c:v>8.7981079281581369</c:v>
                </c:pt>
                <c:pt idx="255">
                  <c:v>8.0949714556468066</c:v>
                </c:pt>
                <c:pt idx="256">
                  <c:v>8.5840851089012453</c:v>
                </c:pt>
                <c:pt idx="257">
                  <c:v>9.0868485170248832</c:v>
                </c:pt>
                <c:pt idx="258">
                  <c:v>9.6060420298073659</c:v>
                </c:pt>
                <c:pt idx="259">
                  <c:v>9.5271897328272335</c:v>
                </c:pt>
                <c:pt idx="260">
                  <c:v>9.4782077986898781</c:v>
                </c:pt>
                <c:pt idx="261">
                  <c:v>8.8950081503395033</c:v>
                </c:pt>
                <c:pt idx="262">
                  <c:v>7.7642730064824521</c:v>
                </c:pt>
                <c:pt idx="263">
                  <c:v>7.2011453454343455</c:v>
                </c:pt>
                <c:pt idx="264">
                  <c:v>7.2628985851790775</c:v>
                </c:pt>
                <c:pt idx="265">
                  <c:v>4.1169886792682728</c:v>
                </c:pt>
                <c:pt idx="266">
                  <c:v>7.1303148245152412</c:v>
                </c:pt>
                <c:pt idx="267">
                  <c:v>6.8060837384815827</c:v>
                </c:pt>
                <c:pt idx="268">
                  <c:v>6.5608722279234524</c:v>
                </c:pt>
                <c:pt idx="269">
                  <c:v>6.1588576272016651</c:v>
                </c:pt>
                <c:pt idx="270">
                  <c:v>6.1111060239972073</c:v>
                </c:pt>
                <c:pt idx="271">
                  <c:v>7.1695072763814975</c:v>
                </c:pt>
                <c:pt idx="272">
                  <c:v>5.3095581010015644</c:v>
                </c:pt>
                <c:pt idx="273">
                  <c:v>5.381523101296688</c:v>
                </c:pt>
                <c:pt idx="274">
                  <c:v>6.684665187271146</c:v>
                </c:pt>
                <c:pt idx="275">
                  <c:v>5.3334819652115479</c:v>
                </c:pt>
                <c:pt idx="276">
                  <c:v>5.2701114122803663</c:v>
                </c:pt>
                <c:pt idx="277">
                  <c:v>5.4058785014309674</c:v>
                </c:pt>
                <c:pt idx="278">
                  <c:v>5.4822278377659979</c:v>
                </c:pt>
                <c:pt idx="279">
                  <c:v>5.2727294829116644</c:v>
                </c:pt>
                <c:pt idx="280">
                  <c:v>4.8904022796271605</c:v>
                </c:pt>
                <c:pt idx="281">
                  <c:v>5.9118639823326173</c:v>
                </c:pt>
                <c:pt idx="282">
                  <c:v>5.0834954976991629</c:v>
                </c:pt>
                <c:pt idx="283">
                  <c:v>4.1572285308698991</c:v>
                </c:pt>
                <c:pt idx="284">
                  <c:v>4.7149342970731851</c:v>
                </c:pt>
                <c:pt idx="285">
                  <c:v>5.3409576003878394</c:v>
                </c:pt>
                <c:pt idx="286">
                  <c:v>4.904065425977552</c:v>
                </c:pt>
                <c:pt idx="287">
                  <c:v>4.0504017810161352</c:v>
                </c:pt>
                <c:pt idx="288">
                  <c:v>4.2340279183969756</c:v>
                </c:pt>
                <c:pt idx="289">
                  <c:v>4.9762676182723693</c:v>
                </c:pt>
                <c:pt idx="290">
                  <c:v>5.1520653012804027</c:v>
                </c:pt>
                <c:pt idx="291">
                  <c:v>4.846031554585231</c:v>
                </c:pt>
                <c:pt idx="292">
                  <c:v>4.1926250154766258</c:v>
                </c:pt>
                <c:pt idx="293">
                  <c:v>4.3680493282385706</c:v>
                </c:pt>
                <c:pt idx="294">
                  <c:v>3.1604440589057781</c:v>
                </c:pt>
                <c:pt idx="295">
                  <c:v>3.8068048666021461</c:v>
                </c:pt>
                <c:pt idx="296">
                  <c:v>3.5066578284777945</c:v>
                </c:pt>
                <c:pt idx="297">
                  <c:v>3.512231014098409</c:v>
                </c:pt>
                <c:pt idx="298">
                  <c:v>3.2839085558981962</c:v>
                </c:pt>
                <c:pt idx="299">
                  <c:v>2.862375388982719</c:v>
                </c:pt>
                <c:pt idx="300">
                  <c:v>2.9429109075403259</c:v>
                </c:pt>
                <c:pt idx="301">
                  <c:v>2.6528974208426916</c:v>
                </c:pt>
                <c:pt idx="302">
                  <c:v>2.995008215623602</c:v>
                </c:pt>
                <c:pt idx="303">
                  <c:v>3.0226481550336932</c:v>
                </c:pt>
                <c:pt idx="304">
                  <c:v>3.4522606328133456</c:v>
                </c:pt>
                <c:pt idx="305">
                  <c:v>3.1065695395469595</c:v>
                </c:pt>
                <c:pt idx="306">
                  <c:v>2.6948113917341758</c:v>
                </c:pt>
                <c:pt idx="307">
                  <c:v>2.6159082832041078</c:v>
                </c:pt>
                <c:pt idx="308">
                  <c:v>2.4495308994739378</c:v>
                </c:pt>
                <c:pt idx="309">
                  <c:v>2.8024944059469283</c:v>
                </c:pt>
                <c:pt idx="310">
                  <c:v>2.9253110277984327</c:v>
                </c:pt>
                <c:pt idx="311">
                  <c:v>2.4999919964080872</c:v>
                </c:pt>
                <c:pt idx="312">
                  <c:v>2.2873323671702983</c:v>
                </c:pt>
                <c:pt idx="313">
                  <c:v>2.5206940230500536</c:v>
                </c:pt>
                <c:pt idx="314">
                  <c:v>2.481745073405468</c:v>
                </c:pt>
                <c:pt idx="315">
                  <c:v>2.4326782385391317</c:v>
                </c:pt>
                <c:pt idx="316">
                  <c:v>1.9547398759200967</c:v>
                </c:pt>
                <c:pt idx="317">
                  <c:v>2.1643689178181624</c:v>
                </c:pt>
                <c:pt idx="318">
                  <c:v>2.3396982861142899</c:v>
                </c:pt>
                <c:pt idx="319">
                  <c:v>2.3051117194773076</c:v>
                </c:pt>
                <c:pt idx="320">
                  <c:v>2.2374694012989225</c:v>
                </c:pt>
                <c:pt idx="321">
                  <c:v>1.9824248046186927</c:v>
                </c:pt>
                <c:pt idx="322">
                  <c:v>1.5578927637555506</c:v>
                </c:pt>
                <c:pt idx="323">
                  <c:v>1.5208643097416017</c:v>
                </c:pt>
                <c:pt idx="324">
                  <c:v>1.5854171984627832</c:v>
                </c:pt>
                <c:pt idx="325">
                  <c:v>1.3956986494928307</c:v>
                </c:pt>
                <c:pt idx="326">
                  <c:v>1.4555118185290419</c:v>
                </c:pt>
                <c:pt idx="327">
                  <c:v>1.8918141260114727</c:v>
                </c:pt>
                <c:pt idx="328">
                  <c:v>1.4599693938109668</c:v>
                </c:pt>
                <c:pt idx="329">
                  <c:v>1.6886167712229085</c:v>
                </c:pt>
                <c:pt idx="330">
                  <c:v>1.8174830402955506</c:v>
                </c:pt>
                <c:pt idx="331">
                  <c:v>1.0081354437506254</c:v>
                </c:pt>
                <c:pt idx="332">
                  <c:v>1.3186264168011226</c:v>
                </c:pt>
                <c:pt idx="333">
                  <c:v>1.4738113697474966</c:v>
                </c:pt>
                <c:pt idx="334">
                  <c:v>1.616077458306195</c:v>
                </c:pt>
                <c:pt idx="335">
                  <c:v>1.4864068314225627</c:v>
                </c:pt>
                <c:pt idx="336">
                  <c:v>1.3548636207044353</c:v>
                </c:pt>
                <c:pt idx="337">
                  <c:v>1.0001343294964784</c:v>
                </c:pt>
                <c:pt idx="338">
                  <c:v>1.1471039351628525</c:v>
                </c:pt>
                <c:pt idx="339">
                  <c:v>1.0900285476288272</c:v>
                </c:pt>
                <c:pt idx="340">
                  <c:v>0.94089827316192987</c:v>
                </c:pt>
                <c:pt idx="341">
                  <c:v>0.9134597048208597</c:v>
                </c:pt>
                <c:pt idx="342">
                  <c:v>0.51310176514860373</c:v>
                </c:pt>
                <c:pt idx="343">
                  <c:v>0.79937681237642133</c:v>
                </c:pt>
                <c:pt idx="344">
                  <c:v>0.91905906069029109</c:v>
                </c:pt>
                <c:pt idx="345">
                  <c:v>0.90953912188106367</c:v>
                </c:pt>
                <c:pt idx="346">
                  <c:v>0.66404254716346545</c:v>
                </c:pt>
                <c:pt idx="347">
                  <c:v>0.78689081912766023</c:v>
                </c:pt>
                <c:pt idx="348">
                  <c:v>0.83181893785688243</c:v>
                </c:pt>
                <c:pt idx="349">
                  <c:v>0.59492236065949311</c:v>
                </c:pt>
                <c:pt idx="350">
                  <c:v>0.59637371536971329</c:v>
                </c:pt>
                <c:pt idx="351">
                  <c:v>0.50507056350705548</c:v>
                </c:pt>
                <c:pt idx="352">
                  <c:v>-3.3574709838934361E-2</c:v>
                </c:pt>
                <c:pt idx="353">
                  <c:v>2.4365408709765999E-3</c:v>
                </c:pt>
                <c:pt idx="354">
                  <c:v>-0.33237471391069418</c:v>
                </c:pt>
                <c:pt idx="355">
                  <c:v>-0.44669220488700112</c:v>
                </c:pt>
                <c:pt idx="356">
                  <c:v>2.0687415560535001E-2</c:v>
                </c:pt>
                <c:pt idx="357">
                  <c:v>-0.11161294594875701</c:v>
                </c:pt>
                <c:pt idx="358">
                  <c:v>4.7949439250851968E-2</c:v>
                </c:pt>
                <c:pt idx="359">
                  <c:v>0.28001159139842946</c:v>
                </c:pt>
                <c:pt idx="360">
                  <c:v>0.6861100678057841</c:v>
                </c:pt>
                <c:pt idx="361">
                  <c:v>0.4452930464304089</c:v>
                </c:pt>
                <c:pt idx="362">
                  <c:v>1.6521108984197029E-2</c:v>
                </c:pt>
                <c:pt idx="363">
                  <c:v>0.79163513151144849</c:v>
                </c:pt>
                <c:pt idx="364">
                  <c:v>0.57960914515318662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97088"/>
        <c:axId val="207503360"/>
      </c:lineChart>
      <c:catAx>
        <c:axId val="207497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DOY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solidFill>
            <a:sysClr val="window" lastClr="FFFFFF"/>
          </a:solidFill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7503360"/>
        <c:crosses val="autoZero"/>
        <c:auto val="1"/>
        <c:lblAlgn val="ctr"/>
        <c:lblOffset val="100"/>
        <c:noMultiLvlLbl val="0"/>
      </c:catAx>
      <c:valAx>
        <c:axId val="207503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ETo-,</a:t>
                </a:r>
                <a:r>
                  <a:rPr lang="tr-TR" baseline="0">
                    <a:solidFill>
                      <a:sysClr val="windowText" lastClr="000000"/>
                    </a:solidFill>
                  </a:rPr>
                  <a:t>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7497088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8457005774469444"/>
          <c:y val="0.91325553305772966"/>
          <c:w val="0.35231784077835682"/>
          <c:h val="8.18916616960439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Batman</a:t>
            </a:r>
            <a:endParaRPr lang="en-US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522105673952253"/>
          <c:y val="0.13596334190901871"/>
          <c:w val="0.78173783393664364"/>
          <c:h val="0.64117870226564078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932558430196226"/>
                  <c:y val="3.59104389929598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</c:trendlineLbl>
          </c:trendline>
          <c:xVal>
            <c:numRef>
              <c:f>'Monthly average'!$P$5:$P$369</c:f>
              <c:numCache>
                <c:formatCode>0.0</c:formatCode>
                <c:ptCount val="365"/>
                <c:pt idx="0">
                  <c:v>0.84947930176994979</c:v>
                </c:pt>
                <c:pt idx="1">
                  <c:v>0.58653907544520001</c:v>
                </c:pt>
                <c:pt idx="2">
                  <c:v>0.64262903675692495</c:v>
                </c:pt>
                <c:pt idx="3">
                  <c:v>0.57728461675590004</c:v>
                </c:pt>
                <c:pt idx="4">
                  <c:v>0.73064032389314992</c:v>
                </c:pt>
                <c:pt idx="5">
                  <c:v>0.82475887599787501</c:v>
                </c:pt>
                <c:pt idx="6">
                  <c:v>0.56514780894847494</c:v>
                </c:pt>
                <c:pt idx="7">
                  <c:v>0.66882655134225</c:v>
                </c:pt>
                <c:pt idx="8">
                  <c:v>1.04960752345305</c:v>
                </c:pt>
                <c:pt idx="9">
                  <c:v>0.66818242765860003</c:v>
                </c:pt>
                <c:pt idx="10">
                  <c:v>0.76564106679464994</c:v>
                </c:pt>
                <c:pt idx="11">
                  <c:v>0.96973772147763737</c:v>
                </c:pt>
                <c:pt idx="12">
                  <c:v>0.85268322159479992</c:v>
                </c:pt>
                <c:pt idx="13">
                  <c:v>1.135911993333</c:v>
                </c:pt>
                <c:pt idx="14">
                  <c:v>1.0805155147824748</c:v>
                </c:pt>
                <c:pt idx="15">
                  <c:v>0.96896019322244997</c:v>
                </c:pt>
                <c:pt idx="16">
                  <c:v>1.168245013155075</c:v>
                </c:pt>
                <c:pt idx="17">
                  <c:v>0.81324310852439985</c:v>
                </c:pt>
                <c:pt idx="18">
                  <c:v>0.87217256741677462</c:v>
                </c:pt>
                <c:pt idx="19">
                  <c:v>0.81310301223712478</c:v>
                </c:pt>
                <c:pt idx="20">
                  <c:v>1.26375077634975</c:v>
                </c:pt>
                <c:pt idx="21">
                  <c:v>0.93748359023099981</c:v>
                </c:pt>
                <c:pt idx="22">
                  <c:v>0.80143708020682491</c:v>
                </c:pt>
                <c:pt idx="23">
                  <c:v>0.98432277636667465</c:v>
                </c:pt>
                <c:pt idx="24">
                  <c:v>0.9632670779270246</c:v>
                </c:pt>
                <c:pt idx="25">
                  <c:v>1.1610791064785249</c:v>
                </c:pt>
                <c:pt idx="26">
                  <c:v>0.92725742074634998</c:v>
                </c:pt>
                <c:pt idx="27">
                  <c:v>0.63875213906130013</c:v>
                </c:pt>
                <c:pt idx="28">
                  <c:v>1.042088367855825</c:v>
                </c:pt>
                <c:pt idx="29">
                  <c:v>1.4431936154585998</c:v>
                </c:pt>
                <c:pt idx="30">
                  <c:v>1.5611778954776245</c:v>
                </c:pt>
                <c:pt idx="31">
                  <c:v>1.3391257712818498</c:v>
                </c:pt>
                <c:pt idx="32">
                  <c:v>0.8935197545382747</c:v>
                </c:pt>
                <c:pt idx="33">
                  <c:v>0.87611134813500002</c:v>
                </c:pt>
                <c:pt idx="34">
                  <c:v>1.4805012813166871</c:v>
                </c:pt>
                <c:pt idx="35">
                  <c:v>1.2276960575236502</c:v>
                </c:pt>
                <c:pt idx="36">
                  <c:v>1.0562407941136498</c:v>
                </c:pt>
                <c:pt idx="37">
                  <c:v>0.79616376263812494</c:v>
                </c:pt>
                <c:pt idx="38">
                  <c:v>1.0455429507573375</c:v>
                </c:pt>
                <c:pt idx="39">
                  <c:v>1.4435437947848997</c:v>
                </c:pt>
                <c:pt idx="40">
                  <c:v>1.171534390487325</c:v>
                </c:pt>
                <c:pt idx="41">
                  <c:v>1.1711971034573998</c:v>
                </c:pt>
                <c:pt idx="42">
                  <c:v>1.1523333409690497</c:v>
                </c:pt>
                <c:pt idx="43">
                  <c:v>1.1501475442064997</c:v>
                </c:pt>
                <c:pt idx="44">
                  <c:v>1.5617209681144497</c:v>
                </c:pt>
                <c:pt idx="45">
                  <c:v>1.6436418116593501</c:v>
                </c:pt>
                <c:pt idx="46">
                  <c:v>1.1304945276124498</c:v>
                </c:pt>
                <c:pt idx="47">
                  <c:v>1.1109468594973497</c:v>
                </c:pt>
                <c:pt idx="48">
                  <c:v>1.4366697451415249</c:v>
                </c:pt>
                <c:pt idx="49">
                  <c:v>1.9845788348637747</c:v>
                </c:pt>
                <c:pt idx="50">
                  <c:v>2.0616122702448001</c:v>
                </c:pt>
                <c:pt idx="51">
                  <c:v>1.8486543719119495</c:v>
                </c:pt>
                <c:pt idx="52">
                  <c:v>2.1548559879526499</c:v>
                </c:pt>
                <c:pt idx="53">
                  <c:v>1.8301406659661246</c:v>
                </c:pt>
                <c:pt idx="54">
                  <c:v>1.3677282516681</c:v>
                </c:pt>
                <c:pt idx="55">
                  <c:v>1.5775910166007499</c:v>
                </c:pt>
                <c:pt idx="56">
                  <c:v>1.9882223206031244</c:v>
                </c:pt>
                <c:pt idx="57">
                  <c:v>2.1807528050729994</c:v>
                </c:pt>
                <c:pt idx="58">
                  <c:v>2.1481289104879497</c:v>
                </c:pt>
                <c:pt idx="59">
                  <c:v>2.1414375631017748</c:v>
                </c:pt>
                <c:pt idx="60">
                  <c:v>2.0587413400177494</c:v>
                </c:pt>
                <c:pt idx="61">
                  <c:v>1.74927318442695</c:v>
                </c:pt>
                <c:pt idx="62">
                  <c:v>2.42890446240165</c:v>
                </c:pt>
                <c:pt idx="63">
                  <c:v>2.3487668076210744</c:v>
                </c:pt>
                <c:pt idx="64">
                  <c:v>2.4724950354183748</c:v>
                </c:pt>
                <c:pt idx="65">
                  <c:v>2.5486323948094496</c:v>
                </c:pt>
                <c:pt idx="66">
                  <c:v>1.9205659435107372</c:v>
                </c:pt>
                <c:pt idx="67">
                  <c:v>2.4283885249790993</c:v>
                </c:pt>
                <c:pt idx="68">
                  <c:v>1.4711931661177124</c:v>
                </c:pt>
                <c:pt idx="69">
                  <c:v>2.4937753053825</c:v>
                </c:pt>
                <c:pt idx="70">
                  <c:v>2.7615545630637746</c:v>
                </c:pt>
                <c:pt idx="71">
                  <c:v>2.3318885815582502</c:v>
                </c:pt>
                <c:pt idx="72">
                  <c:v>2.1267124733173501</c:v>
                </c:pt>
                <c:pt idx="73">
                  <c:v>2.2122281802266999</c:v>
                </c:pt>
                <c:pt idx="74">
                  <c:v>3.0223739452429497</c:v>
                </c:pt>
                <c:pt idx="75">
                  <c:v>2.8039617460570492</c:v>
                </c:pt>
                <c:pt idx="76">
                  <c:v>2.2537575820124998</c:v>
                </c:pt>
                <c:pt idx="77">
                  <c:v>2.0281099805334</c:v>
                </c:pt>
                <c:pt idx="78">
                  <c:v>2.7619937606269498</c:v>
                </c:pt>
                <c:pt idx="79">
                  <c:v>1.9585140495392248</c:v>
                </c:pt>
                <c:pt idx="80">
                  <c:v>2.2857177689017876</c:v>
                </c:pt>
                <c:pt idx="81">
                  <c:v>2.4685196651351999</c:v>
                </c:pt>
                <c:pt idx="82">
                  <c:v>2.7625351142909245</c:v>
                </c:pt>
                <c:pt idx="83">
                  <c:v>2.8749761980037993</c:v>
                </c:pt>
                <c:pt idx="84">
                  <c:v>2.9753662997679746</c:v>
                </c:pt>
                <c:pt idx="85">
                  <c:v>3.4298458999308004</c:v>
                </c:pt>
                <c:pt idx="86">
                  <c:v>2.726943535864125</c:v>
                </c:pt>
                <c:pt idx="87">
                  <c:v>2.8993866561358868</c:v>
                </c:pt>
                <c:pt idx="88">
                  <c:v>2.1816299723615997</c:v>
                </c:pt>
                <c:pt idx="89">
                  <c:v>2.7975141244642492</c:v>
                </c:pt>
                <c:pt idx="90">
                  <c:v>2.2291535552591246</c:v>
                </c:pt>
                <c:pt idx="91">
                  <c:v>2.6118355885582494</c:v>
                </c:pt>
                <c:pt idx="92">
                  <c:v>2.761623076410225</c:v>
                </c:pt>
                <c:pt idx="93">
                  <c:v>3.4884108137952006</c:v>
                </c:pt>
                <c:pt idx="94">
                  <c:v>2.5294748107475247</c:v>
                </c:pt>
                <c:pt idx="95">
                  <c:v>2.7064245253049997</c:v>
                </c:pt>
                <c:pt idx="96">
                  <c:v>2.6330364174199499</c:v>
                </c:pt>
                <c:pt idx="97">
                  <c:v>3.7525039797671993</c:v>
                </c:pt>
                <c:pt idx="98">
                  <c:v>3.4829345346464242</c:v>
                </c:pt>
                <c:pt idx="99">
                  <c:v>3.0506296842485998</c:v>
                </c:pt>
                <c:pt idx="100">
                  <c:v>2.7471926676857996</c:v>
                </c:pt>
                <c:pt idx="101">
                  <c:v>3.3862820937770244</c:v>
                </c:pt>
                <c:pt idx="102">
                  <c:v>3.4763465711987989</c:v>
                </c:pt>
                <c:pt idx="103">
                  <c:v>3.4402975004263494</c:v>
                </c:pt>
                <c:pt idx="104">
                  <c:v>2.6824216479140248</c:v>
                </c:pt>
                <c:pt idx="105">
                  <c:v>3.3943103109053991</c:v>
                </c:pt>
                <c:pt idx="106">
                  <c:v>3.8986843258772246</c:v>
                </c:pt>
                <c:pt idx="107">
                  <c:v>3.8964251044172244</c:v>
                </c:pt>
                <c:pt idx="108">
                  <c:v>3.9898478408690239</c:v>
                </c:pt>
                <c:pt idx="109">
                  <c:v>4.3497443979062993</c:v>
                </c:pt>
                <c:pt idx="110">
                  <c:v>3.9964231575878246</c:v>
                </c:pt>
                <c:pt idx="111">
                  <c:v>4.0855805084799002</c:v>
                </c:pt>
                <c:pt idx="112">
                  <c:v>3.7616980288391999</c:v>
                </c:pt>
                <c:pt idx="113">
                  <c:v>3.3663347644742991</c:v>
                </c:pt>
                <c:pt idx="114">
                  <c:v>2.9428055160432747</c:v>
                </c:pt>
                <c:pt idx="115">
                  <c:v>3.5270714954618994</c:v>
                </c:pt>
                <c:pt idx="116">
                  <c:v>3.809907481903875</c:v>
                </c:pt>
                <c:pt idx="117">
                  <c:v>4.4399418501563996</c:v>
                </c:pt>
                <c:pt idx="118">
                  <c:v>4.3708582958553013</c:v>
                </c:pt>
                <c:pt idx="119">
                  <c:v>4.518208034638425</c:v>
                </c:pt>
                <c:pt idx="120">
                  <c:v>4.4609997587040002</c:v>
                </c:pt>
                <c:pt idx="121">
                  <c:v>4.2033494257575743</c:v>
                </c:pt>
                <c:pt idx="122">
                  <c:v>3.8947004835135752</c:v>
                </c:pt>
                <c:pt idx="123">
                  <c:v>5.027765550847537</c:v>
                </c:pt>
                <c:pt idx="124">
                  <c:v>4.5172501984096503</c:v>
                </c:pt>
                <c:pt idx="125">
                  <c:v>4.0311632305349985</c:v>
                </c:pt>
                <c:pt idx="126">
                  <c:v>4.2834407910549741</c:v>
                </c:pt>
                <c:pt idx="127">
                  <c:v>3.9365464218713244</c:v>
                </c:pt>
                <c:pt idx="128">
                  <c:v>4.1261227287146998</c:v>
                </c:pt>
                <c:pt idx="129">
                  <c:v>4.1200313028531736</c:v>
                </c:pt>
                <c:pt idx="130">
                  <c:v>4.6670211104519996</c:v>
                </c:pt>
                <c:pt idx="131">
                  <c:v>4.1788697175763874</c:v>
                </c:pt>
                <c:pt idx="132">
                  <c:v>4.6758097274989492</c:v>
                </c:pt>
                <c:pt idx="133">
                  <c:v>4.9102918671568494</c:v>
                </c:pt>
                <c:pt idx="134">
                  <c:v>3.8501784113878115</c:v>
                </c:pt>
                <c:pt idx="135">
                  <c:v>4.3853230840367248</c:v>
                </c:pt>
                <c:pt idx="136">
                  <c:v>4.910020392230324</c:v>
                </c:pt>
                <c:pt idx="137">
                  <c:v>4.3875254566089001</c:v>
                </c:pt>
                <c:pt idx="138">
                  <c:v>5.1493446328391226</c:v>
                </c:pt>
                <c:pt idx="139">
                  <c:v>4.9611149570480624</c:v>
                </c:pt>
                <c:pt idx="140">
                  <c:v>5.2029978273522008</c:v>
                </c:pt>
                <c:pt idx="141">
                  <c:v>5.1721481583158981</c:v>
                </c:pt>
                <c:pt idx="142">
                  <c:v>5.1867196455977984</c:v>
                </c:pt>
                <c:pt idx="143">
                  <c:v>5.2836236704221742</c:v>
                </c:pt>
                <c:pt idx="144">
                  <c:v>5.275972645050599</c:v>
                </c:pt>
                <c:pt idx="145">
                  <c:v>3.956306137565849</c:v>
                </c:pt>
                <c:pt idx="146">
                  <c:v>5.2023311114539501</c:v>
                </c:pt>
                <c:pt idx="147">
                  <c:v>5.5444491917900987</c:v>
                </c:pt>
                <c:pt idx="148">
                  <c:v>5.6152897819114491</c:v>
                </c:pt>
                <c:pt idx="149">
                  <c:v>5.7791630244314245</c:v>
                </c:pt>
                <c:pt idx="150">
                  <c:v>5.8723982700587998</c:v>
                </c:pt>
                <c:pt idx="151">
                  <c:v>5.436901778213624</c:v>
                </c:pt>
                <c:pt idx="152">
                  <c:v>5.4718195192832244</c:v>
                </c:pt>
                <c:pt idx="153">
                  <c:v>5.7562824521358369</c:v>
                </c:pt>
                <c:pt idx="154">
                  <c:v>5.7195666040732487</c:v>
                </c:pt>
                <c:pt idx="155">
                  <c:v>5.7051967891417865</c:v>
                </c:pt>
                <c:pt idx="156">
                  <c:v>5.8593103791302248</c:v>
                </c:pt>
                <c:pt idx="157">
                  <c:v>5.9459919179831981</c:v>
                </c:pt>
                <c:pt idx="158">
                  <c:v>5.9660457008188486</c:v>
                </c:pt>
                <c:pt idx="159">
                  <c:v>5.9522630992913248</c:v>
                </c:pt>
                <c:pt idx="160">
                  <c:v>6.2128073844226117</c:v>
                </c:pt>
                <c:pt idx="161">
                  <c:v>5.5798218467460732</c:v>
                </c:pt>
                <c:pt idx="162">
                  <c:v>6.0354434588001746</c:v>
                </c:pt>
                <c:pt idx="163">
                  <c:v>6.2694445316276237</c:v>
                </c:pt>
                <c:pt idx="164">
                  <c:v>6.2478786666028485</c:v>
                </c:pt>
                <c:pt idx="165">
                  <c:v>6.0639776714075246</c:v>
                </c:pt>
                <c:pt idx="166">
                  <c:v>6.4144633432261484</c:v>
                </c:pt>
                <c:pt idx="167">
                  <c:v>6.6952676265432007</c:v>
                </c:pt>
                <c:pt idx="168">
                  <c:v>6.5355713652649499</c:v>
                </c:pt>
                <c:pt idx="169">
                  <c:v>6.7228459674621748</c:v>
                </c:pt>
                <c:pt idx="170">
                  <c:v>6.6656346833252611</c:v>
                </c:pt>
                <c:pt idx="171">
                  <c:v>6.3777258238272738</c:v>
                </c:pt>
                <c:pt idx="172">
                  <c:v>6.388162137742837</c:v>
                </c:pt>
                <c:pt idx="173">
                  <c:v>6.7288438320871489</c:v>
                </c:pt>
                <c:pt idx="174">
                  <c:v>6.2894681096546243</c:v>
                </c:pt>
                <c:pt idx="175">
                  <c:v>6.2941450664281495</c:v>
                </c:pt>
                <c:pt idx="176">
                  <c:v>6.3164678934258003</c:v>
                </c:pt>
                <c:pt idx="177">
                  <c:v>6.5057037822529882</c:v>
                </c:pt>
                <c:pt idx="178">
                  <c:v>6.3016712207005492</c:v>
                </c:pt>
                <c:pt idx="179">
                  <c:v>6.3846843487078502</c:v>
                </c:pt>
                <c:pt idx="180">
                  <c:v>6.3655368943073629</c:v>
                </c:pt>
                <c:pt idx="181">
                  <c:v>6.3359558886262493</c:v>
                </c:pt>
                <c:pt idx="182">
                  <c:v>6.3442972043808741</c:v>
                </c:pt>
                <c:pt idx="183">
                  <c:v>6.1276699129321495</c:v>
                </c:pt>
                <c:pt idx="184">
                  <c:v>6.5902148109233991</c:v>
                </c:pt>
                <c:pt idx="185">
                  <c:v>6.685650955717648</c:v>
                </c:pt>
                <c:pt idx="186">
                  <c:v>6.5023755438559494</c:v>
                </c:pt>
                <c:pt idx="187">
                  <c:v>6.3709127977200746</c:v>
                </c:pt>
                <c:pt idx="188">
                  <c:v>6.8415725981848494</c:v>
                </c:pt>
                <c:pt idx="189">
                  <c:v>6.684218805766049</c:v>
                </c:pt>
                <c:pt idx="190">
                  <c:v>6.6309426802259992</c:v>
                </c:pt>
                <c:pt idx="191">
                  <c:v>6.6089894937829872</c:v>
                </c:pt>
                <c:pt idx="192">
                  <c:v>6.4863732572439741</c:v>
                </c:pt>
                <c:pt idx="193">
                  <c:v>6.5272646745348748</c:v>
                </c:pt>
                <c:pt idx="194">
                  <c:v>6.3873843639201002</c:v>
                </c:pt>
                <c:pt idx="195">
                  <c:v>6.2987004672644229</c:v>
                </c:pt>
                <c:pt idx="196">
                  <c:v>6.3737446827066746</c:v>
                </c:pt>
                <c:pt idx="197">
                  <c:v>6.3754416772609499</c:v>
                </c:pt>
                <c:pt idx="198">
                  <c:v>6.4224458847902239</c:v>
                </c:pt>
                <c:pt idx="199">
                  <c:v>6.5915093816551122</c:v>
                </c:pt>
                <c:pt idx="200">
                  <c:v>6.4237907354777999</c:v>
                </c:pt>
                <c:pt idx="201">
                  <c:v>6.2150071171436245</c:v>
                </c:pt>
                <c:pt idx="202">
                  <c:v>6.4580149937861986</c:v>
                </c:pt>
                <c:pt idx="203">
                  <c:v>6.1252482485378241</c:v>
                </c:pt>
                <c:pt idx="204">
                  <c:v>5.9603660917386749</c:v>
                </c:pt>
                <c:pt idx="205">
                  <c:v>6.1867515009217504</c:v>
                </c:pt>
                <c:pt idx="206">
                  <c:v>5.8454106418813492</c:v>
                </c:pt>
                <c:pt idx="207">
                  <c:v>5.87228359001295</c:v>
                </c:pt>
                <c:pt idx="208">
                  <c:v>5.7380830112621242</c:v>
                </c:pt>
                <c:pt idx="209">
                  <c:v>5.6441569841166004</c:v>
                </c:pt>
                <c:pt idx="210">
                  <c:v>5.8638646749125245</c:v>
                </c:pt>
                <c:pt idx="211">
                  <c:v>6.1193155820973733</c:v>
                </c:pt>
                <c:pt idx="212">
                  <c:v>5.3680785255155241</c:v>
                </c:pt>
                <c:pt idx="213">
                  <c:v>5.8965348589807496</c:v>
                </c:pt>
                <c:pt idx="214">
                  <c:v>5.7586403303590492</c:v>
                </c:pt>
                <c:pt idx="215">
                  <c:v>5.6389379369764496</c:v>
                </c:pt>
                <c:pt idx="216">
                  <c:v>5.6622188457704237</c:v>
                </c:pt>
                <c:pt idx="217">
                  <c:v>5.667234501587286</c:v>
                </c:pt>
                <c:pt idx="218">
                  <c:v>5.6323599190145988</c:v>
                </c:pt>
                <c:pt idx="219">
                  <c:v>5.2592837515688249</c:v>
                </c:pt>
                <c:pt idx="220">
                  <c:v>5.1687846195835494</c:v>
                </c:pt>
                <c:pt idx="221">
                  <c:v>5.7020238722201233</c:v>
                </c:pt>
                <c:pt idx="222">
                  <c:v>5.6687084594142743</c:v>
                </c:pt>
                <c:pt idx="223">
                  <c:v>5.8734694357118995</c:v>
                </c:pt>
                <c:pt idx="224">
                  <c:v>5.8541334468249007</c:v>
                </c:pt>
                <c:pt idx="225">
                  <c:v>5.6995524803969237</c:v>
                </c:pt>
                <c:pt idx="226">
                  <c:v>5.5582704702067485</c:v>
                </c:pt>
                <c:pt idx="227">
                  <c:v>5.3010877592674124</c:v>
                </c:pt>
                <c:pt idx="228">
                  <c:v>5.6828704628065498</c:v>
                </c:pt>
                <c:pt idx="229">
                  <c:v>5.4219397771353375</c:v>
                </c:pt>
                <c:pt idx="230">
                  <c:v>5.2906275025157239</c:v>
                </c:pt>
                <c:pt idx="231">
                  <c:v>5.321842576066425</c:v>
                </c:pt>
                <c:pt idx="232">
                  <c:v>4.7991149651913751</c:v>
                </c:pt>
                <c:pt idx="233">
                  <c:v>5.2295916879632252</c:v>
                </c:pt>
                <c:pt idx="234">
                  <c:v>4.4558553640990493</c:v>
                </c:pt>
                <c:pt idx="235">
                  <c:v>3.3033693415057868</c:v>
                </c:pt>
                <c:pt idx="236">
                  <c:v>4.0385778971397004</c:v>
                </c:pt>
                <c:pt idx="237">
                  <c:v>4.5640922699640365</c:v>
                </c:pt>
                <c:pt idx="238">
                  <c:v>4.556642548591574</c:v>
                </c:pt>
                <c:pt idx="239">
                  <c:v>4.4550044725382998</c:v>
                </c:pt>
                <c:pt idx="240">
                  <c:v>4.3162439499515246</c:v>
                </c:pt>
                <c:pt idx="241">
                  <c:v>4.5097738943498999</c:v>
                </c:pt>
                <c:pt idx="242">
                  <c:v>4.8646708188529493</c:v>
                </c:pt>
                <c:pt idx="243">
                  <c:v>4.5400052242952995</c:v>
                </c:pt>
                <c:pt idx="244">
                  <c:v>4.697237460776849</c:v>
                </c:pt>
                <c:pt idx="245">
                  <c:v>4.6275220120560894</c:v>
                </c:pt>
                <c:pt idx="246">
                  <c:v>4.7359876518155239</c:v>
                </c:pt>
                <c:pt idx="247">
                  <c:v>4.1911122422140865</c:v>
                </c:pt>
                <c:pt idx="248">
                  <c:v>4.1826274536183741</c:v>
                </c:pt>
                <c:pt idx="249">
                  <c:v>4.0878149276173499</c:v>
                </c:pt>
                <c:pt idx="250">
                  <c:v>4.3903643402706747</c:v>
                </c:pt>
                <c:pt idx="251">
                  <c:v>3.9944507590262246</c:v>
                </c:pt>
                <c:pt idx="252">
                  <c:v>4.2197620557455995</c:v>
                </c:pt>
                <c:pt idx="253">
                  <c:v>4.2868889278082998</c:v>
                </c:pt>
                <c:pt idx="254">
                  <c:v>4.1797834130380496</c:v>
                </c:pt>
                <c:pt idx="255">
                  <c:v>3.9528460293944621</c:v>
                </c:pt>
                <c:pt idx="256">
                  <c:v>3.6368004083687984</c:v>
                </c:pt>
                <c:pt idx="257">
                  <c:v>3.883918840230824</c:v>
                </c:pt>
                <c:pt idx="258">
                  <c:v>3.8699908627137001</c:v>
                </c:pt>
                <c:pt idx="259">
                  <c:v>3.804094161292725</c:v>
                </c:pt>
                <c:pt idx="260">
                  <c:v>3.7805824803936368</c:v>
                </c:pt>
                <c:pt idx="261">
                  <c:v>3.8132790015815994</c:v>
                </c:pt>
                <c:pt idx="262">
                  <c:v>3.4663613034806993</c:v>
                </c:pt>
                <c:pt idx="263">
                  <c:v>3.3423967169165243</c:v>
                </c:pt>
                <c:pt idx="264">
                  <c:v>3.4982524244965498</c:v>
                </c:pt>
                <c:pt idx="265">
                  <c:v>1.9710028784295748</c:v>
                </c:pt>
                <c:pt idx="266">
                  <c:v>3.5538465849248242</c:v>
                </c:pt>
                <c:pt idx="267">
                  <c:v>3.0452219184462743</c:v>
                </c:pt>
                <c:pt idx="268">
                  <c:v>2.8747165103196748</c:v>
                </c:pt>
                <c:pt idx="269">
                  <c:v>2.6191311549011997</c:v>
                </c:pt>
                <c:pt idx="270">
                  <c:v>2.6688073829420249</c:v>
                </c:pt>
                <c:pt idx="271">
                  <c:v>3.1001615185700238</c:v>
                </c:pt>
                <c:pt idx="272">
                  <c:v>2.5062318421400245</c:v>
                </c:pt>
                <c:pt idx="273">
                  <c:v>2.6567519807774245</c:v>
                </c:pt>
                <c:pt idx="274">
                  <c:v>3.3811141246872745</c:v>
                </c:pt>
                <c:pt idx="275">
                  <c:v>2.6583602026623749</c:v>
                </c:pt>
                <c:pt idx="276">
                  <c:v>2.642797543356787</c:v>
                </c:pt>
                <c:pt idx="277">
                  <c:v>2.6016226797212996</c:v>
                </c:pt>
                <c:pt idx="278">
                  <c:v>2.6647520804213243</c:v>
                </c:pt>
                <c:pt idx="279">
                  <c:v>2.6014576583276998</c:v>
                </c:pt>
                <c:pt idx="280">
                  <c:v>2.43653424618015</c:v>
                </c:pt>
                <c:pt idx="281">
                  <c:v>2.9803136264140502</c:v>
                </c:pt>
                <c:pt idx="282">
                  <c:v>2.5846502785030498</c:v>
                </c:pt>
                <c:pt idx="283">
                  <c:v>2.15502690296745</c:v>
                </c:pt>
                <c:pt idx="284">
                  <c:v>2.3285877853349248</c:v>
                </c:pt>
                <c:pt idx="285">
                  <c:v>2.7438810664902742</c:v>
                </c:pt>
                <c:pt idx="286">
                  <c:v>2.5082685793997248</c:v>
                </c:pt>
                <c:pt idx="287">
                  <c:v>2.0470450803950251</c:v>
                </c:pt>
                <c:pt idx="288">
                  <c:v>2.1480161949824996</c:v>
                </c:pt>
                <c:pt idx="289">
                  <c:v>2.2208965919579251</c:v>
                </c:pt>
                <c:pt idx="290">
                  <c:v>2.5094217646145252</c:v>
                </c:pt>
                <c:pt idx="291">
                  <c:v>2.4517978656017245</c:v>
                </c:pt>
                <c:pt idx="292">
                  <c:v>2.1640208144861997</c:v>
                </c:pt>
                <c:pt idx="293">
                  <c:v>2.3204295401888246</c:v>
                </c:pt>
                <c:pt idx="294">
                  <c:v>1.6352780264739</c:v>
                </c:pt>
                <c:pt idx="295">
                  <c:v>1.9797668773296373</c:v>
                </c:pt>
                <c:pt idx="296">
                  <c:v>1.9535884556213248</c:v>
                </c:pt>
                <c:pt idx="297">
                  <c:v>2.1205801604587498</c:v>
                </c:pt>
                <c:pt idx="298">
                  <c:v>1.9414984284321748</c:v>
                </c:pt>
                <c:pt idx="299">
                  <c:v>1.6584156466024496</c:v>
                </c:pt>
                <c:pt idx="300">
                  <c:v>1.59533474549355</c:v>
                </c:pt>
                <c:pt idx="301">
                  <c:v>1.5450684186300749</c:v>
                </c:pt>
                <c:pt idx="302">
                  <c:v>1.886422783885725</c:v>
                </c:pt>
                <c:pt idx="303">
                  <c:v>1.8937328387141246</c:v>
                </c:pt>
                <c:pt idx="304">
                  <c:v>2.0263739407386749</c:v>
                </c:pt>
                <c:pt idx="305">
                  <c:v>1.7587722283960499</c:v>
                </c:pt>
                <c:pt idx="306">
                  <c:v>1.6693648897380751</c:v>
                </c:pt>
                <c:pt idx="307">
                  <c:v>1.6692547526918999</c:v>
                </c:pt>
                <c:pt idx="308">
                  <c:v>1.5346326572414999</c:v>
                </c:pt>
                <c:pt idx="309">
                  <c:v>1.6686343262768246</c:v>
                </c:pt>
                <c:pt idx="310">
                  <c:v>1.6955433728382752</c:v>
                </c:pt>
                <c:pt idx="311">
                  <c:v>1.4885754809687999</c:v>
                </c:pt>
                <c:pt idx="312">
                  <c:v>1.3612762098593998</c:v>
                </c:pt>
                <c:pt idx="313">
                  <c:v>1.5153575691068997</c:v>
                </c:pt>
                <c:pt idx="314">
                  <c:v>1.520599576812975</c:v>
                </c:pt>
                <c:pt idx="315">
                  <c:v>1.4710045088474251</c:v>
                </c:pt>
                <c:pt idx="316">
                  <c:v>1.1273140594886248</c:v>
                </c:pt>
                <c:pt idx="317">
                  <c:v>1.264040668842525</c:v>
                </c:pt>
                <c:pt idx="318">
                  <c:v>1.3616996910993748</c:v>
                </c:pt>
                <c:pt idx="319">
                  <c:v>1.4087184485059874</c:v>
                </c:pt>
                <c:pt idx="320">
                  <c:v>1.4780368881686625</c:v>
                </c:pt>
                <c:pt idx="321">
                  <c:v>1.2989767046945997</c:v>
                </c:pt>
                <c:pt idx="322">
                  <c:v>0.99067646837159984</c:v>
                </c:pt>
                <c:pt idx="323">
                  <c:v>0.91534543003094981</c:v>
                </c:pt>
                <c:pt idx="324">
                  <c:v>0.98558339738459999</c:v>
                </c:pt>
                <c:pt idx="325">
                  <c:v>0.86200343099561239</c:v>
                </c:pt>
                <c:pt idx="326">
                  <c:v>0.86847346062734998</c:v>
                </c:pt>
                <c:pt idx="327">
                  <c:v>1.1974302253374751</c:v>
                </c:pt>
                <c:pt idx="328">
                  <c:v>0.99165628289609997</c:v>
                </c:pt>
                <c:pt idx="329">
                  <c:v>1.0958944895606624</c:v>
                </c:pt>
                <c:pt idx="330">
                  <c:v>1.3182751217464499</c:v>
                </c:pt>
                <c:pt idx="331">
                  <c:v>0.67786883966834999</c:v>
                </c:pt>
                <c:pt idx="332">
                  <c:v>0.82982554847324985</c:v>
                </c:pt>
                <c:pt idx="333">
                  <c:v>1.0434008036267999</c:v>
                </c:pt>
                <c:pt idx="334">
                  <c:v>1.1745116514635248</c:v>
                </c:pt>
                <c:pt idx="335">
                  <c:v>1.124259690301725</c:v>
                </c:pt>
                <c:pt idx="336">
                  <c:v>1.0513431948964498</c:v>
                </c:pt>
                <c:pt idx="337">
                  <c:v>0.99388480841234994</c:v>
                </c:pt>
                <c:pt idx="338">
                  <c:v>1.0666879743932998</c:v>
                </c:pt>
                <c:pt idx="339">
                  <c:v>0.96018262671525001</c:v>
                </c:pt>
                <c:pt idx="340">
                  <c:v>0.9020110506740624</c:v>
                </c:pt>
                <c:pt idx="341">
                  <c:v>0.89044733613644989</c:v>
                </c:pt>
                <c:pt idx="342">
                  <c:v>0.44412782287634994</c:v>
                </c:pt>
                <c:pt idx="343">
                  <c:v>0.76710931517609993</c:v>
                </c:pt>
                <c:pt idx="344">
                  <c:v>0.97122383489834996</c:v>
                </c:pt>
                <c:pt idx="345">
                  <c:v>1.0466575818667876</c:v>
                </c:pt>
                <c:pt idx="346">
                  <c:v>0.92918131971682494</c:v>
                </c:pt>
                <c:pt idx="347">
                  <c:v>0.93809431672784993</c:v>
                </c:pt>
                <c:pt idx="348">
                  <c:v>0.92146841132264989</c:v>
                </c:pt>
                <c:pt idx="349">
                  <c:v>0.81824274105862482</c:v>
                </c:pt>
                <c:pt idx="350">
                  <c:v>0.8895912876571499</c:v>
                </c:pt>
                <c:pt idx="351">
                  <c:v>0.92947845645232474</c:v>
                </c:pt>
                <c:pt idx="352">
                  <c:v>0.82279470394919996</c:v>
                </c:pt>
                <c:pt idx="353">
                  <c:v>0.87734385166844986</c:v>
                </c:pt>
                <c:pt idx="354">
                  <c:v>0.5240219974310999</c:v>
                </c:pt>
                <c:pt idx="355">
                  <c:v>0.43356719038859992</c:v>
                </c:pt>
                <c:pt idx="356">
                  <c:v>0.54692952076529999</c:v>
                </c:pt>
                <c:pt idx="357">
                  <c:v>0.49186689129899996</c:v>
                </c:pt>
                <c:pt idx="358">
                  <c:v>0.81208538030992494</c:v>
                </c:pt>
                <c:pt idx="359">
                  <c:v>0.76439125074892478</c:v>
                </c:pt>
                <c:pt idx="360">
                  <c:v>0.71701599065160004</c:v>
                </c:pt>
                <c:pt idx="361">
                  <c:v>0.74473663796579981</c:v>
                </c:pt>
                <c:pt idx="362">
                  <c:v>0.44365571926147496</c:v>
                </c:pt>
                <c:pt idx="363">
                  <c:v>0.89105339684984985</c:v>
                </c:pt>
                <c:pt idx="364">
                  <c:v>0.54951424201282495</c:v>
                </c:pt>
              </c:numCache>
            </c:numRef>
          </c:xVal>
          <c:yVal>
            <c:numRef>
              <c:f>'Monthly average'!$AQ$5:$AQ$369</c:f>
              <c:numCache>
                <c:formatCode>0.0</c:formatCode>
                <c:ptCount val="365"/>
                <c:pt idx="0">
                  <c:v>4.2780086951863014E-2</c:v>
                </c:pt>
                <c:pt idx="1">
                  <c:v>-1.2685664804932995</c:v>
                </c:pt>
                <c:pt idx="2">
                  <c:v>6.084010725999307</c:v>
                </c:pt>
                <c:pt idx="3">
                  <c:v>-0.66287948502420746</c:v>
                </c:pt>
                <c:pt idx="4">
                  <c:v>0.15866152627985536</c:v>
                </c:pt>
                <c:pt idx="5">
                  <c:v>0.5688790030725418</c:v>
                </c:pt>
                <c:pt idx="6">
                  <c:v>0.46566670383276848</c:v>
                </c:pt>
                <c:pt idx="7">
                  <c:v>0.38886216719902317</c:v>
                </c:pt>
                <c:pt idx="8">
                  <c:v>0.62660687552912131</c:v>
                </c:pt>
                <c:pt idx="9">
                  <c:v>-0.15730178347727658</c:v>
                </c:pt>
                <c:pt idx="10">
                  <c:v>-2.5542865056393704E-2</c:v>
                </c:pt>
                <c:pt idx="11">
                  <c:v>0.2709488307410125</c:v>
                </c:pt>
                <c:pt idx="12">
                  <c:v>0.24647034642391205</c:v>
                </c:pt>
                <c:pt idx="13">
                  <c:v>0.58972527610598791</c:v>
                </c:pt>
                <c:pt idx="14">
                  <c:v>0.47253604360817986</c:v>
                </c:pt>
                <c:pt idx="15">
                  <c:v>0.49234559028434599</c:v>
                </c:pt>
                <c:pt idx="16">
                  <c:v>0.89438202829990909</c:v>
                </c:pt>
                <c:pt idx="17">
                  <c:v>0.6670472464640802</c:v>
                </c:pt>
                <c:pt idx="18">
                  <c:v>0.6792838344828136</c:v>
                </c:pt>
                <c:pt idx="19">
                  <c:v>0.5909025338563284</c:v>
                </c:pt>
                <c:pt idx="20">
                  <c:v>0.79953372831590597</c:v>
                </c:pt>
                <c:pt idx="21">
                  <c:v>0.77732897810093393</c:v>
                </c:pt>
                <c:pt idx="22">
                  <c:v>0.60511377980716941</c:v>
                </c:pt>
                <c:pt idx="23">
                  <c:v>0.74509548500530653</c:v>
                </c:pt>
                <c:pt idx="24">
                  <c:v>0.78794830432513818</c:v>
                </c:pt>
                <c:pt idx="25">
                  <c:v>0.97051800882104422</c:v>
                </c:pt>
                <c:pt idx="26">
                  <c:v>0.2199613009417912</c:v>
                </c:pt>
                <c:pt idx="27">
                  <c:v>9.9422937506791792E-2</c:v>
                </c:pt>
                <c:pt idx="28">
                  <c:v>0.79848269637578384</c:v>
                </c:pt>
                <c:pt idx="29">
                  <c:v>-0.45413642190847214</c:v>
                </c:pt>
                <c:pt idx="30">
                  <c:v>1.2914091114828818</c:v>
                </c:pt>
                <c:pt idx="31">
                  <c:v>0.8092048926145271</c:v>
                </c:pt>
                <c:pt idx="32">
                  <c:v>-0.82359603250899571</c:v>
                </c:pt>
                <c:pt idx="33">
                  <c:v>-0.45843458464789466</c:v>
                </c:pt>
                <c:pt idx="34">
                  <c:v>-0.29106590065913951</c:v>
                </c:pt>
                <c:pt idx="35">
                  <c:v>0.45096846691914888</c:v>
                </c:pt>
                <c:pt idx="36">
                  <c:v>0.44966846748068284</c:v>
                </c:pt>
                <c:pt idx="37">
                  <c:v>0.48144832858510134</c:v>
                </c:pt>
                <c:pt idx="38">
                  <c:v>0.97954589816313398</c:v>
                </c:pt>
                <c:pt idx="39">
                  <c:v>1.3835804995092231</c:v>
                </c:pt>
                <c:pt idx="40">
                  <c:v>1.2984535475097529</c:v>
                </c:pt>
                <c:pt idx="41">
                  <c:v>1.1280009096668779</c:v>
                </c:pt>
                <c:pt idx="42">
                  <c:v>1.1166143813379559</c:v>
                </c:pt>
                <c:pt idx="43">
                  <c:v>1.2753381957532723</c:v>
                </c:pt>
                <c:pt idx="44">
                  <c:v>1.9783653032334929</c:v>
                </c:pt>
                <c:pt idx="45">
                  <c:v>1.9289660955020811</c:v>
                </c:pt>
                <c:pt idx="46">
                  <c:v>1.4478214713597035</c:v>
                </c:pt>
                <c:pt idx="47">
                  <c:v>1.4995627523572155</c:v>
                </c:pt>
                <c:pt idx="48">
                  <c:v>1.6091059935143697</c:v>
                </c:pt>
                <c:pt idx="49">
                  <c:v>2.2458065887689793</c:v>
                </c:pt>
                <c:pt idx="50">
                  <c:v>2.1672513235127644</c:v>
                </c:pt>
                <c:pt idx="51">
                  <c:v>1.8005933316752163</c:v>
                </c:pt>
                <c:pt idx="52">
                  <c:v>2.2910552117018717</c:v>
                </c:pt>
                <c:pt idx="53">
                  <c:v>2.1749798169571397</c:v>
                </c:pt>
                <c:pt idx="54">
                  <c:v>1.8666513346730802</c:v>
                </c:pt>
                <c:pt idx="55">
                  <c:v>2.1009523395223146</c:v>
                </c:pt>
                <c:pt idx="56">
                  <c:v>2.5610473051613636</c:v>
                </c:pt>
                <c:pt idx="57">
                  <c:v>2.9561583570612577</c:v>
                </c:pt>
                <c:pt idx="58">
                  <c:v>2.7208580860671425</c:v>
                </c:pt>
                <c:pt idx="59">
                  <c:v>2.7101350481066002</c:v>
                </c:pt>
                <c:pt idx="60">
                  <c:v>2.6458902130921484</c:v>
                </c:pt>
                <c:pt idx="61">
                  <c:v>2.2570622472796371</c:v>
                </c:pt>
                <c:pt idx="62">
                  <c:v>2.7632232992686085</c:v>
                </c:pt>
                <c:pt idx="63">
                  <c:v>2.7365258986438219</c:v>
                </c:pt>
                <c:pt idx="64">
                  <c:v>3.2978630427505697</c:v>
                </c:pt>
                <c:pt idx="65">
                  <c:v>3.4136954681438412</c:v>
                </c:pt>
                <c:pt idx="66">
                  <c:v>2.9325045435466279</c:v>
                </c:pt>
                <c:pt idx="67">
                  <c:v>3.8479882007764417</c:v>
                </c:pt>
                <c:pt idx="68">
                  <c:v>2.3623745046314015</c:v>
                </c:pt>
                <c:pt idx="69">
                  <c:v>3.7328960883916347</c:v>
                </c:pt>
                <c:pt idx="70">
                  <c:v>3.5707779738272536</c:v>
                </c:pt>
                <c:pt idx="71">
                  <c:v>3.1292340348136025</c:v>
                </c:pt>
                <c:pt idx="72">
                  <c:v>3.1788248319200276</c:v>
                </c:pt>
                <c:pt idx="73">
                  <c:v>3.3939853522073911</c:v>
                </c:pt>
                <c:pt idx="74">
                  <c:v>3.8819851136732857</c:v>
                </c:pt>
                <c:pt idx="75">
                  <c:v>3.7446333306426638</c:v>
                </c:pt>
                <c:pt idx="76">
                  <c:v>2.8705831036729528</c:v>
                </c:pt>
                <c:pt idx="77">
                  <c:v>3.0459685990532428</c:v>
                </c:pt>
                <c:pt idx="78">
                  <c:v>4.1269911233022469</c:v>
                </c:pt>
                <c:pt idx="79">
                  <c:v>3.0616681342795271</c:v>
                </c:pt>
                <c:pt idx="80">
                  <c:v>3.4895063001892934</c:v>
                </c:pt>
                <c:pt idx="81">
                  <c:v>3.9327023062766315</c:v>
                </c:pt>
                <c:pt idx="82">
                  <c:v>4.3048775363730121</c:v>
                </c:pt>
                <c:pt idx="83">
                  <c:v>4.7384005826267259</c:v>
                </c:pt>
                <c:pt idx="84">
                  <c:v>4.8869811829787553</c:v>
                </c:pt>
                <c:pt idx="85">
                  <c:v>5.6553661695306738</c:v>
                </c:pt>
                <c:pt idx="86">
                  <c:v>4.274383764516144</c:v>
                </c:pt>
                <c:pt idx="87">
                  <c:v>4.0298738653797264</c:v>
                </c:pt>
                <c:pt idx="88">
                  <c:v>3.2004502642576833</c:v>
                </c:pt>
                <c:pt idx="89">
                  <c:v>4.479601839795512</c:v>
                </c:pt>
                <c:pt idx="90">
                  <c:v>3.4764511968967313</c:v>
                </c:pt>
                <c:pt idx="91">
                  <c:v>4.0285927636833287</c:v>
                </c:pt>
                <c:pt idx="92">
                  <c:v>4.168603911961843</c:v>
                </c:pt>
                <c:pt idx="93">
                  <c:v>5.6155499236666859</c:v>
                </c:pt>
                <c:pt idx="94">
                  <c:v>4.2559083145586891</c:v>
                </c:pt>
                <c:pt idx="95">
                  <c:v>5.0545927847456902</c:v>
                </c:pt>
                <c:pt idx="96">
                  <c:v>4.6974066259895393</c:v>
                </c:pt>
                <c:pt idx="97">
                  <c:v>6.0711445976668879</c:v>
                </c:pt>
                <c:pt idx="98">
                  <c:v>5.5243332134108245</c:v>
                </c:pt>
                <c:pt idx="99">
                  <c:v>4.4870459121972281</c:v>
                </c:pt>
                <c:pt idx="100">
                  <c:v>4.2220077230321085</c:v>
                </c:pt>
                <c:pt idx="101">
                  <c:v>5.1268509274609775</c:v>
                </c:pt>
                <c:pt idx="102">
                  <c:v>4.9545073004046571</c:v>
                </c:pt>
                <c:pt idx="103">
                  <c:v>5.7513785509409896</c:v>
                </c:pt>
                <c:pt idx="104">
                  <c:v>4.5719511255070602</c:v>
                </c:pt>
                <c:pt idx="105">
                  <c:v>5.7944526140356967</c:v>
                </c:pt>
                <c:pt idx="106">
                  <c:v>5.9499765688006478</c:v>
                </c:pt>
                <c:pt idx="107">
                  <c:v>6.3643923150336486</c:v>
                </c:pt>
                <c:pt idx="108">
                  <c:v>6.7310739058356459</c:v>
                </c:pt>
                <c:pt idx="109">
                  <c:v>6.8581931219834686</c:v>
                </c:pt>
                <c:pt idx="110">
                  <c:v>6.8881008917593265</c:v>
                </c:pt>
                <c:pt idx="111">
                  <c:v>6.5933123925365154</c:v>
                </c:pt>
                <c:pt idx="112">
                  <c:v>6.209025966826931</c:v>
                </c:pt>
                <c:pt idx="113">
                  <c:v>6.5355017967191955</c:v>
                </c:pt>
                <c:pt idx="114">
                  <c:v>5.8128591761308614</c:v>
                </c:pt>
                <c:pt idx="115">
                  <c:v>6.5625475873787993</c:v>
                </c:pt>
                <c:pt idx="116">
                  <c:v>7.0424904684449885</c:v>
                </c:pt>
                <c:pt idx="117">
                  <c:v>7.5353297691629111</c:v>
                </c:pt>
                <c:pt idx="118">
                  <c:v>7.7481949962499144</c:v>
                </c:pt>
                <c:pt idx="119">
                  <c:v>7.7087863974606181</c:v>
                </c:pt>
                <c:pt idx="120">
                  <c:v>7.8302842831333948</c:v>
                </c:pt>
                <c:pt idx="121">
                  <c:v>7.3235996561402974</c:v>
                </c:pt>
                <c:pt idx="122">
                  <c:v>6.7720758133975902</c:v>
                </c:pt>
                <c:pt idx="123">
                  <c:v>7.7223465386308607</c:v>
                </c:pt>
                <c:pt idx="124">
                  <c:v>7.1178850006208432</c:v>
                </c:pt>
                <c:pt idx="125">
                  <c:v>7.0935353912552674</c:v>
                </c:pt>
                <c:pt idx="126">
                  <c:v>7.0008064681761013</c:v>
                </c:pt>
                <c:pt idx="127">
                  <c:v>6.9760830444630972</c:v>
                </c:pt>
                <c:pt idx="128">
                  <c:v>6.8306913953264754</c:v>
                </c:pt>
                <c:pt idx="129">
                  <c:v>6.8717802294420043</c:v>
                </c:pt>
                <c:pt idx="130">
                  <c:v>7.8799540618501229</c:v>
                </c:pt>
                <c:pt idx="131">
                  <c:v>7.0950206029873026</c:v>
                </c:pt>
                <c:pt idx="132">
                  <c:v>7.9874745290455138</c:v>
                </c:pt>
                <c:pt idx="133">
                  <c:v>8.5394710734828205</c:v>
                </c:pt>
                <c:pt idx="134">
                  <c:v>7.0976719007192868</c:v>
                </c:pt>
                <c:pt idx="135">
                  <c:v>7.9654932480734519</c:v>
                </c:pt>
                <c:pt idx="136">
                  <c:v>8.9432752128326225</c:v>
                </c:pt>
                <c:pt idx="137">
                  <c:v>8.4059965298898387</c:v>
                </c:pt>
                <c:pt idx="138">
                  <c:v>9.0153855270735761</c:v>
                </c:pt>
                <c:pt idx="139">
                  <c:v>8.948211324709721</c:v>
                </c:pt>
                <c:pt idx="140">
                  <c:v>8.5958478351355438</c:v>
                </c:pt>
                <c:pt idx="141">
                  <c:v>9.311020639107598</c:v>
                </c:pt>
                <c:pt idx="142">
                  <c:v>9.7216552274443266</c:v>
                </c:pt>
                <c:pt idx="143">
                  <c:v>9.6431437876454673</c:v>
                </c:pt>
                <c:pt idx="144">
                  <c:v>10.199477488384906</c:v>
                </c:pt>
                <c:pt idx="145">
                  <c:v>7.5550677688113979</c:v>
                </c:pt>
                <c:pt idx="146">
                  <c:v>9.8049907647324019</c:v>
                </c:pt>
                <c:pt idx="147">
                  <c:v>9.4885359132127398</c:v>
                </c:pt>
                <c:pt idx="148">
                  <c:v>10.403490444991515</c:v>
                </c:pt>
                <c:pt idx="149">
                  <c:v>11.110373950576198</c:v>
                </c:pt>
                <c:pt idx="150">
                  <c:v>11.13182046560692</c:v>
                </c:pt>
                <c:pt idx="151">
                  <c:v>10.634942691176589</c:v>
                </c:pt>
                <c:pt idx="152">
                  <c:v>10.337284045423193</c:v>
                </c:pt>
                <c:pt idx="153">
                  <c:v>11.59552029477987</c:v>
                </c:pt>
                <c:pt idx="154">
                  <c:v>11.802880666078064</c:v>
                </c:pt>
                <c:pt idx="155">
                  <c:v>12.056967787934436</c:v>
                </c:pt>
                <c:pt idx="156">
                  <c:v>12.278089689322801</c:v>
                </c:pt>
                <c:pt idx="157">
                  <c:v>11.862134744732671</c:v>
                </c:pt>
                <c:pt idx="158">
                  <c:v>11.781417905727086</c:v>
                </c:pt>
                <c:pt idx="159">
                  <c:v>11.671230467336697</c:v>
                </c:pt>
                <c:pt idx="160">
                  <c:v>12.099263306556152</c:v>
                </c:pt>
                <c:pt idx="161">
                  <c:v>11.042742746511454</c:v>
                </c:pt>
                <c:pt idx="162">
                  <c:v>11.999865288384463</c:v>
                </c:pt>
                <c:pt idx="163">
                  <c:v>12.425870532244456</c:v>
                </c:pt>
                <c:pt idx="164">
                  <c:v>12.9294659422211</c:v>
                </c:pt>
                <c:pt idx="165">
                  <c:v>12.924302425700901</c:v>
                </c:pt>
                <c:pt idx="166">
                  <c:v>14.145238043758109</c:v>
                </c:pt>
                <c:pt idx="167">
                  <c:v>13.841263750562373</c:v>
                </c:pt>
                <c:pt idx="168">
                  <c:v>14.063133987400059</c:v>
                </c:pt>
                <c:pt idx="169">
                  <c:v>13.597594590512006</c:v>
                </c:pt>
                <c:pt idx="170">
                  <c:v>13.266257680132574</c:v>
                </c:pt>
                <c:pt idx="171">
                  <c:v>14.348078850992362</c:v>
                </c:pt>
                <c:pt idx="172">
                  <c:v>14.647115481393282</c:v>
                </c:pt>
                <c:pt idx="173">
                  <c:v>14.941762570945945</c:v>
                </c:pt>
                <c:pt idx="174">
                  <c:v>14.317926352632142</c:v>
                </c:pt>
                <c:pt idx="175">
                  <c:v>14.696409203001641</c:v>
                </c:pt>
                <c:pt idx="176">
                  <c:v>14.651044585487304</c:v>
                </c:pt>
                <c:pt idx="177">
                  <c:v>14.19970555361051</c:v>
                </c:pt>
                <c:pt idx="178">
                  <c:v>14.163783829243055</c:v>
                </c:pt>
                <c:pt idx="179">
                  <c:v>14.204199424165751</c:v>
                </c:pt>
                <c:pt idx="180">
                  <c:v>14.183180202180006</c:v>
                </c:pt>
                <c:pt idx="181">
                  <c:v>14.322885754856298</c:v>
                </c:pt>
                <c:pt idx="182">
                  <c:v>14.410283797458499</c:v>
                </c:pt>
                <c:pt idx="183">
                  <c:v>12.500029566819096</c:v>
                </c:pt>
                <c:pt idx="184">
                  <c:v>14.732746837915309</c:v>
                </c:pt>
                <c:pt idx="185">
                  <c:v>13.951395419363802</c:v>
                </c:pt>
                <c:pt idx="186">
                  <c:v>14.261713002580382</c:v>
                </c:pt>
                <c:pt idx="187">
                  <c:v>12.958458494412351</c:v>
                </c:pt>
                <c:pt idx="188">
                  <c:v>15.893791161368181</c:v>
                </c:pt>
                <c:pt idx="189">
                  <c:v>15.577828728399941</c:v>
                </c:pt>
                <c:pt idx="190">
                  <c:v>15.368509625984368</c:v>
                </c:pt>
                <c:pt idx="191">
                  <c:v>14.78169139057888</c:v>
                </c:pt>
                <c:pt idx="192">
                  <c:v>14.655702924206665</c:v>
                </c:pt>
                <c:pt idx="193">
                  <c:v>14.398016888564902</c:v>
                </c:pt>
                <c:pt idx="194">
                  <c:v>12.956859791586192</c:v>
                </c:pt>
                <c:pt idx="195">
                  <c:v>12.998033641723509</c:v>
                </c:pt>
                <c:pt idx="196">
                  <c:v>14.692100603044784</c:v>
                </c:pt>
                <c:pt idx="197">
                  <c:v>13.564840212708145</c:v>
                </c:pt>
                <c:pt idx="198">
                  <c:v>13.901017634044109</c:v>
                </c:pt>
                <c:pt idx="199">
                  <c:v>14.841610128603486</c:v>
                </c:pt>
                <c:pt idx="200">
                  <c:v>13.502269668891099</c:v>
                </c:pt>
                <c:pt idx="201">
                  <c:v>13.779862095081437</c:v>
                </c:pt>
                <c:pt idx="202">
                  <c:v>13.399291724852162</c:v>
                </c:pt>
                <c:pt idx="203">
                  <c:v>12.778414983422756</c:v>
                </c:pt>
                <c:pt idx="204">
                  <c:v>12.839024673610229</c:v>
                </c:pt>
                <c:pt idx="205">
                  <c:v>13.486053534885437</c:v>
                </c:pt>
                <c:pt idx="206">
                  <c:v>13.054663561105389</c:v>
                </c:pt>
                <c:pt idx="207">
                  <c:v>13.059032347872062</c:v>
                </c:pt>
                <c:pt idx="208">
                  <c:v>13.067266020672392</c:v>
                </c:pt>
                <c:pt idx="209">
                  <c:v>12.429504468999188</c:v>
                </c:pt>
                <c:pt idx="210">
                  <c:v>12.466662167919061</c:v>
                </c:pt>
                <c:pt idx="211">
                  <c:v>14.099821528488286</c:v>
                </c:pt>
                <c:pt idx="212">
                  <c:v>12.421095987744467</c:v>
                </c:pt>
                <c:pt idx="213">
                  <c:v>12.276597442826713</c:v>
                </c:pt>
                <c:pt idx="214">
                  <c:v>12.697326766813775</c:v>
                </c:pt>
                <c:pt idx="215">
                  <c:v>12.64075189752395</c:v>
                </c:pt>
                <c:pt idx="216">
                  <c:v>12.110025455864596</c:v>
                </c:pt>
                <c:pt idx="217">
                  <c:v>12.180124938363836</c:v>
                </c:pt>
                <c:pt idx="218">
                  <c:v>11.44041477789883</c:v>
                </c:pt>
                <c:pt idx="219">
                  <c:v>11.048085135497786</c:v>
                </c:pt>
                <c:pt idx="220">
                  <c:v>10.246757830684814</c:v>
                </c:pt>
                <c:pt idx="221">
                  <c:v>11.99251543785631</c:v>
                </c:pt>
                <c:pt idx="222">
                  <c:v>12.232144226716608</c:v>
                </c:pt>
                <c:pt idx="223">
                  <c:v>12.202473754774113</c:v>
                </c:pt>
                <c:pt idx="224">
                  <c:v>12.263719309271593</c:v>
                </c:pt>
                <c:pt idx="225">
                  <c:v>11.857671392297599</c:v>
                </c:pt>
                <c:pt idx="226">
                  <c:v>11.534724957952118</c:v>
                </c:pt>
                <c:pt idx="227">
                  <c:v>10.740462925277965</c:v>
                </c:pt>
                <c:pt idx="228">
                  <c:v>11.182399683348946</c:v>
                </c:pt>
                <c:pt idx="229">
                  <c:v>11.041920070947857</c:v>
                </c:pt>
                <c:pt idx="230">
                  <c:v>11.005278134409211</c:v>
                </c:pt>
                <c:pt idx="231">
                  <c:v>10.272789496345665</c:v>
                </c:pt>
                <c:pt idx="232">
                  <c:v>10.092729126109196</c:v>
                </c:pt>
                <c:pt idx="233">
                  <c:v>10.856776643349965</c:v>
                </c:pt>
                <c:pt idx="234">
                  <c:v>9.2934829813783644</c:v>
                </c:pt>
                <c:pt idx="235">
                  <c:v>7.0318334799838258</c:v>
                </c:pt>
                <c:pt idx="236">
                  <c:v>8.2927942632308334</c:v>
                </c:pt>
                <c:pt idx="237">
                  <c:v>9.53974973750171</c:v>
                </c:pt>
                <c:pt idx="238">
                  <c:v>9.682030561947764</c:v>
                </c:pt>
                <c:pt idx="239">
                  <c:v>9.4151642682621226</c:v>
                </c:pt>
                <c:pt idx="240">
                  <c:v>9.3396524376033838</c:v>
                </c:pt>
                <c:pt idx="241">
                  <c:v>9.9398429295365247</c:v>
                </c:pt>
                <c:pt idx="242">
                  <c:v>10.046582344495292</c:v>
                </c:pt>
                <c:pt idx="243">
                  <c:v>9.757025110097965</c:v>
                </c:pt>
                <c:pt idx="244">
                  <c:v>10.468265404259039</c:v>
                </c:pt>
                <c:pt idx="245">
                  <c:v>10.071531820156517</c:v>
                </c:pt>
                <c:pt idx="246">
                  <c:v>9.9909744962915603</c:v>
                </c:pt>
                <c:pt idx="247">
                  <c:v>8.7714651370969516</c:v>
                </c:pt>
                <c:pt idx="248">
                  <c:v>8.7259992715316486</c:v>
                </c:pt>
                <c:pt idx="249">
                  <c:v>8.8764950863850611</c:v>
                </c:pt>
                <c:pt idx="250">
                  <c:v>9.9446928977319242</c:v>
                </c:pt>
                <c:pt idx="251">
                  <c:v>8.8799649836374943</c:v>
                </c:pt>
                <c:pt idx="252">
                  <c:v>8.6667282077611034</c:v>
                </c:pt>
                <c:pt idx="253">
                  <c:v>9.1565268324296607</c:v>
                </c:pt>
                <c:pt idx="254">
                  <c:v>8.7981079281581369</c:v>
                </c:pt>
                <c:pt idx="255">
                  <c:v>8.0949714556468066</c:v>
                </c:pt>
                <c:pt idx="256">
                  <c:v>8.5840851089012453</c:v>
                </c:pt>
                <c:pt idx="257">
                  <c:v>9.0868485170248832</c:v>
                </c:pt>
                <c:pt idx="258">
                  <c:v>9.6060420298073659</c:v>
                </c:pt>
                <c:pt idx="259">
                  <c:v>9.5271897328272335</c:v>
                </c:pt>
                <c:pt idx="260">
                  <c:v>9.4782077986898781</c:v>
                </c:pt>
                <c:pt idx="261">
                  <c:v>8.8950081503395033</c:v>
                </c:pt>
                <c:pt idx="262">
                  <c:v>7.7642730064824521</c:v>
                </c:pt>
                <c:pt idx="263">
                  <c:v>7.2011453454343455</c:v>
                </c:pt>
                <c:pt idx="264">
                  <c:v>7.2628985851790775</c:v>
                </c:pt>
                <c:pt idx="265">
                  <c:v>4.1169886792682728</c:v>
                </c:pt>
                <c:pt idx="266">
                  <c:v>7.1303148245152412</c:v>
                </c:pt>
                <c:pt idx="267">
                  <c:v>6.8060837384815827</c:v>
                </c:pt>
                <c:pt idx="268">
                  <c:v>6.5608722279234524</c:v>
                </c:pt>
                <c:pt idx="269">
                  <c:v>6.1588576272016651</c:v>
                </c:pt>
                <c:pt idx="270">
                  <c:v>6.1111060239972073</c:v>
                </c:pt>
                <c:pt idx="271">
                  <c:v>7.1695072763814975</c:v>
                </c:pt>
                <c:pt idx="272">
                  <c:v>5.3095581010015644</c:v>
                </c:pt>
                <c:pt idx="273">
                  <c:v>5.381523101296688</c:v>
                </c:pt>
                <c:pt idx="274">
                  <c:v>6.684665187271146</c:v>
                </c:pt>
                <c:pt idx="275">
                  <c:v>5.3334819652115479</c:v>
                </c:pt>
                <c:pt idx="276">
                  <c:v>5.2701114122803663</c:v>
                </c:pt>
                <c:pt idx="277">
                  <c:v>5.4058785014309674</c:v>
                </c:pt>
                <c:pt idx="278">
                  <c:v>5.4822278377659979</c:v>
                </c:pt>
                <c:pt idx="279">
                  <c:v>5.2727294829116644</c:v>
                </c:pt>
                <c:pt idx="280">
                  <c:v>4.8904022796271605</c:v>
                </c:pt>
                <c:pt idx="281">
                  <c:v>5.9118639823326173</c:v>
                </c:pt>
                <c:pt idx="282">
                  <c:v>5.0834954976991629</c:v>
                </c:pt>
                <c:pt idx="283">
                  <c:v>4.1572285308698991</c:v>
                </c:pt>
                <c:pt idx="284">
                  <c:v>4.7149342970731851</c:v>
                </c:pt>
                <c:pt idx="285">
                  <c:v>5.3409576003878394</c:v>
                </c:pt>
                <c:pt idx="286">
                  <c:v>4.904065425977552</c:v>
                </c:pt>
                <c:pt idx="287">
                  <c:v>4.0504017810161352</c:v>
                </c:pt>
                <c:pt idx="288">
                  <c:v>4.2340279183969756</c:v>
                </c:pt>
                <c:pt idx="289">
                  <c:v>4.9762676182723693</c:v>
                </c:pt>
                <c:pt idx="290">
                  <c:v>5.1520653012804027</c:v>
                </c:pt>
                <c:pt idx="291">
                  <c:v>4.846031554585231</c:v>
                </c:pt>
                <c:pt idx="292">
                  <c:v>4.1926250154766258</c:v>
                </c:pt>
                <c:pt idx="293">
                  <c:v>4.3680493282385706</c:v>
                </c:pt>
                <c:pt idx="294">
                  <c:v>3.1604440589057781</c:v>
                </c:pt>
                <c:pt idx="295">
                  <c:v>3.8068048666021461</c:v>
                </c:pt>
                <c:pt idx="296">
                  <c:v>3.5066578284777945</c:v>
                </c:pt>
                <c:pt idx="297">
                  <c:v>3.512231014098409</c:v>
                </c:pt>
                <c:pt idx="298">
                  <c:v>3.2839085558981962</c:v>
                </c:pt>
                <c:pt idx="299">
                  <c:v>2.862375388982719</c:v>
                </c:pt>
                <c:pt idx="300">
                  <c:v>2.9429109075403259</c:v>
                </c:pt>
                <c:pt idx="301">
                  <c:v>2.6528974208426916</c:v>
                </c:pt>
                <c:pt idx="302">
                  <c:v>2.995008215623602</c:v>
                </c:pt>
                <c:pt idx="303">
                  <c:v>3.0226481550336932</c:v>
                </c:pt>
                <c:pt idx="304">
                  <c:v>3.4522606328133456</c:v>
                </c:pt>
                <c:pt idx="305">
                  <c:v>3.1065695395469595</c:v>
                </c:pt>
                <c:pt idx="306">
                  <c:v>2.6948113917341758</c:v>
                </c:pt>
                <c:pt idx="307">
                  <c:v>2.6159082832041078</c:v>
                </c:pt>
                <c:pt idx="308">
                  <c:v>2.4495308994739378</c:v>
                </c:pt>
                <c:pt idx="309">
                  <c:v>2.8024944059469283</c:v>
                </c:pt>
                <c:pt idx="310">
                  <c:v>2.9253110277984327</c:v>
                </c:pt>
                <c:pt idx="311">
                  <c:v>2.4999919964080872</c:v>
                </c:pt>
                <c:pt idx="312">
                  <c:v>2.2873323671702983</c:v>
                </c:pt>
                <c:pt idx="313">
                  <c:v>2.5206940230500536</c:v>
                </c:pt>
                <c:pt idx="314">
                  <c:v>2.481745073405468</c:v>
                </c:pt>
                <c:pt idx="315">
                  <c:v>2.4326782385391317</c:v>
                </c:pt>
                <c:pt idx="316">
                  <c:v>1.9547398759200967</c:v>
                </c:pt>
                <c:pt idx="317">
                  <c:v>2.1643689178181624</c:v>
                </c:pt>
                <c:pt idx="318">
                  <c:v>2.3396982861142899</c:v>
                </c:pt>
                <c:pt idx="319">
                  <c:v>2.3051117194773076</c:v>
                </c:pt>
                <c:pt idx="320">
                  <c:v>2.2374694012989225</c:v>
                </c:pt>
                <c:pt idx="321">
                  <c:v>1.9824248046186927</c:v>
                </c:pt>
                <c:pt idx="322">
                  <c:v>1.5578927637555506</c:v>
                </c:pt>
                <c:pt idx="323">
                  <c:v>1.5208643097416017</c:v>
                </c:pt>
                <c:pt idx="324">
                  <c:v>1.5854171984627832</c:v>
                </c:pt>
                <c:pt idx="325">
                  <c:v>1.3956986494928307</c:v>
                </c:pt>
                <c:pt idx="326">
                  <c:v>1.4555118185290419</c:v>
                </c:pt>
                <c:pt idx="327">
                  <c:v>1.8918141260114727</c:v>
                </c:pt>
                <c:pt idx="328">
                  <c:v>1.4599693938109668</c:v>
                </c:pt>
                <c:pt idx="329">
                  <c:v>1.6886167712229085</c:v>
                </c:pt>
                <c:pt idx="330">
                  <c:v>1.8174830402955506</c:v>
                </c:pt>
                <c:pt idx="331">
                  <c:v>1.0081354437506254</c:v>
                </c:pt>
                <c:pt idx="332">
                  <c:v>1.3186264168011226</c:v>
                </c:pt>
                <c:pt idx="333">
                  <c:v>1.4738113697474966</c:v>
                </c:pt>
                <c:pt idx="334">
                  <c:v>1.616077458306195</c:v>
                </c:pt>
                <c:pt idx="335">
                  <c:v>1.4864068314225627</c:v>
                </c:pt>
                <c:pt idx="336">
                  <c:v>1.3548636207044353</c:v>
                </c:pt>
                <c:pt idx="337">
                  <c:v>1.0001343294964784</c:v>
                </c:pt>
                <c:pt idx="338">
                  <c:v>1.1471039351628525</c:v>
                </c:pt>
                <c:pt idx="339">
                  <c:v>1.0900285476288272</c:v>
                </c:pt>
                <c:pt idx="340">
                  <c:v>0.94089827316192987</c:v>
                </c:pt>
                <c:pt idx="341">
                  <c:v>0.9134597048208597</c:v>
                </c:pt>
                <c:pt idx="342">
                  <c:v>0.51310176514860373</c:v>
                </c:pt>
                <c:pt idx="343">
                  <c:v>0.79937681237642133</c:v>
                </c:pt>
                <c:pt idx="344">
                  <c:v>0.91905906069029109</c:v>
                </c:pt>
                <c:pt idx="345">
                  <c:v>0.90953912188106367</c:v>
                </c:pt>
                <c:pt idx="346">
                  <c:v>0.66404254716346545</c:v>
                </c:pt>
                <c:pt idx="347">
                  <c:v>0.78689081912766023</c:v>
                </c:pt>
                <c:pt idx="348">
                  <c:v>0.83181893785688243</c:v>
                </c:pt>
                <c:pt idx="349">
                  <c:v>0.59492236065949311</c:v>
                </c:pt>
                <c:pt idx="350">
                  <c:v>0.59637371536971329</c:v>
                </c:pt>
                <c:pt idx="351">
                  <c:v>0.50507056350705548</c:v>
                </c:pt>
                <c:pt idx="352">
                  <c:v>-3.3574709838934361E-2</c:v>
                </c:pt>
                <c:pt idx="353">
                  <c:v>2.4365408709765999E-3</c:v>
                </c:pt>
                <c:pt idx="354">
                  <c:v>-0.33237471391069418</c:v>
                </c:pt>
                <c:pt idx="355">
                  <c:v>-0.44669220488700112</c:v>
                </c:pt>
                <c:pt idx="356">
                  <c:v>2.0687415560535001E-2</c:v>
                </c:pt>
                <c:pt idx="357">
                  <c:v>-0.11161294594875701</c:v>
                </c:pt>
                <c:pt idx="358">
                  <c:v>4.7949439250851968E-2</c:v>
                </c:pt>
                <c:pt idx="359">
                  <c:v>0.28001159139842946</c:v>
                </c:pt>
                <c:pt idx="360">
                  <c:v>0.6861100678057841</c:v>
                </c:pt>
                <c:pt idx="361">
                  <c:v>0.4452930464304089</c:v>
                </c:pt>
                <c:pt idx="362">
                  <c:v>1.6521108984197029E-2</c:v>
                </c:pt>
                <c:pt idx="363">
                  <c:v>0.79163513151144849</c:v>
                </c:pt>
                <c:pt idx="364">
                  <c:v>0.57960914515318662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299712"/>
        <c:axId val="207301632"/>
      </c:scatterChart>
      <c:valAx>
        <c:axId val="207299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ETo-HS,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7301632"/>
        <c:crosses val="autoZero"/>
        <c:crossBetween val="midCat"/>
      </c:valAx>
      <c:valAx>
        <c:axId val="2073016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ETo-Turc,</a:t>
                </a:r>
                <a:r>
                  <a:rPr lang="tr-TR" baseline="0">
                    <a:solidFill>
                      <a:sysClr val="windowText" lastClr="000000"/>
                    </a:solidFill>
                  </a:rPr>
                  <a:t>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7299712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Batman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705949256342959"/>
                  <c:y val="0.166250000000000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</c:trendlineLbl>
          </c:trendline>
          <c:xVal>
            <c:numRef>
              <c:f>'Monthly average'!$AC$5:$AC$16</c:f>
              <c:numCache>
                <c:formatCode>0.0</c:formatCode>
                <c:ptCount val="12"/>
                <c:pt idx="0">
                  <c:v>0.90259142185311902</c:v>
                </c:pt>
                <c:pt idx="1">
                  <c:v>1.4476082942064239</c:v>
                </c:pt>
                <c:pt idx="2">
                  <c:v>2.442764639510373</c:v>
                </c:pt>
                <c:pt idx="3">
                  <c:v>3.4233523453238481</c:v>
                </c:pt>
                <c:pt idx="4">
                  <c:v>4.7344602810660295</c:v>
                </c:pt>
                <c:pt idx="5">
                  <c:v>6.1639142633772037</c:v>
                </c:pt>
                <c:pt idx="6">
                  <c:v>6.3109018791413334</c:v>
                </c:pt>
                <c:pt idx="7">
                  <c:v>5.178049572324845</c:v>
                </c:pt>
                <c:pt idx="8">
                  <c:v>3.7543828808605975</c:v>
                </c:pt>
                <c:pt idx="9">
                  <c:v>2.2908204190036203</c:v>
                </c:pt>
                <c:pt idx="10">
                  <c:v>1.3222045907016098</c:v>
                </c:pt>
                <c:pt idx="11">
                  <c:v>0.82056387722736057</c:v>
                </c:pt>
              </c:numCache>
            </c:numRef>
          </c:xVal>
          <c:yVal>
            <c:numRef>
              <c:f>'Monthly average'!$BD$5:$BD$16</c:f>
              <c:numCache>
                <c:formatCode>0.0</c:formatCode>
                <c:ptCount val="12"/>
                <c:pt idx="0">
                  <c:v>0.57308051980174679</c:v>
                </c:pt>
                <c:pt idx="1">
                  <c:v>1.3156341215078011</c:v>
                </c:pt>
                <c:pt idx="2">
                  <c:v>3.5386114181918606</c:v>
                </c:pt>
                <c:pt idx="3">
                  <c:v>5.7038762800089646</c:v>
                </c:pt>
                <c:pt idx="4">
                  <c:v>8.3994343908677163</c:v>
                </c:pt>
                <c:pt idx="5">
                  <c:v>12.962596551798516</c:v>
                </c:pt>
                <c:pt idx="6">
                  <c:v>13.829980076774785</c:v>
                </c:pt>
                <c:pt idx="7">
                  <c:v>10.86831994825212</c:v>
                </c:pt>
                <c:pt idx="8">
                  <c:v>8.2909134757785701</c:v>
                </c:pt>
                <c:pt idx="9">
                  <c:v>4.4322232268195956</c:v>
                </c:pt>
                <c:pt idx="10">
                  <c:v>2.1435364626127109</c:v>
                </c:pt>
                <c:pt idx="11">
                  <c:v>0.60048926828597493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339520"/>
        <c:axId val="207341440"/>
      </c:scatterChart>
      <c:valAx>
        <c:axId val="207339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ETo-HS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7341440"/>
        <c:crosses val="autoZero"/>
        <c:crossBetween val="midCat"/>
      </c:valAx>
      <c:valAx>
        <c:axId val="207341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ETo-Turc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733952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Batman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ETo-HS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'Monthly average'!$AE$5:$AE$16</c:f>
                <c:numCache>
                  <c:formatCode>General</c:formatCode>
                  <c:ptCount val="12"/>
                  <c:pt idx="0">
                    <c:v>0.30686527805681352</c:v>
                  </c:pt>
                  <c:pt idx="1">
                    <c:v>0.49615801023355022</c:v>
                  </c:pt>
                  <c:pt idx="2">
                    <c:v>0.69838158150552276</c:v>
                  </c:pt>
                  <c:pt idx="3">
                    <c:v>1.1802955482634923</c:v>
                  </c:pt>
                  <c:pt idx="4">
                    <c:v>1.2603006579909184</c:v>
                  </c:pt>
                  <c:pt idx="5">
                    <c:v>2.0007796431814282</c:v>
                  </c:pt>
                  <c:pt idx="6">
                    <c:v>2.1211837909869664</c:v>
                  </c:pt>
                  <c:pt idx="7">
                    <c:v>1.6329977622244076</c:v>
                  </c:pt>
                  <c:pt idx="8">
                    <c:v>1.7017143681455862</c:v>
                  </c:pt>
                  <c:pt idx="9">
                    <c:v>1.6414531670363841</c:v>
                  </c:pt>
                  <c:pt idx="10">
                    <c:v>0.66736318586371568</c:v>
                  </c:pt>
                  <c:pt idx="11">
                    <c:v>0.55442051971261952</c:v>
                  </c:pt>
                </c:numCache>
              </c:numRef>
            </c:plus>
            <c:minus>
              <c:numRef>
                <c:f>'Monthly average'!$AE$5:$AE$16</c:f>
                <c:numCache>
                  <c:formatCode>General</c:formatCode>
                  <c:ptCount val="12"/>
                  <c:pt idx="0">
                    <c:v>0.30686527805681352</c:v>
                  </c:pt>
                  <c:pt idx="1">
                    <c:v>0.49615801023355022</c:v>
                  </c:pt>
                  <c:pt idx="2">
                    <c:v>0.69838158150552276</c:v>
                  </c:pt>
                  <c:pt idx="3">
                    <c:v>1.1802955482634923</c:v>
                  </c:pt>
                  <c:pt idx="4">
                    <c:v>1.2603006579909184</c:v>
                  </c:pt>
                  <c:pt idx="5">
                    <c:v>2.0007796431814282</c:v>
                  </c:pt>
                  <c:pt idx="6">
                    <c:v>2.1211837909869664</c:v>
                  </c:pt>
                  <c:pt idx="7">
                    <c:v>1.6329977622244076</c:v>
                  </c:pt>
                  <c:pt idx="8">
                    <c:v>1.7017143681455862</c:v>
                  </c:pt>
                  <c:pt idx="9">
                    <c:v>1.6414531670363841</c:v>
                  </c:pt>
                  <c:pt idx="10">
                    <c:v>0.66736318586371568</c:v>
                  </c:pt>
                  <c:pt idx="11">
                    <c:v>0.55442051971261952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'Monthly average'!$R$5:$R$16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average'!$AC$5:$AC$16</c:f>
              <c:numCache>
                <c:formatCode>0.0</c:formatCode>
                <c:ptCount val="12"/>
                <c:pt idx="0">
                  <c:v>0.90259142185311902</c:v>
                </c:pt>
                <c:pt idx="1">
                  <c:v>1.4476082942064239</c:v>
                </c:pt>
                <c:pt idx="2">
                  <c:v>2.442764639510373</c:v>
                </c:pt>
                <c:pt idx="3">
                  <c:v>3.4233523453238481</c:v>
                </c:pt>
                <c:pt idx="4">
                  <c:v>4.7344602810660295</c:v>
                </c:pt>
                <c:pt idx="5">
                  <c:v>6.1639142633772037</c:v>
                </c:pt>
                <c:pt idx="6">
                  <c:v>6.3109018791413334</c:v>
                </c:pt>
                <c:pt idx="7">
                  <c:v>5.178049572324845</c:v>
                </c:pt>
                <c:pt idx="8">
                  <c:v>3.7543828808605975</c:v>
                </c:pt>
                <c:pt idx="9">
                  <c:v>2.2908204190036203</c:v>
                </c:pt>
                <c:pt idx="10">
                  <c:v>1.3222045907016098</c:v>
                </c:pt>
                <c:pt idx="11">
                  <c:v>0.82056387722736057</c:v>
                </c:pt>
              </c:numCache>
            </c:numRef>
          </c:val>
          <c:smooth val="0"/>
        </c:ser>
        <c:ser>
          <c:idx val="1"/>
          <c:order val="1"/>
          <c:tx>
            <c:v>ETo-Turc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'Monthly average'!$BF$5:$BF$16</c:f>
                <c:numCache>
                  <c:formatCode>General</c:formatCode>
                  <c:ptCount val="12"/>
                  <c:pt idx="0">
                    <c:v>2.2159712944130274</c:v>
                  </c:pt>
                  <c:pt idx="1">
                    <c:v>2.9785685095597758</c:v>
                  </c:pt>
                  <c:pt idx="2">
                    <c:v>1.7375285036314434</c:v>
                  </c:pt>
                  <c:pt idx="3">
                    <c:v>2.2976491852265886</c:v>
                  </c:pt>
                  <c:pt idx="4">
                    <c:v>2.4553182392432742</c:v>
                  </c:pt>
                  <c:pt idx="5">
                    <c:v>4.1150722566097988</c:v>
                  </c:pt>
                  <c:pt idx="6">
                    <c:v>4.6771459606517132</c:v>
                  </c:pt>
                  <c:pt idx="7">
                    <c:v>5.3925775735380599</c:v>
                  </c:pt>
                  <c:pt idx="8">
                    <c:v>4.2249353174886526</c:v>
                  </c:pt>
                  <c:pt idx="9">
                    <c:v>2.8398013806906213</c:v>
                  </c:pt>
                  <c:pt idx="10">
                    <c:v>1.4253589289292523</c:v>
                  </c:pt>
                  <c:pt idx="11">
                    <c:v>2.8336416781153702</c:v>
                  </c:pt>
                </c:numCache>
              </c:numRef>
            </c:plus>
            <c:minus>
              <c:numRef>
                <c:f>'Monthly average'!$BF$5:$BF$16</c:f>
                <c:numCache>
                  <c:formatCode>General</c:formatCode>
                  <c:ptCount val="12"/>
                  <c:pt idx="0">
                    <c:v>2.2159712944130274</c:v>
                  </c:pt>
                  <c:pt idx="1">
                    <c:v>2.9785685095597758</c:v>
                  </c:pt>
                  <c:pt idx="2">
                    <c:v>1.7375285036314434</c:v>
                  </c:pt>
                  <c:pt idx="3">
                    <c:v>2.2976491852265886</c:v>
                  </c:pt>
                  <c:pt idx="4">
                    <c:v>2.4553182392432742</c:v>
                  </c:pt>
                  <c:pt idx="5">
                    <c:v>4.1150722566097988</c:v>
                  </c:pt>
                  <c:pt idx="6">
                    <c:v>4.6771459606517132</c:v>
                  </c:pt>
                  <c:pt idx="7">
                    <c:v>5.3925775735380599</c:v>
                  </c:pt>
                  <c:pt idx="8">
                    <c:v>4.2249353174886526</c:v>
                  </c:pt>
                  <c:pt idx="9">
                    <c:v>2.8398013806906213</c:v>
                  </c:pt>
                  <c:pt idx="10">
                    <c:v>1.4253589289292523</c:v>
                  </c:pt>
                  <c:pt idx="11">
                    <c:v>2.8336416781153702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'Monthly average'!$R$5:$R$16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average'!$BD$5:$BD$16</c:f>
              <c:numCache>
                <c:formatCode>0.0</c:formatCode>
                <c:ptCount val="12"/>
                <c:pt idx="0">
                  <c:v>0.57308051980174679</c:v>
                </c:pt>
                <c:pt idx="1">
                  <c:v>1.3156341215078011</c:v>
                </c:pt>
                <c:pt idx="2">
                  <c:v>3.5386114181918606</c:v>
                </c:pt>
                <c:pt idx="3">
                  <c:v>5.7038762800089646</c:v>
                </c:pt>
                <c:pt idx="4">
                  <c:v>8.3994343908677163</c:v>
                </c:pt>
                <c:pt idx="5">
                  <c:v>12.962596551798516</c:v>
                </c:pt>
                <c:pt idx="6">
                  <c:v>13.829980076774785</c:v>
                </c:pt>
                <c:pt idx="7">
                  <c:v>10.86831994825212</c:v>
                </c:pt>
                <c:pt idx="8">
                  <c:v>8.2909134757785701</c:v>
                </c:pt>
                <c:pt idx="9">
                  <c:v>4.4322232268195956</c:v>
                </c:pt>
                <c:pt idx="10">
                  <c:v>2.1435364626127109</c:v>
                </c:pt>
                <c:pt idx="11">
                  <c:v>0.60048926828597493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96224"/>
        <c:axId val="207406208"/>
      </c:lineChart>
      <c:catAx>
        <c:axId val="20739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7406208"/>
        <c:crosses val="autoZero"/>
        <c:auto val="1"/>
        <c:lblAlgn val="ctr"/>
        <c:lblOffset val="100"/>
        <c:noMultiLvlLbl val="0"/>
      </c:catAx>
      <c:valAx>
        <c:axId val="2074062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E</a:t>
                </a:r>
                <a:r>
                  <a:rPr lang="tr-TR">
                    <a:solidFill>
                      <a:sysClr val="windowText" lastClr="000000"/>
                    </a:solidFill>
                  </a:rPr>
                  <a:t>To,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73962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tr-TR"/>
              <a:t>Batman</a:t>
            </a:r>
            <a:endParaRPr lang="en-US"/>
          </a:p>
        </c:rich>
      </c:tx>
      <c:layout>
        <c:manualLayout>
          <c:xMode val="edge"/>
          <c:yMode val="edge"/>
          <c:x val="0.47301710230101796"/>
          <c:y val="2.69927519351067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424929464512106"/>
          <c:y val="6.8950382384861078E-2"/>
          <c:w val="0.80042804425960701"/>
          <c:h val="0.66266798918544423"/>
        </c:manualLayout>
      </c:layout>
      <c:barChart>
        <c:barDir val="col"/>
        <c:grouping val="clustered"/>
        <c:varyColors val="0"/>
        <c:ser>
          <c:idx val="0"/>
          <c:order val="0"/>
          <c:tx>
            <c:v>ETo-HS</c:v>
          </c:tx>
          <c:spPr>
            <a:pattFill prst="pct30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'Monthly average'!$R$21:$R$32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average'!$AC$21:$AC$32</c:f>
              <c:numCache>
                <c:formatCode>0.0</c:formatCode>
                <c:ptCount val="12"/>
                <c:pt idx="0">
                  <c:v>28.327118800719262</c:v>
                </c:pt>
                <c:pt idx="1">
                  <c:v>44.875857120399139</c:v>
                </c:pt>
                <c:pt idx="2">
                  <c:v>75.725703824821579</c:v>
                </c:pt>
                <c:pt idx="3">
                  <c:v>106.12392270503931</c:v>
                </c:pt>
                <c:pt idx="4">
                  <c:v>146.76826871304689</c:v>
                </c:pt>
                <c:pt idx="5">
                  <c:v>191.08134216469333</c:v>
                </c:pt>
                <c:pt idx="6">
                  <c:v>195.63795825338136</c:v>
                </c:pt>
                <c:pt idx="7">
                  <c:v>160.51953674207022</c:v>
                </c:pt>
                <c:pt idx="8">
                  <c:v>116.3858693066785</c:v>
                </c:pt>
                <c:pt idx="9">
                  <c:v>71.015432989112242</c:v>
                </c:pt>
                <c:pt idx="10">
                  <c:v>40.988342311749896</c:v>
                </c:pt>
                <c:pt idx="11">
                  <c:v>25.43748019404817</c:v>
                </c:pt>
              </c:numCache>
            </c:numRef>
          </c:val>
        </c:ser>
        <c:ser>
          <c:idx val="1"/>
          <c:order val="1"/>
          <c:tx>
            <c:v>ETo-Turc</c:v>
          </c:tx>
          <c:spPr>
            <a:pattFill prst="lgCheck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'Monthly average'!$R$21:$R$32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average'!$BD$21:$BD$32</c:f>
              <c:numCache>
                <c:formatCode>0.0</c:formatCode>
                <c:ptCount val="12"/>
                <c:pt idx="0">
                  <c:v>17.765496113854152</c:v>
                </c:pt>
                <c:pt idx="1">
                  <c:v>40.784657766741837</c:v>
                </c:pt>
                <c:pt idx="2">
                  <c:v>109.69695396394771</c:v>
                </c:pt>
                <c:pt idx="3">
                  <c:v>176.82016468027791</c:v>
                </c:pt>
                <c:pt idx="4">
                  <c:v>260.38246611689925</c:v>
                </c:pt>
                <c:pt idx="5">
                  <c:v>401.84049310575398</c:v>
                </c:pt>
                <c:pt idx="6">
                  <c:v>428.72938238001842</c:v>
                </c:pt>
                <c:pt idx="7">
                  <c:v>336.91791839581572</c:v>
                </c:pt>
                <c:pt idx="8">
                  <c:v>257.01831774913563</c:v>
                </c:pt>
                <c:pt idx="9">
                  <c:v>137.39892003140747</c:v>
                </c:pt>
                <c:pt idx="10">
                  <c:v>66.449630340994048</c:v>
                </c:pt>
                <c:pt idx="11">
                  <c:v>18.615167316865222</c:v>
                </c:pt>
              </c:numCache>
            </c:numRef>
          </c:val>
        </c:ser>
        <c:ser>
          <c:idx val="2"/>
          <c:order val="2"/>
          <c:tx>
            <c:strRef>
              <c:f>'Monthly average'!$BA$42</c:f>
              <c:strCache>
                <c:ptCount val="1"/>
                <c:pt idx="0">
                  <c:v>ETo-PM</c:v>
                </c:pt>
              </c:strCache>
            </c:strRef>
          </c:tx>
          <c:spPr>
            <a:pattFill prst="wd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val>
            <c:numRef>
              <c:f>'Monthly average'!$BA$43:$BA$54</c:f>
              <c:numCache>
                <c:formatCode>General</c:formatCode>
                <c:ptCount val="12"/>
                <c:pt idx="0">
                  <c:v>23.109999999999996</c:v>
                </c:pt>
                <c:pt idx="1">
                  <c:v>39.119999999999997</c:v>
                </c:pt>
                <c:pt idx="2">
                  <c:v>69.63</c:v>
                </c:pt>
                <c:pt idx="3">
                  <c:v>100.17999999999999</c:v>
                </c:pt>
                <c:pt idx="4">
                  <c:v>136.96</c:v>
                </c:pt>
                <c:pt idx="5">
                  <c:v>182.79000000000002</c:v>
                </c:pt>
                <c:pt idx="6">
                  <c:v>189.76</c:v>
                </c:pt>
                <c:pt idx="7">
                  <c:v>160.67000000000002</c:v>
                </c:pt>
                <c:pt idx="8">
                  <c:v>112.75999999999999</c:v>
                </c:pt>
                <c:pt idx="9">
                  <c:v>64.859999999999985</c:v>
                </c:pt>
                <c:pt idx="10">
                  <c:v>35.14</c:v>
                </c:pt>
                <c:pt idx="11">
                  <c:v>23.48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445376"/>
        <c:axId val="207455360"/>
      </c:barChart>
      <c:catAx>
        <c:axId val="2074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7455360"/>
        <c:crosses val="autoZero"/>
        <c:auto val="1"/>
        <c:lblAlgn val="ctr"/>
        <c:lblOffset val="100"/>
        <c:noMultiLvlLbl val="0"/>
      </c:catAx>
      <c:valAx>
        <c:axId val="20745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r-TR"/>
                  <a:t> </a:t>
                </a:r>
                <a:r>
                  <a:rPr lang="en-US"/>
                  <a:t>E</a:t>
                </a:r>
                <a:r>
                  <a:rPr lang="tr-TR"/>
                  <a:t>To, mm month</a:t>
                </a:r>
                <a:r>
                  <a:rPr lang="tr-TR" baseline="30000"/>
                  <a:t>-1</a:t>
                </a:r>
                <a:endParaRPr lang="en-US" baseline="30000"/>
              </a:p>
            </c:rich>
          </c:tx>
          <c:layout>
            <c:manualLayout>
              <c:xMode val="edge"/>
              <c:yMode val="edge"/>
              <c:x val="4.5417944100960853E-2"/>
              <c:y val="0.2953701734166051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7445376"/>
        <c:crosses val="autoZero"/>
        <c:crossBetween val="between"/>
      </c:valAx>
      <c:dTable>
        <c:showHorzBorder val="1"/>
        <c:showVertBorder val="0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5597665552670771"/>
                  <c:y val="3.811748683410747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'2009'!$R$4:$R$368</c:f>
              <c:numCache>
                <c:formatCode>0.0</c:formatCode>
                <c:ptCount val="365"/>
                <c:pt idx="0">
                  <c:v>0.46353330737999987</c:v>
                </c:pt>
                <c:pt idx="1">
                  <c:v>0.22537207468800002</c:v>
                </c:pt>
                <c:pt idx="2">
                  <c:v>0.20085461049599998</c:v>
                </c:pt>
                <c:pt idx="3">
                  <c:v>0.21880068705</c:v>
                </c:pt>
                <c:pt idx="4">
                  <c:v>0.69913081485000006</c:v>
                </c:pt>
                <c:pt idx="5">
                  <c:v>0.87296317214399988</c:v>
                </c:pt>
                <c:pt idx="6">
                  <c:v>0.59751741833549987</c:v>
                </c:pt>
                <c:pt idx="7">
                  <c:v>0.92877576490799996</c:v>
                </c:pt>
                <c:pt idx="8">
                  <c:v>0.99123341557499989</c:v>
                </c:pt>
                <c:pt idx="9">
                  <c:v>0.81618549890850012</c:v>
                </c:pt>
                <c:pt idx="10">
                  <c:v>0.82765595916900003</c:v>
                </c:pt>
                <c:pt idx="11">
                  <c:v>0.81995004944999983</c:v>
                </c:pt>
                <c:pt idx="12">
                  <c:v>0.97878314078999984</c:v>
                </c:pt>
                <c:pt idx="13">
                  <c:v>0.8975395725480001</c:v>
                </c:pt>
                <c:pt idx="14">
                  <c:v>0.67308100914599978</c:v>
                </c:pt>
                <c:pt idx="15">
                  <c:v>0.96400488563099995</c:v>
                </c:pt>
                <c:pt idx="16">
                  <c:v>1.254722485374</c:v>
                </c:pt>
                <c:pt idx="17">
                  <c:v>0.90408149207999977</c:v>
                </c:pt>
                <c:pt idx="18">
                  <c:v>1.1256521810939999</c:v>
                </c:pt>
                <c:pt idx="19">
                  <c:v>1.1437308641249999</c:v>
                </c:pt>
                <c:pt idx="20">
                  <c:v>1.1063505716639999</c:v>
                </c:pt>
                <c:pt idx="21">
                  <c:v>0.97308106227899993</c:v>
                </c:pt>
                <c:pt idx="22">
                  <c:v>1.1327171595074998</c:v>
                </c:pt>
                <c:pt idx="23">
                  <c:v>1.0021071466889997</c:v>
                </c:pt>
                <c:pt idx="24">
                  <c:v>1.2253280496389998</c:v>
                </c:pt>
                <c:pt idx="25">
                  <c:v>1.531398532608</c:v>
                </c:pt>
                <c:pt idx="26">
                  <c:v>0.2995138293839999</c:v>
                </c:pt>
                <c:pt idx="27">
                  <c:v>0.23662889117999997</c:v>
                </c:pt>
                <c:pt idx="28">
                  <c:v>1.3050834785279999</c:v>
                </c:pt>
                <c:pt idx="29">
                  <c:v>1.5306470959050003</c:v>
                </c:pt>
                <c:pt idx="30">
                  <c:v>1.8207458654219995</c:v>
                </c:pt>
                <c:pt idx="31">
                  <c:v>1.4866585806735</c:v>
                </c:pt>
                <c:pt idx="32">
                  <c:v>1.4340359103839995</c:v>
                </c:pt>
                <c:pt idx="33">
                  <c:v>1.3244071890374995</c:v>
                </c:pt>
                <c:pt idx="34">
                  <c:v>1.6050098613959995</c:v>
                </c:pt>
                <c:pt idx="35">
                  <c:v>1.5342569388899998</c:v>
                </c:pt>
                <c:pt idx="36">
                  <c:v>1.59304581036</c:v>
                </c:pt>
                <c:pt idx="37">
                  <c:v>0.68654793358799993</c:v>
                </c:pt>
                <c:pt idx="38">
                  <c:v>1.6651395316889999</c:v>
                </c:pt>
                <c:pt idx="39">
                  <c:v>1.9210552982459999</c:v>
                </c:pt>
                <c:pt idx="40">
                  <c:v>1.3463093588220001</c:v>
                </c:pt>
                <c:pt idx="41">
                  <c:v>1.2315310859519999</c:v>
                </c:pt>
                <c:pt idx="42">
                  <c:v>1.0515693626099998</c:v>
                </c:pt>
                <c:pt idx="43">
                  <c:v>1.8822752707499999</c:v>
                </c:pt>
                <c:pt idx="44">
                  <c:v>2.3507997385837496</c:v>
                </c:pt>
                <c:pt idx="45">
                  <c:v>1.6053487446149997</c:v>
                </c:pt>
                <c:pt idx="46">
                  <c:v>0.74203637718600002</c:v>
                </c:pt>
                <c:pt idx="47">
                  <c:v>0.71386486785000003</c:v>
                </c:pt>
                <c:pt idx="48">
                  <c:v>1.5686609526449999</c:v>
                </c:pt>
                <c:pt idx="49">
                  <c:v>2.0388982541399994</c:v>
                </c:pt>
                <c:pt idx="50">
                  <c:v>2.3979671257500002</c:v>
                </c:pt>
                <c:pt idx="51">
                  <c:v>2.2907326880160004</c:v>
                </c:pt>
                <c:pt idx="52">
                  <c:v>2.0736706192199996</c:v>
                </c:pt>
                <c:pt idx="53">
                  <c:v>0.94879934293500001</c:v>
                </c:pt>
                <c:pt idx="54">
                  <c:v>1.0132608248099999</c:v>
                </c:pt>
                <c:pt idx="55">
                  <c:v>1.2357376580834998</c:v>
                </c:pt>
                <c:pt idx="56">
                  <c:v>2.3062623798779995</c:v>
                </c:pt>
                <c:pt idx="57">
                  <c:v>2.5686463957019998</c:v>
                </c:pt>
                <c:pt idx="58">
                  <c:v>1.9622111917882497</c:v>
                </c:pt>
                <c:pt idx="59">
                  <c:v>2.2852958224590001</c:v>
                </c:pt>
                <c:pt idx="60">
                  <c:v>2.0744736251084999</c:v>
                </c:pt>
                <c:pt idx="61">
                  <c:v>1.2136144775039999</c:v>
                </c:pt>
                <c:pt idx="62">
                  <c:v>2.445631787205</c:v>
                </c:pt>
                <c:pt idx="63">
                  <c:v>2.5761828638114999</c:v>
                </c:pt>
                <c:pt idx="64">
                  <c:v>2.5565276371095003</c:v>
                </c:pt>
                <c:pt idx="65">
                  <c:v>2.8548701092799997</c:v>
                </c:pt>
                <c:pt idx="66">
                  <c:v>3.0222489513599995</c:v>
                </c:pt>
                <c:pt idx="67">
                  <c:v>2.9258145744749995</c:v>
                </c:pt>
                <c:pt idx="68">
                  <c:v>1.0860470466299996</c:v>
                </c:pt>
                <c:pt idx="69">
                  <c:v>3.2576991182999993</c:v>
                </c:pt>
                <c:pt idx="70">
                  <c:v>3.1159575284399996</c:v>
                </c:pt>
                <c:pt idx="71">
                  <c:v>1.7338959900134998</c:v>
                </c:pt>
                <c:pt idx="72">
                  <c:v>1.7990278712999996</c:v>
                </c:pt>
                <c:pt idx="73">
                  <c:v>2.8895246019359995</c:v>
                </c:pt>
                <c:pt idx="74">
                  <c:v>2.8964348727929994</c:v>
                </c:pt>
                <c:pt idx="75">
                  <c:v>2.6456097215474994</c:v>
                </c:pt>
                <c:pt idx="76">
                  <c:v>2.215191198284999</c:v>
                </c:pt>
                <c:pt idx="77">
                  <c:v>2.9756893438799992</c:v>
                </c:pt>
                <c:pt idx="78">
                  <c:v>2.6158837696199995</c:v>
                </c:pt>
                <c:pt idx="79">
                  <c:v>1.6996319497619998</c:v>
                </c:pt>
                <c:pt idx="80">
                  <c:v>2.2267574298899993</c:v>
                </c:pt>
                <c:pt idx="81">
                  <c:v>2.5748346979619998</c:v>
                </c:pt>
                <c:pt idx="82">
                  <c:v>3.0049806412439994</c:v>
                </c:pt>
                <c:pt idx="83">
                  <c:v>2.7695157402509998</c:v>
                </c:pt>
                <c:pt idx="84">
                  <c:v>3.3615962930295002</c:v>
                </c:pt>
                <c:pt idx="85">
                  <c:v>3.4119941213159999</c:v>
                </c:pt>
                <c:pt idx="86">
                  <c:v>2.469545155224</c:v>
                </c:pt>
                <c:pt idx="87">
                  <c:v>3.0539271653099993</c:v>
                </c:pt>
                <c:pt idx="88">
                  <c:v>1.1946001821075001</c:v>
                </c:pt>
                <c:pt idx="89">
                  <c:v>3.6555185492999991</c:v>
                </c:pt>
                <c:pt idx="90">
                  <c:v>2.7348465135419993</c:v>
                </c:pt>
                <c:pt idx="91">
                  <c:v>4.0167385926479993</c:v>
                </c:pt>
                <c:pt idx="92">
                  <c:v>3.9614858938979989</c:v>
                </c:pt>
                <c:pt idx="93">
                  <c:v>3.5708272126560003</c:v>
                </c:pt>
                <c:pt idx="94">
                  <c:v>3.1816861388729993</c:v>
                </c:pt>
                <c:pt idx="95">
                  <c:v>2.6474883133049998</c:v>
                </c:pt>
                <c:pt idx="96">
                  <c:v>2.9582736932340001</c:v>
                </c:pt>
                <c:pt idx="97">
                  <c:v>3.5529548063669991</c:v>
                </c:pt>
                <c:pt idx="98">
                  <c:v>3.9887291578949999</c:v>
                </c:pt>
                <c:pt idx="99">
                  <c:v>2.4227203347900002</c:v>
                </c:pt>
                <c:pt idx="100">
                  <c:v>3.0996763998749999</c:v>
                </c:pt>
                <c:pt idx="101">
                  <c:v>2.8922798698469996</c:v>
                </c:pt>
                <c:pt idx="102">
                  <c:v>3.5872409476979987</c:v>
                </c:pt>
                <c:pt idx="103">
                  <c:v>3.1988660446709991</c:v>
                </c:pt>
                <c:pt idx="104">
                  <c:v>3.3593640839999996</c:v>
                </c:pt>
                <c:pt idx="105">
                  <c:v>2.6301168648179996</c:v>
                </c:pt>
                <c:pt idx="106">
                  <c:v>4.061250166760999</c:v>
                </c:pt>
                <c:pt idx="107">
                  <c:v>3.2571355407727491</c:v>
                </c:pt>
                <c:pt idx="108">
                  <c:v>3.8886002172202496</c:v>
                </c:pt>
                <c:pt idx="109">
                  <c:v>4.2105208577039992</c:v>
                </c:pt>
                <c:pt idx="110">
                  <c:v>4.2546567134654998</c:v>
                </c:pt>
                <c:pt idx="111">
                  <c:v>4.3388176242014991</c:v>
                </c:pt>
                <c:pt idx="112">
                  <c:v>4.5052166517569985</c:v>
                </c:pt>
                <c:pt idx="113">
                  <c:v>3.8442396671504997</c:v>
                </c:pt>
                <c:pt idx="114">
                  <c:v>3.9834101647619997</c:v>
                </c:pt>
                <c:pt idx="115">
                  <c:v>3.1731256540799992</c:v>
                </c:pt>
                <c:pt idx="116">
                  <c:v>2.890417853899125</c:v>
                </c:pt>
                <c:pt idx="117">
                  <c:v>4.3437461649299998</c:v>
                </c:pt>
                <c:pt idx="118">
                  <c:v>4.6544873426999995</c:v>
                </c:pt>
                <c:pt idx="119">
                  <c:v>4.8013784840835001</c:v>
                </c:pt>
                <c:pt idx="120">
                  <c:v>4.7941072289279987</c:v>
                </c:pt>
                <c:pt idx="121">
                  <c:v>4.7860477019369991</c:v>
                </c:pt>
                <c:pt idx="122">
                  <c:v>4.4142044063759993</c:v>
                </c:pt>
                <c:pt idx="123">
                  <c:v>4.7686173172379993</c:v>
                </c:pt>
                <c:pt idx="124">
                  <c:v>5.4137330937899995</c:v>
                </c:pt>
                <c:pt idx="125">
                  <c:v>4.2884934661799985</c:v>
                </c:pt>
                <c:pt idx="126">
                  <c:v>4.4345447665424995</c:v>
                </c:pt>
                <c:pt idx="127">
                  <c:v>3.8058058898999998</c:v>
                </c:pt>
                <c:pt idx="128">
                  <c:v>3.9752327653469992</c:v>
                </c:pt>
                <c:pt idx="129">
                  <c:v>3.473420388272999</c:v>
                </c:pt>
                <c:pt idx="130">
                  <c:v>4.6020341140199994</c:v>
                </c:pt>
                <c:pt idx="131">
                  <c:v>3.7801981057859995</c:v>
                </c:pt>
                <c:pt idx="132">
                  <c:v>4.7569995164474994</c:v>
                </c:pt>
                <c:pt idx="133">
                  <c:v>4.9528519159499993</c:v>
                </c:pt>
                <c:pt idx="134">
                  <c:v>2.4196261836600002</c:v>
                </c:pt>
                <c:pt idx="135">
                  <c:v>5.3933706325440003</c:v>
                </c:pt>
                <c:pt idx="136">
                  <c:v>4.7255054781599997</c:v>
                </c:pt>
                <c:pt idx="137">
                  <c:v>3.8147641941240003</c:v>
                </c:pt>
                <c:pt idx="138">
                  <c:v>5.9663705866874981</c:v>
                </c:pt>
                <c:pt idx="139">
                  <c:v>5.6928844619280001</c:v>
                </c:pt>
                <c:pt idx="140">
                  <c:v>6.6400483249800004</c:v>
                </c:pt>
                <c:pt idx="141">
                  <c:v>5.5404643671562486</c:v>
                </c:pt>
                <c:pt idx="142">
                  <c:v>5.7783419693279985</c:v>
                </c:pt>
                <c:pt idx="143">
                  <c:v>5.4368655570000008</c:v>
                </c:pt>
                <c:pt idx="144">
                  <c:v>5.6045611812194993</c:v>
                </c:pt>
                <c:pt idx="145">
                  <c:v>3.4560563068124996</c:v>
                </c:pt>
                <c:pt idx="146">
                  <c:v>5.2550473429799993</c:v>
                </c:pt>
                <c:pt idx="147">
                  <c:v>5.4985128347519989</c:v>
                </c:pt>
                <c:pt idx="148">
                  <c:v>5.2888988297474997</c:v>
                </c:pt>
                <c:pt idx="149">
                  <c:v>5.8052463501059997</c:v>
                </c:pt>
                <c:pt idx="150">
                  <c:v>6.0777968624999996</c:v>
                </c:pt>
                <c:pt idx="151">
                  <c:v>5.8785335297279984</c:v>
                </c:pt>
                <c:pt idx="152">
                  <c:v>5.9923393550999986</c:v>
                </c:pt>
                <c:pt idx="153">
                  <c:v>6.2382801677759989</c:v>
                </c:pt>
                <c:pt idx="154">
                  <c:v>7.0209162280034976</c:v>
                </c:pt>
                <c:pt idx="155">
                  <c:v>5.8245074408902502</c:v>
                </c:pt>
                <c:pt idx="156">
                  <c:v>6.1078543306199995</c:v>
                </c:pt>
                <c:pt idx="157">
                  <c:v>5.8548706406099997</c:v>
                </c:pt>
                <c:pt idx="158">
                  <c:v>6.1988518419479979</c:v>
                </c:pt>
                <c:pt idx="159">
                  <c:v>6.1511724464399995</c:v>
                </c:pt>
                <c:pt idx="160">
                  <c:v>6.4291745584439983</c:v>
                </c:pt>
                <c:pt idx="161">
                  <c:v>5.2886115157140008</c:v>
                </c:pt>
                <c:pt idx="162">
                  <c:v>7.1107718502239994</c:v>
                </c:pt>
                <c:pt idx="163">
                  <c:v>7.1911461093390008</c:v>
                </c:pt>
                <c:pt idx="164">
                  <c:v>6.9614790582014994</c:v>
                </c:pt>
                <c:pt idx="165">
                  <c:v>6.6356281090799989</c:v>
                </c:pt>
                <c:pt idx="166">
                  <c:v>6.8418680159474992</c:v>
                </c:pt>
                <c:pt idx="167">
                  <c:v>7.1601309277739995</c:v>
                </c:pt>
                <c:pt idx="168">
                  <c:v>6.8171369079869999</c:v>
                </c:pt>
                <c:pt idx="169">
                  <c:v>6.7872415144499989</c:v>
                </c:pt>
                <c:pt idx="170">
                  <c:v>7.0404830503874996</c:v>
                </c:pt>
                <c:pt idx="171">
                  <c:v>6.7511283505469981</c:v>
                </c:pt>
                <c:pt idx="172">
                  <c:v>7.4555118552914994</c:v>
                </c:pt>
                <c:pt idx="173">
                  <c:v>7.4907225584482493</c:v>
                </c:pt>
                <c:pt idx="174">
                  <c:v>7.2171075107250005</c:v>
                </c:pt>
                <c:pt idx="175">
                  <c:v>6.9331602083355</c:v>
                </c:pt>
                <c:pt idx="176">
                  <c:v>6.8803975645425002</c:v>
                </c:pt>
                <c:pt idx="177">
                  <c:v>7.4204227080719996</c:v>
                </c:pt>
                <c:pt idx="178">
                  <c:v>6.719814804408748</c:v>
                </c:pt>
                <c:pt idx="179">
                  <c:v>7.1609744523082517</c:v>
                </c:pt>
                <c:pt idx="180">
                  <c:v>7.2142196363369999</c:v>
                </c:pt>
                <c:pt idx="181">
                  <c:v>7.2939455971199987</c:v>
                </c:pt>
                <c:pt idx="182">
                  <c:v>7.5696086782102476</c:v>
                </c:pt>
                <c:pt idx="183">
                  <c:v>7.3502886157919978</c:v>
                </c:pt>
                <c:pt idx="184">
                  <c:v>7.6224118406489998</c:v>
                </c:pt>
                <c:pt idx="185">
                  <c:v>7.0454705273279972</c:v>
                </c:pt>
                <c:pt idx="186">
                  <c:v>7.2878162310719983</c:v>
                </c:pt>
                <c:pt idx="187">
                  <c:v>7.7985427102109979</c:v>
                </c:pt>
                <c:pt idx="188">
                  <c:v>8.2761359876662475</c:v>
                </c:pt>
                <c:pt idx="189">
                  <c:v>7.3647427217849986</c:v>
                </c:pt>
                <c:pt idx="190">
                  <c:v>7.2883319229269983</c:v>
                </c:pt>
                <c:pt idx="191">
                  <c:v>7.2272298051359991</c:v>
                </c:pt>
                <c:pt idx="192">
                  <c:v>7.3255059386459989</c:v>
                </c:pt>
                <c:pt idx="193">
                  <c:v>7.2632987668799984</c:v>
                </c:pt>
                <c:pt idx="194">
                  <c:v>6.8088490031744984</c:v>
                </c:pt>
                <c:pt idx="195">
                  <c:v>6.8826739757309978</c:v>
                </c:pt>
                <c:pt idx="196">
                  <c:v>6.7238998206029992</c:v>
                </c:pt>
                <c:pt idx="197">
                  <c:v>6.6835321988962484</c:v>
                </c:pt>
                <c:pt idx="198">
                  <c:v>6.9014451592529991</c:v>
                </c:pt>
                <c:pt idx="199">
                  <c:v>7.2646248316499973</c:v>
                </c:pt>
                <c:pt idx="200">
                  <c:v>7.126537286934</c:v>
                </c:pt>
                <c:pt idx="201">
                  <c:v>6.8175052593119991</c:v>
                </c:pt>
                <c:pt idx="202">
                  <c:v>7.4481963979769992</c:v>
                </c:pt>
                <c:pt idx="203">
                  <c:v>7.0155751337909997</c:v>
                </c:pt>
                <c:pt idx="204">
                  <c:v>6.0151771372499994</c:v>
                </c:pt>
                <c:pt idx="205">
                  <c:v>6.5708277439859994</c:v>
                </c:pt>
                <c:pt idx="206">
                  <c:v>6.4623188106675</c:v>
                </c:pt>
                <c:pt idx="207">
                  <c:v>6.8571103937759981</c:v>
                </c:pt>
                <c:pt idx="208">
                  <c:v>6.6511356998624995</c:v>
                </c:pt>
                <c:pt idx="209">
                  <c:v>6.2625618871200004</c:v>
                </c:pt>
                <c:pt idx="210">
                  <c:v>6.0402986976149986</c:v>
                </c:pt>
                <c:pt idx="211">
                  <c:v>6.6425604810164991</c:v>
                </c:pt>
                <c:pt idx="212">
                  <c:v>6.1817014042559997</c:v>
                </c:pt>
                <c:pt idx="213">
                  <c:v>6.0435549233280002</c:v>
                </c:pt>
                <c:pt idx="214">
                  <c:v>6.2206582403879995</c:v>
                </c:pt>
                <c:pt idx="215">
                  <c:v>5.9540087162204989</c:v>
                </c:pt>
                <c:pt idx="216">
                  <c:v>6.1614862835399995</c:v>
                </c:pt>
                <c:pt idx="217">
                  <c:v>6.2576112453120007</c:v>
                </c:pt>
                <c:pt idx="218">
                  <c:v>6.1425972275939991</c:v>
                </c:pt>
                <c:pt idx="219">
                  <c:v>5.0807140278839995</c:v>
                </c:pt>
                <c:pt idx="220">
                  <c:v>5.0667314115869981</c:v>
                </c:pt>
                <c:pt idx="221">
                  <c:v>5.9341693138559979</c:v>
                </c:pt>
                <c:pt idx="222">
                  <c:v>5.6985423382800002</c:v>
                </c:pt>
                <c:pt idx="223">
                  <c:v>6.2173467619762492</c:v>
                </c:pt>
                <c:pt idx="224">
                  <c:v>6.1193739043904998</c:v>
                </c:pt>
                <c:pt idx="225">
                  <c:v>5.817711358943999</c:v>
                </c:pt>
                <c:pt idx="226">
                  <c:v>5.5961038347974998</c:v>
                </c:pt>
                <c:pt idx="227">
                  <c:v>5.3850606266519998</c:v>
                </c:pt>
                <c:pt idx="228">
                  <c:v>6.1367330744999995</c:v>
                </c:pt>
                <c:pt idx="229">
                  <c:v>6.2839336309964988</c:v>
                </c:pt>
                <c:pt idx="230">
                  <c:v>5.949603234373499</c:v>
                </c:pt>
                <c:pt idx="231">
                  <c:v>5.7198477789179991</c:v>
                </c:pt>
                <c:pt idx="232">
                  <c:v>4.3558354554165</c:v>
                </c:pt>
                <c:pt idx="233">
                  <c:v>4.7377347421499998</c:v>
                </c:pt>
                <c:pt idx="234">
                  <c:v>3.8031758614394993</c:v>
                </c:pt>
                <c:pt idx="235">
                  <c:v>1.9314722737169998</c:v>
                </c:pt>
                <c:pt idx="236">
                  <c:v>4.1643406520887503</c:v>
                </c:pt>
                <c:pt idx="237">
                  <c:v>4.4602188538949994</c:v>
                </c:pt>
                <c:pt idx="238">
                  <c:v>4.8526014193379989</c:v>
                </c:pt>
                <c:pt idx="239">
                  <c:v>4.5820842062579992</c:v>
                </c:pt>
                <c:pt idx="240">
                  <c:v>4.3077214053450001</c:v>
                </c:pt>
                <c:pt idx="241">
                  <c:v>5.3313108013079997</c:v>
                </c:pt>
                <c:pt idx="242">
                  <c:v>5.4763601860664997</c:v>
                </c:pt>
                <c:pt idx="243">
                  <c:v>5.2355983930200001</c:v>
                </c:pt>
                <c:pt idx="244">
                  <c:v>5.0900848855920007</c:v>
                </c:pt>
                <c:pt idx="245">
                  <c:v>4.9970540749499994</c:v>
                </c:pt>
                <c:pt idx="246">
                  <c:v>5.3485717443974981</c:v>
                </c:pt>
                <c:pt idx="247">
                  <c:v>4.4777155418324996</c:v>
                </c:pt>
                <c:pt idx="248">
                  <c:v>4.9159062780524998</c:v>
                </c:pt>
                <c:pt idx="249">
                  <c:v>4.6455806076614987</c:v>
                </c:pt>
                <c:pt idx="250">
                  <c:v>5.3440410231</c:v>
                </c:pt>
                <c:pt idx="251">
                  <c:v>4.3503691217534994</c:v>
                </c:pt>
                <c:pt idx="252">
                  <c:v>4.7706653506049994</c:v>
                </c:pt>
                <c:pt idx="253">
                  <c:v>4.7433852514754982</c:v>
                </c:pt>
                <c:pt idx="254">
                  <c:v>4.7752034389289992</c:v>
                </c:pt>
                <c:pt idx="255">
                  <c:v>4.4983984687312502</c:v>
                </c:pt>
                <c:pt idx="256">
                  <c:v>3.2224405294709992</c:v>
                </c:pt>
                <c:pt idx="257">
                  <c:v>4.5477391287149986</c:v>
                </c:pt>
                <c:pt idx="258">
                  <c:v>4.4766620570429989</c:v>
                </c:pt>
                <c:pt idx="259">
                  <c:v>4.3008995388059992</c:v>
                </c:pt>
                <c:pt idx="260">
                  <c:v>3.9005034902876234</c:v>
                </c:pt>
                <c:pt idx="261">
                  <c:v>3.9677570752061246</c:v>
                </c:pt>
                <c:pt idx="262">
                  <c:v>3.7455951823154989</c:v>
                </c:pt>
                <c:pt idx="263">
                  <c:v>3.6199266025218741</c:v>
                </c:pt>
                <c:pt idx="264">
                  <c:v>3.7481662745639994</c:v>
                </c:pt>
                <c:pt idx="265">
                  <c:v>1.3401873598004999</c:v>
                </c:pt>
                <c:pt idx="266">
                  <c:v>3.6481367887469998</c:v>
                </c:pt>
                <c:pt idx="267">
                  <c:v>4.0448290646925003</c:v>
                </c:pt>
                <c:pt idx="268">
                  <c:v>3.252571667855999</c:v>
                </c:pt>
                <c:pt idx="269">
                  <c:v>2.4265217204640002</c:v>
                </c:pt>
                <c:pt idx="270">
                  <c:v>3.2841099083024998</c:v>
                </c:pt>
                <c:pt idx="271">
                  <c:v>3.1182560407079993</c:v>
                </c:pt>
                <c:pt idx="272">
                  <c:v>2.4066086478345001</c:v>
                </c:pt>
                <c:pt idx="273">
                  <c:v>3.6381913029719999</c:v>
                </c:pt>
                <c:pt idx="274">
                  <c:v>3.6384638829524989</c:v>
                </c:pt>
                <c:pt idx="275">
                  <c:v>3.6095262028604997</c:v>
                </c:pt>
                <c:pt idx="276">
                  <c:v>3.6480041822699985</c:v>
                </c:pt>
                <c:pt idx="277">
                  <c:v>3.6361432696049993</c:v>
                </c:pt>
                <c:pt idx="278">
                  <c:v>3.8703410420399993</c:v>
                </c:pt>
                <c:pt idx="279">
                  <c:v>3.9191844277349999</c:v>
                </c:pt>
                <c:pt idx="280">
                  <c:v>3.6530800635284999</c:v>
                </c:pt>
                <c:pt idx="281">
                  <c:v>3.2132022782399998</c:v>
                </c:pt>
                <c:pt idx="282">
                  <c:v>3.4400772263340005</c:v>
                </c:pt>
                <c:pt idx="283">
                  <c:v>3.1560562536794992</c:v>
                </c:pt>
                <c:pt idx="284">
                  <c:v>2.9751754937816242</c:v>
                </c:pt>
                <c:pt idx="285">
                  <c:v>3.6014593088429998</c:v>
                </c:pt>
                <c:pt idx="286">
                  <c:v>2.7401802407279994</c:v>
                </c:pt>
                <c:pt idx="287">
                  <c:v>1.9939704430297505</c:v>
                </c:pt>
                <c:pt idx="288">
                  <c:v>2.8045901534174997</c:v>
                </c:pt>
                <c:pt idx="289">
                  <c:v>3.2714459897489996</c:v>
                </c:pt>
                <c:pt idx="290">
                  <c:v>3.0047301623429998</c:v>
                </c:pt>
                <c:pt idx="291">
                  <c:v>3.0980851221509993</c:v>
                </c:pt>
                <c:pt idx="292">
                  <c:v>3.1507225264934999</c:v>
                </c:pt>
                <c:pt idx="293">
                  <c:v>3.1008514406017498</c:v>
                </c:pt>
                <c:pt idx="294">
                  <c:v>1.5142002092437501</c:v>
                </c:pt>
                <c:pt idx="295">
                  <c:v>2.3503466664539996</c:v>
                </c:pt>
                <c:pt idx="296">
                  <c:v>2.4576179393204995</c:v>
                </c:pt>
                <c:pt idx="297">
                  <c:v>2.4596291375550003</c:v>
                </c:pt>
                <c:pt idx="298">
                  <c:v>1.950081382656</c:v>
                </c:pt>
                <c:pt idx="299">
                  <c:v>2.1033542107451244</c:v>
                </c:pt>
                <c:pt idx="300">
                  <c:v>1.7258732981549998</c:v>
                </c:pt>
                <c:pt idx="301">
                  <c:v>1.7248713825509998</c:v>
                </c:pt>
                <c:pt idx="302">
                  <c:v>2.4368281905374998</c:v>
                </c:pt>
                <c:pt idx="303">
                  <c:v>2.2819806605339994</c:v>
                </c:pt>
                <c:pt idx="304">
                  <c:v>2.5725325021807492</c:v>
                </c:pt>
                <c:pt idx="305">
                  <c:v>2.1681158989499996</c:v>
                </c:pt>
                <c:pt idx="306">
                  <c:v>1.9799694091665003</c:v>
                </c:pt>
                <c:pt idx="307">
                  <c:v>1.8395170489440003</c:v>
                </c:pt>
                <c:pt idx="308">
                  <c:v>2.0407989469769996</c:v>
                </c:pt>
                <c:pt idx="309">
                  <c:v>2.0396644248959994</c:v>
                </c:pt>
                <c:pt idx="310">
                  <c:v>2.0187347026094997</c:v>
                </c:pt>
                <c:pt idx="311">
                  <c:v>1.5993446180174999</c:v>
                </c:pt>
                <c:pt idx="312">
                  <c:v>1.8386182717109998</c:v>
                </c:pt>
                <c:pt idx="313">
                  <c:v>1.9893918360599994</c:v>
                </c:pt>
                <c:pt idx="314">
                  <c:v>1.8559970872244995</c:v>
                </c:pt>
                <c:pt idx="315">
                  <c:v>1.7067926995199996</c:v>
                </c:pt>
                <c:pt idx="316">
                  <c:v>1.1415686418472495</c:v>
                </c:pt>
                <c:pt idx="317">
                  <c:v>1.6337854669049996</c:v>
                </c:pt>
                <c:pt idx="318">
                  <c:v>1.7040705832282494</c:v>
                </c:pt>
                <c:pt idx="319">
                  <c:v>1.3605037771308748</c:v>
                </c:pt>
                <c:pt idx="320">
                  <c:v>1.4578221971958749</c:v>
                </c:pt>
                <c:pt idx="321">
                  <c:v>1.5049067053140004</c:v>
                </c:pt>
                <c:pt idx="322">
                  <c:v>0.75815543116799988</c:v>
                </c:pt>
                <c:pt idx="323">
                  <c:v>0.97383434073862474</c:v>
                </c:pt>
                <c:pt idx="324">
                  <c:v>0.96667911625049996</c:v>
                </c:pt>
                <c:pt idx="325">
                  <c:v>1.0812953145374999</c:v>
                </c:pt>
                <c:pt idx="326">
                  <c:v>0.59067345071699984</c:v>
                </c:pt>
                <c:pt idx="327">
                  <c:v>1.1372331467519998</c:v>
                </c:pt>
                <c:pt idx="328">
                  <c:v>0.93805821829799996</c:v>
                </c:pt>
                <c:pt idx="329">
                  <c:v>1.2968876615467499</c:v>
                </c:pt>
                <c:pt idx="330">
                  <c:v>1.4434436032244999</c:v>
                </c:pt>
                <c:pt idx="331">
                  <c:v>0.17076399075675003</c:v>
                </c:pt>
                <c:pt idx="332">
                  <c:v>0.72966713969249986</c:v>
                </c:pt>
                <c:pt idx="333">
                  <c:v>1.0223517355109999</c:v>
                </c:pt>
                <c:pt idx="334">
                  <c:v>1.45658269498725</c:v>
                </c:pt>
                <c:pt idx="335">
                  <c:v>1.14469226108325</c:v>
                </c:pt>
                <c:pt idx="336">
                  <c:v>1.0970386501680003</c:v>
                </c:pt>
                <c:pt idx="337">
                  <c:v>1.0744439798924998</c:v>
                </c:pt>
                <c:pt idx="338">
                  <c:v>1.1726906452965002</c:v>
                </c:pt>
                <c:pt idx="339">
                  <c:v>1.0893622085549997</c:v>
                </c:pt>
                <c:pt idx="340">
                  <c:v>0.97981452449999984</c:v>
                </c:pt>
                <c:pt idx="341">
                  <c:v>1.0989982792169999</c:v>
                </c:pt>
                <c:pt idx="342">
                  <c:v>8.7851791012499986E-2</c:v>
                </c:pt>
                <c:pt idx="343">
                  <c:v>1.083026565765</c:v>
                </c:pt>
                <c:pt idx="344">
                  <c:v>1.2128335726949999</c:v>
                </c:pt>
                <c:pt idx="345">
                  <c:v>1.2860618161050001</c:v>
                </c:pt>
                <c:pt idx="346">
                  <c:v>1.1561811389099999</c:v>
                </c:pt>
                <c:pt idx="347">
                  <c:v>1.1580044779687495</c:v>
                </c:pt>
                <c:pt idx="348">
                  <c:v>0.82417135563449972</c:v>
                </c:pt>
                <c:pt idx="349">
                  <c:v>0.90431723692799981</c:v>
                </c:pt>
                <c:pt idx="350">
                  <c:v>1.1057980446764997</c:v>
                </c:pt>
                <c:pt idx="351">
                  <c:v>1.2136807807424996</c:v>
                </c:pt>
                <c:pt idx="352">
                  <c:v>1.0003758954614999</c:v>
                </c:pt>
                <c:pt idx="353">
                  <c:v>1.2592605736979996</c:v>
                </c:pt>
                <c:pt idx="354">
                  <c:v>0.59001041833199996</c:v>
                </c:pt>
                <c:pt idx="355">
                  <c:v>0.31401213753599999</c:v>
                </c:pt>
                <c:pt idx="356">
                  <c:v>0.67174021032300002</c:v>
                </c:pt>
                <c:pt idx="357">
                  <c:v>0.42080455367999992</c:v>
                </c:pt>
                <c:pt idx="358">
                  <c:v>1.0171874499344999</c:v>
                </c:pt>
                <c:pt idx="359">
                  <c:v>0.88508929776299972</c:v>
                </c:pt>
                <c:pt idx="360">
                  <c:v>1.097878491189</c:v>
                </c:pt>
                <c:pt idx="361">
                  <c:v>0.91441006323299978</c:v>
                </c:pt>
                <c:pt idx="362">
                  <c:v>0.46659799040399991</c:v>
                </c:pt>
                <c:pt idx="363">
                  <c:v>1.2792841517249995</c:v>
                </c:pt>
                <c:pt idx="364">
                  <c:v>0.53201718572399992</c:v>
                </c:pt>
              </c:numCache>
            </c:numRef>
          </c:xVal>
          <c:yVal>
            <c:numRef>
              <c:f>'2009'!$S$4:$S$368</c:f>
              <c:numCache>
                <c:formatCode>0.0</c:formatCode>
                <c:ptCount val="365"/>
                <c:pt idx="0">
                  <c:v>-3.8413738335289982</c:v>
                </c:pt>
                <c:pt idx="1">
                  <c:v>-12.088942906702663</c:v>
                </c:pt>
                <c:pt idx="2">
                  <c:v>-10.683053479076163</c:v>
                </c:pt>
                <c:pt idx="3">
                  <c:v>-5.7143325228371467</c:v>
                </c:pt>
                <c:pt idx="4">
                  <c:v>-1.1218169336830797</c:v>
                </c:pt>
                <c:pt idx="5">
                  <c:v>0.10561438367251223</c:v>
                </c:pt>
                <c:pt idx="6">
                  <c:v>0.62193984748704667</c:v>
                </c:pt>
                <c:pt idx="7">
                  <c:v>0.52932917431961135</c:v>
                </c:pt>
                <c:pt idx="8">
                  <c:v>0.69207931827992764</c:v>
                </c:pt>
                <c:pt idx="9">
                  <c:v>-0.69993560469022242</c:v>
                </c:pt>
                <c:pt idx="10">
                  <c:v>-1.423843425308017</c:v>
                </c:pt>
                <c:pt idx="11">
                  <c:v>-0.40072011434231081</c:v>
                </c:pt>
                <c:pt idx="12">
                  <c:v>0.17170109616852505</c:v>
                </c:pt>
                <c:pt idx="13">
                  <c:v>0.54548707754881576</c:v>
                </c:pt>
                <c:pt idx="14">
                  <c:v>0.11963513093927727</c:v>
                </c:pt>
                <c:pt idx="15">
                  <c:v>0.51743168410717222</c:v>
                </c:pt>
                <c:pt idx="16">
                  <c:v>1.5023138386638655</c:v>
                </c:pt>
                <c:pt idx="17">
                  <c:v>0.9111635615223862</c:v>
                </c:pt>
                <c:pt idx="18">
                  <c:v>1.1604814840070325</c:v>
                </c:pt>
                <c:pt idx="19">
                  <c:v>1.0688319896497567</c:v>
                </c:pt>
                <c:pt idx="20">
                  <c:v>1.0682602776403374</c:v>
                </c:pt>
                <c:pt idx="21">
                  <c:v>1.0544585899799188</c:v>
                </c:pt>
                <c:pt idx="22">
                  <c:v>0.58493819726031737</c:v>
                </c:pt>
                <c:pt idx="23">
                  <c:v>0.54302805865315618</c:v>
                </c:pt>
                <c:pt idx="24">
                  <c:v>1.0022379842739386</c:v>
                </c:pt>
                <c:pt idx="25">
                  <c:v>1.5898881191234022</c:v>
                </c:pt>
                <c:pt idx="26">
                  <c:v>0.46343793664030719</c:v>
                </c:pt>
                <c:pt idx="27">
                  <c:v>0.30857692191902619</c:v>
                </c:pt>
                <c:pt idx="28">
                  <c:v>1.9462396753412703</c:v>
                </c:pt>
                <c:pt idx="29">
                  <c:v>1.5741717720997399</c:v>
                </c:pt>
                <c:pt idx="30">
                  <c:v>2.142158378114301</c:v>
                </c:pt>
                <c:pt idx="31">
                  <c:v>1.2312207259404764</c:v>
                </c:pt>
                <c:pt idx="32">
                  <c:v>0.94621713438775457</c:v>
                </c:pt>
                <c:pt idx="33">
                  <c:v>1.1641770862348455</c:v>
                </c:pt>
                <c:pt idx="34">
                  <c:v>1.7849151514702781</c:v>
                </c:pt>
                <c:pt idx="35">
                  <c:v>1.807892165103933</c:v>
                </c:pt>
                <c:pt idx="36">
                  <c:v>2.2748642202971481</c:v>
                </c:pt>
                <c:pt idx="37">
                  <c:v>1.1460208750599545</c:v>
                </c:pt>
                <c:pt idx="38">
                  <c:v>2.5257426468457367</c:v>
                </c:pt>
                <c:pt idx="39">
                  <c:v>1.9249506316783283</c:v>
                </c:pt>
                <c:pt idx="40">
                  <c:v>1.8543872390114067</c:v>
                </c:pt>
                <c:pt idx="41">
                  <c:v>1.6242877411421095</c:v>
                </c:pt>
                <c:pt idx="42">
                  <c:v>1.3841382772963799</c:v>
                </c:pt>
                <c:pt idx="43">
                  <c:v>2.4118600959731111</c:v>
                </c:pt>
                <c:pt idx="44">
                  <c:v>3.7419437468819488</c:v>
                </c:pt>
                <c:pt idx="45">
                  <c:v>2.5599473326882638</c:v>
                </c:pt>
                <c:pt idx="46">
                  <c:v>1.1750789038113074</c:v>
                </c:pt>
                <c:pt idx="47">
                  <c:v>0.97265202599118905</c:v>
                </c:pt>
                <c:pt idx="48">
                  <c:v>1.0704180164597594</c:v>
                </c:pt>
                <c:pt idx="49">
                  <c:v>2.0585846229373046</c:v>
                </c:pt>
                <c:pt idx="50">
                  <c:v>2.9428912437289623</c:v>
                </c:pt>
                <c:pt idx="51">
                  <c:v>1.9784244323365181</c:v>
                </c:pt>
                <c:pt idx="52">
                  <c:v>1.6867214029709006</c:v>
                </c:pt>
                <c:pt idx="53">
                  <c:v>1.1107394114474205</c:v>
                </c:pt>
                <c:pt idx="54">
                  <c:v>1.2908390088947916</c:v>
                </c:pt>
                <c:pt idx="55">
                  <c:v>1.2158401876287699</c:v>
                </c:pt>
                <c:pt idx="56">
                  <c:v>2.5628454292505727</c:v>
                </c:pt>
                <c:pt idx="57">
                  <c:v>2.7199221642279809</c:v>
                </c:pt>
                <c:pt idx="58">
                  <c:v>1.3845760646840886</c:v>
                </c:pt>
                <c:pt idx="59">
                  <c:v>2.2569924003249837</c:v>
                </c:pt>
                <c:pt idx="60">
                  <c:v>1.9862973637680721</c:v>
                </c:pt>
                <c:pt idx="61">
                  <c:v>0.71615174415806204</c:v>
                </c:pt>
                <c:pt idx="62">
                  <c:v>1.9924447517080535</c:v>
                </c:pt>
                <c:pt idx="63">
                  <c:v>2.4646360390360629</c:v>
                </c:pt>
                <c:pt idx="64">
                  <c:v>2.0230253053544227</c:v>
                </c:pt>
                <c:pt idx="65">
                  <c:v>4.7326441193091666</c:v>
                </c:pt>
                <c:pt idx="66">
                  <c:v>5.2306160317860568</c:v>
                </c:pt>
                <c:pt idx="67">
                  <c:v>4.3657754155199102</c:v>
                </c:pt>
                <c:pt idx="68">
                  <c:v>1.7163421233802871</c:v>
                </c:pt>
                <c:pt idx="69">
                  <c:v>4.1948577674447929</c:v>
                </c:pt>
                <c:pt idx="70">
                  <c:v>4.5060683272488466</c:v>
                </c:pt>
                <c:pt idx="71">
                  <c:v>2.8471345063229134</c:v>
                </c:pt>
                <c:pt idx="72">
                  <c:v>2.2502500833433805</c:v>
                </c:pt>
                <c:pt idx="73">
                  <c:v>2.5756736512705758</c:v>
                </c:pt>
                <c:pt idx="74">
                  <c:v>2.994585668199246</c:v>
                </c:pt>
                <c:pt idx="75">
                  <c:v>3.4146224816322994</c:v>
                </c:pt>
                <c:pt idx="76">
                  <c:v>2.5321020346059893</c:v>
                </c:pt>
                <c:pt idx="77">
                  <c:v>4.1197374730802272</c:v>
                </c:pt>
                <c:pt idx="78">
                  <c:v>2.7376650341898912</c:v>
                </c:pt>
                <c:pt idx="79">
                  <c:v>2.4689665820115683</c:v>
                </c:pt>
                <c:pt idx="80">
                  <c:v>3.596090285722215</c:v>
                </c:pt>
                <c:pt idx="81">
                  <c:v>2.8028685496904493</c:v>
                </c:pt>
                <c:pt idx="82">
                  <c:v>3.0541629970261379</c:v>
                </c:pt>
                <c:pt idx="83">
                  <c:v>3.7715342076294553</c:v>
                </c:pt>
                <c:pt idx="84">
                  <c:v>4.6394720547190991</c:v>
                </c:pt>
                <c:pt idx="85">
                  <c:v>4.9904587157093907</c:v>
                </c:pt>
                <c:pt idx="86">
                  <c:v>2.6556534853526457</c:v>
                </c:pt>
                <c:pt idx="87">
                  <c:v>4.288998975276451</c:v>
                </c:pt>
                <c:pt idx="88">
                  <c:v>2.2692522527787617</c:v>
                </c:pt>
                <c:pt idx="89">
                  <c:v>6.4863147084485924</c:v>
                </c:pt>
                <c:pt idx="90">
                  <c:v>5.0958696185020669</c:v>
                </c:pt>
                <c:pt idx="91">
                  <c:v>7.1946711947407254</c:v>
                </c:pt>
                <c:pt idx="92">
                  <c:v>6.1444927709393253</c:v>
                </c:pt>
                <c:pt idx="93">
                  <c:v>3.7866057864224185</c:v>
                </c:pt>
                <c:pt idx="94">
                  <c:v>5.1684273044475786</c:v>
                </c:pt>
                <c:pt idx="95">
                  <c:v>4.781231858998761</c:v>
                </c:pt>
                <c:pt idx="96">
                  <c:v>4.345604910405787</c:v>
                </c:pt>
                <c:pt idx="97">
                  <c:v>5.2954534533950515</c:v>
                </c:pt>
                <c:pt idx="98">
                  <c:v>6.6459700924818206</c:v>
                </c:pt>
                <c:pt idx="99">
                  <c:v>3.9996144482789351</c:v>
                </c:pt>
                <c:pt idx="100">
                  <c:v>5.4598458088333093</c:v>
                </c:pt>
                <c:pt idx="101">
                  <c:v>4.9559938871837632</c:v>
                </c:pt>
                <c:pt idx="102">
                  <c:v>6.0139031892509909</c:v>
                </c:pt>
                <c:pt idx="103">
                  <c:v>5.9884824317330905</c:v>
                </c:pt>
                <c:pt idx="104">
                  <c:v>3.7724474099380148</c:v>
                </c:pt>
                <c:pt idx="105">
                  <c:v>3.3922601266957488</c:v>
                </c:pt>
                <c:pt idx="106">
                  <c:v>3.4985628322011362</c:v>
                </c:pt>
                <c:pt idx="107">
                  <c:v>3.8965826441990297</c:v>
                </c:pt>
                <c:pt idx="108">
                  <c:v>6.2466484207778334</c:v>
                </c:pt>
                <c:pt idx="109">
                  <c:v>7.2069861161288697</c:v>
                </c:pt>
                <c:pt idx="110">
                  <c:v>7.39222797108894</c:v>
                </c:pt>
                <c:pt idx="111">
                  <c:v>7.2127368182466238</c:v>
                </c:pt>
                <c:pt idx="112">
                  <c:v>6.7655700563475376</c:v>
                </c:pt>
                <c:pt idx="113">
                  <c:v>8.1599380378697663</c:v>
                </c:pt>
                <c:pt idx="114">
                  <c:v>7.5840932216222718</c:v>
                </c:pt>
                <c:pt idx="115">
                  <c:v>4.6887854863266192</c:v>
                </c:pt>
                <c:pt idx="116">
                  <c:v>5.172763130481556</c:v>
                </c:pt>
                <c:pt idx="117">
                  <c:v>7.0611922927119624</c:v>
                </c:pt>
                <c:pt idx="118">
                  <c:v>7.5841759991674174</c:v>
                </c:pt>
                <c:pt idx="119">
                  <c:v>8.7649186764448661</c:v>
                </c:pt>
                <c:pt idx="120">
                  <c:v>8.6086444827860582</c:v>
                </c:pt>
                <c:pt idx="121">
                  <c:v>8.9846825486197588</c:v>
                </c:pt>
                <c:pt idx="122">
                  <c:v>8.0566996036962664</c:v>
                </c:pt>
                <c:pt idx="123">
                  <c:v>7.0169897204337657</c:v>
                </c:pt>
                <c:pt idx="124">
                  <c:v>7.10312247450375</c:v>
                </c:pt>
                <c:pt idx="125">
                  <c:v>6.1110525739266945</c:v>
                </c:pt>
                <c:pt idx="126">
                  <c:v>7.2184830145865018</c:v>
                </c:pt>
                <c:pt idx="127">
                  <c:v>6.8116829590098877</c:v>
                </c:pt>
                <c:pt idx="128">
                  <c:v>6.735106144577272</c:v>
                </c:pt>
                <c:pt idx="129">
                  <c:v>6.5181777459235857</c:v>
                </c:pt>
                <c:pt idx="130">
                  <c:v>8.423652729122324</c:v>
                </c:pt>
                <c:pt idx="131">
                  <c:v>6.9208805224176535</c:v>
                </c:pt>
                <c:pt idx="132">
                  <c:v>8.9296464804257276</c:v>
                </c:pt>
                <c:pt idx="133">
                  <c:v>9.8984100900576877</c:v>
                </c:pt>
                <c:pt idx="134">
                  <c:v>5.9596934414380316</c:v>
                </c:pt>
                <c:pt idx="135">
                  <c:v>10.828990808641187</c:v>
                </c:pt>
                <c:pt idx="136">
                  <c:v>9.2978923402794713</c:v>
                </c:pt>
                <c:pt idx="137">
                  <c:v>7.4713282639055905</c:v>
                </c:pt>
                <c:pt idx="138">
                  <c:v>12.210352088671792</c:v>
                </c:pt>
                <c:pt idx="139">
                  <c:v>10.860818995875974</c:v>
                </c:pt>
                <c:pt idx="140">
                  <c:v>9.1687728111901023</c:v>
                </c:pt>
                <c:pt idx="141">
                  <c:v>10.330848276460392</c:v>
                </c:pt>
                <c:pt idx="142">
                  <c:v>11.771687648038746</c:v>
                </c:pt>
                <c:pt idx="143">
                  <c:v>10.357710055571818</c:v>
                </c:pt>
                <c:pt idx="144">
                  <c:v>11.208573876937537</c:v>
                </c:pt>
                <c:pt idx="145">
                  <c:v>7.2670822978756382</c:v>
                </c:pt>
                <c:pt idx="146">
                  <c:v>10.463606229649031</c:v>
                </c:pt>
                <c:pt idx="147">
                  <c:v>10.700728525781855</c:v>
                </c:pt>
                <c:pt idx="148">
                  <c:v>10.374393645973337</c:v>
                </c:pt>
                <c:pt idx="149">
                  <c:v>12.552617415423171</c:v>
                </c:pt>
                <c:pt idx="150">
                  <c:v>12.623360970110731</c:v>
                </c:pt>
                <c:pt idx="151">
                  <c:v>11.651105875300972</c:v>
                </c:pt>
                <c:pt idx="152">
                  <c:v>11.919223636042165</c:v>
                </c:pt>
                <c:pt idx="153">
                  <c:v>12.405802431639273</c:v>
                </c:pt>
                <c:pt idx="154">
                  <c:v>13.563017603280089</c:v>
                </c:pt>
                <c:pt idx="155">
                  <c:v>13.087127359989617</c:v>
                </c:pt>
                <c:pt idx="156">
                  <c:v>12.546246987970571</c:v>
                </c:pt>
                <c:pt idx="157">
                  <c:v>10.689565753374596</c:v>
                </c:pt>
                <c:pt idx="158">
                  <c:v>11.429780035219604</c:v>
                </c:pt>
                <c:pt idx="159">
                  <c:v>10.424368438105514</c:v>
                </c:pt>
                <c:pt idx="160">
                  <c:v>11.440195751835892</c:v>
                </c:pt>
                <c:pt idx="161">
                  <c:v>9.5342639906190705</c:v>
                </c:pt>
                <c:pt idx="162">
                  <c:v>11.469287171696656</c:v>
                </c:pt>
                <c:pt idx="163">
                  <c:v>10.827736265680272</c:v>
                </c:pt>
                <c:pt idx="164">
                  <c:v>11.748526107867919</c:v>
                </c:pt>
                <c:pt idx="165">
                  <c:v>13.232870345864942</c:v>
                </c:pt>
                <c:pt idx="166">
                  <c:v>13.400709062463328</c:v>
                </c:pt>
                <c:pt idx="167">
                  <c:v>11.543806971069408</c:v>
                </c:pt>
                <c:pt idx="168">
                  <c:v>13.753009279149229</c:v>
                </c:pt>
                <c:pt idx="169">
                  <c:v>14.609969202315826</c:v>
                </c:pt>
                <c:pt idx="170">
                  <c:v>13.335087754236316</c:v>
                </c:pt>
                <c:pt idx="171">
                  <c:v>12.928215436203716</c:v>
                </c:pt>
                <c:pt idx="172">
                  <c:v>16.638184078648688</c:v>
                </c:pt>
                <c:pt idx="173">
                  <c:v>16.020783758293828</c:v>
                </c:pt>
                <c:pt idx="174">
                  <c:v>17.768360802184148</c:v>
                </c:pt>
                <c:pt idx="175">
                  <c:v>15.325374959427382</c:v>
                </c:pt>
                <c:pt idx="176">
                  <c:v>16.675925554050632</c:v>
                </c:pt>
                <c:pt idx="177">
                  <c:v>15.190388148486488</c:v>
                </c:pt>
                <c:pt idx="178">
                  <c:v>15.924605703377818</c:v>
                </c:pt>
                <c:pt idx="179">
                  <c:v>17.669920469920566</c:v>
                </c:pt>
                <c:pt idx="180">
                  <c:v>15.545481034536422</c:v>
                </c:pt>
                <c:pt idx="181">
                  <c:v>17.12656652060344</c:v>
                </c:pt>
                <c:pt idx="182">
                  <c:v>15.494268178726443</c:v>
                </c:pt>
                <c:pt idx="183">
                  <c:v>14.382998031569542</c:v>
                </c:pt>
                <c:pt idx="184">
                  <c:v>15.931234026589513</c:v>
                </c:pt>
                <c:pt idx="185">
                  <c:v>13.4788661238529</c:v>
                </c:pt>
                <c:pt idx="186">
                  <c:v>12.924269327112246</c:v>
                </c:pt>
                <c:pt idx="187">
                  <c:v>11.466592800398912</c:v>
                </c:pt>
                <c:pt idx="188">
                  <c:v>17.739720651062296</c:v>
                </c:pt>
                <c:pt idx="189">
                  <c:v>17.324844691143735</c:v>
                </c:pt>
                <c:pt idx="190">
                  <c:v>17.237779147957184</c:v>
                </c:pt>
                <c:pt idx="191">
                  <c:v>16.368846236636831</c:v>
                </c:pt>
                <c:pt idx="192">
                  <c:v>16.588000867791497</c:v>
                </c:pt>
                <c:pt idx="193">
                  <c:v>14.185271221656162</c:v>
                </c:pt>
                <c:pt idx="194">
                  <c:v>12.051623179691443</c:v>
                </c:pt>
                <c:pt idx="195">
                  <c:v>10.944934672195121</c:v>
                </c:pt>
                <c:pt idx="196">
                  <c:v>15.580632553030721</c:v>
                </c:pt>
                <c:pt idx="197">
                  <c:v>14.666351680520012</c:v>
                </c:pt>
                <c:pt idx="198">
                  <c:v>15.123384618336299</c:v>
                </c:pt>
                <c:pt idx="199">
                  <c:v>16.812185601196628</c:v>
                </c:pt>
                <c:pt idx="200">
                  <c:v>15.554861877841423</c:v>
                </c:pt>
                <c:pt idx="201">
                  <c:v>13.875014577705473</c:v>
                </c:pt>
                <c:pt idx="202">
                  <c:v>13.567261553765068</c:v>
                </c:pt>
                <c:pt idx="203">
                  <c:v>14.059140593997911</c:v>
                </c:pt>
                <c:pt idx="204">
                  <c:v>11.736120056130828</c:v>
                </c:pt>
                <c:pt idx="205">
                  <c:v>12.597051948013307</c:v>
                </c:pt>
                <c:pt idx="206">
                  <c:v>15.326453805334456</c:v>
                </c:pt>
                <c:pt idx="207">
                  <c:v>14.724224764837164</c:v>
                </c:pt>
                <c:pt idx="208">
                  <c:v>14.738409011172628</c:v>
                </c:pt>
                <c:pt idx="209">
                  <c:v>15.639775821108564</c:v>
                </c:pt>
                <c:pt idx="210">
                  <c:v>14.447006985752756</c:v>
                </c:pt>
                <c:pt idx="211">
                  <c:v>16.704598097506096</c:v>
                </c:pt>
                <c:pt idx="212">
                  <c:v>13.74248092813605</c:v>
                </c:pt>
                <c:pt idx="213">
                  <c:v>10.297464198256204</c:v>
                </c:pt>
                <c:pt idx="214">
                  <c:v>11.877512897204621</c:v>
                </c:pt>
                <c:pt idx="215">
                  <c:v>11.962721876324572</c:v>
                </c:pt>
                <c:pt idx="216">
                  <c:v>11.418060909627412</c:v>
                </c:pt>
                <c:pt idx="217">
                  <c:v>10.785369949289374</c:v>
                </c:pt>
                <c:pt idx="218">
                  <c:v>9.7757496923858351</c:v>
                </c:pt>
                <c:pt idx="219">
                  <c:v>8.3641886825303029</c:v>
                </c:pt>
                <c:pt idx="220">
                  <c:v>7.144410354364398</c:v>
                </c:pt>
                <c:pt idx="221">
                  <c:v>10.210650015410758</c:v>
                </c:pt>
                <c:pt idx="222">
                  <c:v>10.800105052397891</c:v>
                </c:pt>
                <c:pt idx="223">
                  <c:v>9.7900169160994022</c:v>
                </c:pt>
                <c:pt idx="224">
                  <c:v>10.877287651070025</c:v>
                </c:pt>
                <c:pt idx="225">
                  <c:v>10.806816082723806</c:v>
                </c:pt>
                <c:pt idx="226">
                  <c:v>10.708567641161828</c:v>
                </c:pt>
                <c:pt idx="227">
                  <c:v>10.083415998793365</c:v>
                </c:pt>
                <c:pt idx="228">
                  <c:v>11.157424358938588</c:v>
                </c:pt>
                <c:pt idx="229">
                  <c:v>11.216625274073536</c:v>
                </c:pt>
                <c:pt idx="230">
                  <c:v>10.453201203063523</c:v>
                </c:pt>
                <c:pt idx="231">
                  <c:v>9.6070990345485079</c:v>
                </c:pt>
                <c:pt idx="232">
                  <c:v>7.673888864300574</c:v>
                </c:pt>
                <c:pt idx="233">
                  <c:v>8.6917761926343609</c:v>
                </c:pt>
                <c:pt idx="234">
                  <c:v>7.3255884005366294</c:v>
                </c:pt>
                <c:pt idx="235">
                  <c:v>4.0742639686088618</c:v>
                </c:pt>
                <c:pt idx="236">
                  <c:v>8.1114364455152597</c:v>
                </c:pt>
                <c:pt idx="237">
                  <c:v>7.9125599078991282</c:v>
                </c:pt>
                <c:pt idx="238">
                  <c:v>8.8633650680186218</c:v>
                </c:pt>
                <c:pt idx="239">
                  <c:v>8.1807208647929368</c:v>
                </c:pt>
                <c:pt idx="240">
                  <c:v>7.8554700394218981</c:v>
                </c:pt>
                <c:pt idx="241">
                  <c:v>9.4030555459781091</c:v>
                </c:pt>
                <c:pt idx="242">
                  <c:v>9.4766855481952987</c:v>
                </c:pt>
                <c:pt idx="243">
                  <c:v>9.9450809599180943</c:v>
                </c:pt>
                <c:pt idx="244">
                  <c:v>9.3219522955476801</c:v>
                </c:pt>
                <c:pt idx="245">
                  <c:v>9.3464907751540967</c:v>
                </c:pt>
                <c:pt idx="246">
                  <c:v>10.163620058694873</c:v>
                </c:pt>
                <c:pt idx="247">
                  <c:v>8.5710341124902012</c:v>
                </c:pt>
                <c:pt idx="248">
                  <c:v>9.7092745138428196</c:v>
                </c:pt>
                <c:pt idx="249">
                  <c:v>8.5631131432627274</c:v>
                </c:pt>
                <c:pt idx="250">
                  <c:v>8.8072109927550173</c:v>
                </c:pt>
                <c:pt idx="251">
                  <c:v>7.4837212406401132</c:v>
                </c:pt>
                <c:pt idx="252">
                  <c:v>7.6934351588273389</c:v>
                </c:pt>
                <c:pt idx="253">
                  <c:v>8.6395430642655278</c:v>
                </c:pt>
                <c:pt idx="254">
                  <c:v>8.2727901903412207</c:v>
                </c:pt>
                <c:pt idx="255">
                  <c:v>5.5289653920860538</c:v>
                </c:pt>
                <c:pt idx="256">
                  <c:v>6.4474885068813483</c:v>
                </c:pt>
                <c:pt idx="257">
                  <c:v>10.177346500741956</c:v>
                </c:pt>
                <c:pt idx="258">
                  <c:v>11.042610604241709</c:v>
                </c:pt>
                <c:pt idx="259">
                  <c:v>9.533237149509743</c:v>
                </c:pt>
                <c:pt idx="260">
                  <c:v>8.2416345457226967</c:v>
                </c:pt>
                <c:pt idx="261">
                  <c:v>9.1484849109116002</c:v>
                </c:pt>
                <c:pt idx="262">
                  <c:v>5.4614736626025611</c:v>
                </c:pt>
                <c:pt idx="263">
                  <c:v>5.5705577665135415</c:v>
                </c:pt>
                <c:pt idx="264">
                  <c:v>6.8228232325593545</c:v>
                </c:pt>
                <c:pt idx="265">
                  <c:v>2.68266562492787</c:v>
                </c:pt>
                <c:pt idx="266">
                  <c:v>6.8088700429048679</c:v>
                </c:pt>
                <c:pt idx="267">
                  <c:v>7.8055885020117417</c:v>
                </c:pt>
                <c:pt idx="268">
                  <c:v>6.1815608178599586</c:v>
                </c:pt>
                <c:pt idx="269">
                  <c:v>4.4627093905288211</c:v>
                </c:pt>
                <c:pt idx="270">
                  <c:v>6.1505024663753991</c:v>
                </c:pt>
                <c:pt idx="271">
                  <c:v>7.5956368310617375</c:v>
                </c:pt>
                <c:pt idx="272">
                  <c:v>5.2186344438291465</c:v>
                </c:pt>
                <c:pt idx="273">
                  <c:v>7.1311211472986269</c:v>
                </c:pt>
                <c:pt idx="274">
                  <c:v>7.2068633775259006</c:v>
                </c:pt>
                <c:pt idx="275">
                  <c:v>7.516959268395988</c:v>
                </c:pt>
                <c:pt idx="276">
                  <c:v>7.2680694214752775</c:v>
                </c:pt>
                <c:pt idx="277">
                  <c:v>7.3164803966751739</c:v>
                </c:pt>
                <c:pt idx="278">
                  <c:v>6.9400418859009134</c:v>
                </c:pt>
                <c:pt idx="279">
                  <c:v>6.7869745830107284</c:v>
                </c:pt>
                <c:pt idx="280">
                  <c:v>6.7666074595157131</c:v>
                </c:pt>
                <c:pt idx="281">
                  <c:v>6.0284279297576564</c:v>
                </c:pt>
                <c:pt idx="282">
                  <c:v>5.9792032951583911</c:v>
                </c:pt>
                <c:pt idx="283">
                  <c:v>5.9145394781474243</c:v>
                </c:pt>
                <c:pt idx="284">
                  <c:v>5.7827986859798637</c:v>
                </c:pt>
                <c:pt idx="285">
                  <c:v>6.149573921040882</c:v>
                </c:pt>
                <c:pt idx="286">
                  <c:v>5.0661613888603005</c:v>
                </c:pt>
                <c:pt idx="287">
                  <c:v>4.0976648866067382</c:v>
                </c:pt>
                <c:pt idx="288">
                  <c:v>5.6945835669814038</c:v>
                </c:pt>
                <c:pt idx="289">
                  <c:v>8.6703312865223516</c:v>
                </c:pt>
                <c:pt idx="290">
                  <c:v>5.3561017717174444</c:v>
                </c:pt>
                <c:pt idx="291">
                  <c:v>6.8828427418582461</c:v>
                </c:pt>
                <c:pt idx="292">
                  <c:v>6.4798730352110683</c:v>
                </c:pt>
                <c:pt idx="293">
                  <c:v>6.1801401339378748</c:v>
                </c:pt>
                <c:pt idx="294">
                  <c:v>2.863140907456061</c:v>
                </c:pt>
                <c:pt idx="295">
                  <c:v>4.7381994080836005</c:v>
                </c:pt>
                <c:pt idx="296">
                  <c:v>4.8424806535035918</c:v>
                </c:pt>
                <c:pt idx="297">
                  <c:v>4.7153321210175125</c:v>
                </c:pt>
                <c:pt idx="298">
                  <c:v>3.8289623657470031</c:v>
                </c:pt>
                <c:pt idx="299">
                  <c:v>4.0021473408495343</c:v>
                </c:pt>
                <c:pt idx="300">
                  <c:v>2.3966811848339447</c:v>
                </c:pt>
                <c:pt idx="301">
                  <c:v>2.0756794070820086</c:v>
                </c:pt>
                <c:pt idx="302">
                  <c:v>1.9362946745396497</c:v>
                </c:pt>
                <c:pt idx="303">
                  <c:v>2.1686229494078937</c:v>
                </c:pt>
                <c:pt idx="304">
                  <c:v>2.667486224209469</c:v>
                </c:pt>
                <c:pt idx="305">
                  <c:v>2.7926478481930941</c:v>
                </c:pt>
                <c:pt idx="306">
                  <c:v>2.1849746127078467</c:v>
                </c:pt>
                <c:pt idx="307">
                  <c:v>2.3149056803647237</c:v>
                </c:pt>
                <c:pt idx="308">
                  <c:v>2.2003667286447985</c:v>
                </c:pt>
                <c:pt idx="309">
                  <c:v>2.7145620906101593</c:v>
                </c:pt>
                <c:pt idx="310">
                  <c:v>3.170355748096477</c:v>
                </c:pt>
                <c:pt idx="311">
                  <c:v>2.7749723508274284</c:v>
                </c:pt>
                <c:pt idx="312">
                  <c:v>3.1400769535302198</c:v>
                </c:pt>
                <c:pt idx="313">
                  <c:v>3.3711706031332542</c:v>
                </c:pt>
                <c:pt idx="314">
                  <c:v>3.309910980780395</c:v>
                </c:pt>
                <c:pt idx="315">
                  <c:v>3.2198221866597319</c:v>
                </c:pt>
                <c:pt idx="316">
                  <c:v>2.1615268348389671</c:v>
                </c:pt>
                <c:pt idx="317">
                  <c:v>2.3680264555814454</c:v>
                </c:pt>
                <c:pt idx="318">
                  <c:v>2.71335228388156</c:v>
                </c:pt>
                <c:pt idx="319">
                  <c:v>1.8132632912374445</c:v>
                </c:pt>
                <c:pt idx="320">
                  <c:v>1.7183520462817354</c:v>
                </c:pt>
                <c:pt idx="321">
                  <c:v>1.9595965897899521</c:v>
                </c:pt>
                <c:pt idx="322">
                  <c:v>1.246014367192267</c:v>
                </c:pt>
                <c:pt idx="323">
                  <c:v>1.47600897283907</c:v>
                </c:pt>
                <c:pt idx="324">
                  <c:v>1.5189012598038361</c:v>
                </c:pt>
                <c:pt idx="325">
                  <c:v>1.667962459593842</c:v>
                </c:pt>
                <c:pt idx="326">
                  <c:v>1.2897358411599333</c:v>
                </c:pt>
                <c:pt idx="327">
                  <c:v>2.296990329287973</c:v>
                </c:pt>
                <c:pt idx="328">
                  <c:v>1.2573215222026575</c:v>
                </c:pt>
                <c:pt idx="329">
                  <c:v>2.3142272999099331</c:v>
                </c:pt>
                <c:pt idx="330">
                  <c:v>2.3482608402729821</c:v>
                </c:pt>
                <c:pt idx="331">
                  <c:v>0.37097682501504198</c:v>
                </c:pt>
                <c:pt idx="332">
                  <c:v>1.358289846769023</c:v>
                </c:pt>
                <c:pt idx="333">
                  <c:v>1.4980427433432837</c:v>
                </c:pt>
                <c:pt idx="334">
                  <c:v>2.6129243205057318</c:v>
                </c:pt>
                <c:pt idx="335">
                  <c:v>2.0780321951453757</c:v>
                </c:pt>
                <c:pt idx="336">
                  <c:v>1.7285269118394226</c:v>
                </c:pt>
                <c:pt idx="337">
                  <c:v>1.3463441586249132</c:v>
                </c:pt>
                <c:pt idx="338">
                  <c:v>1.682389290060849</c:v>
                </c:pt>
                <c:pt idx="339">
                  <c:v>1.33726729653203</c:v>
                </c:pt>
                <c:pt idx="340">
                  <c:v>0.86497525824479271</c:v>
                </c:pt>
                <c:pt idx="341">
                  <c:v>1.2125117992659575</c:v>
                </c:pt>
                <c:pt idx="342">
                  <c:v>0.31529239954168115</c:v>
                </c:pt>
                <c:pt idx="343">
                  <c:v>0.94503238531128897</c:v>
                </c:pt>
                <c:pt idx="344">
                  <c:v>1.1474888664817358</c:v>
                </c:pt>
                <c:pt idx="345">
                  <c:v>1.1410056606621259</c:v>
                </c:pt>
                <c:pt idx="346">
                  <c:v>0.9993410151818175</c:v>
                </c:pt>
                <c:pt idx="347">
                  <c:v>1.3659496003478522</c:v>
                </c:pt>
                <c:pt idx="348">
                  <c:v>0.70816842203014796</c:v>
                </c:pt>
                <c:pt idx="349">
                  <c:v>0.78553132451066765</c:v>
                </c:pt>
                <c:pt idx="350">
                  <c:v>1.1691580774143777</c:v>
                </c:pt>
                <c:pt idx="351">
                  <c:v>1.030961029943124</c:v>
                </c:pt>
                <c:pt idx="352">
                  <c:v>1.4243047224071101</c:v>
                </c:pt>
                <c:pt idx="353">
                  <c:v>1.4929759386996595</c:v>
                </c:pt>
                <c:pt idx="354">
                  <c:v>1.0303410481601747</c:v>
                </c:pt>
                <c:pt idx="355">
                  <c:v>0.69286594425826975</c:v>
                </c:pt>
                <c:pt idx="356">
                  <c:v>1.0040202811020476</c:v>
                </c:pt>
                <c:pt idx="357">
                  <c:v>0.74580547703180877</c:v>
                </c:pt>
                <c:pt idx="358">
                  <c:v>1.6222531293920635</c:v>
                </c:pt>
                <c:pt idx="359">
                  <c:v>1.0659802672903795</c:v>
                </c:pt>
                <c:pt idx="360">
                  <c:v>1.463313679099792</c:v>
                </c:pt>
                <c:pt idx="361">
                  <c:v>0.85373129875622578</c:v>
                </c:pt>
                <c:pt idx="362">
                  <c:v>0.79883850740545537</c:v>
                </c:pt>
                <c:pt idx="363">
                  <c:v>1.4619275018136499</c:v>
                </c:pt>
                <c:pt idx="364">
                  <c:v>0.85439578065995714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476416"/>
        <c:axId val="204478336"/>
      </c:scatterChart>
      <c:valAx>
        <c:axId val="20447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4478336"/>
        <c:crosses val="autoZero"/>
        <c:crossBetween val="midCat"/>
      </c:valAx>
      <c:valAx>
        <c:axId val="20447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4476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'2010'!$R$4:$R$368</c:f>
              <c:numCache>
                <c:formatCode>0.0</c:formatCode>
                <c:ptCount val="365"/>
                <c:pt idx="0">
                  <c:v>1.0969281447704997</c:v>
                </c:pt>
                <c:pt idx="1">
                  <c:v>0.52828947031500006</c:v>
                </c:pt>
                <c:pt idx="2">
                  <c:v>1.3266172969875001</c:v>
                </c:pt>
                <c:pt idx="3">
                  <c:v>1.4251070742660001</c:v>
                </c:pt>
                <c:pt idx="4">
                  <c:v>0.28617214439250005</c:v>
                </c:pt>
                <c:pt idx="5">
                  <c:v>0.29830563703799995</c:v>
                </c:pt>
                <c:pt idx="6">
                  <c:v>9.0842803771499975E-2</c:v>
                </c:pt>
                <c:pt idx="7">
                  <c:v>0.31838815127699988</c:v>
                </c:pt>
                <c:pt idx="8">
                  <c:v>1.2801166257195</c:v>
                </c:pt>
                <c:pt idx="9">
                  <c:v>0.24918721568700006</c:v>
                </c:pt>
                <c:pt idx="10">
                  <c:v>0.25298369000999998</c:v>
                </c:pt>
                <c:pt idx="11">
                  <c:v>1.3101519927599998</c:v>
                </c:pt>
                <c:pt idx="12">
                  <c:v>0.58573754296199987</c:v>
                </c:pt>
                <c:pt idx="13">
                  <c:v>1.6360839791730002</c:v>
                </c:pt>
                <c:pt idx="14">
                  <c:v>1.896243152994</c:v>
                </c:pt>
                <c:pt idx="15">
                  <c:v>1.8111834650249998</c:v>
                </c:pt>
                <c:pt idx="16">
                  <c:v>1.743053203953</c:v>
                </c:pt>
                <c:pt idx="17">
                  <c:v>0.31825554480000001</c:v>
                </c:pt>
                <c:pt idx="18">
                  <c:v>0.49834987461899988</c:v>
                </c:pt>
                <c:pt idx="19">
                  <c:v>0.13320320614649997</c:v>
                </c:pt>
                <c:pt idx="20">
                  <c:v>2.0016211000499995</c:v>
                </c:pt>
                <c:pt idx="21">
                  <c:v>0.83846338704449985</c:v>
                </c:pt>
                <c:pt idx="22">
                  <c:v>0.15300577337849999</c:v>
                </c:pt>
                <c:pt idx="23">
                  <c:v>0.81205996406849978</c:v>
                </c:pt>
                <c:pt idx="24">
                  <c:v>0.5123914271279999</c:v>
                </c:pt>
                <c:pt idx="25">
                  <c:v>0.86824090815749988</c:v>
                </c:pt>
                <c:pt idx="26">
                  <c:v>1.0034209330815</c:v>
                </c:pt>
                <c:pt idx="27">
                  <c:v>0.99314884246500001</c:v>
                </c:pt>
                <c:pt idx="28">
                  <c:v>1.6275787470787497</c:v>
                </c:pt>
                <c:pt idx="29">
                  <c:v>1.7630473138739999</c:v>
                </c:pt>
                <c:pt idx="30">
                  <c:v>1.8920292138359998</c:v>
                </c:pt>
                <c:pt idx="31">
                  <c:v>1.6045383716999999</c:v>
                </c:pt>
                <c:pt idx="32">
                  <c:v>0.11863859475599998</c:v>
                </c:pt>
                <c:pt idx="33">
                  <c:v>0.23568591178800002</c:v>
                </c:pt>
                <c:pt idx="34">
                  <c:v>1.9165368553259998</c:v>
                </c:pt>
                <c:pt idx="35">
                  <c:v>0.99908666582399974</c:v>
                </c:pt>
                <c:pt idx="36">
                  <c:v>0.41629593346199995</c:v>
                </c:pt>
                <c:pt idx="37">
                  <c:v>0.46351857332699997</c:v>
                </c:pt>
                <c:pt idx="38">
                  <c:v>0.39311190106649985</c:v>
                </c:pt>
                <c:pt idx="39">
                  <c:v>1.2568294549529997</c:v>
                </c:pt>
                <c:pt idx="40">
                  <c:v>1.0482984028439997</c:v>
                </c:pt>
                <c:pt idx="41">
                  <c:v>1.6737552691807498</c:v>
                </c:pt>
                <c:pt idx="42">
                  <c:v>1.4804334432809996</c:v>
                </c:pt>
                <c:pt idx="43">
                  <c:v>0.73331381780999993</c:v>
                </c:pt>
                <c:pt idx="44">
                  <c:v>1.7014589723339995</c:v>
                </c:pt>
                <c:pt idx="45">
                  <c:v>1.7350820812799996</c:v>
                </c:pt>
                <c:pt idx="46">
                  <c:v>2.6827469021339998</c:v>
                </c:pt>
                <c:pt idx="47">
                  <c:v>2.6233428839512496</c:v>
                </c:pt>
                <c:pt idx="48">
                  <c:v>1.8350980608817498</c:v>
                </c:pt>
                <c:pt idx="49">
                  <c:v>2.3856568244685001</c:v>
                </c:pt>
                <c:pt idx="50">
                  <c:v>2.1464015883412499</c:v>
                </c:pt>
                <c:pt idx="51">
                  <c:v>1.6132093618904997</c:v>
                </c:pt>
                <c:pt idx="52">
                  <c:v>2.6937900748574992</c:v>
                </c:pt>
                <c:pt idx="53">
                  <c:v>2.2085792920012501</c:v>
                </c:pt>
                <c:pt idx="54">
                  <c:v>2.2142629529459996</c:v>
                </c:pt>
                <c:pt idx="55">
                  <c:v>2.2027998597119995</c:v>
                </c:pt>
                <c:pt idx="56">
                  <c:v>1.8158467927994995</c:v>
                </c:pt>
                <c:pt idx="57">
                  <c:v>1.6982653663462495</c:v>
                </c:pt>
                <c:pt idx="58">
                  <c:v>2.135494705608</c:v>
                </c:pt>
                <c:pt idx="59">
                  <c:v>1.9302051451589999</c:v>
                </c:pt>
                <c:pt idx="60">
                  <c:v>1.8781792040159999</c:v>
                </c:pt>
                <c:pt idx="61">
                  <c:v>1.8509285729924994</c:v>
                </c:pt>
                <c:pt idx="62">
                  <c:v>2.3946666978779998</c:v>
                </c:pt>
                <c:pt idx="63">
                  <c:v>1.8438930626849996</c:v>
                </c:pt>
                <c:pt idx="64">
                  <c:v>2.9789038231094995</c:v>
                </c:pt>
                <c:pt idx="65">
                  <c:v>2.9479156539749991</c:v>
                </c:pt>
                <c:pt idx="66">
                  <c:v>0.4538272499662499</c:v>
                </c:pt>
                <c:pt idx="67">
                  <c:v>2.4352442798399996</c:v>
                </c:pt>
                <c:pt idx="68">
                  <c:v>2.4663994349084994</c:v>
                </c:pt>
                <c:pt idx="69">
                  <c:v>3.3802275030479998</c:v>
                </c:pt>
                <c:pt idx="70">
                  <c:v>3.1401766280587493</c:v>
                </c:pt>
                <c:pt idx="71">
                  <c:v>3.7397973324599998</c:v>
                </c:pt>
                <c:pt idx="72">
                  <c:v>3.3364618403681239</c:v>
                </c:pt>
                <c:pt idx="73">
                  <c:v>2.5786802857949995</c:v>
                </c:pt>
                <c:pt idx="74">
                  <c:v>3.3226640136524996</c:v>
                </c:pt>
                <c:pt idx="75">
                  <c:v>2.7669814831350004</c:v>
                </c:pt>
                <c:pt idx="76">
                  <c:v>1.9893734184937502</c:v>
                </c:pt>
                <c:pt idx="77">
                  <c:v>0.59422804100325</c:v>
                </c:pt>
                <c:pt idx="78">
                  <c:v>2.756328762816</c:v>
                </c:pt>
                <c:pt idx="79">
                  <c:v>1.5914176975034999</c:v>
                </c:pt>
                <c:pt idx="80">
                  <c:v>2.7204016163321247</c:v>
                </c:pt>
                <c:pt idx="81">
                  <c:v>2.7924713948249997</c:v>
                </c:pt>
                <c:pt idx="82">
                  <c:v>3.002593724657999</c:v>
                </c:pt>
                <c:pt idx="83">
                  <c:v>2.9470021426890001</c:v>
                </c:pt>
                <c:pt idx="84">
                  <c:v>2.1476502993330002</c:v>
                </c:pt>
                <c:pt idx="85">
                  <c:v>3.1904381663549994</c:v>
                </c:pt>
                <c:pt idx="86">
                  <c:v>2.7330379085362497</c:v>
                </c:pt>
                <c:pt idx="87">
                  <c:v>3.4706706456318748</c:v>
                </c:pt>
                <c:pt idx="88">
                  <c:v>4.1994555839009999</c:v>
                </c:pt>
                <c:pt idx="89">
                  <c:v>2.9806989218999993</c:v>
                </c:pt>
                <c:pt idx="90">
                  <c:v>1.7746675703400001</c:v>
                </c:pt>
                <c:pt idx="91">
                  <c:v>0.53707464941624994</c:v>
                </c:pt>
                <c:pt idx="92">
                  <c:v>1.3503820966387501</c:v>
                </c:pt>
                <c:pt idx="93">
                  <c:v>3.7756158153029995</c:v>
                </c:pt>
                <c:pt idx="94">
                  <c:v>1.1503022517629999</c:v>
                </c:pt>
                <c:pt idx="95">
                  <c:v>2.7073822387499997</c:v>
                </c:pt>
                <c:pt idx="96">
                  <c:v>3.0496542899399994</c:v>
                </c:pt>
                <c:pt idx="97">
                  <c:v>3.6975769035884998</c:v>
                </c:pt>
                <c:pt idx="98">
                  <c:v>2.3890382896319999</c:v>
                </c:pt>
                <c:pt idx="99">
                  <c:v>2.9201272300170005</c:v>
                </c:pt>
                <c:pt idx="100">
                  <c:v>2.0796968468969999</c:v>
                </c:pt>
                <c:pt idx="101">
                  <c:v>4.3115448920984987</c:v>
                </c:pt>
                <c:pt idx="102">
                  <c:v>3.6366055505178752</c:v>
                </c:pt>
                <c:pt idx="103">
                  <c:v>3.2367472949339993</c:v>
                </c:pt>
                <c:pt idx="104">
                  <c:v>1.0772729180684999</c:v>
                </c:pt>
                <c:pt idx="105">
                  <c:v>3.9832775582849993</c:v>
                </c:pt>
                <c:pt idx="106">
                  <c:v>3.5693243392500005</c:v>
                </c:pt>
                <c:pt idx="107">
                  <c:v>4.1139870259612499</c:v>
                </c:pt>
                <c:pt idx="108">
                  <c:v>4.3937719583782497</c:v>
                </c:pt>
                <c:pt idx="109">
                  <c:v>4.42029325377825</c:v>
                </c:pt>
                <c:pt idx="110">
                  <c:v>3.931176719039251</c:v>
                </c:pt>
                <c:pt idx="111">
                  <c:v>4.4700685683254981</c:v>
                </c:pt>
                <c:pt idx="112">
                  <c:v>2.9845739778389992</c:v>
                </c:pt>
                <c:pt idx="113">
                  <c:v>2.7925634826562495</c:v>
                </c:pt>
                <c:pt idx="114">
                  <c:v>1.0421395686899997</c:v>
                </c:pt>
                <c:pt idx="115">
                  <c:v>4.276927234575</c:v>
                </c:pt>
                <c:pt idx="116">
                  <c:v>5.1368986554862497</c:v>
                </c:pt>
                <c:pt idx="117">
                  <c:v>3.9369757967324999</c:v>
                </c:pt>
                <c:pt idx="118">
                  <c:v>3.6439560012082493</c:v>
                </c:pt>
                <c:pt idx="119">
                  <c:v>4.20627745044</c:v>
                </c:pt>
                <c:pt idx="120">
                  <c:v>4.8015000400207501</c:v>
                </c:pt>
                <c:pt idx="121">
                  <c:v>3.2038461545849999</c:v>
                </c:pt>
                <c:pt idx="122">
                  <c:v>2.7989175430124993</c:v>
                </c:pt>
                <c:pt idx="123">
                  <c:v>4.8999419316269996</c:v>
                </c:pt>
                <c:pt idx="124">
                  <c:v>3.4449689319299992</c:v>
                </c:pt>
                <c:pt idx="125">
                  <c:v>2.7931344272099996</c:v>
                </c:pt>
                <c:pt idx="126">
                  <c:v>3.9957646682024994</c:v>
                </c:pt>
                <c:pt idx="127">
                  <c:v>4.5224260256609998</c:v>
                </c:pt>
                <c:pt idx="128">
                  <c:v>5.6884446006239999</c:v>
                </c:pt>
                <c:pt idx="129">
                  <c:v>5.9524745329518742</c:v>
                </c:pt>
                <c:pt idx="130">
                  <c:v>5.1676105611269998</c:v>
                </c:pt>
                <c:pt idx="131">
                  <c:v>5.805599967377999</c:v>
                </c:pt>
                <c:pt idx="132">
                  <c:v>5.5602927189810005</c:v>
                </c:pt>
                <c:pt idx="133">
                  <c:v>6.1070513247314979</c:v>
                </c:pt>
                <c:pt idx="134">
                  <c:v>5.8925069372418735</c:v>
                </c:pt>
                <c:pt idx="135">
                  <c:v>5.2194240863392496</c:v>
                </c:pt>
                <c:pt idx="136">
                  <c:v>6.3148419906772482</c:v>
                </c:pt>
                <c:pt idx="137">
                  <c:v>4.5089148990600005</c:v>
                </c:pt>
                <c:pt idx="138">
                  <c:v>5.9586597656174982</c:v>
                </c:pt>
                <c:pt idx="139">
                  <c:v>4.7428916606999989</c:v>
                </c:pt>
                <c:pt idx="140">
                  <c:v>5.6083920349995005</c:v>
                </c:pt>
                <c:pt idx="141">
                  <c:v>5.2740248032439982</c:v>
                </c:pt>
                <c:pt idx="142">
                  <c:v>5.5730082067200009</c:v>
                </c:pt>
                <c:pt idx="143">
                  <c:v>5.1772368090869989</c:v>
                </c:pt>
                <c:pt idx="144">
                  <c:v>4.9516142554979989</c:v>
                </c:pt>
                <c:pt idx="145">
                  <c:v>3.2610805834635004</c:v>
                </c:pt>
                <c:pt idx="146">
                  <c:v>5.4787250015729976</c:v>
                </c:pt>
                <c:pt idx="147">
                  <c:v>5.5091508210179994</c:v>
                </c:pt>
                <c:pt idx="148">
                  <c:v>6.0940227383662497</c:v>
                </c:pt>
                <c:pt idx="149">
                  <c:v>6.1795502325180003</c:v>
                </c:pt>
                <c:pt idx="150">
                  <c:v>6.4058597613281245</c:v>
                </c:pt>
                <c:pt idx="151">
                  <c:v>5.53127277375975</c:v>
                </c:pt>
                <c:pt idx="152">
                  <c:v>5.6641530585779991</c:v>
                </c:pt>
                <c:pt idx="153">
                  <c:v>6.2731550573081245</c:v>
                </c:pt>
                <c:pt idx="154">
                  <c:v>6.0083012458499994</c:v>
                </c:pt>
                <c:pt idx="155">
                  <c:v>6.3825781158314996</c:v>
                </c:pt>
                <c:pt idx="156">
                  <c:v>6.4637774819145006</c:v>
                </c:pt>
                <c:pt idx="157">
                  <c:v>7.4176085039489976</c:v>
                </c:pt>
                <c:pt idx="158">
                  <c:v>5.8918162785074992</c:v>
                </c:pt>
                <c:pt idx="159">
                  <c:v>6.4032499921905002</c:v>
                </c:pt>
                <c:pt idx="160">
                  <c:v>6.7155014103929975</c:v>
                </c:pt>
                <c:pt idx="161">
                  <c:v>6.6121604461642489</c:v>
                </c:pt>
                <c:pt idx="162">
                  <c:v>6.9749901848025004</c:v>
                </c:pt>
                <c:pt idx="163">
                  <c:v>6.8900999384429991</c:v>
                </c:pt>
                <c:pt idx="164">
                  <c:v>6.833252278455749</c:v>
                </c:pt>
                <c:pt idx="165">
                  <c:v>7.4979140041499983</c:v>
                </c:pt>
                <c:pt idx="166">
                  <c:v>7.1570588777234985</c:v>
                </c:pt>
                <c:pt idx="167">
                  <c:v>7.5816893738324973</c:v>
                </c:pt>
                <c:pt idx="168">
                  <c:v>6.9425200155037476</c:v>
                </c:pt>
                <c:pt idx="169">
                  <c:v>7.234950448908001</c:v>
                </c:pt>
                <c:pt idx="170">
                  <c:v>7.2778228596247487</c:v>
                </c:pt>
                <c:pt idx="171">
                  <c:v>6.6267324245812507</c:v>
                </c:pt>
                <c:pt idx="172">
                  <c:v>6.3776937772619995</c:v>
                </c:pt>
                <c:pt idx="173">
                  <c:v>7.1467524076500002</c:v>
                </c:pt>
                <c:pt idx="174">
                  <c:v>5.3770931874922496</c:v>
                </c:pt>
                <c:pt idx="175">
                  <c:v>5.6284819162650006</c:v>
                </c:pt>
                <c:pt idx="176">
                  <c:v>5.9812151450849989</c:v>
                </c:pt>
                <c:pt idx="177">
                  <c:v>6.1681073986068737</c:v>
                </c:pt>
                <c:pt idx="178">
                  <c:v>6.3308984249339995</c:v>
                </c:pt>
                <c:pt idx="179">
                  <c:v>6.3066793253152511</c:v>
                </c:pt>
                <c:pt idx="180">
                  <c:v>6.0830127172619965</c:v>
                </c:pt>
                <c:pt idx="181">
                  <c:v>5.8443984124402508</c:v>
                </c:pt>
                <c:pt idx="182">
                  <c:v>5.894534711286</c:v>
                </c:pt>
                <c:pt idx="183">
                  <c:v>4.7439918033239996</c:v>
                </c:pt>
                <c:pt idx="184">
                  <c:v>6.3466785956969991</c:v>
                </c:pt>
                <c:pt idx="185">
                  <c:v>6.9238593373792492</c:v>
                </c:pt>
                <c:pt idx="186">
                  <c:v>6.9109081047922514</c:v>
                </c:pt>
                <c:pt idx="187">
                  <c:v>5.9366814698924992</c:v>
                </c:pt>
                <c:pt idx="188">
                  <c:v>6.8321951101530001</c:v>
                </c:pt>
                <c:pt idx="189">
                  <c:v>7.0781801249879992</c:v>
                </c:pt>
                <c:pt idx="190">
                  <c:v>6.7174021032299986</c:v>
                </c:pt>
                <c:pt idx="191">
                  <c:v>6.7272997033327497</c:v>
                </c:pt>
                <c:pt idx="192">
                  <c:v>6.5197926679072493</c:v>
                </c:pt>
                <c:pt idx="193">
                  <c:v>6.3922583886524995</c:v>
                </c:pt>
                <c:pt idx="194">
                  <c:v>6.3232072492680009</c:v>
                </c:pt>
                <c:pt idx="195">
                  <c:v>5.865803307935999</c:v>
                </c:pt>
                <c:pt idx="196">
                  <c:v>6.2863094970427484</c:v>
                </c:pt>
                <c:pt idx="197">
                  <c:v>6.6696637715099998</c:v>
                </c:pt>
                <c:pt idx="198">
                  <c:v>6.5259772866539985</c:v>
                </c:pt>
                <c:pt idx="199">
                  <c:v>6.7949768922749989</c:v>
                </c:pt>
                <c:pt idx="200">
                  <c:v>6.6195311561774988</c:v>
                </c:pt>
                <c:pt idx="201">
                  <c:v>6.5545834505535012</c:v>
                </c:pt>
                <c:pt idx="202">
                  <c:v>6.3566019803925018</c:v>
                </c:pt>
                <c:pt idx="203">
                  <c:v>6.3542371648859977</c:v>
                </c:pt>
                <c:pt idx="204">
                  <c:v>6.4997801404199986</c:v>
                </c:pt>
                <c:pt idx="205">
                  <c:v>6.3502295024699977</c:v>
                </c:pt>
                <c:pt idx="206">
                  <c:v>5.1808834872044995</c:v>
                </c:pt>
                <c:pt idx="207">
                  <c:v>4.9893186971249994</c:v>
                </c:pt>
                <c:pt idx="208">
                  <c:v>4.9654347972119997</c:v>
                </c:pt>
                <c:pt idx="209">
                  <c:v>4.6541435481300004</c:v>
                </c:pt>
                <c:pt idx="210">
                  <c:v>5.8989991293449977</c:v>
                </c:pt>
                <c:pt idx="211">
                  <c:v>6.2876613464054998</c:v>
                </c:pt>
                <c:pt idx="212">
                  <c:v>4.3327324603125001</c:v>
                </c:pt>
                <c:pt idx="213">
                  <c:v>5.3749862179132499</c:v>
                </c:pt>
                <c:pt idx="214">
                  <c:v>5.37846345442125</c:v>
                </c:pt>
                <c:pt idx="215">
                  <c:v>5.4533566458202491</c:v>
                </c:pt>
                <c:pt idx="216">
                  <c:v>5.890048192147499</c:v>
                </c:pt>
                <c:pt idx="217">
                  <c:v>5.9126465459362496</c:v>
                </c:pt>
                <c:pt idx="218">
                  <c:v>5.585016459914999</c:v>
                </c:pt>
                <c:pt idx="219">
                  <c:v>5.6874033942120006</c:v>
                </c:pt>
                <c:pt idx="220">
                  <c:v>5.2766658822442496</c:v>
                </c:pt>
                <c:pt idx="221">
                  <c:v>5.6951387720369988</c:v>
                </c:pt>
                <c:pt idx="222">
                  <c:v>5.6811672062797482</c:v>
                </c:pt>
                <c:pt idx="223">
                  <c:v>5.901386045930999</c:v>
                </c:pt>
                <c:pt idx="224">
                  <c:v>5.8215569467769992</c:v>
                </c:pt>
                <c:pt idx="225">
                  <c:v>5.7409174747079996</c:v>
                </c:pt>
                <c:pt idx="226">
                  <c:v>5.6558872548449992</c:v>
                </c:pt>
                <c:pt idx="227">
                  <c:v>5.2429912041127498</c:v>
                </c:pt>
                <c:pt idx="228">
                  <c:v>5.3825116354829987</c:v>
                </c:pt>
                <c:pt idx="229">
                  <c:v>5.0709527177714993</c:v>
                </c:pt>
                <c:pt idx="230">
                  <c:v>5.1989658537487493</c:v>
                </c:pt>
                <c:pt idx="231">
                  <c:v>5.4296311369770001</c:v>
                </c:pt>
                <c:pt idx="232">
                  <c:v>5.4142672032112502</c:v>
                </c:pt>
                <c:pt idx="233">
                  <c:v>5.5326074333940003</c:v>
                </c:pt>
                <c:pt idx="234">
                  <c:v>5.6009660722875001</c:v>
                </c:pt>
                <c:pt idx="235">
                  <c:v>5.5734649623629986</c:v>
                </c:pt>
                <c:pt idx="236">
                  <c:v>5.4975330202274995</c:v>
                </c:pt>
                <c:pt idx="237">
                  <c:v>5.3505387404729996</c:v>
                </c:pt>
                <c:pt idx="238">
                  <c:v>5.0829057182677495</c:v>
                </c:pt>
                <c:pt idx="239">
                  <c:v>4.9828209797520007</c:v>
                </c:pt>
                <c:pt idx="240">
                  <c:v>5.0747172683129991</c:v>
                </c:pt>
                <c:pt idx="241">
                  <c:v>3.8448069281909993</c:v>
                </c:pt>
                <c:pt idx="242">
                  <c:v>4.7698770787694995</c:v>
                </c:pt>
                <c:pt idx="243">
                  <c:v>4.1466045357899999</c:v>
                </c:pt>
                <c:pt idx="244">
                  <c:v>5.0227576304084991</c:v>
                </c:pt>
                <c:pt idx="245">
                  <c:v>4.6765000178819989</c:v>
                </c:pt>
                <c:pt idx="246">
                  <c:v>4.4854140845249981</c:v>
                </c:pt>
                <c:pt idx="247">
                  <c:v>3.8338650520818738</c:v>
                </c:pt>
                <c:pt idx="248">
                  <c:v>3.6616736999407502</c:v>
                </c:pt>
                <c:pt idx="249">
                  <c:v>3.9216044959402487</c:v>
                </c:pt>
                <c:pt idx="250">
                  <c:v>4.2340364062919997</c:v>
                </c:pt>
                <c:pt idx="251">
                  <c:v>4.1723596604339992</c:v>
                </c:pt>
                <c:pt idx="252">
                  <c:v>3.5267245085137495</c:v>
                </c:pt>
                <c:pt idx="253">
                  <c:v>4.350685903892999</c:v>
                </c:pt>
                <c:pt idx="254">
                  <c:v>4.4422064741024991</c:v>
                </c:pt>
                <c:pt idx="255">
                  <c:v>4.1936429999924991</c:v>
                </c:pt>
                <c:pt idx="256">
                  <c:v>4.0227500862719996</c:v>
                </c:pt>
                <c:pt idx="257">
                  <c:v>3.4621562047544989</c:v>
                </c:pt>
                <c:pt idx="258">
                  <c:v>3.3759951463237492</c:v>
                </c:pt>
                <c:pt idx="259">
                  <c:v>3.6065757087472501</c:v>
                </c:pt>
                <c:pt idx="260">
                  <c:v>3.6017355723367492</c:v>
                </c:pt>
                <c:pt idx="261">
                  <c:v>3.7999712049120005</c:v>
                </c:pt>
                <c:pt idx="262">
                  <c:v>2.8896295820636242</c:v>
                </c:pt>
                <c:pt idx="263">
                  <c:v>2.7916333955606247</c:v>
                </c:pt>
                <c:pt idx="264">
                  <c:v>3.2334984362474994</c:v>
                </c:pt>
                <c:pt idx="265">
                  <c:v>2.3433553583054993</c:v>
                </c:pt>
                <c:pt idx="266">
                  <c:v>3.8835648546074997</c:v>
                </c:pt>
                <c:pt idx="267">
                  <c:v>3.2483650957244996</c:v>
                </c:pt>
                <c:pt idx="268">
                  <c:v>2.3957054486144993</c:v>
                </c:pt>
                <c:pt idx="269">
                  <c:v>3.7314431244089987</c:v>
                </c:pt>
                <c:pt idx="270">
                  <c:v>3.6618541920899998</c:v>
                </c:pt>
                <c:pt idx="271">
                  <c:v>3.1627528807679992</c:v>
                </c:pt>
                <c:pt idx="272">
                  <c:v>3.3024353867212493</c:v>
                </c:pt>
                <c:pt idx="273">
                  <c:v>1.1864706683647497</c:v>
                </c:pt>
                <c:pt idx="274">
                  <c:v>3.0931878912851252</c:v>
                </c:pt>
                <c:pt idx="275">
                  <c:v>0.91496627373375006</c:v>
                </c:pt>
                <c:pt idx="276">
                  <c:v>0.91024032623399986</c:v>
                </c:pt>
                <c:pt idx="277">
                  <c:v>1.6173643648364999</c:v>
                </c:pt>
                <c:pt idx="278">
                  <c:v>1.6446518309925</c:v>
                </c:pt>
                <c:pt idx="279">
                  <c:v>1.1716518945599999</c:v>
                </c:pt>
                <c:pt idx="280">
                  <c:v>0.95253442537049982</c:v>
                </c:pt>
                <c:pt idx="281">
                  <c:v>2.5718436852030004</c:v>
                </c:pt>
                <c:pt idx="282">
                  <c:v>1.8304040371634998</c:v>
                </c:pt>
                <c:pt idx="283">
                  <c:v>0.78867702195749989</c:v>
                </c:pt>
                <c:pt idx="284">
                  <c:v>1.8962726210999998</c:v>
                </c:pt>
                <c:pt idx="285">
                  <c:v>1.9339549616475</c:v>
                </c:pt>
                <c:pt idx="286">
                  <c:v>2.2735012130324996</c:v>
                </c:pt>
                <c:pt idx="287">
                  <c:v>2.4799731812347496</c:v>
                </c:pt>
                <c:pt idx="288">
                  <c:v>2.5197440737949997</c:v>
                </c:pt>
                <c:pt idx="289">
                  <c:v>2.2861909161787497</c:v>
                </c:pt>
                <c:pt idx="290">
                  <c:v>2.09791181991825</c:v>
                </c:pt>
                <c:pt idx="291">
                  <c:v>1.8758917422877499</c:v>
                </c:pt>
                <c:pt idx="292">
                  <c:v>1.3578903244799998</c:v>
                </c:pt>
                <c:pt idx="293">
                  <c:v>2.2057614043649996</c:v>
                </c:pt>
                <c:pt idx="294">
                  <c:v>2.0196629479484995</c:v>
                </c:pt>
                <c:pt idx="295">
                  <c:v>1.8225286858349998</c:v>
                </c:pt>
                <c:pt idx="296">
                  <c:v>1.860144723144</c:v>
                </c:pt>
                <c:pt idx="297">
                  <c:v>2.0405705691554998</c:v>
                </c:pt>
                <c:pt idx="298">
                  <c:v>2.15883344556</c:v>
                </c:pt>
                <c:pt idx="299">
                  <c:v>1.9450791716624996</c:v>
                </c:pt>
                <c:pt idx="300">
                  <c:v>1.6759985287499997</c:v>
                </c:pt>
                <c:pt idx="301">
                  <c:v>1.8105425337194996</c:v>
                </c:pt>
                <c:pt idx="302">
                  <c:v>1.8793431942029994</c:v>
                </c:pt>
                <c:pt idx="303">
                  <c:v>1.4308238868299996</c:v>
                </c:pt>
                <c:pt idx="304">
                  <c:v>1.577840267664</c:v>
                </c:pt>
                <c:pt idx="305">
                  <c:v>1.2848094215999999</c:v>
                </c:pt>
                <c:pt idx="306">
                  <c:v>1.3230958583204999</c:v>
                </c:pt>
                <c:pt idx="307">
                  <c:v>1.4465156532749996</c:v>
                </c:pt>
                <c:pt idx="308">
                  <c:v>1.2681599417099998</c:v>
                </c:pt>
                <c:pt idx="309">
                  <c:v>1.3828203421559999</c:v>
                </c:pt>
                <c:pt idx="310">
                  <c:v>1.3908577680675003</c:v>
                </c:pt>
                <c:pt idx="311">
                  <c:v>1.4351704324649999</c:v>
                </c:pt>
                <c:pt idx="312">
                  <c:v>0.93522928012199991</c:v>
                </c:pt>
                <c:pt idx="313">
                  <c:v>1.3745103362639997</c:v>
                </c:pt>
                <c:pt idx="314">
                  <c:v>1.449403527663</c:v>
                </c:pt>
                <c:pt idx="315">
                  <c:v>1.623191682798</c:v>
                </c:pt>
                <c:pt idx="316">
                  <c:v>1.4601741204059995</c:v>
                </c:pt>
                <c:pt idx="317">
                  <c:v>1.6807428938160001</c:v>
                </c:pt>
                <c:pt idx="318">
                  <c:v>1.4168265364800001</c:v>
                </c:pt>
                <c:pt idx="319">
                  <c:v>1.4053487091929999</c:v>
                </c:pt>
                <c:pt idx="320">
                  <c:v>1.4800356238500001</c:v>
                </c:pt>
                <c:pt idx="321">
                  <c:v>1.2881835197369997</c:v>
                </c:pt>
                <c:pt idx="322">
                  <c:v>1.329276793554</c:v>
                </c:pt>
                <c:pt idx="323">
                  <c:v>1.2964861586024998</c:v>
                </c:pt>
                <c:pt idx="324">
                  <c:v>1.3355387660789997</c:v>
                </c:pt>
                <c:pt idx="325">
                  <c:v>0.8677546844084999</c:v>
                </c:pt>
                <c:pt idx="326">
                  <c:v>1.1975248916279999</c:v>
                </c:pt>
                <c:pt idx="327">
                  <c:v>1.534964173434</c:v>
                </c:pt>
                <c:pt idx="328">
                  <c:v>1.42389888192</c:v>
                </c:pt>
                <c:pt idx="329">
                  <c:v>1.36304724303</c:v>
                </c:pt>
                <c:pt idx="330">
                  <c:v>1.4310448976249999</c:v>
                </c:pt>
                <c:pt idx="331">
                  <c:v>1.2325624696619997</c:v>
                </c:pt>
                <c:pt idx="332">
                  <c:v>1.3960809898559998</c:v>
                </c:pt>
                <c:pt idx="333">
                  <c:v>1.515338414838</c:v>
                </c:pt>
                <c:pt idx="334">
                  <c:v>1.38190683087</c:v>
                </c:pt>
                <c:pt idx="335">
                  <c:v>1.51495532946</c:v>
                </c:pt>
                <c:pt idx="336">
                  <c:v>1.36260522144</c:v>
                </c:pt>
                <c:pt idx="337">
                  <c:v>1.2361428445409997</c:v>
                </c:pt>
                <c:pt idx="338">
                  <c:v>1.4851925423999999</c:v>
                </c:pt>
                <c:pt idx="339">
                  <c:v>1.3215561497819996</c:v>
                </c:pt>
                <c:pt idx="340">
                  <c:v>1.4573157141239999</c:v>
                </c:pt>
                <c:pt idx="341">
                  <c:v>1.154928744405</c:v>
                </c:pt>
                <c:pt idx="342">
                  <c:v>1.1410197983729997</c:v>
                </c:pt>
                <c:pt idx="343">
                  <c:v>0.77203490909399997</c:v>
                </c:pt>
                <c:pt idx="344">
                  <c:v>1.1814353057519997</c:v>
                </c:pt>
                <c:pt idx="345">
                  <c:v>1.3577429839500001</c:v>
                </c:pt>
                <c:pt idx="346">
                  <c:v>1.1362901673600001</c:v>
                </c:pt>
                <c:pt idx="347">
                  <c:v>1.090437794424</c:v>
                </c:pt>
                <c:pt idx="348">
                  <c:v>1.3382203637250003</c:v>
                </c:pt>
                <c:pt idx="349">
                  <c:v>0.99005469133499968</c:v>
                </c:pt>
                <c:pt idx="350">
                  <c:v>1.4020924834799997</c:v>
                </c:pt>
                <c:pt idx="351">
                  <c:v>1.3036395413339996</c:v>
                </c:pt>
                <c:pt idx="352">
                  <c:v>1.406335890744</c:v>
                </c:pt>
                <c:pt idx="353">
                  <c:v>1.15750720368</c:v>
                </c:pt>
                <c:pt idx="354">
                  <c:v>1.0716371427959999</c:v>
                </c:pt>
                <c:pt idx="355">
                  <c:v>1.1190513253499996</c:v>
                </c:pt>
                <c:pt idx="356">
                  <c:v>0.94110816726899971</c:v>
                </c:pt>
                <c:pt idx="357">
                  <c:v>0.98240771782799996</c:v>
                </c:pt>
                <c:pt idx="358">
                  <c:v>0.93697526540249998</c:v>
                </c:pt>
                <c:pt idx="359">
                  <c:v>0.97733920359600002</c:v>
                </c:pt>
                <c:pt idx="360">
                  <c:v>0.68573019364650001</c:v>
                </c:pt>
                <c:pt idx="361">
                  <c:v>1.0527186187439999</c:v>
                </c:pt>
                <c:pt idx="362">
                  <c:v>1.0998381202379999</c:v>
                </c:pt>
                <c:pt idx="363">
                  <c:v>1.0468544656500001</c:v>
                </c:pt>
                <c:pt idx="364">
                  <c:v>1.0879477394669999</c:v>
                </c:pt>
              </c:numCache>
            </c:numRef>
          </c:xVal>
          <c:yVal>
            <c:numRef>
              <c:f>'2010'!$S$4:$S$368</c:f>
              <c:numCache>
                <c:formatCode>0.0</c:formatCode>
                <c:ptCount val="365"/>
                <c:pt idx="0">
                  <c:v>1.4020437527663521</c:v>
                </c:pt>
                <c:pt idx="1">
                  <c:v>0.68995871314011936</c:v>
                </c:pt>
                <c:pt idx="2">
                  <c:v>1.2314594660358962</c:v>
                </c:pt>
                <c:pt idx="3">
                  <c:v>1.3780218095440524</c:v>
                </c:pt>
                <c:pt idx="4">
                  <c:v>0.36908223512875515</c:v>
                </c:pt>
                <c:pt idx="5">
                  <c:v>0.35375487539660549</c:v>
                </c:pt>
                <c:pt idx="6">
                  <c:v>0.17911877887858485</c:v>
                </c:pt>
                <c:pt idx="7">
                  <c:v>0.44328527017566394</c:v>
                </c:pt>
                <c:pt idx="8">
                  <c:v>1.5112307452316427</c:v>
                </c:pt>
                <c:pt idx="9">
                  <c:v>0.41582117891316517</c:v>
                </c:pt>
                <c:pt idx="10">
                  <c:v>0.5821278122295076</c:v>
                </c:pt>
                <c:pt idx="11">
                  <c:v>1.5087353443682765</c:v>
                </c:pt>
                <c:pt idx="12">
                  <c:v>0.74714060028316265</c:v>
                </c:pt>
                <c:pt idx="13">
                  <c:v>1.7202885997737523</c:v>
                </c:pt>
                <c:pt idx="14">
                  <c:v>1.9194242518097011</c:v>
                </c:pt>
                <c:pt idx="15">
                  <c:v>2.3050786682995947</c:v>
                </c:pt>
                <c:pt idx="16">
                  <c:v>2.4333200813337439</c:v>
                </c:pt>
                <c:pt idx="17">
                  <c:v>0.65937473189685403</c:v>
                </c:pt>
                <c:pt idx="18">
                  <c:v>0.82229238935591509</c:v>
                </c:pt>
                <c:pt idx="19">
                  <c:v>0.36207787234751027</c:v>
                </c:pt>
                <c:pt idx="20">
                  <c:v>2.3642076267531551</c:v>
                </c:pt>
                <c:pt idx="21">
                  <c:v>1.1309912801436894</c:v>
                </c:pt>
                <c:pt idx="22">
                  <c:v>0.30516539590981018</c:v>
                </c:pt>
                <c:pt idx="23">
                  <c:v>0.90680966567290966</c:v>
                </c:pt>
                <c:pt idx="24">
                  <c:v>0.67316763734960627</c:v>
                </c:pt>
                <c:pt idx="25">
                  <c:v>0.5266585020286243</c:v>
                </c:pt>
                <c:pt idx="26">
                  <c:v>-0.96644233039362537</c:v>
                </c:pt>
                <c:pt idx="27">
                  <c:v>-1.1961098728512178</c:v>
                </c:pt>
                <c:pt idx="28">
                  <c:v>0.83951724262402083</c:v>
                </c:pt>
                <c:pt idx="29">
                  <c:v>1.406378152255273</c:v>
                </c:pt>
                <c:pt idx="30">
                  <c:v>1.9024602986697254</c:v>
                </c:pt>
                <c:pt idx="31">
                  <c:v>2.0302836462141194</c:v>
                </c:pt>
                <c:pt idx="32">
                  <c:v>0.33734137192511149</c:v>
                </c:pt>
                <c:pt idx="33">
                  <c:v>0.5281255354283837</c:v>
                </c:pt>
                <c:pt idx="34">
                  <c:v>1.764034862211183</c:v>
                </c:pt>
                <c:pt idx="35">
                  <c:v>0.73559873873260362</c:v>
                </c:pt>
                <c:pt idx="36">
                  <c:v>0.31534831459066148</c:v>
                </c:pt>
                <c:pt idx="37">
                  <c:v>0.27937393660610349</c:v>
                </c:pt>
                <c:pt idx="38">
                  <c:v>0.4427302835171284</c:v>
                </c:pt>
                <c:pt idx="39">
                  <c:v>0.6659477505046193</c:v>
                </c:pt>
                <c:pt idx="40">
                  <c:v>1.2545682621007843</c:v>
                </c:pt>
                <c:pt idx="41">
                  <c:v>1.6310843774533792</c:v>
                </c:pt>
                <c:pt idx="42">
                  <c:v>1.6709837272850643</c:v>
                </c:pt>
                <c:pt idx="43">
                  <c:v>1.1824271113836933</c:v>
                </c:pt>
                <c:pt idx="44">
                  <c:v>2.8163499061215269</c:v>
                </c:pt>
                <c:pt idx="45">
                  <c:v>2.2723989985946718</c:v>
                </c:pt>
                <c:pt idx="46">
                  <c:v>3.4247491154652012</c:v>
                </c:pt>
                <c:pt idx="47">
                  <c:v>3.7154418104064266</c:v>
                </c:pt>
                <c:pt idx="48">
                  <c:v>2.5648172382830161</c:v>
                </c:pt>
                <c:pt idx="49">
                  <c:v>3.3728010950883354</c:v>
                </c:pt>
                <c:pt idx="50">
                  <c:v>3.5244587297675269</c:v>
                </c:pt>
                <c:pt idx="51">
                  <c:v>2.5300057625051884</c:v>
                </c:pt>
                <c:pt idx="52">
                  <c:v>3.0603603473577654</c:v>
                </c:pt>
                <c:pt idx="53">
                  <c:v>2.5510611233983522</c:v>
                </c:pt>
                <c:pt idx="54">
                  <c:v>2.8607039902062117</c:v>
                </c:pt>
                <c:pt idx="55">
                  <c:v>2.1272605013685224</c:v>
                </c:pt>
                <c:pt idx="56">
                  <c:v>1.9300271397283222</c:v>
                </c:pt>
                <c:pt idx="57">
                  <c:v>1.9518394169917967</c:v>
                </c:pt>
                <c:pt idx="58">
                  <c:v>1.7594297938337975</c:v>
                </c:pt>
                <c:pt idx="59">
                  <c:v>1.8457639925642464</c:v>
                </c:pt>
                <c:pt idx="60">
                  <c:v>2.7342607508055639</c:v>
                </c:pt>
                <c:pt idx="61">
                  <c:v>1.9068610522632576</c:v>
                </c:pt>
                <c:pt idx="62">
                  <c:v>3.0219248840944886</c:v>
                </c:pt>
                <c:pt idx="63">
                  <c:v>2.1130794586468218</c:v>
                </c:pt>
                <c:pt idx="64">
                  <c:v>4.1541186458571424</c:v>
                </c:pt>
                <c:pt idx="65">
                  <c:v>3.246682514436404</c:v>
                </c:pt>
                <c:pt idx="66">
                  <c:v>0.88362718424907372</c:v>
                </c:pt>
                <c:pt idx="67">
                  <c:v>3.6747919283647525</c:v>
                </c:pt>
                <c:pt idx="68">
                  <c:v>3.8653931008889604</c:v>
                </c:pt>
                <c:pt idx="69">
                  <c:v>5.0029031430732749</c:v>
                </c:pt>
                <c:pt idx="70">
                  <c:v>4.4703252857919127</c:v>
                </c:pt>
                <c:pt idx="71">
                  <c:v>4.8168427986708107</c:v>
                </c:pt>
                <c:pt idx="72">
                  <c:v>3.7299978812232482</c:v>
                </c:pt>
                <c:pt idx="73">
                  <c:v>4.2386632866243463</c:v>
                </c:pt>
                <c:pt idx="74">
                  <c:v>4.8549394998384141</c:v>
                </c:pt>
                <c:pt idx="75">
                  <c:v>4.901951224701496</c:v>
                </c:pt>
                <c:pt idx="76">
                  <c:v>2.6432164791470383</c:v>
                </c:pt>
                <c:pt idx="77">
                  <c:v>0.86633939190756892</c:v>
                </c:pt>
                <c:pt idx="78">
                  <c:v>3.9450057834190684</c:v>
                </c:pt>
                <c:pt idx="79">
                  <c:v>2.7575750354440323</c:v>
                </c:pt>
                <c:pt idx="80">
                  <c:v>4.8131125686452636</c:v>
                </c:pt>
                <c:pt idx="81">
                  <c:v>5.4848902458756248</c:v>
                </c:pt>
                <c:pt idx="82">
                  <c:v>6.0210065004313629</c:v>
                </c:pt>
                <c:pt idx="83">
                  <c:v>5.4604534386470389</c:v>
                </c:pt>
                <c:pt idx="84">
                  <c:v>4.2054231261993351</c:v>
                </c:pt>
                <c:pt idx="85">
                  <c:v>5.8272878519347815</c:v>
                </c:pt>
                <c:pt idx="86">
                  <c:v>4.7649832343108924</c:v>
                </c:pt>
                <c:pt idx="87">
                  <c:v>3.8323853665540666</c:v>
                </c:pt>
                <c:pt idx="88">
                  <c:v>5.2759735732731015</c:v>
                </c:pt>
                <c:pt idx="89">
                  <c:v>4.5533346517682016</c:v>
                </c:pt>
                <c:pt idx="90">
                  <c:v>3.2175283708249349</c:v>
                </c:pt>
                <c:pt idx="91">
                  <c:v>1.2239284395763579</c:v>
                </c:pt>
                <c:pt idx="92">
                  <c:v>2.551019028116174</c:v>
                </c:pt>
                <c:pt idx="93">
                  <c:v>6.2217498168953114</c:v>
                </c:pt>
                <c:pt idx="94">
                  <c:v>2.4192078457608313</c:v>
                </c:pt>
                <c:pt idx="95">
                  <c:v>5.6819802717408674</c:v>
                </c:pt>
                <c:pt idx="96">
                  <c:v>5.2829464247042042</c:v>
                </c:pt>
                <c:pt idx="97">
                  <c:v>5.8866191798835947</c:v>
                </c:pt>
                <c:pt idx="98">
                  <c:v>3.9842686423830953</c:v>
                </c:pt>
                <c:pt idx="99">
                  <c:v>4.6698169909596974</c:v>
                </c:pt>
                <c:pt idx="100">
                  <c:v>3.0261789327866588</c:v>
                </c:pt>
                <c:pt idx="101">
                  <c:v>6.7453076478096374</c:v>
                </c:pt>
                <c:pt idx="102">
                  <c:v>5.129274910782172</c:v>
                </c:pt>
                <c:pt idx="103">
                  <c:v>6.1172166666311565</c:v>
                </c:pt>
                <c:pt idx="104">
                  <c:v>2.273639287541648</c:v>
                </c:pt>
                <c:pt idx="105">
                  <c:v>7.7306026743821059</c:v>
                </c:pt>
                <c:pt idx="106">
                  <c:v>6.6177421704426749</c:v>
                </c:pt>
                <c:pt idx="107">
                  <c:v>7.635765673159522</c:v>
                </c:pt>
                <c:pt idx="108">
                  <c:v>7.272104263861916</c:v>
                </c:pt>
                <c:pt idx="109">
                  <c:v>8.4570895658744139</c:v>
                </c:pt>
                <c:pt idx="110">
                  <c:v>5.7204694427597591</c:v>
                </c:pt>
                <c:pt idx="111">
                  <c:v>5.8705978636827716</c:v>
                </c:pt>
                <c:pt idx="112">
                  <c:v>5.3607168637882125</c:v>
                </c:pt>
                <c:pt idx="113">
                  <c:v>6.4575940162605132</c:v>
                </c:pt>
                <c:pt idx="114">
                  <c:v>2.5845755807131479</c:v>
                </c:pt>
                <c:pt idx="115">
                  <c:v>8.2881563419392723</c:v>
                </c:pt>
                <c:pt idx="116">
                  <c:v>8.119728089445605</c:v>
                </c:pt>
                <c:pt idx="117">
                  <c:v>5.0544142705260056</c:v>
                </c:pt>
                <c:pt idx="118">
                  <c:v>6.2174242243983153</c:v>
                </c:pt>
                <c:pt idx="119">
                  <c:v>4.6341453535798465</c:v>
                </c:pt>
                <c:pt idx="120">
                  <c:v>6.6125787496531174</c:v>
                </c:pt>
                <c:pt idx="121">
                  <c:v>4.3629775006190732</c:v>
                </c:pt>
                <c:pt idx="122">
                  <c:v>3.5464837124241164</c:v>
                </c:pt>
                <c:pt idx="123">
                  <c:v>6.8940926348662819</c:v>
                </c:pt>
                <c:pt idx="124">
                  <c:v>5.7754305566405604</c:v>
                </c:pt>
                <c:pt idx="125">
                  <c:v>4.3458929006346754</c:v>
                </c:pt>
                <c:pt idx="126">
                  <c:v>7.3509156852423629</c:v>
                </c:pt>
                <c:pt idx="127">
                  <c:v>8.0652795704344626</c:v>
                </c:pt>
                <c:pt idx="128">
                  <c:v>10.154230303975512</c:v>
                </c:pt>
                <c:pt idx="129">
                  <c:v>9.8355939106110082</c:v>
                </c:pt>
                <c:pt idx="130">
                  <c:v>8.8947901507304259</c:v>
                </c:pt>
                <c:pt idx="131">
                  <c:v>9.9951044047029036</c:v>
                </c:pt>
                <c:pt idx="132">
                  <c:v>10.251171882545405</c:v>
                </c:pt>
                <c:pt idx="133">
                  <c:v>11.710604242920336</c:v>
                </c:pt>
                <c:pt idx="134">
                  <c:v>13.333652235413048</c:v>
                </c:pt>
                <c:pt idx="135">
                  <c:v>9.7920402600570267</c:v>
                </c:pt>
                <c:pt idx="136">
                  <c:v>11.155897478009964</c:v>
                </c:pt>
                <c:pt idx="137">
                  <c:v>9.0422862774946591</c:v>
                </c:pt>
                <c:pt idx="138">
                  <c:v>8.0577972472153085</c:v>
                </c:pt>
                <c:pt idx="139">
                  <c:v>8.9926345257312903</c:v>
                </c:pt>
                <c:pt idx="140">
                  <c:v>9.7492705735162222</c:v>
                </c:pt>
                <c:pt idx="141">
                  <c:v>9.7857425970612297</c:v>
                </c:pt>
                <c:pt idx="142">
                  <c:v>9.8644148479951372</c:v>
                </c:pt>
                <c:pt idx="143">
                  <c:v>9.2767074490289563</c:v>
                </c:pt>
                <c:pt idx="144">
                  <c:v>11.14207192512732</c:v>
                </c:pt>
                <c:pt idx="145">
                  <c:v>6.8770344177433387</c:v>
                </c:pt>
                <c:pt idx="146">
                  <c:v>11.069419116901681</c:v>
                </c:pt>
                <c:pt idx="147">
                  <c:v>7.7457472084005818</c:v>
                </c:pt>
                <c:pt idx="148">
                  <c:v>11.340061857053898</c:v>
                </c:pt>
                <c:pt idx="149">
                  <c:v>10.465230851657536</c:v>
                </c:pt>
                <c:pt idx="150">
                  <c:v>10.668640998139111</c:v>
                </c:pt>
                <c:pt idx="151">
                  <c:v>9.7618690466596174</c:v>
                </c:pt>
                <c:pt idx="152">
                  <c:v>9.8450886599217089</c:v>
                </c:pt>
                <c:pt idx="153">
                  <c:v>11.139606200907469</c:v>
                </c:pt>
                <c:pt idx="154">
                  <c:v>11.699160922484921</c:v>
                </c:pt>
                <c:pt idx="155">
                  <c:v>14.149675077569979</c:v>
                </c:pt>
                <c:pt idx="156">
                  <c:v>11.737023840624429</c:v>
                </c:pt>
                <c:pt idx="157">
                  <c:v>10.657787118857742</c:v>
                </c:pt>
                <c:pt idx="158">
                  <c:v>10.818765586788828</c:v>
                </c:pt>
                <c:pt idx="159">
                  <c:v>11.660071989779476</c:v>
                </c:pt>
                <c:pt idx="160">
                  <c:v>12.381024577960924</c:v>
                </c:pt>
                <c:pt idx="161">
                  <c:v>12.158380086388497</c:v>
                </c:pt>
                <c:pt idx="162">
                  <c:v>12.545402476986352</c:v>
                </c:pt>
                <c:pt idx="163">
                  <c:v>12.296221382028996</c:v>
                </c:pt>
                <c:pt idx="164">
                  <c:v>11.340344543914922</c:v>
                </c:pt>
                <c:pt idx="165">
                  <c:v>11.965403471235584</c:v>
                </c:pt>
                <c:pt idx="166">
                  <c:v>14.634283979891411</c:v>
                </c:pt>
                <c:pt idx="167">
                  <c:v>13.757638718583065</c:v>
                </c:pt>
                <c:pt idx="168">
                  <c:v>14.084698869215361</c:v>
                </c:pt>
                <c:pt idx="169">
                  <c:v>13.143047673791994</c:v>
                </c:pt>
                <c:pt idx="170">
                  <c:v>13.243504195680147</c:v>
                </c:pt>
                <c:pt idx="171">
                  <c:v>15.532286746071664</c:v>
                </c:pt>
                <c:pt idx="172">
                  <c:v>16.247871096780788</c:v>
                </c:pt>
                <c:pt idx="173">
                  <c:v>15.68919252023827</c:v>
                </c:pt>
                <c:pt idx="174">
                  <c:v>10.728416192414915</c:v>
                </c:pt>
                <c:pt idx="175">
                  <c:v>13.097542236905085</c:v>
                </c:pt>
                <c:pt idx="176">
                  <c:v>13.605084609212662</c:v>
                </c:pt>
                <c:pt idx="177">
                  <c:v>15.411122875940062</c:v>
                </c:pt>
                <c:pt idx="178">
                  <c:v>15.346048404713789</c:v>
                </c:pt>
                <c:pt idx="179">
                  <c:v>14.511228617314528</c:v>
                </c:pt>
                <c:pt idx="180">
                  <c:v>12.574957081634077</c:v>
                </c:pt>
                <c:pt idx="181">
                  <c:v>12.148881647885187</c:v>
                </c:pt>
                <c:pt idx="182">
                  <c:v>11.801632577502406</c:v>
                </c:pt>
                <c:pt idx="183">
                  <c:v>9.348574155544112</c:v>
                </c:pt>
                <c:pt idx="184">
                  <c:v>13.494471244166329</c:v>
                </c:pt>
                <c:pt idx="185">
                  <c:v>12.607212760407224</c:v>
                </c:pt>
                <c:pt idx="186">
                  <c:v>13.332632702517802</c:v>
                </c:pt>
                <c:pt idx="187">
                  <c:v>9.8268796419069062</c:v>
                </c:pt>
                <c:pt idx="188">
                  <c:v>16.923579455671071</c:v>
                </c:pt>
                <c:pt idx="189">
                  <c:v>17.066074041104155</c:v>
                </c:pt>
                <c:pt idx="190">
                  <c:v>16.900374882283543</c:v>
                </c:pt>
                <c:pt idx="191">
                  <c:v>14.981875219160793</c:v>
                </c:pt>
                <c:pt idx="192">
                  <c:v>15.020771927028155</c:v>
                </c:pt>
                <c:pt idx="193">
                  <c:v>12.751632534438432</c:v>
                </c:pt>
                <c:pt idx="194">
                  <c:v>10.854932628171147</c:v>
                </c:pt>
                <c:pt idx="195">
                  <c:v>9.7744996830142892</c:v>
                </c:pt>
                <c:pt idx="196">
                  <c:v>14.068791174408871</c:v>
                </c:pt>
                <c:pt idx="197">
                  <c:v>13.884815847325624</c:v>
                </c:pt>
                <c:pt idx="198">
                  <c:v>13.729437225843958</c:v>
                </c:pt>
                <c:pt idx="199">
                  <c:v>15.022344413361044</c:v>
                </c:pt>
                <c:pt idx="200">
                  <c:v>14.18974134829887</c:v>
                </c:pt>
                <c:pt idx="201">
                  <c:v>12.5528117898048</c:v>
                </c:pt>
                <c:pt idx="202">
                  <c:v>12.005378712274213</c:v>
                </c:pt>
                <c:pt idx="203">
                  <c:v>13.894359630417886</c:v>
                </c:pt>
                <c:pt idx="204">
                  <c:v>13.426172795054928</c:v>
                </c:pt>
                <c:pt idx="205">
                  <c:v>12.982817978389411</c:v>
                </c:pt>
                <c:pt idx="206">
                  <c:v>11.748000932700831</c:v>
                </c:pt>
                <c:pt idx="207">
                  <c:v>10.208036790878987</c:v>
                </c:pt>
                <c:pt idx="208">
                  <c:v>10.804377708922729</c:v>
                </c:pt>
                <c:pt idx="209">
                  <c:v>10.535045307505298</c:v>
                </c:pt>
                <c:pt idx="210">
                  <c:v>12.697367305666837</c:v>
                </c:pt>
                <c:pt idx="211">
                  <c:v>14.412572391759674</c:v>
                </c:pt>
                <c:pt idx="212">
                  <c:v>8.7460868028433865</c:v>
                </c:pt>
                <c:pt idx="213">
                  <c:v>9.092590608676538</c:v>
                </c:pt>
                <c:pt idx="214">
                  <c:v>9.964541547538559</c:v>
                </c:pt>
                <c:pt idx="215">
                  <c:v>9.0759891992489017</c:v>
                </c:pt>
                <c:pt idx="216">
                  <c:v>8.7748770516661487</c:v>
                </c:pt>
                <c:pt idx="217">
                  <c:v>9.7937417827944326</c:v>
                </c:pt>
                <c:pt idx="218">
                  <c:v>8.6747094474034618</c:v>
                </c:pt>
                <c:pt idx="219">
                  <c:v>9.6544176565649291</c:v>
                </c:pt>
                <c:pt idx="220">
                  <c:v>9.3840498381578552</c:v>
                </c:pt>
                <c:pt idx="221">
                  <c:v>10.849901488459203</c:v>
                </c:pt>
                <c:pt idx="222">
                  <c:v>11.193155740967528</c:v>
                </c:pt>
                <c:pt idx="223">
                  <c:v>10.030365851189828</c:v>
                </c:pt>
                <c:pt idx="224">
                  <c:v>10.116880440118004</c:v>
                </c:pt>
                <c:pt idx="225">
                  <c:v>9.7067965258508782</c:v>
                </c:pt>
                <c:pt idx="226">
                  <c:v>9.6735497564241886</c:v>
                </c:pt>
                <c:pt idx="227">
                  <c:v>8.9063007775175684</c:v>
                </c:pt>
                <c:pt idx="228">
                  <c:v>9.1866975250000689</c:v>
                </c:pt>
                <c:pt idx="229">
                  <c:v>8.4725991857110134</c:v>
                </c:pt>
                <c:pt idx="230">
                  <c:v>9.303379710612381</c:v>
                </c:pt>
                <c:pt idx="231">
                  <c:v>9.5361394369577965</c:v>
                </c:pt>
                <c:pt idx="232">
                  <c:v>9.5641997042493596</c:v>
                </c:pt>
                <c:pt idx="233">
                  <c:v>9.5428614081249528</c:v>
                </c:pt>
                <c:pt idx="234">
                  <c:v>9.4418553880523106</c:v>
                </c:pt>
                <c:pt idx="235">
                  <c:v>9.0687456390563206</c:v>
                </c:pt>
                <c:pt idx="236">
                  <c:v>8.9223723365518186</c:v>
                </c:pt>
                <c:pt idx="237">
                  <c:v>8.2712366258691663</c:v>
                </c:pt>
                <c:pt idx="238">
                  <c:v>8.1218657858632657</c:v>
                </c:pt>
                <c:pt idx="239">
                  <c:v>8.204340973048744</c:v>
                </c:pt>
                <c:pt idx="240">
                  <c:v>8.8766579497151543</c:v>
                </c:pt>
                <c:pt idx="241">
                  <c:v>6.6910773135303927</c:v>
                </c:pt>
                <c:pt idx="242">
                  <c:v>7.945660356098915</c:v>
                </c:pt>
                <c:pt idx="243">
                  <c:v>6.8457903196780068</c:v>
                </c:pt>
                <c:pt idx="244">
                  <c:v>8.3112903145824646</c:v>
                </c:pt>
                <c:pt idx="245">
                  <c:v>8.3971020899511721</c:v>
                </c:pt>
                <c:pt idx="246">
                  <c:v>8.3746708571964099</c:v>
                </c:pt>
                <c:pt idx="247">
                  <c:v>7.0531118702886895</c:v>
                </c:pt>
                <c:pt idx="248">
                  <c:v>6.7227885379706116</c:v>
                </c:pt>
                <c:pt idx="249">
                  <c:v>7.09059894663904</c:v>
                </c:pt>
                <c:pt idx="250">
                  <c:v>7.4763805716316529</c:v>
                </c:pt>
                <c:pt idx="251">
                  <c:v>7.7794039964766544</c:v>
                </c:pt>
                <c:pt idx="252">
                  <c:v>6.7244377384055749</c:v>
                </c:pt>
                <c:pt idx="253">
                  <c:v>8.1148549286314591</c:v>
                </c:pt>
                <c:pt idx="254">
                  <c:v>8.019202796488841</c:v>
                </c:pt>
                <c:pt idx="255">
                  <c:v>6.8132895644575964</c:v>
                </c:pt>
                <c:pt idx="256">
                  <c:v>7.9152223625247515</c:v>
                </c:pt>
                <c:pt idx="257">
                  <c:v>8.0356822838333883</c:v>
                </c:pt>
                <c:pt idx="258">
                  <c:v>8.9165094877828555</c:v>
                </c:pt>
                <c:pt idx="259">
                  <c:v>10.286906924638652</c:v>
                </c:pt>
                <c:pt idx="260">
                  <c:v>10.145857949330226</c:v>
                </c:pt>
                <c:pt idx="261">
                  <c:v>9.0022885243483994</c:v>
                </c:pt>
                <c:pt idx="262">
                  <c:v>7.1838155629119607</c:v>
                </c:pt>
                <c:pt idx="263">
                  <c:v>6.3720796376160038</c:v>
                </c:pt>
                <c:pt idx="264">
                  <c:v>6.5137721421282615</c:v>
                </c:pt>
                <c:pt idx="265">
                  <c:v>3.5133548554531293</c:v>
                </c:pt>
                <c:pt idx="266">
                  <c:v>6.6500551664644227</c:v>
                </c:pt>
                <c:pt idx="267">
                  <c:v>5.6587637499526062</c:v>
                </c:pt>
                <c:pt idx="268">
                  <c:v>4.3165312477071263</c:v>
                </c:pt>
                <c:pt idx="269">
                  <c:v>6.4487714942761363</c:v>
                </c:pt>
                <c:pt idx="270">
                  <c:v>7.9523078320777838</c:v>
                </c:pt>
                <c:pt idx="271">
                  <c:v>7.473173076926134</c:v>
                </c:pt>
                <c:pt idx="272">
                  <c:v>6.382233651208141</c:v>
                </c:pt>
                <c:pt idx="273">
                  <c:v>2.0421265796767099</c:v>
                </c:pt>
                <c:pt idx="274">
                  <c:v>4.7805750314829227</c:v>
                </c:pt>
                <c:pt idx="275">
                  <c:v>1.2605263590095919</c:v>
                </c:pt>
                <c:pt idx="276">
                  <c:v>1.8060372848489505</c:v>
                </c:pt>
                <c:pt idx="277">
                  <c:v>2.9879975758305255</c:v>
                </c:pt>
                <c:pt idx="278">
                  <c:v>3.0019660999999997</c:v>
                </c:pt>
                <c:pt idx="279">
                  <c:v>2.4726480669290218</c:v>
                </c:pt>
                <c:pt idx="280">
                  <c:v>1.8623079886704288</c:v>
                </c:pt>
                <c:pt idx="281">
                  <c:v>4.1882960795086692</c:v>
                </c:pt>
                <c:pt idx="282">
                  <c:v>2.9697253107487436</c:v>
                </c:pt>
                <c:pt idx="283">
                  <c:v>1.3324684562349658</c:v>
                </c:pt>
                <c:pt idx="284">
                  <c:v>3.1654961923477689</c:v>
                </c:pt>
                <c:pt idx="285">
                  <c:v>3.5894193986971619</c:v>
                </c:pt>
                <c:pt idx="286">
                  <c:v>3.0594109036086565</c:v>
                </c:pt>
                <c:pt idx="287">
                  <c:v>2.8599404976556708</c:v>
                </c:pt>
                <c:pt idx="288">
                  <c:v>3.7556880158840129</c:v>
                </c:pt>
                <c:pt idx="289">
                  <c:v>4.3663604425065872</c:v>
                </c:pt>
                <c:pt idx="290">
                  <c:v>4.4090313885016723</c:v>
                </c:pt>
                <c:pt idx="291">
                  <c:v>4.0241357385921157</c:v>
                </c:pt>
                <c:pt idx="292">
                  <c:v>2.8053772710720528</c:v>
                </c:pt>
                <c:pt idx="293">
                  <c:v>4.2066638868436321</c:v>
                </c:pt>
                <c:pt idx="294">
                  <c:v>3.7878020531327317</c:v>
                </c:pt>
                <c:pt idx="295">
                  <c:v>3.8685011884952996</c:v>
                </c:pt>
                <c:pt idx="296">
                  <c:v>3.5119868244019514</c:v>
                </c:pt>
                <c:pt idx="297">
                  <c:v>3.924325070687285</c:v>
                </c:pt>
                <c:pt idx="298">
                  <c:v>3.9161436774987668</c:v>
                </c:pt>
                <c:pt idx="299">
                  <c:v>4.1802897388013616</c:v>
                </c:pt>
                <c:pt idx="300">
                  <c:v>3.5068197764572004</c:v>
                </c:pt>
                <c:pt idx="301">
                  <c:v>3.3032328601039289</c:v>
                </c:pt>
                <c:pt idx="302">
                  <c:v>2.8246909561721849</c:v>
                </c:pt>
                <c:pt idx="303">
                  <c:v>2.3669363673016579</c:v>
                </c:pt>
                <c:pt idx="304">
                  <c:v>3.036171945841168</c:v>
                </c:pt>
                <c:pt idx="305">
                  <c:v>2.5041920658722656</c:v>
                </c:pt>
                <c:pt idx="306">
                  <c:v>2.5830540263173751</c:v>
                </c:pt>
                <c:pt idx="307">
                  <c:v>2.863842549389858</c:v>
                </c:pt>
                <c:pt idx="308">
                  <c:v>2.5869695704976166</c:v>
                </c:pt>
                <c:pt idx="309">
                  <c:v>2.8513622881747303</c:v>
                </c:pt>
                <c:pt idx="310">
                  <c:v>2.9691448903346331</c:v>
                </c:pt>
                <c:pt idx="311">
                  <c:v>2.8560785607937444</c:v>
                </c:pt>
                <c:pt idx="312">
                  <c:v>1.9691372875976496</c:v>
                </c:pt>
                <c:pt idx="313">
                  <c:v>2.6907949758478438</c:v>
                </c:pt>
                <c:pt idx="314">
                  <c:v>2.7956729100550177</c:v>
                </c:pt>
                <c:pt idx="315">
                  <c:v>3.1794340706184729</c:v>
                </c:pt>
                <c:pt idx="316">
                  <c:v>2.8705350472135511</c:v>
                </c:pt>
                <c:pt idx="317">
                  <c:v>3.2583793918041284</c:v>
                </c:pt>
                <c:pt idx="318">
                  <c:v>2.8520752032319696</c:v>
                </c:pt>
                <c:pt idx="319">
                  <c:v>2.8065333731758213</c:v>
                </c:pt>
                <c:pt idx="320">
                  <c:v>2.8119374134515485</c:v>
                </c:pt>
                <c:pt idx="321">
                  <c:v>2.5465018389469933</c:v>
                </c:pt>
                <c:pt idx="322">
                  <c:v>2.5504955913916976</c:v>
                </c:pt>
                <c:pt idx="323">
                  <c:v>2.5889258095952599</c:v>
                </c:pt>
                <c:pt idx="324">
                  <c:v>2.5823546469982546</c:v>
                </c:pt>
                <c:pt idx="325">
                  <c:v>1.7380464476353243</c:v>
                </c:pt>
                <c:pt idx="326">
                  <c:v>2.5997110765305136</c:v>
                </c:pt>
                <c:pt idx="327">
                  <c:v>3.374886937281266</c:v>
                </c:pt>
                <c:pt idx="328">
                  <c:v>2.8740976525676563</c:v>
                </c:pt>
                <c:pt idx="329">
                  <c:v>3.1904644490703049</c:v>
                </c:pt>
                <c:pt idx="330">
                  <c:v>2.902242858259962</c:v>
                </c:pt>
                <c:pt idx="331">
                  <c:v>2.3169459538353792</c:v>
                </c:pt>
                <c:pt idx="332">
                  <c:v>3.1599342879710273</c:v>
                </c:pt>
                <c:pt idx="333">
                  <c:v>3.1157057758031561</c:v>
                </c:pt>
                <c:pt idx="334">
                  <c:v>3.1318794247735098</c:v>
                </c:pt>
                <c:pt idx="335">
                  <c:v>3.1060669240108054</c:v>
                </c:pt>
                <c:pt idx="336">
                  <c:v>2.9776347828129492</c:v>
                </c:pt>
                <c:pt idx="337">
                  <c:v>1.505133475064526</c:v>
                </c:pt>
                <c:pt idx="338">
                  <c:v>2.7874448735839801</c:v>
                </c:pt>
                <c:pt idx="339">
                  <c:v>2.7377343532861831</c:v>
                </c:pt>
                <c:pt idx="340">
                  <c:v>2.0359328184909828</c:v>
                </c:pt>
                <c:pt idx="341">
                  <c:v>1.8520793694713216</c:v>
                </c:pt>
                <c:pt idx="342">
                  <c:v>1.7332602760921461</c:v>
                </c:pt>
                <c:pt idx="343">
                  <c:v>1.3238492582885839</c:v>
                </c:pt>
                <c:pt idx="344">
                  <c:v>1.8894563403248184</c:v>
                </c:pt>
                <c:pt idx="345">
                  <c:v>1.6642222401172393</c:v>
                </c:pt>
                <c:pt idx="346">
                  <c:v>1.0480660264948489</c:v>
                </c:pt>
                <c:pt idx="347">
                  <c:v>0.75968960594546542</c:v>
                </c:pt>
                <c:pt idx="348">
                  <c:v>1.5594863437087296</c:v>
                </c:pt>
                <c:pt idx="349">
                  <c:v>1.0526590255284538</c:v>
                </c:pt>
                <c:pt idx="350">
                  <c:v>2.6589719629275361</c:v>
                </c:pt>
                <c:pt idx="351">
                  <c:v>1.8445409866037401</c:v>
                </c:pt>
                <c:pt idx="352">
                  <c:v>2.5490320172164003</c:v>
                </c:pt>
                <c:pt idx="353">
                  <c:v>1.738280019625094</c:v>
                </c:pt>
                <c:pt idx="354">
                  <c:v>1.5158306060168583</c:v>
                </c:pt>
                <c:pt idx="355">
                  <c:v>1.3487946252126133</c:v>
                </c:pt>
                <c:pt idx="356">
                  <c:v>1.0759247293703214</c:v>
                </c:pt>
                <c:pt idx="357">
                  <c:v>1.1292047160974794</c:v>
                </c:pt>
                <c:pt idx="358">
                  <c:v>0.99846076405516027</c:v>
                </c:pt>
                <c:pt idx="359">
                  <c:v>1.0251162562545895</c:v>
                </c:pt>
                <c:pt idx="360">
                  <c:v>1.0545137606902242</c:v>
                </c:pt>
                <c:pt idx="361">
                  <c:v>1.6058375009562322</c:v>
                </c:pt>
                <c:pt idx="362">
                  <c:v>1.8820716103506132</c:v>
                </c:pt>
                <c:pt idx="363">
                  <c:v>1.024352446969478</c:v>
                </c:pt>
                <c:pt idx="364">
                  <c:v>1.164475121714458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27872"/>
        <c:axId val="204530048"/>
      </c:scatterChart>
      <c:valAx>
        <c:axId val="20452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4530048"/>
        <c:crosses val="autoZero"/>
        <c:crossBetween val="midCat"/>
      </c:valAx>
      <c:valAx>
        <c:axId val="20453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4527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'2011'!$R$4:$R$368</c:f>
              <c:numCache>
                <c:formatCode>0.0</c:formatCode>
                <c:ptCount val="365"/>
                <c:pt idx="0">
                  <c:v>0.95005910446649977</c:v>
                </c:pt>
                <c:pt idx="1">
                  <c:v>0.81069706416599996</c:v>
                </c:pt>
                <c:pt idx="2">
                  <c:v>0.59967595709999999</c:v>
                </c:pt>
                <c:pt idx="3">
                  <c:v>0.31715049082499996</c:v>
                </c:pt>
                <c:pt idx="4">
                  <c:v>1.0709299082520001</c:v>
                </c:pt>
                <c:pt idx="5">
                  <c:v>1.1300060937554999</c:v>
                </c:pt>
                <c:pt idx="6">
                  <c:v>1.1407840535249998</c:v>
                </c:pt>
                <c:pt idx="7">
                  <c:v>0.80092102000049992</c:v>
                </c:pt>
                <c:pt idx="8">
                  <c:v>1.0778549131619999</c:v>
                </c:pt>
                <c:pt idx="9">
                  <c:v>0.8607928443659999</c:v>
                </c:pt>
                <c:pt idx="10">
                  <c:v>1.1133418798124999</c:v>
                </c:pt>
                <c:pt idx="11">
                  <c:v>1.0276265264849997</c:v>
                </c:pt>
                <c:pt idx="12">
                  <c:v>1.01263831107075</c:v>
                </c:pt>
                <c:pt idx="13">
                  <c:v>1.1328129308519999</c:v>
                </c:pt>
                <c:pt idx="14">
                  <c:v>1.0847651840189996</c:v>
                </c:pt>
                <c:pt idx="15">
                  <c:v>0.41777425011299996</c:v>
                </c:pt>
                <c:pt idx="16">
                  <c:v>1.0624173091312497</c:v>
                </c:pt>
                <c:pt idx="17">
                  <c:v>1.2553413156</c:v>
                </c:pt>
                <c:pt idx="18">
                  <c:v>1.0836748640969995</c:v>
                </c:pt>
                <c:pt idx="19">
                  <c:v>1.1500665069149998</c:v>
                </c:pt>
                <c:pt idx="20">
                  <c:v>1.2139901958554999</c:v>
                </c:pt>
                <c:pt idx="21">
                  <c:v>1.1123989004204999</c:v>
                </c:pt>
                <c:pt idx="22">
                  <c:v>0.90688832917649964</c:v>
                </c:pt>
                <c:pt idx="23">
                  <c:v>1.2249744323669998</c:v>
                </c:pt>
                <c:pt idx="24">
                  <c:v>1.5140455016872496</c:v>
                </c:pt>
                <c:pt idx="25">
                  <c:v>1.1890159760205004</c:v>
                </c:pt>
                <c:pt idx="26">
                  <c:v>1.5544794266324999</c:v>
                </c:pt>
                <c:pt idx="27">
                  <c:v>0.69602192966700005</c:v>
                </c:pt>
                <c:pt idx="28">
                  <c:v>0.16638981877237496</c:v>
                </c:pt>
                <c:pt idx="29">
                  <c:v>1.5872504161799996</c:v>
                </c:pt>
                <c:pt idx="30">
                  <c:v>1.6137103196924998</c:v>
                </c:pt>
                <c:pt idx="31">
                  <c:v>1.4385150624959997</c:v>
                </c:pt>
                <c:pt idx="32">
                  <c:v>1.27351945348875</c:v>
                </c:pt>
                <c:pt idx="33">
                  <c:v>1.2396004356449999</c:v>
                </c:pt>
                <c:pt idx="34">
                  <c:v>1.3091371848596249</c:v>
                </c:pt>
                <c:pt idx="35">
                  <c:v>1.2791220771420002</c:v>
                </c:pt>
                <c:pt idx="36">
                  <c:v>1.3832181615869998</c:v>
                </c:pt>
                <c:pt idx="37">
                  <c:v>1.4685062273774998</c:v>
                </c:pt>
                <c:pt idx="38">
                  <c:v>1.1502617331172498</c:v>
                </c:pt>
                <c:pt idx="39">
                  <c:v>1.1240240682374998</c:v>
                </c:pt>
                <c:pt idx="40">
                  <c:v>1.3384524250597496</c:v>
                </c:pt>
                <c:pt idx="41">
                  <c:v>0.68613415226624985</c:v>
                </c:pt>
                <c:pt idx="42">
                  <c:v>0.90629528354324984</c:v>
                </c:pt>
                <c:pt idx="43">
                  <c:v>0.90251968246199976</c:v>
                </c:pt>
                <c:pt idx="44">
                  <c:v>0.81520568438399976</c:v>
                </c:pt>
                <c:pt idx="45">
                  <c:v>1.8207753335279997</c:v>
                </c:pt>
                <c:pt idx="46">
                  <c:v>0.49408436627549995</c:v>
                </c:pt>
                <c:pt idx="47">
                  <c:v>0.36617068515599993</c:v>
                </c:pt>
                <c:pt idx="48">
                  <c:v>0.70623999542250004</c:v>
                </c:pt>
                <c:pt idx="49">
                  <c:v>1.7363344757849999</c:v>
                </c:pt>
                <c:pt idx="50">
                  <c:v>2.5767059226929998</c:v>
                </c:pt>
                <c:pt idx="51">
                  <c:v>2.1337855554599998</c:v>
                </c:pt>
                <c:pt idx="52">
                  <c:v>1.9838481486187498</c:v>
                </c:pt>
                <c:pt idx="53">
                  <c:v>2.4632021454075002</c:v>
                </c:pt>
                <c:pt idx="54">
                  <c:v>1.052350267419</c:v>
                </c:pt>
                <c:pt idx="55">
                  <c:v>1.3475200068434998</c:v>
                </c:pt>
                <c:pt idx="56">
                  <c:v>1.5993298839644998</c:v>
                </c:pt>
                <c:pt idx="57">
                  <c:v>2.2142825983499996</c:v>
                </c:pt>
                <c:pt idx="58">
                  <c:v>1.9390013747999997</c:v>
                </c:pt>
                <c:pt idx="59">
                  <c:v>1.9111441919279992</c:v>
                </c:pt>
                <c:pt idx="60">
                  <c:v>1.8297483718049996</c:v>
                </c:pt>
                <c:pt idx="61">
                  <c:v>1.7617507172099998</c:v>
                </c:pt>
                <c:pt idx="62">
                  <c:v>1.6648890527879998</c:v>
                </c:pt>
                <c:pt idx="63">
                  <c:v>1.9820800622587502</c:v>
                </c:pt>
                <c:pt idx="64">
                  <c:v>1.9492047065024998</c:v>
                </c:pt>
                <c:pt idx="65">
                  <c:v>2.3269047881309999</c:v>
                </c:pt>
                <c:pt idx="66">
                  <c:v>2.5366127227233748</c:v>
                </c:pt>
                <c:pt idx="67">
                  <c:v>2.5008918529814999</c:v>
                </c:pt>
                <c:pt idx="68">
                  <c:v>1.1138723057205</c:v>
                </c:pt>
                <c:pt idx="69">
                  <c:v>0.92690454017699986</c:v>
                </c:pt>
                <c:pt idx="70">
                  <c:v>2.103403938174</c:v>
                </c:pt>
                <c:pt idx="71">
                  <c:v>1.8462357771119997</c:v>
                </c:pt>
                <c:pt idx="72">
                  <c:v>1.50403371267375</c:v>
                </c:pt>
                <c:pt idx="73">
                  <c:v>0.69026091494399999</c:v>
                </c:pt>
                <c:pt idx="74">
                  <c:v>2.4903864731924998</c:v>
                </c:pt>
                <c:pt idx="75">
                  <c:v>2.6317376106479995</c:v>
                </c:pt>
                <c:pt idx="76">
                  <c:v>2.6183811916034996</c:v>
                </c:pt>
                <c:pt idx="77">
                  <c:v>2.6114635537199997</c:v>
                </c:pt>
                <c:pt idx="78">
                  <c:v>2.7073822387499997</c:v>
                </c:pt>
                <c:pt idx="79">
                  <c:v>3.0608006010345004</c:v>
                </c:pt>
                <c:pt idx="80">
                  <c:v>1.92216403573425</c:v>
                </c:pt>
                <c:pt idx="81">
                  <c:v>1.8847358576009998</c:v>
                </c:pt>
                <c:pt idx="82">
                  <c:v>2.1871615042091248</c:v>
                </c:pt>
                <c:pt idx="83">
                  <c:v>2.5293875114834989</c:v>
                </c:pt>
                <c:pt idx="84">
                  <c:v>2.5856789609699997</c:v>
                </c:pt>
                <c:pt idx="85">
                  <c:v>3.0806142188062497</c:v>
                </c:pt>
                <c:pt idx="86">
                  <c:v>2.8261092378239998</c:v>
                </c:pt>
                <c:pt idx="87">
                  <c:v>2.2805606661761244</c:v>
                </c:pt>
                <c:pt idx="88">
                  <c:v>1.9407105249479997</c:v>
                </c:pt>
                <c:pt idx="89">
                  <c:v>1.4488583677019999</c:v>
                </c:pt>
                <c:pt idx="90">
                  <c:v>2.0692356692669995</c:v>
                </c:pt>
                <c:pt idx="91">
                  <c:v>3.4974958308749988</c:v>
                </c:pt>
                <c:pt idx="92">
                  <c:v>3.1806326540835004</c:v>
                </c:pt>
                <c:pt idx="93">
                  <c:v>3.3988513460400003</c:v>
                </c:pt>
                <c:pt idx="94">
                  <c:v>2.9813435367187493</c:v>
                </c:pt>
                <c:pt idx="95">
                  <c:v>2.5001109481724999</c:v>
                </c:pt>
                <c:pt idx="96">
                  <c:v>1.6009800979004996</c:v>
                </c:pt>
                <c:pt idx="97">
                  <c:v>2.7254609217809995</c:v>
                </c:pt>
                <c:pt idx="98">
                  <c:v>2.9595629228714988</c:v>
                </c:pt>
                <c:pt idx="99">
                  <c:v>3.0983945372639998</c:v>
                </c:pt>
                <c:pt idx="100">
                  <c:v>2.2558535010517495</c:v>
                </c:pt>
                <c:pt idx="101">
                  <c:v>3.0203445750097502</c:v>
                </c:pt>
                <c:pt idx="102">
                  <c:v>2.4347727901439993</c:v>
                </c:pt>
                <c:pt idx="103">
                  <c:v>2.7472157510355002</c:v>
                </c:pt>
                <c:pt idx="104">
                  <c:v>2.8345850018122496</c:v>
                </c:pt>
                <c:pt idx="105">
                  <c:v>3.36157419195</c:v>
                </c:pt>
                <c:pt idx="106">
                  <c:v>3.3336531615149996</c:v>
                </c:pt>
                <c:pt idx="107">
                  <c:v>4.3143517291950007</c:v>
                </c:pt>
                <c:pt idx="108">
                  <c:v>4.0377198841199986</c:v>
                </c:pt>
                <c:pt idx="109">
                  <c:v>4.3345189642387503</c:v>
                </c:pt>
                <c:pt idx="110">
                  <c:v>3.669199117510499</c:v>
                </c:pt>
                <c:pt idx="111">
                  <c:v>3.3525974701597501</c:v>
                </c:pt>
                <c:pt idx="112">
                  <c:v>3.0799033007489989</c:v>
                </c:pt>
                <c:pt idx="113">
                  <c:v>2.8830637196954991</c:v>
                </c:pt>
                <c:pt idx="114">
                  <c:v>2.9746137580109995</c:v>
                </c:pt>
                <c:pt idx="115">
                  <c:v>2.5416241424999999</c:v>
                </c:pt>
                <c:pt idx="116">
                  <c:v>3.1026084764219992</c:v>
                </c:pt>
                <c:pt idx="117">
                  <c:v>3.8097619831304996</c:v>
                </c:pt>
                <c:pt idx="118">
                  <c:v>4.0185287800874994</c:v>
                </c:pt>
                <c:pt idx="119">
                  <c:v>3.8630624198580006</c:v>
                </c:pt>
                <c:pt idx="120">
                  <c:v>3.2553785049524997</c:v>
                </c:pt>
                <c:pt idx="121">
                  <c:v>3.6994554953459993</c:v>
                </c:pt>
                <c:pt idx="122">
                  <c:v>3.7773396995040001</c:v>
                </c:pt>
                <c:pt idx="123">
                  <c:v>4.4211441453389995</c:v>
                </c:pt>
                <c:pt idx="124">
                  <c:v>4.3339332856319999</c:v>
                </c:pt>
                <c:pt idx="125">
                  <c:v>4.2731700510600001</c:v>
                </c:pt>
                <c:pt idx="126">
                  <c:v>3.76979954788125</c:v>
                </c:pt>
                <c:pt idx="127">
                  <c:v>3.0726836147789993</c:v>
                </c:pt>
                <c:pt idx="128">
                  <c:v>2.4188747469569996</c:v>
                </c:pt>
                <c:pt idx="129">
                  <c:v>3.1100491731869995</c:v>
                </c:pt>
                <c:pt idx="130">
                  <c:v>4.1866148567114987</c:v>
                </c:pt>
                <c:pt idx="131">
                  <c:v>3.3035785036664995</c:v>
                </c:pt>
                <c:pt idx="132">
                  <c:v>3.863511808474501</c:v>
                </c:pt>
                <c:pt idx="133">
                  <c:v>3.5629150261949998</c:v>
                </c:pt>
                <c:pt idx="134">
                  <c:v>3.7010836082024992</c:v>
                </c:pt>
                <c:pt idx="135">
                  <c:v>2.5154343632924991</c:v>
                </c:pt>
                <c:pt idx="136">
                  <c:v>3.896994943917</c:v>
                </c:pt>
                <c:pt idx="137">
                  <c:v>4.8246656548499987</c:v>
                </c:pt>
                <c:pt idx="138">
                  <c:v>3.531502025198999</c:v>
                </c:pt>
                <c:pt idx="139">
                  <c:v>4.5967979999351254</c:v>
                </c:pt>
                <c:pt idx="140">
                  <c:v>3.8869610538239989</c:v>
                </c:pt>
                <c:pt idx="141">
                  <c:v>4.2504427743074995</c:v>
                </c:pt>
                <c:pt idx="142">
                  <c:v>4.0699137899249997</c:v>
                </c:pt>
                <c:pt idx="143">
                  <c:v>4.3556623302937494</c:v>
                </c:pt>
                <c:pt idx="144">
                  <c:v>4.55488514442</c:v>
                </c:pt>
                <c:pt idx="145">
                  <c:v>4.8876905665574979</c:v>
                </c:pt>
                <c:pt idx="146">
                  <c:v>4.339591161984</c:v>
                </c:pt>
                <c:pt idx="147">
                  <c:v>5.0050325646495013</c:v>
                </c:pt>
                <c:pt idx="148">
                  <c:v>4.9763895656174988</c:v>
                </c:pt>
                <c:pt idx="149">
                  <c:v>5.3372375741272506</c:v>
                </c:pt>
                <c:pt idx="150">
                  <c:v>5.0242163016554997</c:v>
                </c:pt>
                <c:pt idx="151">
                  <c:v>5.0567269895999987</c:v>
                </c:pt>
                <c:pt idx="152">
                  <c:v>5.2827841977525001</c:v>
                </c:pt>
                <c:pt idx="153">
                  <c:v>4.9698697471649993</c:v>
                </c:pt>
                <c:pt idx="154">
                  <c:v>4.3712399078280004</c:v>
                </c:pt>
                <c:pt idx="155">
                  <c:v>5.0964794645939993</c:v>
                </c:pt>
                <c:pt idx="156">
                  <c:v>5.0381620828199996</c:v>
                </c:pt>
                <c:pt idx="157">
                  <c:v>5.1547968463679981</c:v>
                </c:pt>
                <c:pt idx="158">
                  <c:v>5.3601306089759992</c:v>
                </c:pt>
                <c:pt idx="159">
                  <c:v>5.4250046443349991</c:v>
                </c:pt>
                <c:pt idx="160">
                  <c:v>4.9541871895031253</c:v>
                </c:pt>
                <c:pt idx="161">
                  <c:v>4.8484353658522483</c:v>
                </c:pt>
                <c:pt idx="162">
                  <c:v>4.2482547674370013</c:v>
                </c:pt>
                <c:pt idx="163">
                  <c:v>5.0441293742849993</c:v>
                </c:pt>
                <c:pt idx="164">
                  <c:v>4.9392818531369995</c:v>
                </c:pt>
                <c:pt idx="165">
                  <c:v>4.2055407477900006</c:v>
                </c:pt>
                <c:pt idx="166">
                  <c:v>5.2960006432934987</c:v>
                </c:pt>
                <c:pt idx="167">
                  <c:v>5.5690300124099981</c:v>
                </c:pt>
                <c:pt idx="168">
                  <c:v>5.0628563556479991</c:v>
                </c:pt>
                <c:pt idx="169">
                  <c:v>5.7079095124747505</c:v>
                </c:pt>
                <c:pt idx="170">
                  <c:v>5.3515111879709991</c:v>
                </c:pt>
                <c:pt idx="171">
                  <c:v>5.703780294121497</c:v>
                </c:pt>
                <c:pt idx="172">
                  <c:v>5.4319591173509982</c:v>
                </c:pt>
                <c:pt idx="173">
                  <c:v>5.7992790586409999</c:v>
                </c:pt>
                <c:pt idx="174">
                  <c:v>5.7743048388059997</c:v>
                </c:pt>
                <c:pt idx="175">
                  <c:v>5.2973930113019998</c:v>
                </c:pt>
                <c:pt idx="176">
                  <c:v>5.30691120954</c:v>
                </c:pt>
                <c:pt idx="177">
                  <c:v>5.5230155648909989</c:v>
                </c:pt>
                <c:pt idx="178">
                  <c:v>5.0789385744974993</c:v>
                </c:pt>
                <c:pt idx="179">
                  <c:v>4.720053878549999</c:v>
                </c:pt>
                <c:pt idx="180">
                  <c:v>5.2243710446340001</c:v>
                </c:pt>
                <c:pt idx="181">
                  <c:v>5.3791375373459998</c:v>
                </c:pt>
                <c:pt idx="182">
                  <c:v>5.0567269896000004</c:v>
                </c:pt>
                <c:pt idx="183">
                  <c:v>5.6270821812299987</c:v>
                </c:pt>
                <c:pt idx="184">
                  <c:v>5.2918824754799996</c:v>
                </c:pt>
                <c:pt idx="185">
                  <c:v>5.5423319083739999</c:v>
                </c:pt>
                <c:pt idx="186">
                  <c:v>5.383999774836</c:v>
                </c:pt>
                <c:pt idx="187">
                  <c:v>5.1028077403574992</c:v>
                </c:pt>
                <c:pt idx="188">
                  <c:v>5.4000672596324986</c:v>
                </c:pt>
                <c:pt idx="189">
                  <c:v>5.5315171134719998</c:v>
                </c:pt>
                <c:pt idx="190">
                  <c:v>5.7330752749987495</c:v>
                </c:pt>
                <c:pt idx="191">
                  <c:v>5.6232329098837504</c:v>
                </c:pt>
                <c:pt idx="192">
                  <c:v>5.6837751336607498</c:v>
                </c:pt>
                <c:pt idx="193">
                  <c:v>5.5780362023062491</c:v>
                </c:pt>
                <c:pt idx="194">
                  <c:v>5.1698550485339991</c:v>
                </c:pt>
                <c:pt idx="195">
                  <c:v>5.103990148110749</c:v>
                </c:pt>
                <c:pt idx="196">
                  <c:v>5.1716526029999992</c:v>
                </c:pt>
                <c:pt idx="197">
                  <c:v>5.2979602723424994</c:v>
                </c:pt>
                <c:pt idx="198">
                  <c:v>5.3773620839594987</c:v>
                </c:pt>
                <c:pt idx="199">
                  <c:v>5.5435308919368742</c:v>
                </c:pt>
                <c:pt idx="200">
                  <c:v>4.8003200879429988</c:v>
                </c:pt>
                <c:pt idx="201">
                  <c:v>5.1938936560034996</c:v>
                </c:pt>
                <c:pt idx="202">
                  <c:v>5.3387367640199992</c:v>
                </c:pt>
                <c:pt idx="203">
                  <c:v>5.1061450033619984</c:v>
                </c:pt>
                <c:pt idx="204">
                  <c:v>5.2750856550599998</c:v>
                </c:pt>
                <c:pt idx="205">
                  <c:v>5.1751003714019994</c:v>
                </c:pt>
                <c:pt idx="206">
                  <c:v>5.085808326708749</c:v>
                </c:pt>
                <c:pt idx="207">
                  <c:v>5.0739879326894988</c:v>
                </c:pt>
                <c:pt idx="208">
                  <c:v>5.2177886064562493</c:v>
                </c:pt>
                <c:pt idx="209">
                  <c:v>5.9392230940349986</c:v>
                </c:pt>
                <c:pt idx="210">
                  <c:v>5.5374549368309989</c:v>
                </c:pt>
                <c:pt idx="211">
                  <c:v>4.9991168423699994</c:v>
                </c:pt>
                <c:pt idx="212">
                  <c:v>4.9291890268320007</c:v>
                </c:pt>
                <c:pt idx="213">
                  <c:v>5.5629337979812483</c:v>
                </c:pt>
                <c:pt idx="214">
                  <c:v>5.1399044022982485</c:v>
                </c:pt>
                <c:pt idx="215">
                  <c:v>5.1948513694484983</c:v>
                </c:pt>
                <c:pt idx="216">
                  <c:v>4.8959729461001249</c:v>
                </c:pt>
                <c:pt idx="217">
                  <c:v>4.9042921607752481</c:v>
                </c:pt>
                <c:pt idx="218">
                  <c:v>5.1111251132760005</c:v>
                </c:pt>
                <c:pt idx="219">
                  <c:v>4.7233119460196251</c:v>
                </c:pt>
                <c:pt idx="220">
                  <c:v>4.6483088631419998</c:v>
                </c:pt>
                <c:pt idx="221">
                  <c:v>4.9235311504799997</c:v>
                </c:pt>
                <c:pt idx="222">
                  <c:v>5.0158805111707503</c:v>
                </c:pt>
                <c:pt idx="223">
                  <c:v>4.9525756524562485</c:v>
                </c:pt>
                <c:pt idx="224">
                  <c:v>4.8139797829117494</c:v>
                </c:pt>
                <c:pt idx="225">
                  <c:v>4.7703461127899995</c:v>
                </c:pt>
                <c:pt idx="226">
                  <c:v>4.840467926692499</c:v>
                </c:pt>
                <c:pt idx="227">
                  <c:v>4.6968053846726239</c:v>
                </c:pt>
                <c:pt idx="228">
                  <c:v>4.8686320690020004</c:v>
                </c:pt>
                <c:pt idx="229">
                  <c:v>4.262730974509501</c:v>
                </c:pt>
                <c:pt idx="230">
                  <c:v>4.243987417336875</c:v>
                </c:pt>
                <c:pt idx="231">
                  <c:v>4.4518450004399996</c:v>
                </c:pt>
                <c:pt idx="232">
                  <c:v>4.4405943231367502</c:v>
                </c:pt>
                <c:pt idx="233">
                  <c:v>4.9545094969124985</c:v>
                </c:pt>
                <c:pt idx="234">
                  <c:v>3.6288977990422491</c:v>
                </c:pt>
                <c:pt idx="235">
                  <c:v>2.4922006034681248</c:v>
                </c:pt>
                <c:pt idx="236">
                  <c:v>2.0212652762122496</c:v>
                </c:pt>
                <c:pt idx="237">
                  <c:v>3.5160054849562492</c:v>
                </c:pt>
                <c:pt idx="238">
                  <c:v>3.1274586846442491</c:v>
                </c:pt>
                <c:pt idx="239">
                  <c:v>3.3073897120424998</c:v>
                </c:pt>
                <c:pt idx="240">
                  <c:v>3.2983724716064997</c:v>
                </c:pt>
                <c:pt idx="241">
                  <c:v>3.4550568468839997</c:v>
                </c:pt>
                <c:pt idx="242">
                  <c:v>3.5407034412974991</c:v>
                </c:pt>
                <c:pt idx="243">
                  <c:v>3.6873883059389994</c:v>
                </c:pt>
                <c:pt idx="244">
                  <c:v>3.8610585886499993</c:v>
                </c:pt>
                <c:pt idx="245">
                  <c:v>3.7103891449421997</c:v>
                </c:pt>
                <c:pt idx="246">
                  <c:v>3.8270892294585002</c:v>
                </c:pt>
                <c:pt idx="247">
                  <c:v>3.7561337137237487</c:v>
                </c:pt>
                <c:pt idx="248">
                  <c:v>3.3433223837962491</c:v>
                </c:pt>
                <c:pt idx="249">
                  <c:v>3.3412301482702489</c:v>
                </c:pt>
                <c:pt idx="250">
                  <c:v>3.56197573031625</c:v>
                </c:pt>
                <c:pt idx="251">
                  <c:v>3.3517023764399996</c:v>
                </c:pt>
                <c:pt idx="252">
                  <c:v>3.6662596739369993</c:v>
                </c:pt>
                <c:pt idx="253">
                  <c:v>3.2294097365400001</c:v>
                </c:pt>
                <c:pt idx="254">
                  <c:v>2.9518201780199993</c:v>
                </c:pt>
                <c:pt idx="255">
                  <c:v>3.3570508376789991</c:v>
                </c:pt>
                <c:pt idx="256">
                  <c:v>3.5262714363839986</c:v>
                </c:pt>
                <c:pt idx="257">
                  <c:v>3.1835168449582496</c:v>
                </c:pt>
                <c:pt idx="258">
                  <c:v>3.2782789068277496</c:v>
                </c:pt>
                <c:pt idx="259">
                  <c:v>3.0373955578439999</c:v>
                </c:pt>
                <c:pt idx="260">
                  <c:v>3.3607785530879997</c:v>
                </c:pt>
                <c:pt idx="261">
                  <c:v>3.078275187892499</c:v>
                </c:pt>
                <c:pt idx="262">
                  <c:v>3.2211734009129991</c:v>
                </c:pt>
                <c:pt idx="263">
                  <c:v>2.8190442594105001</c:v>
                </c:pt>
                <c:pt idx="264">
                  <c:v>2.8532272623704995</c:v>
                </c:pt>
                <c:pt idx="265">
                  <c:v>2.2706514016147503</c:v>
                </c:pt>
                <c:pt idx="266">
                  <c:v>2.9875023708727495</c:v>
                </c:pt>
                <c:pt idx="267">
                  <c:v>1.5325330546889997</c:v>
                </c:pt>
                <c:pt idx="268">
                  <c:v>2.8494142122378747</c:v>
                </c:pt>
                <c:pt idx="269">
                  <c:v>1.8650585298194995</c:v>
                </c:pt>
                <c:pt idx="270">
                  <c:v>0.48646686087450003</c:v>
                </c:pt>
                <c:pt idx="271">
                  <c:v>2.3141156301269996</c:v>
                </c:pt>
                <c:pt idx="272">
                  <c:v>1.4341390487549999</c:v>
                </c:pt>
                <c:pt idx="273">
                  <c:v>2.1211732060919997</c:v>
                </c:pt>
                <c:pt idx="274">
                  <c:v>2.6888283825097496</c:v>
                </c:pt>
                <c:pt idx="275">
                  <c:v>2.451034273304999</c:v>
                </c:pt>
                <c:pt idx="276">
                  <c:v>2.5128282776681243</c:v>
                </c:pt>
                <c:pt idx="277">
                  <c:v>2.0985417006839997</c:v>
                </c:pt>
                <c:pt idx="278">
                  <c:v>2.1428519094059997</c:v>
                </c:pt>
                <c:pt idx="279">
                  <c:v>2.2448582140004998</c:v>
                </c:pt>
                <c:pt idx="280">
                  <c:v>2.1240537134534998</c:v>
                </c:pt>
                <c:pt idx="281">
                  <c:v>2.9868503890275</c:v>
                </c:pt>
                <c:pt idx="282">
                  <c:v>2.3033425817084994</c:v>
                </c:pt>
                <c:pt idx="283">
                  <c:v>2.2380216134084994</c:v>
                </c:pt>
                <c:pt idx="284">
                  <c:v>1.8722855828159994</c:v>
                </c:pt>
                <c:pt idx="285">
                  <c:v>2.6462727539324988</c:v>
                </c:pt>
                <c:pt idx="286">
                  <c:v>2.2410789294060005</c:v>
                </c:pt>
                <c:pt idx="287">
                  <c:v>1.5244256420257498</c:v>
                </c:pt>
                <c:pt idx="288">
                  <c:v>0.96192492848249977</c:v>
                </c:pt>
                <c:pt idx="289">
                  <c:v>1.1981989745527502</c:v>
                </c:pt>
                <c:pt idx="290">
                  <c:v>2.2493373661125</c:v>
                </c:pt>
                <c:pt idx="291">
                  <c:v>2.3232648631211252</c:v>
                </c:pt>
                <c:pt idx="292">
                  <c:v>1.6720301571419998</c:v>
                </c:pt>
                <c:pt idx="293">
                  <c:v>1.566008823105</c:v>
                </c:pt>
                <c:pt idx="294">
                  <c:v>1.569883879044</c:v>
                </c:pt>
                <c:pt idx="295">
                  <c:v>1.6510108026997499</c:v>
                </c:pt>
                <c:pt idx="296">
                  <c:v>1.3637471105474999</c:v>
                </c:pt>
                <c:pt idx="297">
                  <c:v>1.7155373599755002</c:v>
                </c:pt>
                <c:pt idx="298">
                  <c:v>1.6322199737737495</c:v>
                </c:pt>
                <c:pt idx="299">
                  <c:v>0.79651922166674982</c:v>
                </c:pt>
                <c:pt idx="300">
                  <c:v>1.1077871418315</c:v>
                </c:pt>
                <c:pt idx="301">
                  <c:v>1.0679978317050001</c:v>
                </c:pt>
                <c:pt idx="302">
                  <c:v>1.0647808967999997</c:v>
                </c:pt>
                <c:pt idx="303">
                  <c:v>1.4912261371034996</c:v>
                </c:pt>
                <c:pt idx="304">
                  <c:v>1.2851041026599996</c:v>
                </c:pt>
                <c:pt idx="305">
                  <c:v>1.3935614667930001</c:v>
                </c:pt>
                <c:pt idx="306">
                  <c:v>1.3315679387954997</c:v>
                </c:pt>
                <c:pt idx="307">
                  <c:v>1.6264921106699999</c:v>
                </c:pt>
                <c:pt idx="308">
                  <c:v>1.3009800447674997</c:v>
                </c:pt>
                <c:pt idx="309">
                  <c:v>1.41130740579375</c:v>
                </c:pt>
                <c:pt idx="310">
                  <c:v>1.2805475967697497</c:v>
                </c:pt>
                <c:pt idx="311">
                  <c:v>1.2013557454079997</c:v>
                </c:pt>
                <c:pt idx="312">
                  <c:v>0.98933272273799988</c:v>
                </c:pt>
                <c:pt idx="313">
                  <c:v>0.8572787727254999</c:v>
                </c:pt>
                <c:pt idx="314">
                  <c:v>1.04112660254625</c:v>
                </c:pt>
                <c:pt idx="315">
                  <c:v>1.0394113132095002</c:v>
                </c:pt>
                <c:pt idx="316">
                  <c:v>0.7680788158634998</c:v>
                </c:pt>
                <c:pt idx="317">
                  <c:v>0.45648797437049993</c:v>
                </c:pt>
                <c:pt idx="318">
                  <c:v>0.76583923980750002</c:v>
                </c:pt>
                <c:pt idx="319">
                  <c:v>1.1671039835339998</c:v>
                </c:pt>
                <c:pt idx="320">
                  <c:v>1.2484556014979997</c:v>
                </c:pt>
                <c:pt idx="321">
                  <c:v>1.0954326383909998</c:v>
                </c:pt>
                <c:pt idx="322">
                  <c:v>1.0146458257919997</c:v>
                </c:pt>
                <c:pt idx="323">
                  <c:v>0.45353379674399996</c:v>
                </c:pt>
                <c:pt idx="324">
                  <c:v>0.58358452946737494</c:v>
                </c:pt>
                <c:pt idx="325">
                  <c:v>0.44215972174687496</c:v>
                </c:pt>
                <c:pt idx="326">
                  <c:v>0.76508780310449997</c:v>
                </c:pt>
                <c:pt idx="327">
                  <c:v>0.76270825354499994</c:v>
                </c:pt>
                <c:pt idx="328">
                  <c:v>0.56011993614599986</c:v>
                </c:pt>
                <c:pt idx="329">
                  <c:v>0.44559643960912498</c:v>
                </c:pt>
                <c:pt idx="330">
                  <c:v>0.68093917074599997</c:v>
                </c:pt>
                <c:pt idx="331">
                  <c:v>0.65937588418049997</c:v>
                </c:pt>
                <c:pt idx="332">
                  <c:v>0.36304706591999997</c:v>
                </c:pt>
                <c:pt idx="333">
                  <c:v>0.599513882517</c:v>
                </c:pt>
                <c:pt idx="334">
                  <c:v>0.58463371682475007</c:v>
                </c:pt>
                <c:pt idx="335">
                  <c:v>0.61229812916999993</c:v>
                </c:pt>
                <c:pt idx="336">
                  <c:v>0.58555336729949992</c:v>
                </c:pt>
                <c:pt idx="337">
                  <c:v>0.65583234443399985</c:v>
                </c:pt>
                <c:pt idx="338">
                  <c:v>0.65025059402249996</c:v>
                </c:pt>
                <c:pt idx="339">
                  <c:v>0.59964648899399975</c:v>
                </c:pt>
                <c:pt idx="340">
                  <c:v>0.50809460892187486</c:v>
                </c:pt>
                <c:pt idx="341">
                  <c:v>0.50585319110924987</c:v>
                </c:pt>
                <c:pt idx="342">
                  <c:v>0.36464755242712488</c:v>
                </c:pt>
                <c:pt idx="343">
                  <c:v>0.47590991189999987</c:v>
                </c:pt>
                <c:pt idx="344">
                  <c:v>0.73189934872200002</c:v>
                </c:pt>
                <c:pt idx="345">
                  <c:v>0.67907961047362486</c:v>
                </c:pt>
                <c:pt idx="346">
                  <c:v>0.71703637275824994</c:v>
                </c:pt>
                <c:pt idx="347">
                  <c:v>0.61054477686299979</c:v>
                </c:pt>
                <c:pt idx="348">
                  <c:v>0.76195681684200001</c:v>
                </c:pt>
                <c:pt idx="349">
                  <c:v>0.73519486524299993</c:v>
                </c:pt>
                <c:pt idx="350">
                  <c:v>0.61057915631999993</c:v>
                </c:pt>
                <c:pt idx="351">
                  <c:v>0.70981668678824994</c:v>
                </c:pt>
                <c:pt idx="352">
                  <c:v>0.6666594177134999</c:v>
                </c:pt>
                <c:pt idx="353">
                  <c:v>0.56194941439349988</c:v>
                </c:pt>
                <c:pt idx="354">
                  <c:v>0.30875208061499992</c:v>
                </c:pt>
                <c:pt idx="355">
                  <c:v>0.30366883232999997</c:v>
                </c:pt>
                <c:pt idx="356">
                  <c:v>0.21792769440974996</c:v>
                </c:pt>
                <c:pt idx="357">
                  <c:v>0.32933555265599995</c:v>
                </c:pt>
                <c:pt idx="358">
                  <c:v>0.77592469908600015</c:v>
                </c:pt>
                <c:pt idx="359">
                  <c:v>0.53040012340724996</c:v>
                </c:pt>
                <c:pt idx="360">
                  <c:v>0.5264207012594998</c:v>
                </c:pt>
                <c:pt idx="361">
                  <c:v>0.40627677742199997</c:v>
                </c:pt>
                <c:pt idx="362">
                  <c:v>0.10826950495725</c:v>
                </c:pt>
                <c:pt idx="363">
                  <c:v>0.47105013008549995</c:v>
                </c:pt>
                <c:pt idx="364">
                  <c:v>0.24729266203875</c:v>
                </c:pt>
              </c:numCache>
            </c:numRef>
          </c:xVal>
          <c:yVal>
            <c:numRef>
              <c:f>'2011'!$S$4:$S$368</c:f>
              <c:numCache>
                <c:formatCode>0.0</c:formatCode>
                <c:ptCount val="365"/>
                <c:pt idx="0">
                  <c:v>0.93096281724681273</c:v>
                </c:pt>
                <c:pt idx="1">
                  <c:v>0.84514732390621816</c:v>
                </c:pt>
                <c:pt idx="2">
                  <c:v>0.40973051644062292</c:v>
                </c:pt>
                <c:pt idx="3">
                  <c:v>0.23259785890911747</c:v>
                </c:pt>
                <c:pt idx="4">
                  <c:v>0.66065454436170201</c:v>
                </c:pt>
                <c:pt idx="5">
                  <c:v>0.83147255355139171</c:v>
                </c:pt>
                <c:pt idx="6">
                  <c:v>0.8959913545482493</c:v>
                </c:pt>
                <c:pt idx="7">
                  <c:v>0.91307016576279476</c:v>
                </c:pt>
                <c:pt idx="8">
                  <c:v>1.2383431465615713</c:v>
                </c:pt>
                <c:pt idx="9">
                  <c:v>0.89524293916968112</c:v>
                </c:pt>
                <c:pt idx="10">
                  <c:v>0.84088523823960504</c:v>
                </c:pt>
                <c:pt idx="11">
                  <c:v>0.63305019808383212</c:v>
                </c:pt>
                <c:pt idx="12">
                  <c:v>0.30132336188706854</c:v>
                </c:pt>
                <c:pt idx="13">
                  <c:v>0.59308368265085187</c:v>
                </c:pt>
                <c:pt idx="14">
                  <c:v>0.61775292983327323</c:v>
                </c:pt>
                <c:pt idx="15">
                  <c:v>0.42579743219074218</c:v>
                </c:pt>
                <c:pt idx="16">
                  <c:v>0.90540226932063739</c:v>
                </c:pt>
                <c:pt idx="17">
                  <c:v>0.95252069400681982</c:v>
                </c:pt>
                <c:pt idx="18">
                  <c:v>0.83837156444596805</c:v>
                </c:pt>
                <c:pt idx="19">
                  <c:v>0.93905751915393387</c:v>
                </c:pt>
                <c:pt idx="20">
                  <c:v>1.1646309424185859</c:v>
                </c:pt>
                <c:pt idx="21">
                  <c:v>0.99208160155928327</c:v>
                </c:pt>
                <c:pt idx="22">
                  <c:v>0.92551780437411002</c:v>
                </c:pt>
                <c:pt idx="23">
                  <c:v>1.2518122031841237</c:v>
                </c:pt>
                <c:pt idx="24">
                  <c:v>2.0969191132033904</c:v>
                </c:pt>
                <c:pt idx="25">
                  <c:v>1.2282363499378632</c:v>
                </c:pt>
                <c:pt idx="26">
                  <c:v>1.0785641212138379</c:v>
                </c:pt>
                <c:pt idx="27">
                  <c:v>0.60118714182977251</c:v>
                </c:pt>
                <c:pt idx="28">
                  <c:v>0.2675066313651443</c:v>
                </c:pt>
                <c:pt idx="29">
                  <c:v>1.2166928256224225</c:v>
                </c:pt>
                <c:pt idx="30">
                  <c:v>1.5380618453763715</c:v>
                </c:pt>
                <c:pt idx="31">
                  <c:v>1.0855473221905128</c:v>
                </c:pt>
                <c:pt idx="32">
                  <c:v>0.46660723980676583</c:v>
                </c:pt>
                <c:pt idx="33">
                  <c:v>-7.4918496467546961E-2</c:v>
                </c:pt>
                <c:pt idx="34">
                  <c:v>9.0733478141493379E-2</c:v>
                </c:pt>
                <c:pt idx="35">
                  <c:v>-0.11777328531453946</c:v>
                </c:pt>
                <c:pt idx="36">
                  <c:v>0.27212530068607832</c:v>
                </c:pt>
                <c:pt idx="37">
                  <c:v>1.274397324559982</c:v>
                </c:pt>
                <c:pt idx="38">
                  <c:v>1.4731462847685441</c:v>
                </c:pt>
                <c:pt idx="39">
                  <c:v>1.2515305255165095</c:v>
                </c:pt>
                <c:pt idx="40">
                  <c:v>1.4691836818689807</c:v>
                </c:pt>
                <c:pt idx="41">
                  <c:v>0.13132680169665248</c:v>
                </c:pt>
                <c:pt idx="42">
                  <c:v>-6.4861123547634861E-2</c:v>
                </c:pt>
                <c:pt idx="43">
                  <c:v>0.22272587934028476</c:v>
                </c:pt>
                <c:pt idx="44">
                  <c:v>0.66679623920655007</c:v>
                </c:pt>
                <c:pt idx="45">
                  <c:v>1.0758479695936214</c:v>
                </c:pt>
                <c:pt idx="46">
                  <c:v>0.55355403047312601</c:v>
                </c:pt>
                <c:pt idx="47">
                  <c:v>0.44066365907532129</c:v>
                </c:pt>
                <c:pt idx="48">
                  <c:v>0.94136761564844174</c:v>
                </c:pt>
                <c:pt idx="49">
                  <c:v>2.2216934979335408</c:v>
                </c:pt>
                <c:pt idx="50">
                  <c:v>2.9887407128981098</c:v>
                </c:pt>
                <c:pt idx="51">
                  <c:v>2.2331472126070673</c:v>
                </c:pt>
                <c:pt idx="52">
                  <c:v>2.3131205507644141</c:v>
                </c:pt>
                <c:pt idx="53">
                  <c:v>3.3213259969275359</c:v>
                </c:pt>
                <c:pt idx="54">
                  <c:v>1.5295262849002957</c:v>
                </c:pt>
                <c:pt idx="55">
                  <c:v>1.9060331299820361</c:v>
                </c:pt>
                <c:pt idx="56">
                  <c:v>2.0709416054857637</c:v>
                </c:pt>
                <c:pt idx="57">
                  <c:v>2.5161926105749925</c:v>
                </c:pt>
                <c:pt idx="58">
                  <c:v>2.1854286352861974</c:v>
                </c:pt>
                <c:pt idx="59">
                  <c:v>2.7199083272062969</c:v>
                </c:pt>
                <c:pt idx="60">
                  <c:v>2.6487652802878601</c:v>
                </c:pt>
                <c:pt idx="61">
                  <c:v>1.9935256993749997</c:v>
                </c:pt>
                <c:pt idx="62">
                  <c:v>1.8088973335201601</c:v>
                </c:pt>
                <c:pt idx="63">
                  <c:v>2.3744934989515958</c:v>
                </c:pt>
                <c:pt idx="64">
                  <c:v>3.3133682588521287</c:v>
                </c:pt>
                <c:pt idx="65">
                  <c:v>2.1592290531606122</c:v>
                </c:pt>
                <c:pt idx="66">
                  <c:v>2.7595381731437953</c:v>
                </c:pt>
                <c:pt idx="67">
                  <c:v>3.272623906582905</c:v>
                </c:pt>
                <c:pt idx="68">
                  <c:v>1.2268480630473741</c:v>
                </c:pt>
                <c:pt idx="69">
                  <c:v>0.92270952076072621</c:v>
                </c:pt>
                <c:pt idx="70">
                  <c:v>2.3455868373707651</c:v>
                </c:pt>
                <c:pt idx="71">
                  <c:v>2.302867469485967</c:v>
                </c:pt>
                <c:pt idx="72">
                  <c:v>2.1663060275781065</c:v>
                </c:pt>
                <c:pt idx="73">
                  <c:v>1.198955291179137</c:v>
                </c:pt>
                <c:pt idx="74">
                  <c:v>3.8995258104806014</c:v>
                </c:pt>
                <c:pt idx="75">
                  <c:v>5.7725853699430489</c:v>
                </c:pt>
                <c:pt idx="76">
                  <c:v>5.0060614015274156</c:v>
                </c:pt>
                <c:pt idx="77">
                  <c:v>4.4324271849805461</c:v>
                </c:pt>
                <c:pt idx="78">
                  <c:v>4.6841016055525442</c:v>
                </c:pt>
                <c:pt idx="79">
                  <c:v>4.6761194183677164</c:v>
                </c:pt>
                <c:pt idx="80">
                  <c:v>2.4267336721442314</c:v>
                </c:pt>
                <c:pt idx="81">
                  <c:v>2.4431356713799239</c:v>
                </c:pt>
                <c:pt idx="82">
                  <c:v>3.4672806009408506</c:v>
                </c:pt>
                <c:pt idx="83">
                  <c:v>3.8834516673652786</c:v>
                </c:pt>
                <c:pt idx="84">
                  <c:v>4.6173102487088595</c:v>
                </c:pt>
                <c:pt idx="85">
                  <c:v>6.0089393933941286</c:v>
                </c:pt>
                <c:pt idx="86">
                  <c:v>5.2288398089237287</c:v>
                </c:pt>
                <c:pt idx="87">
                  <c:v>4.1510207124799692</c:v>
                </c:pt>
                <c:pt idx="88">
                  <c:v>3.7766049713424366</c:v>
                </c:pt>
                <c:pt idx="89">
                  <c:v>2.8717655173947323</c:v>
                </c:pt>
                <c:pt idx="90">
                  <c:v>4.1428380354211178</c:v>
                </c:pt>
                <c:pt idx="91">
                  <c:v>5.0509489880787344</c:v>
                </c:pt>
                <c:pt idx="92">
                  <c:v>4.1282735389071004</c:v>
                </c:pt>
                <c:pt idx="93">
                  <c:v>4.2580690896017428</c:v>
                </c:pt>
                <c:pt idx="94">
                  <c:v>3.6565663288833572</c:v>
                </c:pt>
                <c:pt idx="95">
                  <c:v>3.6785747640159991</c:v>
                </c:pt>
                <c:pt idx="96">
                  <c:v>2.2245443501363749</c:v>
                </c:pt>
                <c:pt idx="97">
                  <c:v>3.2861319799246376</c:v>
                </c:pt>
                <c:pt idx="98">
                  <c:v>3.941305852334879</c:v>
                </c:pt>
                <c:pt idx="99">
                  <c:v>2.7196259079416834</c:v>
                </c:pt>
                <c:pt idx="100">
                  <c:v>2.5997960826416278</c:v>
                </c:pt>
                <c:pt idx="101">
                  <c:v>3.9513877232891166</c:v>
                </c:pt>
                <c:pt idx="102">
                  <c:v>2.8859156667947898</c:v>
                </c:pt>
                <c:pt idx="103">
                  <c:v>4.1702362857815825</c:v>
                </c:pt>
                <c:pt idx="104">
                  <c:v>4.9386070460580784</c:v>
                </c:pt>
                <c:pt idx="105">
                  <c:v>5.7662235681312497</c:v>
                </c:pt>
                <c:pt idx="106">
                  <c:v>5.2935066257362919</c:v>
                </c:pt>
                <c:pt idx="107">
                  <c:v>7.6577503309357899</c:v>
                </c:pt>
                <c:pt idx="108">
                  <c:v>5.7997092657141884</c:v>
                </c:pt>
                <c:pt idx="109">
                  <c:v>5.6675297394530135</c:v>
                </c:pt>
                <c:pt idx="110">
                  <c:v>6.516940928910226</c:v>
                </c:pt>
                <c:pt idx="111">
                  <c:v>3.3987701901944187</c:v>
                </c:pt>
                <c:pt idx="112">
                  <c:v>3.9131051503853311</c:v>
                </c:pt>
                <c:pt idx="113">
                  <c:v>5.6648715148076185</c:v>
                </c:pt>
                <c:pt idx="114">
                  <c:v>5.5699492465351135</c:v>
                </c:pt>
                <c:pt idx="115">
                  <c:v>3.6472111812031396</c:v>
                </c:pt>
                <c:pt idx="116">
                  <c:v>5.3095256654760838</c:v>
                </c:pt>
                <c:pt idx="117">
                  <c:v>6.4592302908953103</c:v>
                </c:pt>
                <c:pt idx="118">
                  <c:v>4.7551954793817819</c:v>
                </c:pt>
                <c:pt idx="119">
                  <c:v>4.6308365749921556</c:v>
                </c:pt>
                <c:pt idx="120">
                  <c:v>3.5951557603874247</c:v>
                </c:pt>
                <c:pt idx="121">
                  <c:v>4.601898081488943</c:v>
                </c:pt>
                <c:pt idx="122">
                  <c:v>5.3223936913263845</c:v>
                </c:pt>
                <c:pt idx="123">
                  <c:v>7.4789351571874985</c:v>
                </c:pt>
                <c:pt idx="124">
                  <c:v>5.6687809963954621</c:v>
                </c:pt>
                <c:pt idx="125">
                  <c:v>7.3206195506823555</c:v>
                </c:pt>
                <c:pt idx="126">
                  <c:v>5.7912296491584465</c:v>
                </c:pt>
                <c:pt idx="127">
                  <c:v>5.1926991448263573</c:v>
                </c:pt>
                <c:pt idx="128">
                  <c:v>4.2315968216393438</c:v>
                </c:pt>
                <c:pt idx="129">
                  <c:v>5.5431636742617938</c:v>
                </c:pt>
                <c:pt idx="130">
                  <c:v>7.2662504945132191</c:v>
                </c:pt>
                <c:pt idx="131">
                  <c:v>5.8398858256450232</c:v>
                </c:pt>
                <c:pt idx="132">
                  <c:v>5.9227739731252882</c:v>
                </c:pt>
                <c:pt idx="133">
                  <c:v>5.3808804630419846</c:v>
                </c:pt>
                <c:pt idx="134">
                  <c:v>6.0012722430076249</c:v>
                </c:pt>
                <c:pt idx="135">
                  <c:v>4.422522891109665</c:v>
                </c:pt>
                <c:pt idx="136">
                  <c:v>7.2410169263386415</c:v>
                </c:pt>
                <c:pt idx="137">
                  <c:v>8.7967139727380079</c:v>
                </c:pt>
                <c:pt idx="138">
                  <c:v>5.1505019962663798</c:v>
                </c:pt>
                <c:pt idx="139">
                  <c:v>7.3032124174858</c:v>
                </c:pt>
                <c:pt idx="140">
                  <c:v>5.5089125307290256</c:v>
                </c:pt>
                <c:pt idx="141">
                  <c:v>7.5373417388193102</c:v>
                </c:pt>
                <c:pt idx="142">
                  <c:v>8.00955196645433</c:v>
                </c:pt>
                <c:pt idx="143">
                  <c:v>7.890847916133735</c:v>
                </c:pt>
                <c:pt idx="144">
                  <c:v>9.8350930180945983</c:v>
                </c:pt>
                <c:pt idx="145">
                  <c:v>9.3384007751446365</c:v>
                </c:pt>
                <c:pt idx="146">
                  <c:v>8.0649925549308925</c:v>
                </c:pt>
                <c:pt idx="147">
                  <c:v>7.5078754997305666</c:v>
                </c:pt>
                <c:pt idx="148">
                  <c:v>6.9819836950654821</c:v>
                </c:pt>
                <c:pt idx="149">
                  <c:v>8.617989996758384</c:v>
                </c:pt>
                <c:pt idx="150">
                  <c:v>9.1547301786517181</c:v>
                </c:pt>
                <c:pt idx="151">
                  <c:v>8.9391314987814177</c:v>
                </c:pt>
                <c:pt idx="152">
                  <c:v>8.1902946270680914</c:v>
                </c:pt>
                <c:pt idx="153">
                  <c:v>9.1605297221282935</c:v>
                </c:pt>
                <c:pt idx="154">
                  <c:v>8.0079023387247137</c:v>
                </c:pt>
                <c:pt idx="155">
                  <c:v>11.756850609792187</c:v>
                </c:pt>
                <c:pt idx="156">
                  <c:v>9.5055819835510444</c:v>
                </c:pt>
                <c:pt idx="157">
                  <c:v>9.6464293234152123</c:v>
                </c:pt>
                <c:pt idx="158">
                  <c:v>10.181374342045924</c:v>
                </c:pt>
                <c:pt idx="159">
                  <c:v>9.9969365768510414</c:v>
                </c:pt>
                <c:pt idx="160">
                  <c:v>10.222882199234764</c:v>
                </c:pt>
                <c:pt idx="161">
                  <c:v>8.8426996279293064</c:v>
                </c:pt>
                <c:pt idx="162">
                  <c:v>7.913285599577585</c:v>
                </c:pt>
                <c:pt idx="163">
                  <c:v>9.2474005568531812</c:v>
                </c:pt>
                <c:pt idx="164">
                  <c:v>8.9546066949832941</c:v>
                </c:pt>
                <c:pt idx="165">
                  <c:v>8.7710301909708921</c:v>
                </c:pt>
                <c:pt idx="166">
                  <c:v>11.54155305073443</c:v>
                </c:pt>
                <c:pt idx="167">
                  <c:v>12.318221671630351</c:v>
                </c:pt>
                <c:pt idx="168">
                  <c:v>11.947972303943295</c:v>
                </c:pt>
                <c:pt idx="169">
                  <c:v>12.780730105607418</c:v>
                </c:pt>
                <c:pt idx="170">
                  <c:v>11.066650422626017</c:v>
                </c:pt>
                <c:pt idx="171">
                  <c:v>12.982763796098807</c:v>
                </c:pt>
                <c:pt idx="172">
                  <c:v>12.782636654579928</c:v>
                </c:pt>
                <c:pt idx="173">
                  <c:v>12.298878783311661</c:v>
                </c:pt>
                <c:pt idx="174">
                  <c:v>12.932546636874481</c:v>
                </c:pt>
                <c:pt idx="175">
                  <c:v>12.790508474506867</c:v>
                </c:pt>
                <c:pt idx="176">
                  <c:v>12.927630576044921</c:v>
                </c:pt>
                <c:pt idx="177">
                  <c:v>11.598976627306333</c:v>
                </c:pt>
                <c:pt idx="178">
                  <c:v>12.349319055175027</c:v>
                </c:pt>
                <c:pt idx="179">
                  <c:v>11.859050427956195</c:v>
                </c:pt>
                <c:pt idx="180">
                  <c:v>10.483446140476183</c:v>
                </c:pt>
                <c:pt idx="181">
                  <c:v>12.697559298401115</c:v>
                </c:pt>
                <c:pt idx="182">
                  <c:v>10.687639815532284</c:v>
                </c:pt>
                <c:pt idx="183">
                  <c:v>10.33874505032416</c:v>
                </c:pt>
                <c:pt idx="184">
                  <c:v>11.733322722764543</c:v>
                </c:pt>
                <c:pt idx="185">
                  <c:v>10.43507747875586</c:v>
                </c:pt>
                <c:pt idx="186">
                  <c:v>11.783483184820799</c:v>
                </c:pt>
                <c:pt idx="187">
                  <c:v>8.97873243267615</c:v>
                </c:pt>
                <c:pt idx="188">
                  <c:v>13.586722125076699</c:v>
                </c:pt>
                <c:pt idx="189">
                  <c:v>14.958187831192301</c:v>
                </c:pt>
                <c:pt idx="190">
                  <c:v>13.220304238410399</c:v>
                </c:pt>
                <c:pt idx="191">
                  <c:v>10.662866815706352</c:v>
                </c:pt>
                <c:pt idx="192">
                  <c:v>9.9721516473877632</c:v>
                </c:pt>
                <c:pt idx="193">
                  <c:v>10.872169139168367</c:v>
                </c:pt>
                <c:pt idx="194">
                  <c:v>8.9406006723035159</c:v>
                </c:pt>
                <c:pt idx="195">
                  <c:v>8.5077749694856823</c:v>
                </c:pt>
                <c:pt idx="196">
                  <c:v>12.13969131386219</c:v>
                </c:pt>
                <c:pt idx="197">
                  <c:v>10.785006775304653</c:v>
                </c:pt>
                <c:pt idx="198">
                  <c:v>11.175830791765675</c:v>
                </c:pt>
                <c:pt idx="199">
                  <c:v>11.252992748248497</c:v>
                </c:pt>
                <c:pt idx="200">
                  <c:v>10.39914542333349</c:v>
                </c:pt>
                <c:pt idx="201">
                  <c:v>10.547538013361608</c:v>
                </c:pt>
                <c:pt idx="202">
                  <c:v>10.687854857330992</c:v>
                </c:pt>
                <c:pt idx="203">
                  <c:v>11.278477335946222</c:v>
                </c:pt>
                <c:pt idx="204">
                  <c:v>11.710391279577182</c:v>
                </c:pt>
                <c:pt idx="205">
                  <c:v>10.343462180207558</c:v>
                </c:pt>
                <c:pt idx="206">
                  <c:v>11.047631748183434</c:v>
                </c:pt>
                <c:pt idx="207">
                  <c:v>11.483232684868272</c:v>
                </c:pt>
                <c:pt idx="208">
                  <c:v>10.59770805099823</c:v>
                </c:pt>
                <c:pt idx="209">
                  <c:v>7.8147647664301125</c:v>
                </c:pt>
                <c:pt idx="210">
                  <c:v>5.248949117207558</c:v>
                </c:pt>
                <c:pt idx="211">
                  <c:v>10.873293643450918</c:v>
                </c:pt>
                <c:pt idx="212">
                  <c:v>11.135554491227504</c:v>
                </c:pt>
                <c:pt idx="213">
                  <c:v>8.6757842414056459</c:v>
                </c:pt>
                <c:pt idx="214">
                  <c:v>8.7375803835268933</c:v>
                </c:pt>
                <c:pt idx="215">
                  <c:v>10.463943947308286</c:v>
                </c:pt>
                <c:pt idx="216">
                  <c:v>8.5343193939485484</c:v>
                </c:pt>
                <c:pt idx="217">
                  <c:v>8.473954002746293</c:v>
                </c:pt>
                <c:pt idx="218">
                  <c:v>8.3237766534542974</c:v>
                </c:pt>
                <c:pt idx="219">
                  <c:v>8.1065047868871911</c:v>
                </c:pt>
                <c:pt idx="220">
                  <c:v>7.9613766748763508</c:v>
                </c:pt>
                <c:pt idx="221">
                  <c:v>8.4178081124552673</c:v>
                </c:pt>
                <c:pt idx="222">
                  <c:v>9.1920930954059159</c:v>
                </c:pt>
                <c:pt idx="223">
                  <c:v>7.8855074432177892</c:v>
                </c:pt>
                <c:pt idx="224">
                  <c:v>8.6334342269954529</c:v>
                </c:pt>
                <c:pt idx="225">
                  <c:v>8.5822322417216093</c:v>
                </c:pt>
                <c:pt idx="226">
                  <c:v>8.4650474031767882</c:v>
                </c:pt>
                <c:pt idx="227">
                  <c:v>8.2957894335015183</c:v>
                </c:pt>
                <c:pt idx="228">
                  <c:v>8.6791455143163372</c:v>
                </c:pt>
                <c:pt idx="229">
                  <c:v>7.9603778862719805</c:v>
                </c:pt>
                <c:pt idx="230">
                  <c:v>7.9069337649412637</c:v>
                </c:pt>
                <c:pt idx="231">
                  <c:v>6.3841570868643949</c:v>
                </c:pt>
                <c:pt idx="232">
                  <c:v>7.822771077496431</c:v>
                </c:pt>
                <c:pt idx="233">
                  <c:v>9.0173340617300539</c:v>
                </c:pt>
                <c:pt idx="234">
                  <c:v>6.9253450561918601</c:v>
                </c:pt>
                <c:pt idx="235">
                  <c:v>5.0955044132584311</c:v>
                </c:pt>
                <c:pt idx="236">
                  <c:v>3.9857867335250248</c:v>
                </c:pt>
                <c:pt idx="237">
                  <c:v>6.9373846752821748</c:v>
                </c:pt>
                <c:pt idx="238">
                  <c:v>6.0557220808547338</c:v>
                </c:pt>
                <c:pt idx="239">
                  <c:v>6.5657428042714185</c:v>
                </c:pt>
                <c:pt idx="240">
                  <c:v>5.2863386137994812</c:v>
                </c:pt>
                <c:pt idx="241">
                  <c:v>6.888433626548343</c:v>
                </c:pt>
                <c:pt idx="242">
                  <c:v>6.9005591251068363</c:v>
                </c:pt>
                <c:pt idx="243">
                  <c:v>7.1068666331858683</c:v>
                </c:pt>
                <c:pt idx="244">
                  <c:v>7.210279610628926</c:v>
                </c:pt>
                <c:pt idx="245">
                  <c:v>6.5511156280082723</c:v>
                </c:pt>
                <c:pt idx="246">
                  <c:v>6.8030675530246967</c:v>
                </c:pt>
                <c:pt idx="247">
                  <c:v>6.9274787824826225</c:v>
                </c:pt>
                <c:pt idx="248">
                  <c:v>6.5435867188992214</c:v>
                </c:pt>
                <c:pt idx="249">
                  <c:v>6.7972640966220776</c:v>
                </c:pt>
                <c:pt idx="250">
                  <c:v>7.4303809355486896</c:v>
                </c:pt>
                <c:pt idx="251">
                  <c:v>5.9034944961209233</c:v>
                </c:pt>
                <c:pt idx="252">
                  <c:v>6.7049270069101761</c:v>
                </c:pt>
                <c:pt idx="253">
                  <c:v>6.2377044739411422</c:v>
                </c:pt>
                <c:pt idx="254">
                  <c:v>5.7537752709067629</c:v>
                </c:pt>
                <c:pt idx="255">
                  <c:v>6.7328094166793777</c:v>
                </c:pt>
                <c:pt idx="256">
                  <c:v>8.4613010926859609</c:v>
                </c:pt>
                <c:pt idx="257">
                  <c:v>7.6055110574569804</c:v>
                </c:pt>
                <c:pt idx="258">
                  <c:v>8.566742542446276</c:v>
                </c:pt>
                <c:pt idx="259">
                  <c:v>8.8093260471259818</c:v>
                </c:pt>
                <c:pt idx="260">
                  <c:v>10.196618288805501</c:v>
                </c:pt>
                <c:pt idx="261">
                  <c:v>7.5834776646711735</c:v>
                </c:pt>
                <c:pt idx="262">
                  <c:v>6.6284949981130561</c:v>
                </c:pt>
                <c:pt idx="263">
                  <c:v>6.2456386921005649</c:v>
                </c:pt>
                <c:pt idx="264">
                  <c:v>6.060831991167178</c:v>
                </c:pt>
                <c:pt idx="265">
                  <c:v>3.8630927565218611</c:v>
                </c:pt>
                <c:pt idx="266">
                  <c:v>4.9257747814522563</c:v>
                </c:pt>
                <c:pt idx="267">
                  <c:v>2.5319938072421198</c:v>
                </c:pt>
                <c:pt idx="268">
                  <c:v>4.3788196234175061</c:v>
                </c:pt>
                <c:pt idx="269">
                  <c:v>3.4201929032418699</c:v>
                </c:pt>
                <c:pt idx="270">
                  <c:v>1.4727545765118266</c:v>
                </c:pt>
                <c:pt idx="271">
                  <c:v>6.193379179620579</c:v>
                </c:pt>
                <c:pt idx="272">
                  <c:v>2.0078079435617715</c:v>
                </c:pt>
                <c:pt idx="273">
                  <c:v>3.5888581576357361</c:v>
                </c:pt>
                <c:pt idx="274">
                  <c:v>4.8370568442418049</c:v>
                </c:pt>
                <c:pt idx="275">
                  <c:v>4.7794440367294921</c:v>
                </c:pt>
                <c:pt idx="276">
                  <c:v>4.7930935878482659</c:v>
                </c:pt>
                <c:pt idx="277">
                  <c:v>4.3689232436089274</c:v>
                </c:pt>
                <c:pt idx="278">
                  <c:v>4.5960135197749619</c:v>
                </c:pt>
                <c:pt idx="279">
                  <c:v>4.6415346628416732</c:v>
                </c:pt>
                <c:pt idx="280">
                  <c:v>4.3737465468439218</c:v>
                </c:pt>
                <c:pt idx="281">
                  <c:v>5.4197272890251034</c:v>
                </c:pt>
                <c:pt idx="282">
                  <c:v>4.3110709844108044</c:v>
                </c:pt>
                <c:pt idx="283">
                  <c:v>4.4247228529336651</c:v>
                </c:pt>
                <c:pt idx="284">
                  <c:v>3.4720867590043381</c:v>
                </c:pt>
                <c:pt idx="285">
                  <c:v>3.9005885098339768</c:v>
                </c:pt>
                <c:pt idx="286">
                  <c:v>3.9853367139363893</c:v>
                </c:pt>
                <c:pt idx="287">
                  <c:v>2.7230538898162728</c:v>
                </c:pt>
                <c:pt idx="288">
                  <c:v>1.9010992837408685</c:v>
                </c:pt>
                <c:pt idx="289">
                  <c:v>2.9616545806387964</c:v>
                </c:pt>
                <c:pt idx="290">
                  <c:v>4.7347298479347835</c:v>
                </c:pt>
                <c:pt idx="291">
                  <c:v>3.4767996734627022</c:v>
                </c:pt>
                <c:pt idx="292">
                  <c:v>2.708623933837035</c:v>
                </c:pt>
                <c:pt idx="293">
                  <c:v>2.9080390606992284</c:v>
                </c:pt>
                <c:pt idx="294">
                  <c:v>3.1809301693639931</c:v>
                </c:pt>
                <c:pt idx="295">
                  <c:v>3.5385990395908404</c:v>
                </c:pt>
                <c:pt idx="296">
                  <c:v>2.7640151213526734</c:v>
                </c:pt>
                <c:pt idx="297">
                  <c:v>2.7711033497876674</c:v>
                </c:pt>
                <c:pt idx="298">
                  <c:v>2.9348399730111372</c:v>
                </c:pt>
                <c:pt idx="299">
                  <c:v>1.2891997515287672</c:v>
                </c:pt>
                <c:pt idx="300">
                  <c:v>2.125488541422635</c:v>
                </c:pt>
                <c:pt idx="301">
                  <c:v>1.5836957262883706</c:v>
                </c:pt>
                <c:pt idx="302">
                  <c:v>1.7715677920137027</c:v>
                </c:pt>
                <c:pt idx="303">
                  <c:v>2.3131132308683298</c:v>
                </c:pt>
                <c:pt idx="304">
                  <c:v>2.3532780679863947</c:v>
                </c:pt>
                <c:pt idx="305">
                  <c:v>2.514270773346055</c:v>
                </c:pt>
                <c:pt idx="306">
                  <c:v>1.6444000012961266</c:v>
                </c:pt>
                <c:pt idx="307">
                  <c:v>1.7916863263415259</c:v>
                </c:pt>
                <c:pt idx="308">
                  <c:v>1.735163853477188</c:v>
                </c:pt>
                <c:pt idx="309">
                  <c:v>1.8880615531811331</c:v>
                </c:pt>
                <c:pt idx="310">
                  <c:v>1.9366328014992251</c:v>
                </c:pt>
                <c:pt idx="311">
                  <c:v>1.6791081914261266</c:v>
                </c:pt>
                <c:pt idx="312">
                  <c:v>1.378293940976326</c:v>
                </c:pt>
                <c:pt idx="313">
                  <c:v>1.3714796617428329</c:v>
                </c:pt>
                <c:pt idx="314">
                  <c:v>1.3014405931446422</c:v>
                </c:pt>
                <c:pt idx="315">
                  <c:v>1.0877395952740954</c:v>
                </c:pt>
                <c:pt idx="316">
                  <c:v>0.76385005642953885</c:v>
                </c:pt>
                <c:pt idx="317">
                  <c:v>0.42956283228052528</c:v>
                </c:pt>
                <c:pt idx="318">
                  <c:v>1.1045574718366984</c:v>
                </c:pt>
                <c:pt idx="319">
                  <c:v>2.0255437072851139</c:v>
                </c:pt>
                <c:pt idx="320">
                  <c:v>1.8754732936787992</c:v>
                </c:pt>
                <c:pt idx="321">
                  <c:v>0.91425306027765496</c:v>
                </c:pt>
                <c:pt idx="322">
                  <c:v>1.1029680036888394</c:v>
                </c:pt>
                <c:pt idx="323">
                  <c:v>0.78643784423234653</c:v>
                </c:pt>
                <c:pt idx="324">
                  <c:v>0.98716427165409881</c:v>
                </c:pt>
                <c:pt idx="325">
                  <c:v>0.72721372661617789</c:v>
                </c:pt>
                <c:pt idx="326">
                  <c:v>1.1819271239582776</c:v>
                </c:pt>
                <c:pt idx="327">
                  <c:v>1.1489865738372578</c:v>
                </c:pt>
                <c:pt idx="328">
                  <c:v>0.77555759316895323</c:v>
                </c:pt>
                <c:pt idx="329">
                  <c:v>0.16728023777995221</c:v>
                </c:pt>
                <c:pt idx="330">
                  <c:v>0.4402032288291356</c:v>
                </c:pt>
                <c:pt idx="331">
                  <c:v>0.47311255862731355</c:v>
                </c:pt>
                <c:pt idx="332">
                  <c:v>0.28228684781258068</c:v>
                </c:pt>
                <c:pt idx="333">
                  <c:v>0.69360832617345825</c:v>
                </c:pt>
                <c:pt idx="334">
                  <c:v>0.57152809471311894</c:v>
                </c:pt>
                <c:pt idx="335">
                  <c:v>0.13365552750262821</c:v>
                </c:pt>
                <c:pt idx="336">
                  <c:v>0.15660645368078915</c:v>
                </c:pt>
                <c:pt idx="337">
                  <c:v>0.2536959507748503</c:v>
                </c:pt>
                <c:pt idx="338">
                  <c:v>0.35626290972726732</c:v>
                </c:pt>
                <c:pt idx="339">
                  <c:v>0.2939792469489293</c:v>
                </c:pt>
                <c:pt idx="340">
                  <c:v>0.22887110536911168</c:v>
                </c:pt>
                <c:pt idx="341">
                  <c:v>0.29881047367972274</c:v>
                </c:pt>
                <c:pt idx="342">
                  <c:v>0.42581020529613883</c:v>
                </c:pt>
                <c:pt idx="343">
                  <c:v>0.60136238081938354</c:v>
                </c:pt>
                <c:pt idx="344">
                  <c:v>0.55174782803169009</c:v>
                </c:pt>
                <c:pt idx="345">
                  <c:v>0.38722891598849529</c:v>
                </c:pt>
                <c:pt idx="346">
                  <c:v>0.39516967251102059</c:v>
                </c:pt>
                <c:pt idx="347">
                  <c:v>0.53018362789451701</c:v>
                </c:pt>
                <c:pt idx="348">
                  <c:v>0.82374511766914282</c:v>
                </c:pt>
                <c:pt idx="349">
                  <c:v>0.76867152781441683</c:v>
                </c:pt>
                <c:pt idx="350">
                  <c:v>0.16834765984228445</c:v>
                </c:pt>
                <c:pt idx="351">
                  <c:v>0.36295256462664938</c:v>
                </c:pt>
                <c:pt idx="352">
                  <c:v>0.60066513824987067</c:v>
                </c:pt>
                <c:pt idx="353">
                  <c:v>9.9537671744069616E-3</c:v>
                </c:pt>
                <c:pt idx="354">
                  <c:v>0.24233493723409102</c:v>
                </c:pt>
                <c:pt idx="355">
                  <c:v>0.50282696999372667</c:v>
                </c:pt>
                <c:pt idx="356">
                  <c:v>0.52732302373011797</c:v>
                </c:pt>
                <c:pt idx="357">
                  <c:v>0.61588369804310306</c:v>
                </c:pt>
                <c:pt idx="358">
                  <c:v>1.0536785242016833</c:v>
                </c:pt>
                <c:pt idx="359">
                  <c:v>0.51078243876138263</c:v>
                </c:pt>
                <c:pt idx="360">
                  <c:v>0.78179134596688482</c:v>
                </c:pt>
                <c:pt idx="361">
                  <c:v>0.42480875419741798</c:v>
                </c:pt>
                <c:pt idx="362">
                  <c:v>0.17733081920926747</c:v>
                </c:pt>
                <c:pt idx="363">
                  <c:v>0.55625271534979637</c:v>
                </c:pt>
                <c:pt idx="364">
                  <c:v>0.47885793375444868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083392"/>
        <c:axId val="205085312"/>
      </c:scatterChart>
      <c:valAx>
        <c:axId val="20508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085312"/>
        <c:crosses val="autoZero"/>
        <c:crossBetween val="midCat"/>
      </c:valAx>
      <c:valAx>
        <c:axId val="20508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0833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'2012'!$R$4:$R$368</c:f>
              <c:numCache>
                <c:formatCode>0.0</c:formatCode>
                <c:ptCount val="365"/>
                <c:pt idx="0">
                  <c:v>1.0555917590789998</c:v>
                </c:pt>
                <c:pt idx="1">
                  <c:v>0.78528082274099986</c:v>
                </c:pt>
                <c:pt idx="2">
                  <c:v>0.68729937029099997</c:v>
                </c:pt>
                <c:pt idx="3">
                  <c:v>0.53440410230999991</c:v>
                </c:pt>
                <c:pt idx="4">
                  <c:v>0.97926199751249976</c:v>
                </c:pt>
                <c:pt idx="5">
                  <c:v>0.97733920359600002</c:v>
                </c:pt>
                <c:pt idx="6">
                  <c:v>0.60157296642375002</c:v>
                </c:pt>
                <c:pt idx="7">
                  <c:v>0.95357317610699999</c:v>
                </c:pt>
                <c:pt idx="8">
                  <c:v>1.2043246570875001</c:v>
                </c:pt>
                <c:pt idx="9">
                  <c:v>1.3392517474349996</c:v>
                </c:pt>
                <c:pt idx="10">
                  <c:v>1.2942539495729999</c:v>
                </c:pt>
                <c:pt idx="11">
                  <c:v>1.168916885971875</c:v>
                </c:pt>
                <c:pt idx="12">
                  <c:v>1.156254809175</c:v>
                </c:pt>
                <c:pt idx="13">
                  <c:v>1.0733462929440001</c:v>
                </c:pt>
                <c:pt idx="14">
                  <c:v>0.94490218591649977</c:v>
                </c:pt>
                <c:pt idx="15">
                  <c:v>1.3561001370405001</c:v>
                </c:pt>
                <c:pt idx="16">
                  <c:v>1.2522029623109996</c:v>
                </c:pt>
                <c:pt idx="17">
                  <c:v>0.9062547648974999</c:v>
                </c:pt>
                <c:pt idx="18">
                  <c:v>0.91261987579350001</c:v>
                </c:pt>
                <c:pt idx="19">
                  <c:v>0.91166952937500001</c:v>
                </c:pt>
                <c:pt idx="20">
                  <c:v>0.781891990551</c:v>
                </c:pt>
                <c:pt idx="21">
                  <c:v>0.8393400631979997</c:v>
                </c:pt>
                <c:pt idx="22">
                  <c:v>1.1920217228325001</c:v>
                </c:pt>
                <c:pt idx="23">
                  <c:v>0.89835362897624982</c:v>
                </c:pt>
                <c:pt idx="24">
                  <c:v>0.91093466848162497</c:v>
                </c:pt>
                <c:pt idx="25">
                  <c:v>1.2741714353339999</c:v>
                </c:pt>
                <c:pt idx="26">
                  <c:v>0.28775605508999996</c:v>
                </c:pt>
                <c:pt idx="27">
                  <c:v>0.24630916400099997</c:v>
                </c:pt>
                <c:pt idx="28">
                  <c:v>1.050184361628</c:v>
                </c:pt>
                <c:pt idx="29">
                  <c:v>1.2658393283625</c:v>
                </c:pt>
                <c:pt idx="30">
                  <c:v>1.5283633176899996</c:v>
                </c:pt>
                <c:pt idx="31">
                  <c:v>1.2970644701827496</c:v>
                </c:pt>
                <c:pt idx="32">
                  <c:v>1.3348057469422496</c:v>
                </c:pt>
                <c:pt idx="33">
                  <c:v>1.0330376074492498</c:v>
                </c:pt>
                <c:pt idx="34">
                  <c:v>1.3386918534209999</c:v>
                </c:pt>
                <c:pt idx="35">
                  <c:v>1.1769193185075</c:v>
                </c:pt>
                <c:pt idx="36">
                  <c:v>1.1301608013120001</c:v>
                </c:pt>
                <c:pt idx="37">
                  <c:v>0.47070142416449995</c:v>
                </c:pt>
                <c:pt idx="38">
                  <c:v>1.5375426327090003</c:v>
                </c:pt>
                <c:pt idx="39">
                  <c:v>1.6722855473939997</c:v>
                </c:pt>
                <c:pt idx="40">
                  <c:v>1.089539017191</c:v>
                </c:pt>
                <c:pt idx="41">
                  <c:v>0.96213366089999985</c:v>
                </c:pt>
                <c:pt idx="42">
                  <c:v>0.83136894052499999</c:v>
                </c:pt>
                <c:pt idx="43">
                  <c:v>1.2827834893124996</c:v>
                </c:pt>
                <c:pt idx="44">
                  <c:v>2.0402353694497495</c:v>
                </c:pt>
                <c:pt idx="45">
                  <c:v>1.4436793480725001</c:v>
                </c:pt>
                <c:pt idx="46">
                  <c:v>0.62002368429299992</c:v>
                </c:pt>
                <c:pt idx="47">
                  <c:v>0.61308394532999988</c:v>
                </c:pt>
                <c:pt idx="48">
                  <c:v>1.6238399811299997</c:v>
                </c:pt>
                <c:pt idx="49">
                  <c:v>1.8303745690574995</c:v>
                </c:pt>
                <c:pt idx="50">
                  <c:v>1.76307678198</c:v>
                </c:pt>
                <c:pt idx="51">
                  <c:v>1.7059675925520001</c:v>
                </c:pt>
                <c:pt idx="52">
                  <c:v>1.6351852019400002</c:v>
                </c:pt>
                <c:pt idx="53">
                  <c:v>0.70086206607750001</c:v>
                </c:pt>
                <c:pt idx="54">
                  <c:v>0.70104624173999985</c:v>
                </c:pt>
                <c:pt idx="55">
                  <c:v>1.0379219460187499</c:v>
                </c:pt>
                <c:pt idx="56">
                  <c:v>1.9234606323982497</c:v>
                </c:pt>
                <c:pt idx="57">
                  <c:v>2.2715268499304995</c:v>
                </c:pt>
                <c:pt idx="58">
                  <c:v>2.4663036635640001</c:v>
                </c:pt>
                <c:pt idx="59">
                  <c:v>2.4571575001642501</c:v>
                </c:pt>
                <c:pt idx="60">
                  <c:v>1.8050614660034998</c:v>
                </c:pt>
                <c:pt idx="61">
                  <c:v>1.204862450022</c:v>
                </c:pt>
                <c:pt idx="62">
                  <c:v>2.1433626899100005</c:v>
                </c:pt>
                <c:pt idx="63">
                  <c:v>2.1058424239455</c:v>
                </c:pt>
                <c:pt idx="64">
                  <c:v>1.75055406476775</c:v>
                </c:pt>
                <c:pt idx="65">
                  <c:v>1.8556655710319996</c:v>
                </c:pt>
                <c:pt idx="66">
                  <c:v>1.9077946505459999</c:v>
                </c:pt>
                <c:pt idx="67">
                  <c:v>2.0210626829835001</c:v>
                </c:pt>
                <c:pt idx="68">
                  <c:v>0.85274805142799992</c:v>
                </c:pt>
                <c:pt idx="69">
                  <c:v>2.3998383504809992</c:v>
                </c:pt>
                <c:pt idx="70">
                  <c:v>1.8785917574999997</c:v>
                </c:pt>
                <c:pt idx="71">
                  <c:v>1.1643069691395</c:v>
                </c:pt>
                <c:pt idx="72">
                  <c:v>1.4991898927499996</c:v>
                </c:pt>
                <c:pt idx="73">
                  <c:v>3.2112573832439999</c:v>
                </c:pt>
                <c:pt idx="74">
                  <c:v>3.1303084960619998</c:v>
                </c:pt>
                <c:pt idx="75">
                  <c:v>2.7169520061734995</c:v>
                </c:pt>
                <c:pt idx="76">
                  <c:v>1.9785254719724996</c:v>
                </c:pt>
                <c:pt idx="77">
                  <c:v>2.5473704231699998</c:v>
                </c:pt>
                <c:pt idx="78">
                  <c:v>2.1685579205399996</c:v>
                </c:pt>
                <c:pt idx="79">
                  <c:v>1.5476575600934999</c:v>
                </c:pt>
                <c:pt idx="80">
                  <c:v>2.2311408106574997</c:v>
                </c:pt>
                <c:pt idx="81">
                  <c:v>2.4912999844784993</c:v>
                </c:pt>
                <c:pt idx="82">
                  <c:v>2.7302715900854997</c:v>
                </c:pt>
                <c:pt idx="83">
                  <c:v>2.7526968187514997</c:v>
                </c:pt>
                <c:pt idx="84">
                  <c:v>3.2356938101445003</c:v>
                </c:pt>
                <c:pt idx="85">
                  <c:v>3.5043766336260007</c:v>
                </c:pt>
                <c:pt idx="86">
                  <c:v>2.3060561031359996</c:v>
                </c:pt>
                <c:pt idx="87">
                  <c:v>2.3683516792199995</c:v>
                </c:pt>
                <c:pt idx="88">
                  <c:v>1.1717071472587499</c:v>
                </c:pt>
                <c:pt idx="89">
                  <c:v>3.2534115088769995</c:v>
                </c:pt>
                <c:pt idx="90">
                  <c:v>2.5149113044109996</c:v>
                </c:pt>
                <c:pt idx="91">
                  <c:v>3.9905709145199992</c:v>
                </c:pt>
                <c:pt idx="92">
                  <c:v>4.1138507359709999</c:v>
                </c:pt>
                <c:pt idx="93">
                  <c:v>3.5888616935280004</c:v>
                </c:pt>
                <c:pt idx="94">
                  <c:v>3.2794171124219997</c:v>
                </c:pt>
                <c:pt idx="95">
                  <c:v>2.7500004870524997</c:v>
                </c:pt>
                <c:pt idx="96">
                  <c:v>3.0487407786539999</c:v>
                </c:pt>
                <c:pt idx="97">
                  <c:v>4.3229637831734999</c:v>
                </c:pt>
                <c:pt idx="98">
                  <c:v>4.6351783662434993</c:v>
                </c:pt>
                <c:pt idx="99">
                  <c:v>3.3045534068399998</c:v>
                </c:pt>
                <c:pt idx="100">
                  <c:v>3.837962960572499</c:v>
                </c:pt>
                <c:pt idx="101">
                  <c:v>3.1002215598359988</c:v>
                </c:pt>
                <c:pt idx="102">
                  <c:v>4.1108818242914991</c:v>
                </c:pt>
                <c:pt idx="103">
                  <c:v>3.5466928338419996</c:v>
                </c:pt>
                <c:pt idx="104">
                  <c:v>3.6908802765000002</c:v>
                </c:pt>
                <c:pt idx="105">
                  <c:v>3.189716197758</c:v>
                </c:pt>
                <c:pt idx="106">
                  <c:v>4.6236894884167485</c:v>
                </c:pt>
                <c:pt idx="107">
                  <c:v>3.8814689355682499</c:v>
                </c:pt>
                <c:pt idx="108">
                  <c:v>4.3637992110629993</c:v>
                </c:pt>
                <c:pt idx="109">
                  <c:v>4.7905415881019993</c:v>
                </c:pt>
                <c:pt idx="110">
                  <c:v>4.3298998386232492</c:v>
                </c:pt>
                <c:pt idx="111">
                  <c:v>4.2797414386979993</c:v>
                </c:pt>
                <c:pt idx="112">
                  <c:v>4.4258295741929983</c:v>
                </c:pt>
                <c:pt idx="113">
                  <c:v>3.9870789439589993</c:v>
                </c:pt>
                <c:pt idx="114">
                  <c:v>4.2181015279724994</c:v>
                </c:pt>
                <c:pt idx="115">
                  <c:v>3.3912780427979996</c:v>
                </c:pt>
                <c:pt idx="116">
                  <c:v>3.2453814499919993</c:v>
                </c:pt>
                <c:pt idx="117">
                  <c:v>4.8341691190349998</c:v>
                </c:pt>
                <c:pt idx="118">
                  <c:v>4.7096516371320005</c:v>
                </c:pt>
                <c:pt idx="119">
                  <c:v>5.2438015770277504</c:v>
                </c:pt>
                <c:pt idx="120">
                  <c:v>5.1229712918879979</c:v>
                </c:pt>
                <c:pt idx="121">
                  <c:v>5.1735238277309969</c:v>
                </c:pt>
                <c:pt idx="122">
                  <c:v>4.891234106304001</c:v>
                </c:pt>
                <c:pt idx="123">
                  <c:v>5.8389725974229991</c:v>
                </c:pt>
                <c:pt idx="124">
                  <c:v>5.4959859446624995</c:v>
                </c:pt>
                <c:pt idx="125">
                  <c:v>4.8407994428850003</c:v>
                </c:pt>
                <c:pt idx="126">
                  <c:v>4.7933705262780002</c:v>
                </c:pt>
                <c:pt idx="127">
                  <c:v>4.295123790029999</c:v>
                </c:pt>
                <c:pt idx="128">
                  <c:v>4.4483284731240005</c:v>
                </c:pt>
                <c:pt idx="129">
                  <c:v>3.963401320787999</c:v>
                </c:pt>
                <c:pt idx="130">
                  <c:v>5.1737153704199992</c:v>
                </c:pt>
                <c:pt idx="131">
                  <c:v>4.557109986422998</c:v>
                </c:pt>
                <c:pt idx="132">
                  <c:v>5.1790490976059997</c:v>
                </c:pt>
                <c:pt idx="133">
                  <c:v>5.5618692626520003</c:v>
                </c:pt>
                <c:pt idx="134">
                  <c:v>2.4738474986999992</c:v>
                </c:pt>
                <c:pt idx="135">
                  <c:v>5.2106683753440004</c:v>
                </c:pt>
                <c:pt idx="136">
                  <c:v>4.6073678412059982</c:v>
                </c:pt>
                <c:pt idx="137">
                  <c:v>3.7301023255859995</c:v>
                </c:pt>
                <c:pt idx="138">
                  <c:v>5.650730336295001</c:v>
                </c:pt>
                <c:pt idx="139">
                  <c:v>5.2324305716249988</c:v>
                </c:pt>
                <c:pt idx="140">
                  <c:v>6.1240986240524986</c:v>
                </c:pt>
                <c:pt idx="141">
                  <c:v>5.4518169372817491</c:v>
                </c:pt>
                <c:pt idx="142">
                  <c:v>5.5014007091399986</c:v>
                </c:pt>
                <c:pt idx="143">
                  <c:v>5.4147644774999986</c:v>
                </c:pt>
                <c:pt idx="144">
                  <c:v>5.5299332027744974</c:v>
                </c:pt>
                <c:pt idx="145">
                  <c:v>3.6499932794249998</c:v>
                </c:pt>
                <c:pt idx="146">
                  <c:v>5.4018795481514994</c:v>
                </c:pt>
                <c:pt idx="147">
                  <c:v>5.7790492038719981</c:v>
                </c:pt>
                <c:pt idx="148">
                  <c:v>5.7354143059124993</c:v>
                </c:pt>
                <c:pt idx="149">
                  <c:v>6.4120093866989976</c:v>
                </c:pt>
                <c:pt idx="150">
                  <c:v>7.0664518187999992</c:v>
                </c:pt>
                <c:pt idx="151">
                  <c:v>5.9933486377305005</c:v>
                </c:pt>
                <c:pt idx="152">
                  <c:v>5.8318302652312513</c:v>
                </c:pt>
                <c:pt idx="153">
                  <c:v>5.782762185228</c:v>
                </c:pt>
                <c:pt idx="154">
                  <c:v>6.539576817572998</c:v>
                </c:pt>
                <c:pt idx="155">
                  <c:v>5.9704850709877499</c:v>
                </c:pt>
                <c:pt idx="156">
                  <c:v>6.427270182093749</c:v>
                </c:pt>
                <c:pt idx="157">
                  <c:v>5.9734502991539991</c:v>
                </c:pt>
                <c:pt idx="158">
                  <c:v>6.5555632650779998</c:v>
                </c:pt>
                <c:pt idx="159">
                  <c:v>6.099912676053</c:v>
                </c:pt>
                <c:pt idx="160">
                  <c:v>6.4063220422409977</c:v>
                </c:pt>
                <c:pt idx="161">
                  <c:v>5.4610662390525002</c:v>
                </c:pt>
                <c:pt idx="162">
                  <c:v>6.9123686177958739</c:v>
                </c:pt>
                <c:pt idx="163">
                  <c:v>7.3432973076434989</c:v>
                </c:pt>
                <c:pt idx="164">
                  <c:v>7.3935146437807466</c:v>
                </c:pt>
                <c:pt idx="165">
                  <c:v>7.1655567427912477</c:v>
                </c:pt>
                <c:pt idx="166">
                  <c:v>7.3261800215707495</c:v>
                </c:pt>
                <c:pt idx="167">
                  <c:v>7.6519867685332494</c:v>
                </c:pt>
                <c:pt idx="168">
                  <c:v>7.6348694824604983</c:v>
                </c:pt>
                <c:pt idx="169">
                  <c:v>7.1225148904650011</c:v>
                </c:pt>
                <c:pt idx="170">
                  <c:v>7.4580000684918728</c:v>
                </c:pt>
                <c:pt idx="171">
                  <c:v>6.9118695017504992</c:v>
                </c:pt>
                <c:pt idx="172">
                  <c:v>7.2457247251642505</c:v>
                </c:pt>
                <c:pt idx="173">
                  <c:v>7.3617111903802499</c:v>
                </c:pt>
                <c:pt idx="174">
                  <c:v>7.2331455274154992</c:v>
                </c:pt>
                <c:pt idx="175">
                  <c:v>6.9566094536849992</c:v>
                </c:pt>
                <c:pt idx="176">
                  <c:v>6.3742533758864983</c:v>
                </c:pt>
                <c:pt idx="177">
                  <c:v>7.8055929545715008</c:v>
                </c:pt>
                <c:pt idx="178">
                  <c:v>6.9805614985931248</c:v>
                </c:pt>
                <c:pt idx="179">
                  <c:v>7.4015447026657499</c:v>
                </c:pt>
                <c:pt idx="180">
                  <c:v>6.9907703555654992</c:v>
                </c:pt>
                <c:pt idx="181">
                  <c:v>6.7649341582079989</c:v>
                </c:pt>
                <c:pt idx="182">
                  <c:v>7.0330497206489966</c:v>
                </c:pt>
                <c:pt idx="183">
                  <c:v>7.4470029396839994</c:v>
                </c:pt>
                <c:pt idx="184">
                  <c:v>7.1355176922375003</c:v>
                </c:pt>
                <c:pt idx="185">
                  <c:v>6.6126429863999983</c:v>
                </c:pt>
                <c:pt idx="186">
                  <c:v>6.6909692121479996</c:v>
                </c:pt>
                <c:pt idx="187">
                  <c:v>7.5265005226454997</c:v>
                </c:pt>
                <c:pt idx="188">
                  <c:v>7.7012869098712482</c:v>
                </c:pt>
                <c:pt idx="189">
                  <c:v>7.176706737398999</c:v>
                </c:pt>
                <c:pt idx="190">
                  <c:v>7.421273599632749</c:v>
                </c:pt>
                <c:pt idx="191">
                  <c:v>7.1494340052960004</c:v>
                </c:pt>
                <c:pt idx="192">
                  <c:v>7.0715755857307512</c:v>
                </c:pt>
                <c:pt idx="193">
                  <c:v>7.2786221819999986</c:v>
                </c:pt>
                <c:pt idx="194">
                  <c:v>7.0415660032829983</c:v>
                </c:pt>
                <c:pt idx="195">
                  <c:v>7.5662272130467487</c:v>
                </c:pt>
                <c:pt idx="196">
                  <c:v>7.5140355138074995</c:v>
                </c:pt>
                <c:pt idx="197">
                  <c:v>7.5746698254157474</c:v>
                </c:pt>
                <c:pt idx="198">
                  <c:v>7.2413450279099978</c:v>
                </c:pt>
                <c:pt idx="199">
                  <c:v>7.3563885137339993</c:v>
                </c:pt>
                <c:pt idx="200">
                  <c:v>8.037897401196</c:v>
                </c:pt>
                <c:pt idx="201">
                  <c:v>6.5428330432859996</c:v>
                </c:pt>
                <c:pt idx="202">
                  <c:v>7.9462294904564983</c:v>
                </c:pt>
                <c:pt idx="203">
                  <c:v>6.3168126702659997</c:v>
                </c:pt>
                <c:pt idx="204">
                  <c:v>6.7430135708572481</c:v>
                </c:pt>
                <c:pt idx="205">
                  <c:v>7.3745556010829985</c:v>
                </c:pt>
                <c:pt idx="206">
                  <c:v>6.8850203736712476</c:v>
                </c:pt>
                <c:pt idx="207">
                  <c:v>7.4164297797089995</c:v>
                </c:pt>
                <c:pt idx="208">
                  <c:v>7.2325782663749987</c:v>
                </c:pt>
                <c:pt idx="209">
                  <c:v>6.7180209334559979</c:v>
                </c:pt>
                <c:pt idx="210">
                  <c:v>7.1866816912799978</c:v>
                </c:pt>
                <c:pt idx="211">
                  <c:v>7.1222202094049978</c:v>
                </c:pt>
                <c:pt idx="212">
                  <c:v>6.6508483858289988</c:v>
                </c:pt>
                <c:pt idx="213">
                  <c:v>6.9596594026559995</c:v>
                </c:pt>
                <c:pt idx="214">
                  <c:v>6.5639616752879997</c:v>
                </c:pt>
                <c:pt idx="215">
                  <c:v>6.0597402805484988</c:v>
                </c:pt>
                <c:pt idx="216">
                  <c:v>6.0486142287768736</c:v>
                </c:pt>
                <c:pt idx="217">
                  <c:v>6.1321949861760006</c:v>
                </c:pt>
                <c:pt idx="218">
                  <c:v>6.136158446432999</c:v>
                </c:pt>
                <c:pt idx="219">
                  <c:v>5.3617513548060005</c:v>
                </c:pt>
                <c:pt idx="220">
                  <c:v>5.4344344382549981</c:v>
                </c:pt>
                <c:pt idx="221">
                  <c:v>6.2322023709134982</c:v>
                </c:pt>
                <c:pt idx="222">
                  <c:v>6.2165916417599991</c:v>
                </c:pt>
                <c:pt idx="223">
                  <c:v>6.741280477873123</c:v>
                </c:pt>
                <c:pt idx="224">
                  <c:v>6.9062509162065</c:v>
                </c:pt>
                <c:pt idx="225">
                  <c:v>6.5516587410329992</c:v>
                </c:pt>
                <c:pt idx="226">
                  <c:v>6.1934407609837496</c:v>
                </c:pt>
                <c:pt idx="227">
                  <c:v>5.7201571940310005</c:v>
                </c:pt>
                <c:pt idx="228">
                  <c:v>6.1754099636249995</c:v>
                </c:pt>
                <c:pt idx="229">
                  <c:v>6.497400590860499</c:v>
                </c:pt>
                <c:pt idx="230">
                  <c:v>5.9557878531202491</c:v>
                </c:pt>
                <c:pt idx="231">
                  <c:v>5.737948563028497</c:v>
                </c:pt>
                <c:pt idx="232">
                  <c:v>4.4524171728314981</c:v>
                </c:pt>
                <c:pt idx="233">
                  <c:v>4.8789974752875001</c:v>
                </c:pt>
                <c:pt idx="234">
                  <c:v>4.048111074998249</c:v>
                </c:pt>
                <c:pt idx="235">
                  <c:v>2.0649112247115</c:v>
                </c:pt>
                <c:pt idx="236">
                  <c:v>4.4457794819549994</c:v>
                </c:pt>
                <c:pt idx="237">
                  <c:v>4.9329609443999995</c:v>
                </c:pt>
                <c:pt idx="238">
                  <c:v>5.5101969387809984</c:v>
                </c:pt>
                <c:pt idx="239">
                  <c:v>5.1044211191609987</c:v>
                </c:pt>
                <c:pt idx="240">
                  <c:v>4.6716156793124988</c:v>
                </c:pt>
                <c:pt idx="241">
                  <c:v>6.0022995749280001</c:v>
                </c:pt>
                <c:pt idx="242">
                  <c:v>6.2665732330492485</c:v>
                </c:pt>
                <c:pt idx="243">
                  <c:v>5.6318707484549995</c:v>
                </c:pt>
                <c:pt idx="244">
                  <c:v>5.2953302438819998</c:v>
                </c:pt>
                <c:pt idx="245">
                  <c:v>5.1734206893599994</c:v>
                </c:pt>
                <c:pt idx="246">
                  <c:v>5.4838229839109989</c:v>
                </c:pt>
                <c:pt idx="247">
                  <c:v>4.8421807603537488</c:v>
                </c:pt>
                <c:pt idx="248">
                  <c:v>5.2370165456212483</c:v>
                </c:pt>
                <c:pt idx="249">
                  <c:v>4.778463348155249</c:v>
                </c:pt>
                <c:pt idx="250">
                  <c:v>5.4331083734850001</c:v>
                </c:pt>
                <c:pt idx="251">
                  <c:v>4.5811449103792494</c:v>
                </c:pt>
                <c:pt idx="252">
                  <c:v>5.1337124165249994</c:v>
                </c:pt>
                <c:pt idx="253">
                  <c:v>5.1109114695074993</c:v>
                </c:pt>
                <c:pt idx="254">
                  <c:v>5.2560787266899993</c:v>
                </c:pt>
                <c:pt idx="255">
                  <c:v>4.4747226873168753</c:v>
                </c:pt>
                <c:pt idx="256">
                  <c:v>3.3739065943109989</c:v>
                </c:pt>
                <c:pt idx="257">
                  <c:v>4.4254022866559986</c:v>
                </c:pt>
                <c:pt idx="258">
                  <c:v>4.5247982081940004</c:v>
                </c:pt>
                <c:pt idx="259">
                  <c:v>4.4470466105129995</c:v>
                </c:pt>
                <c:pt idx="260">
                  <c:v>4.3267338589848743</c:v>
                </c:pt>
                <c:pt idx="261">
                  <c:v>4.5947996939969986</c:v>
                </c:pt>
                <c:pt idx="262">
                  <c:v>4.2493303533059992</c:v>
                </c:pt>
                <c:pt idx="263">
                  <c:v>4.3189469119743746</c:v>
                </c:pt>
                <c:pt idx="264">
                  <c:v>4.2352740667439992</c:v>
                </c:pt>
                <c:pt idx="265">
                  <c:v>1.6247608594424994</c:v>
                </c:pt>
                <c:pt idx="266">
                  <c:v>4.1375209921154994</c:v>
                </c:pt>
                <c:pt idx="267">
                  <c:v>4.3047377596124994</c:v>
                </c:pt>
                <c:pt idx="268">
                  <c:v>3.5021075894639995</c:v>
                </c:pt>
                <c:pt idx="269">
                  <c:v>2.6330342073119994</c:v>
                </c:pt>
                <c:pt idx="270">
                  <c:v>3.9719323374749993</c:v>
                </c:pt>
                <c:pt idx="271">
                  <c:v>4.0765735818809983</c:v>
                </c:pt>
                <c:pt idx="272">
                  <c:v>3.0984166383434992</c:v>
                </c:pt>
                <c:pt idx="273">
                  <c:v>4.4200832935229997</c:v>
                </c:pt>
                <c:pt idx="274">
                  <c:v>4.3399153111499995</c:v>
                </c:pt>
                <c:pt idx="275">
                  <c:v>4.2054155083394988</c:v>
                </c:pt>
                <c:pt idx="276">
                  <c:v>4.2753064887449987</c:v>
                </c:pt>
                <c:pt idx="277">
                  <c:v>3.9808685406194999</c:v>
                </c:pt>
                <c:pt idx="278">
                  <c:v>3.9481368418799998</c:v>
                </c:pt>
                <c:pt idx="279">
                  <c:v>3.9598504140149995</c:v>
                </c:pt>
                <c:pt idx="280">
                  <c:v>4.142464266897</c:v>
                </c:pt>
                <c:pt idx="281">
                  <c:v>3.6832185689400005</c:v>
                </c:pt>
                <c:pt idx="282">
                  <c:v>3.4581117072060001</c:v>
                </c:pt>
                <c:pt idx="283">
                  <c:v>3.1646793581977501</c:v>
                </c:pt>
                <c:pt idx="284">
                  <c:v>3.2128726038041235</c:v>
                </c:pt>
                <c:pt idx="285">
                  <c:v>3.1376018522969993</c:v>
                </c:pt>
                <c:pt idx="286">
                  <c:v>2.5517022347519998</c:v>
                </c:pt>
                <c:pt idx="287">
                  <c:v>1.9291258757767502</c:v>
                </c:pt>
                <c:pt idx="288">
                  <c:v>2.6653017833820001</c:v>
                </c:pt>
                <c:pt idx="289">
                  <c:v>3.0913663939829994</c:v>
                </c:pt>
                <c:pt idx="290">
                  <c:v>3.1630991310134999</c:v>
                </c:pt>
                <c:pt idx="291">
                  <c:v>2.9727056981474989</c:v>
                </c:pt>
                <c:pt idx="292">
                  <c:v>3.0960370887839992</c:v>
                </c:pt>
                <c:pt idx="293">
                  <c:v>2.9172209380627496</c:v>
                </c:pt>
                <c:pt idx="294">
                  <c:v>1.3865664751312496</c:v>
                </c:pt>
                <c:pt idx="295">
                  <c:v>2.5691289359377496</c:v>
                </c:pt>
                <c:pt idx="296">
                  <c:v>2.4305367499064996</c:v>
                </c:pt>
                <c:pt idx="297">
                  <c:v>2.4390751336199998</c:v>
                </c:pt>
                <c:pt idx="298">
                  <c:v>1.8198912903479996</c:v>
                </c:pt>
                <c:pt idx="299">
                  <c:v>2.0168726866616242</c:v>
                </c:pt>
                <c:pt idx="300">
                  <c:v>2.1497720029649994</c:v>
                </c:pt>
                <c:pt idx="301">
                  <c:v>2.0657142305999994</c:v>
                </c:pt>
                <c:pt idx="302">
                  <c:v>2.9688380092350002</c:v>
                </c:pt>
                <c:pt idx="303">
                  <c:v>2.7562477255244993</c:v>
                </c:pt>
                <c:pt idx="304">
                  <c:v>3.1246285186304998</c:v>
                </c:pt>
                <c:pt idx="305">
                  <c:v>2.6985418069500002</c:v>
                </c:pt>
                <c:pt idx="306">
                  <c:v>2.4471899133097499</c:v>
                </c:pt>
                <c:pt idx="307">
                  <c:v>2.085988287528</c:v>
                </c:pt>
                <c:pt idx="308">
                  <c:v>2.096626273794</c:v>
                </c:pt>
                <c:pt idx="309">
                  <c:v>2.2046858184959999</c:v>
                </c:pt>
                <c:pt idx="310">
                  <c:v>2.2080967517655004</c:v>
                </c:pt>
                <c:pt idx="311">
                  <c:v>1.6929647907794998</c:v>
                </c:pt>
                <c:pt idx="312">
                  <c:v>1.9136072344544997</c:v>
                </c:pt>
                <c:pt idx="313">
                  <c:v>2.2871670471900001</c:v>
                </c:pt>
                <c:pt idx="314">
                  <c:v>2.1228528881340001</c:v>
                </c:pt>
                <c:pt idx="315">
                  <c:v>1.9041406054020003</c:v>
                </c:pt>
                <c:pt idx="316">
                  <c:v>1.1239246133797498</c:v>
                </c:pt>
                <c:pt idx="317">
                  <c:v>1.5770225277224998</c:v>
                </c:pt>
                <c:pt idx="318">
                  <c:v>1.8217956666982495</c:v>
                </c:pt>
                <c:pt idx="319">
                  <c:v>1.6342145961986247</c:v>
                </c:pt>
                <c:pt idx="320">
                  <c:v>1.6889055591780002</c:v>
                </c:pt>
                <c:pt idx="321">
                  <c:v>1.456195926096</c:v>
                </c:pt>
                <c:pt idx="322">
                  <c:v>0.79351715836799985</c:v>
                </c:pt>
                <c:pt idx="323">
                  <c:v>1.1116235208813749</c:v>
                </c:pt>
                <c:pt idx="324">
                  <c:v>1.07971140384</c:v>
                </c:pt>
                <c:pt idx="325">
                  <c:v>1.3248492106275001</c:v>
                </c:pt>
                <c:pt idx="326">
                  <c:v>0.70809648610050002</c:v>
                </c:pt>
                <c:pt idx="327">
                  <c:v>1.4015510070322499</c:v>
                </c:pt>
                <c:pt idx="328">
                  <c:v>1.1580965657999998</c:v>
                </c:pt>
                <c:pt idx="329">
                  <c:v>1.4618538024479997</c:v>
                </c:pt>
                <c:pt idx="330">
                  <c:v>1.7009874826379998</c:v>
                </c:pt>
                <c:pt idx="331">
                  <c:v>0.19271404621349997</c:v>
                </c:pt>
                <c:pt idx="332">
                  <c:v>0.81597185513999992</c:v>
                </c:pt>
                <c:pt idx="333">
                  <c:v>1.1004790515434999</c:v>
                </c:pt>
                <c:pt idx="334">
                  <c:v>1.4504754300187495</c:v>
                </c:pt>
                <c:pt idx="335">
                  <c:v>1.1834133523672496</c:v>
                </c:pt>
                <c:pt idx="336">
                  <c:v>1.1985268072319999</c:v>
                </c:pt>
                <c:pt idx="337">
                  <c:v>1.0814058199349998</c:v>
                </c:pt>
                <c:pt idx="338">
                  <c:v>1.245543170355</c:v>
                </c:pt>
                <c:pt idx="339">
                  <c:v>1.1160824136704999</c:v>
                </c:pt>
                <c:pt idx="340">
                  <c:v>0.94454120161799993</c:v>
                </c:pt>
                <c:pt idx="341">
                  <c:v>1.0906882733249998</c:v>
                </c:pt>
                <c:pt idx="342">
                  <c:v>8.7686032916250004E-2</c:v>
                </c:pt>
                <c:pt idx="343">
                  <c:v>1.1436940289924999</c:v>
                </c:pt>
                <c:pt idx="344">
                  <c:v>1.047119678604</c:v>
                </c:pt>
                <c:pt idx="345">
                  <c:v>1.2836306973599998</c:v>
                </c:pt>
                <c:pt idx="346">
                  <c:v>1.0692502262099999</c:v>
                </c:pt>
                <c:pt idx="347">
                  <c:v>1.0636144509375001</c:v>
                </c:pt>
                <c:pt idx="348">
                  <c:v>0.89891720650349993</c:v>
                </c:pt>
                <c:pt idx="349">
                  <c:v>0.86798306222999988</c:v>
                </c:pt>
                <c:pt idx="350">
                  <c:v>0.84784897880549992</c:v>
                </c:pt>
                <c:pt idx="351">
                  <c:v>0.98161944599250006</c:v>
                </c:pt>
                <c:pt idx="352">
                  <c:v>0.81916177761449993</c:v>
                </c:pt>
                <c:pt idx="353">
                  <c:v>1.1279948955209997</c:v>
                </c:pt>
                <c:pt idx="354">
                  <c:v>0.56908806307199988</c:v>
                </c:pt>
                <c:pt idx="355">
                  <c:v>0.28324743487199994</c:v>
                </c:pt>
                <c:pt idx="356">
                  <c:v>0.693192991491</c:v>
                </c:pt>
                <c:pt idx="357">
                  <c:v>0.44390754878400002</c:v>
                </c:pt>
                <c:pt idx="358">
                  <c:v>0.97533537238799983</c:v>
                </c:pt>
                <c:pt idx="359">
                  <c:v>0.92438501711400012</c:v>
                </c:pt>
                <c:pt idx="360">
                  <c:v>0.98360117612099995</c:v>
                </c:pt>
                <c:pt idx="361">
                  <c:v>0.843760279098</c:v>
                </c:pt>
                <c:pt idx="362">
                  <c:v>0.3324297037859999</c:v>
                </c:pt>
                <c:pt idx="363">
                  <c:v>0.92330943124499987</c:v>
                </c:pt>
                <c:pt idx="364">
                  <c:v>0.42881987851200004</c:v>
                </c:pt>
              </c:numCache>
            </c:numRef>
          </c:xVal>
          <c:yVal>
            <c:numRef>
              <c:f>'2012'!$S$4:$S$368</c:f>
              <c:numCache>
                <c:formatCode>0.0</c:formatCode>
                <c:ptCount val="365"/>
                <c:pt idx="0">
                  <c:v>1.0774714265201686</c:v>
                </c:pt>
                <c:pt idx="1">
                  <c:v>0.68427371362714273</c:v>
                </c:pt>
                <c:pt idx="2">
                  <c:v>0.6611918775177984</c:v>
                </c:pt>
                <c:pt idx="3">
                  <c:v>0.46391938285374806</c:v>
                </c:pt>
                <c:pt idx="4">
                  <c:v>0.85967762199157483</c:v>
                </c:pt>
                <c:pt idx="5">
                  <c:v>0.82390856124365819</c:v>
                </c:pt>
                <c:pt idx="6">
                  <c:v>0.70261897638430981</c:v>
                </c:pt>
                <c:pt idx="7">
                  <c:v>0.8749553808929269</c:v>
                </c:pt>
                <c:pt idx="8">
                  <c:v>1.4546460048282486</c:v>
                </c:pt>
                <c:pt idx="9">
                  <c:v>1.6588252609260257</c:v>
                </c:pt>
                <c:pt idx="10">
                  <c:v>1.6155719399089592</c:v>
                </c:pt>
                <c:pt idx="11">
                  <c:v>0.96614779427680098</c:v>
                </c:pt>
                <c:pt idx="12">
                  <c:v>0.73133366714478254</c:v>
                </c:pt>
                <c:pt idx="13">
                  <c:v>0.88059034162907124</c:v>
                </c:pt>
                <c:pt idx="14">
                  <c:v>0.89488697129685424</c:v>
                </c:pt>
                <c:pt idx="15">
                  <c:v>1.3707918339875265</c:v>
                </c:pt>
                <c:pt idx="16">
                  <c:v>1.1873873061114291</c:v>
                </c:pt>
                <c:pt idx="17">
                  <c:v>0.55633587307608989</c:v>
                </c:pt>
                <c:pt idx="18">
                  <c:v>-0.10919153683607838</c:v>
                </c:pt>
                <c:pt idx="19">
                  <c:v>-0.49079408371064981</c:v>
                </c:pt>
                <c:pt idx="20">
                  <c:v>-1.4266885804590481</c:v>
                </c:pt>
                <c:pt idx="21">
                  <c:v>6.1598305561627216E-2</c:v>
                </c:pt>
                <c:pt idx="22">
                  <c:v>0.49232334479342027</c:v>
                </c:pt>
                <c:pt idx="23">
                  <c:v>-1.2269335931082904E-2</c:v>
                </c:pt>
                <c:pt idx="24">
                  <c:v>-0.24964117360353077</c:v>
                </c:pt>
                <c:pt idx="25">
                  <c:v>0.64062234558393782</c:v>
                </c:pt>
                <c:pt idx="26">
                  <c:v>0.38078389059297624</c:v>
                </c:pt>
                <c:pt idx="27">
                  <c:v>0.36322609548605461</c:v>
                </c:pt>
                <c:pt idx="28">
                  <c:v>0.70880263651761288</c:v>
                </c:pt>
                <c:pt idx="29">
                  <c:v>0.98933004518853673</c:v>
                </c:pt>
                <c:pt idx="30">
                  <c:v>1.0480505331788699</c:v>
                </c:pt>
                <c:pt idx="31">
                  <c:v>0.90232102882002185</c:v>
                </c:pt>
                <c:pt idx="32">
                  <c:v>0.99064980579357453</c:v>
                </c:pt>
                <c:pt idx="33">
                  <c:v>-0.10713738098398903</c:v>
                </c:pt>
                <c:pt idx="34">
                  <c:v>0.53506055336850067</c:v>
                </c:pt>
                <c:pt idx="35">
                  <c:v>7.7773661353511603E-2</c:v>
                </c:pt>
                <c:pt idx="36">
                  <c:v>0.44989630677954606</c:v>
                </c:pt>
                <c:pt idx="37">
                  <c:v>4.7324347834132648E-2</c:v>
                </c:pt>
                <c:pt idx="38">
                  <c:v>1.453241279115504</c:v>
                </c:pt>
                <c:pt idx="39">
                  <c:v>1.4862300070316519</c:v>
                </c:pt>
                <c:pt idx="40">
                  <c:v>0.89827812847841149</c:v>
                </c:pt>
                <c:pt idx="41">
                  <c:v>0.63192580862937875</c:v>
                </c:pt>
                <c:pt idx="42">
                  <c:v>0.23397031032981624</c:v>
                </c:pt>
                <c:pt idx="43">
                  <c:v>0.85675575469897303</c:v>
                </c:pt>
                <c:pt idx="44">
                  <c:v>2.7801763972155529</c:v>
                </c:pt>
                <c:pt idx="45">
                  <c:v>2.1469019099276219</c:v>
                </c:pt>
                <c:pt idx="46">
                  <c:v>0.7084514028168053</c:v>
                </c:pt>
                <c:pt idx="47">
                  <c:v>0.58262261556167938</c:v>
                </c:pt>
                <c:pt idx="48">
                  <c:v>0.83467848834172909</c:v>
                </c:pt>
                <c:pt idx="49">
                  <c:v>0.67227083885171601</c:v>
                </c:pt>
                <c:pt idx="50">
                  <c:v>0.67966883749987916</c:v>
                </c:pt>
                <c:pt idx="51">
                  <c:v>-0.10064244051539954</c:v>
                </c:pt>
                <c:pt idx="52">
                  <c:v>6.5798714831763305E-2</c:v>
                </c:pt>
                <c:pt idx="53">
                  <c:v>4.7915260949564178E-2</c:v>
                </c:pt>
                <c:pt idx="54">
                  <c:v>0.15791051459539884</c:v>
                </c:pt>
                <c:pt idx="55">
                  <c:v>1.059104090022686</c:v>
                </c:pt>
                <c:pt idx="56">
                  <c:v>1.6211154984128071</c:v>
                </c:pt>
                <c:pt idx="57">
                  <c:v>2.1280576061333405</c:v>
                </c:pt>
                <c:pt idx="58">
                  <c:v>3.4119419585921809</c:v>
                </c:pt>
                <c:pt idx="59">
                  <c:v>2.5612760927797309</c:v>
                </c:pt>
                <c:pt idx="60">
                  <c:v>0.71719800387283228</c:v>
                </c:pt>
                <c:pt idx="61">
                  <c:v>0.70146350872137708</c:v>
                </c:pt>
                <c:pt idx="62">
                  <c:v>0.95306586742514987</c:v>
                </c:pt>
                <c:pt idx="63">
                  <c:v>0.65847941130494581</c:v>
                </c:pt>
                <c:pt idx="64">
                  <c:v>-0.4834438716402894</c:v>
                </c:pt>
                <c:pt idx="65">
                  <c:v>0.14202912916613433</c:v>
                </c:pt>
                <c:pt idx="66">
                  <c:v>0.88938914268897906</c:v>
                </c:pt>
                <c:pt idx="67">
                  <c:v>2.0791165941799523</c:v>
                </c:pt>
                <c:pt idx="68">
                  <c:v>0.89556026438203118</c:v>
                </c:pt>
                <c:pt idx="69">
                  <c:v>2.2455944640530956</c:v>
                </c:pt>
                <c:pt idx="70">
                  <c:v>0.75008272992410585</c:v>
                </c:pt>
                <c:pt idx="71">
                  <c:v>0.86996145113045487</c:v>
                </c:pt>
                <c:pt idx="72">
                  <c:v>2.3293900236473792</c:v>
                </c:pt>
                <c:pt idx="73">
                  <c:v>4.8869157706218376</c:v>
                </c:pt>
                <c:pt idx="74">
                  <c:v>4.4252180904845817</c:v>
                </c:pt>
                <c:pt idx="75">
                  <c:v>2.3594369520116008</c:v>
                </c:pt>
                <c:pt idx="76">
                  <c:v>1.3845382556705703</c:v>
                </c:pt>
                <c:pt idx="77">
                  <c:v>4.0164342133344872</c:v>
                </c:pt>
                <c:pt idx="78">
                  <c:v>3.0436813108074552</c:v>
                </c:pt>
                <c:pt idx="79">
                  <c:v>2.9131393397140699</c:v>
                </c:pt>
                <c:pt idx="80">
                  <c:v>4.2114118346679241</c:v>
                </c:pt>
                <c:pt idx="81">
                  <c:v>4.7337372614866675</c:v>
                </c:pt>
                <c:pt idx="82">
                  <c:v>4.6121556720033228</c:v>
                </c:pt>
                <c:pt idx="83">
                  <c:v>4.8444890511549819</c:v>
                </c:pt>
                <c:pt idx="84">
                  <c:v>5.6738920227268439</c:v>
                </c:pt>
                <c:pt idx="85">
                  <c:v>4.5217823532511137</c:v>
                </c:pt>
                <c:pt idx="86">
                  <c:v>2.1498058933602993</c:v>
                </c:pt>
                <c:pt idx="87">
                  <c:v>2.5786924486638374</c:v>
                </c:pt>
                <c:pt idx="88">
                  <c:v>1.5427579575678685</c:v>
                </c:pt>
                <c:pt idx="89">
                  <c:v>4.325520096648221</c:v>
                </c:pt>
                <c:pt idx="90">
                  <c:v>2.7542767443952521</c:v>
                </c:pt>
                <c:pt idx="91">
                  <c:v>5.3602263296222299</c:v>
                </c:pt>
                <c:pt idx="92">
                  <c:v>5.6571598998427808</c:v>
                </c:pt>
                <c:pt idx="93">
                  <c:v>6.0729644652176136</c:v>
                </c:pt>
                <c:pt idx="94">
                  <c:v>5.9244425322056893</c:v>
                </c:pt>
                <c:pt idx="95">
                  <c:v>5.1529897764656161</c:v>
                </c:pt>
                <c:pt idx="96">
                  <c:v>5.5679013011563514</c:v>
                </c:pt>
                <c:pt idx="97">
                  <c:v>8.0416932795139182</c:v>
                </c:pt>
                <c:pt idx="98">
                  <c:v>6.1286663619453279</c:v>
                </c:pt>
                <c:pt idx="99">
                  <c:v>5.4731785408454154</c:v>
                </c:pt>
                <c:pt idx="100">
                  <c:v>5.5898137481192105</c:v>
                </c:pt>
                <c:pt idx="101">
                  <c:v>4.5038085567510295</c:v>
                </c:pt>
                <c:pt idx="102">
                  <c:v>5.9643841266590663</c:v>
                </c:pt>
                <c:pt idx="103">
                  <c:v>6.5752491220375306</c:v>
                </c:pt>
                <c:pt idx="104">
                  <c:v>7.0548860457435083</c:v>
                </c:pt>
                <c:pt idx="105">
                  <c:v>5.6463614367925841</c:v>
                </c:pt>
                <c:pt idx="106">
                  <c:v>5.7779505140710308</c:v>
                </c:pt>
                <c:pt idx="107">
                  <c:v>6.0305599262788787</c:v>
                </c:pt>
                <c:pt idx="108">
                  <c:v>7.9800884972729218</c:v>
                </c:pt>
                <c:pt idx="109">
                  <c:v>5.9651918459015159</c:v>
                </c:pt>
                <c:pt idx="110">
                  <c:v>7.4040377178881602</c:v>
                </c:pt>
                <c:pt idx="111">
                  <c:v>7.6322461438983655</c:v>
                </c:pt>
                <c:pt idx="112">
                  <c:v>8.0517020176998155</c:v>
                </c:pt>
                <c:pt idx="113">
                  <c:v>7.4449788285903153</c:v>
                </c:pt>
                <c:pt idx="114">
                  <c:v>8.1796483534529454</c:v>
                </c:pt>
                <c:pt idx="115">
                  <c:v>6.7873829974165352</c:v>
                </c:pt>
                <c:pt idx="116">
                  <c:v>6.4576373865877992</c:v>
                </c:pt>
                <c:pt idx="117">
                  <c:v>9.1525969670256693</c:v>
                </c:pt>
                <c:pt idx="118">
                  <c:v>9.1925589208273202</c:v>
                </c:pt>
                <c:pt idx="119">
                  <c:v>9.999553687098194</c:v>
                </c:pt>
                <c:pt idx="120">
                  <c:v>9.1851313607901979</c:v>
                </c:pt>
                <c:pt idx="121">
                  <c:v>10.141772264189298</c:v>
                </c:pt>
                <c:pt idx="122">
                  <c:v>9.324397722892499</c:v>
                </c:pt>
                <c:pt idx="123">
                  <c:v>8.8678763743782181</c:v>
                </c:pt>
                <c:pt idx="124">
                  <c:v>7.372674812169806</c:v>
                </c:pt>
                <c:pt idx="125">
                  <c:v>7.330131714113854</c:v>
                </c:pt>
                <c:pt idx="126">
                  <c:v>7.2617505967597973</c:v>
                </c:pt>
                <c:pt idx="127">
                  <c:v>6.8031497735844253</c:v>
                </c:pt>
                <c:pt idx="128">
                  <c:v>7.1928905876729035</c:v>
                </c:pt>
                <c:pt idx="129">
                  <c:v>7.0793512857318728</c:v>
                </c:pt>
                <c:pt idx="130">
                  <c:v>8.9865777675283436</c:v>
                </c:pt>
                <c:pt idx="131">
                  <c:v>7.8243428815345757</c:v>
                </c:pt>
                <c:pt idx="132">
                  <c:v>8.0384254399660353</c:v>
                </c:pt>
                <c:pt idx="133">
                  <c:v>9.9493687427077635</c:v>
                </c:pt>
                <c:pt idx="134">
                  <c:v>4.2599770196264384</c:v>
                </c:pt>
                <c:pt idx="135">
                  <c:v>8.3445880888855211</c:v>
                </c:pt>
                <c:pt idx="136">
                  <c:v>7.9576458866376658</c:v>
                </c:pt>
                <c:pt idx="137">
                  <c:v>6.2444519502800837</c:v>
                </c:pt>
                <c:pt idx="138">
                  <c:v>10.657915182506491</c:v>
                </c:pt>
                <c:pt idx="139">
                  <c:v>8.529787422639707</c:v>
                </c:pt>
                <c:pt idx="140">
                  <c:v>10.016396139643657</c:v>
                </c:pt>
                <c:pt idx="141">
                  <c:v>9.3803144141040491</c:v>
                </c:pt>
                <c:pt idx="142">
                  <c:v>9.9109038341781215</c:v>
                </c:pt>
                <c:pt idx="143">
                  <c:v>10.392661962547598</c:v>
                </c:pt>
                <c:pt idx="144">
                  <c:v>9.9512273960515021</c:v>
                </c:pt>
                <c:pt idx="145">
                  <c:v>6.3675104071760371</c:v>
                </c:pt>
                <c:pt idx="146">
                  <c:v>9.9180658845154017</c:v>
                </c:pt>
                <c:pt idx="147">
                  <c:v>11.1377614189672</c:v>
                </c:pt>
                <c:pt idx="148">
                  <c:v>10.767619707839383</c:v>
                </c:pt>
                <c:pt idx="149">
                  <c:v>13.451007310290677</c:v>
                </c:pt>
                <c:pt idx="150">
                  <c:v>11.660067652330806</c:v>
                </c:pt>
                <c:pt idx="151">
                  <c:v>12.317994405388054</c:v>
                </c:pt>
                <c:pt idx="152">
                  <c:v>11.398194904408037</c:v>
                </c:pt>
                <c:pt idx="153">
                  <c:v>12.362387944884585</c:v>
                </c:pt>
                <c:pt idx="154">
                  <c:v>14.455600715615724</c:v>
                </c:pt>
                <c:pt idx="155">
                  <c:v>13.70209040830002</c:v>
                </c:pt>
                <c:pt idx="156">
                  <c:v>14.211521070384871</c:v>
                </c:pt>
                <c:pt idx="157">
                  <c:v>13.981944986859601</c:v>
                </c:pt>
                <c:pt idx="158">
                  <c:v>15.173600397741041</c:v>
                </c:pt>
                <c:pt idx="159">
                  <c:v>12.273037436657752</c:v>
                </c:pt>
                <c:pt idx="160">
                  <c:v>13.724983189183824</c:v>
                </c:pt>
                <c:pt idx="161">
                  <c:v>12.64924451554246</c:v>
                </c:pt>
                <c:pt idx="162">
                  <c:v>16.367255833886404</c:v>
                </c:pt>
                <c:pt idx="163">
                  <c:v>15.800528698379701</c:v>
                </c:pt>
                <c:pt idx="164">
                  <c:v>16.649005948512361</c:v>
                </c:pt>
                <c:pt idx="165">
                  <c:v>17.357781284930898</c:v>
                </c:pt>
                <c:pt idx="166">
                  <c:v>17.869846201336593</c:v>
                </c:pt>
                <c:pt idx="167">
                  <c:v>17.618859450299212</c:v>
                </c:pt>
                <c:pt idx="168">
                  <c:v>18.282115930777898</c:v>
                </c:pt>
                <c:pt idx="169">
                  <c:v>15.242654003099808</c:v>
                </c:pt>
                <c:pt idx="170">
                  <c:v>16.212971952768765</c:v>
                </c:pt>
                <c:pt idx="171">
                  <c:v>15.983504970788479</c:v>
                </c:pt>
                <c:pt idx="172">
                  <c:v>17.776477435880903</c:v>
                </c:pt>
                <c:pt idx="173">
                  <c:v>17.584105189186037</c:v>
                </c:pt>
                <c:pt idx="174">
                  <c:v>14.697847797344371</c:v>
                </c:pt>
                <c:pt idx="175">
                  <c:v>18.054654176075676</c:v>
                </c:pt>
                <c:pt idx="176">
                  <c:v>19.747986496409354</c:v>
                </c:pt>
                <c:pt idx="177">
                  <c:v>13.312146367931247</c:v>
                </c:pt>
                <c:pt idx="178">
                  <c:v>14.394923408182835</c:v>
                </c:pt>
                <c:pt idx="179">
                  <c:v>14.270247430748288</c:v>
                </c:pt>
                <c:pt idx="180">
                  <c:v>15.959608603377706</c:v>
                </c:pt>
                <c:pt idx="181">
                  <c:v>16.151696322079292</c:v>
                </c:pt>
                <c:pt idx="182">
                  <c:v>19.587346495799164</c:v>
                </c:pt>
                <c:pt idx="183">
                  <c:v>10.866694728516913</c:v>
                </c:pt>
                <c:pt idx="184">
                  <c:v>16.441343108477994</c:v>
                </c:pt>
                <c:pt idx="185">
                  <c:v>15.915175267923846</c:v>
                </c:pt>
                <c:pt idx="186">
                  <c:v>15.742039660424137</c:v>
                </c:pt>
                <c:pt idx="187">
                  <c:v>16.922899569804564</c:v>
                </c:pt>
                <c:pt idx="188">
                  <c:v>18.991764474730481</c:v>
                </c:pt>
                <c:pt idx="189">
                  <c:v>17.815704605938091</c:v>
                </c:pt>
                <c:pt idx="190">
                  <c:v>15.231496804792046</c:v>
                </c:pt>
                <c:pt idx="191">
                  <c:v>16.539845044499856</c:v>
                </c:pt>
                <c:pt idx="192">
                  <c:v>17.410617741981042</c:v>
                </c:pt>
                <c:pt idx="193">
                  <c:v>17.279920045820727</c:v>
                </c:pt>
                <c:pt idx="194">
                  <c:v>18.092966464764551</c:v>
                </c:pt>
                <c:pt idx="195">
                  <c:v>19.007708941076153</c:v>
                </c:pt>
                <c:pt idx="196">
                  <c:v>17.839267204098725</c:v>
                </c:pt>
                <c:pt idx="197">
                  <c:v>12.972572171414186</c:v>
                </c:pt>
                <c:pt idx="198">
                  <c:v>15.690186273510839</c:v>
                </c:pt>
                <c:pt idx="199">
                  <c:v>16.825781814111437</c:v>
                </c:pt>
                <c:pt idx="200">
                  <c:v>15.159316977432983</c:v>
                </c:pt>
                <c:pt idx="201">
                  <c:v>18.043330231405463</c:v>
                </c:pt>
                <c:pt idx="202">
                  <c:v>14.140907880957208</c:v>
                </c:pt>
                <c:pt idx="203">
                  <c:v>9.3607336132635055</c:v>
                </c:pt>
                <c:pt idx="204">
                  <c:v>12.504660681817516</c:v>
                </c:pt>
                <c:pt idx="205">
                  <c:v>16.291898968903887</c:v>
                </c:pt>
                <c:pt idx="206">
                  <c:v>15.185387488580199</c:v>
                </c:pt>
                <c:pt idx="207">
                  <c:v>17.025246513262285</c:v>
                </c:pt>
                <c:pt idx="208">
                  <c:v>17.815553953174422</c:v>
                </c:pt>
                <c:pt idx="209">
                  <c:v>14.038438920452007</c:v>
                </c:pt>
                <c:pt idx="210">
                  <c:v>11.251337540796333</c:v>
                </c:pt>
                <c:pt idx="211">
                  <c:v>10.869615007838906</c:v>
                </c:pt>
                <c:pt idx="212">
                  <c:v>14.008975218894989</c:v>
                </c:pt>
                <c:pt idx="213">
                  <c:v>13.462372891667554</c:v>
                </c:pt>
                <c:pt idx="214">
                  <c:v>15.996650366605547</c:v>
                </c:pt>
                <c:pt idx="215">
                  <c:v>16.745851479971119</c:v>
                </c:pt>
                <c:pt idx="216">
                  <c:v>16.937002307990642</c:v>
                </c:pt>
                <c:pt idx="217">
                  <c:v>16.632204685418422</c:v>
                </c:pt>
                <c:pt idx="218">
                  <c:v>15.092572264425904</c:v>
                </c:pt>
                <c:pt idx="219">
                  <c:v>12.918479547495975</c:v>
                </c:pt>
                <c:pt idx="220">
                  <c:v>11.192026756797253</c:v>
                </c:pt>
                <c:pt idx="221">
                  <c:v>14.384978119220488</c:v>
                </c:pt>
                <c:pt idx="222">
                  <c:v>15.381568426271379</c:v>
                </c:pt>
                <c:pt idx="223">
                  <c:v>17.283005180152397</c:v>
                </c:pt>
                <c:pt idx="224">
                  <c:v>15.414001237379075</c:v>
                </c:pt>
                <c:pt idx="225">
                  <c:v>14.876690034856846</c:v>
                </c:pt>
                <c:pt idx="226">
                  <c:v>14.953657885429894</c:v>
                </c:pt>
                <c:pt idx="227">
                  <c:v>13.326879962988375</c:v>
                </c:pt>
                <c:pt idx="228">
                  <c:v>13.738140722814833</c:v>
                </c:pt>
                <c:pt idx="229">
                  <c:v>14.334267117302472</c:v>
                </c:pt>
                <c:pt idx="230">
                  <c:v>13.99324911382306</c:v>
                </c:pt>
                <c:pt idx="231">
                  <c:v>12.958564488292561</c:v>
                </c:pt>
                <c:pt idx="232">
                  <c:v>10.693669441576983</c:v>
                </c:pt>
                <c:pt idx="233">
                  <c:v>11.914523286003622</c:v>
                </c:pt>
                <c:pt idx="234">
                  <c:v>10.369898782190235</c:v>
                </c:pt>
                <c:pt idx="235">
                  <c:v>5.8664886487977137</c:v>
                </c:pt>
                <c:pt idx="236">
                  <c:v>11.885198951850844</c:v>
                </c:pt>
                <c:pt idx="237">
                  <c:v>13.033362870610265</c:v>
                </c:pt>
                <c:pt idx="238">
                  <c:v>14.477387272929931</c:v>
                </c:pt>
                <c:pt idx="239">
                  <c:v>12.744929052571267</c:v>
                </c:pt>
                <c:pt idx="240">
                  <c:v>12.906033651105895</c:v>
                </c:pt>
                <c:pt idx="241">
                  <c:v>14.930582557462708</c:v>
                </c:pt>
                <c:pt idx="242">
                  <c:v>11.435866574902755</c:v>
                </c:pt>
                <c:pt idx="243">
                  <c:v>11.508001418688048</c:v>
                </c:pt>
                <c:pt idx="244">
                  <c:v>11.180108471641679</c:v>
                </c:pt>
                <c:pt idx="245">
                  <c:v>11.057308943065697</c:v>
                </c:pt>
                <c:pt idx="246">
                  <c:v>11.378289122016191</c:v>
                </c:pt>
                <c:pt idx="247">
                  <c:v>10.607745230638443</c:v>
                </c:pt>
                <c:pt idx="248">
                  <c:v>13.683551683863218</c:v>
                </c:pt>
                <c:pt idx="249">
                  <c:v>13.180405491515847</c:v>
                </c:pt>
                <c:pt idx="250">
                  <c:v>13.967386187137532</c:v>
                </c:pt>
                <c:pt idx="251">
                  <c:v>10.596830434668444</c:v>
                </c:pt>
                <c:pt idx="252">
                  <c:v>11.632759034852656</c:v>
                </c:pt>
                <c:pt idx="253">
                  <c:v>11.938206526949655</c:v>
                </c:pt>
                <c:pt idx="254">
                  <c:v>9.6832676668922062</c:v>
                </c:pt>
                <c:pt idx="255">
                  <c:v>7.7348931334453042</c:v>
                </c:pt>
                <c:pt idx="256">
                  <c:v>7.8431720907472036</c:v>
                </c:pt>
                <c:pt idx="257">
                  <c:v>11.672796033937082</c:v>
                </c:pt>
                <c:pt idx="258">
                  <c:v>12.858363088039622</c:v>
                </c:pt>
                <c:pt idx="259">
                  <c:v>12.985976587075427</c:v>
                </c:pt>
                <c:pt idx="260">
                  <c:v>12.136972333881994</c:v>
                </c:pt>
                <c:pt idx="261">
                  <c:v>12.661869313683914</c:v>
                </c:pt>
                <c:pt idx="262">
                  <c:v>11.310486029740026</c:v>
                </c:pt>
                <c:pt idx="263">
                  <c:v>9.6600432339288336</c:v>
                </c:pt>
                <c:pt idx="264">
                  <c:v>9.5472631312341782</c:v>
                </c:pt>
                <c:pt idx="265">
                  <c:v>3.8218023333814153</c:v>
                </c:pt>
                <c:pt idx="266">
                  <c:v>9.6781953149193019</c:v>
                </c:pt>
                <c:pt idx="267">
                  <c:v>11.548993120130074</c:v>
                </c:pt>
                <c:pt idx="268">
                  <c:v>10.084603211596262</c:v>
                </c:pt>
                <c:pt idx="269">
                  <c:v>7.5085806064248786</c:v>
                </c:pt>
                <c:pt idx="270">
                  <c:v>10.885821169672043</c:v>
                </c:pt>
                <c:pt idx="271">
                  <c:v>11.890393390071765</c:v>
                </c:pt>
                <c:pt idx="272">
                  <c:v>8.8709381518311918</c:v>
                </c:pt>
                <c:pt idx="273">
                  <c:v>13.294529416100952</c:v>
                </c:pt>
                <c:pt idx="274">
                  <c:v>12.37766638039778</c:v>
                </c:pt>
                <c:pt idx="275">
                  <c:v>10.368797542845858</c:v>
                </c:pt>
                <c:pt idx="276">
                  <c:v>8.6563663847400676</c:v>
                </c:pt>
                <c:pt idx="277">
                  <c:v>8.6983347470307546</c:v>
                </c:pt>
                <c:pt idx="278">
                  <c:v>8.8505205365774913</c:v>
                </c:pt>
                <c:pt idx="279">
                  <c:v>9.3361630885435574</c:v>
                </c:pt>
                <c:pt idx="280">
                  <c:v>8.0772906146180734</c:v>
                </c:pt>
                <c:pt idx="281">
                  <c:v>6.425537220142747</c:v>
                </c:pt>
                <c:pt idx="282">
                  <c:v>5.7979714900635688</c:v>
                </c:pt>
                <c:pt idx="283">
                  <c:v>4.0436026344304219</c:v>
                </c:pt>
                <c:pt idx="284">
                  <c:v>5.2941038356594117</c:v>
                </c:pt>
                <c:pt idx="285">
                  <c:v>5.563416828661647</c:v>
                </c:pt>
                <c:pt idx="286">
                  <c:v>5.5575272583610245</c:v>
                </c:pt>
                <c:pt idx="287">
                  <c:v>4.8489899390218243</c:v>
                </c:pt>
                <c:pt idx="288">
                  <c:v>6.7537163751177252</c:v>
                </c:pt>
                <c:pt idx="289">
                  <c:v>8.121783757859351</c:v>
                </c:pt>
                <c:pt idx="290">
                  <c:v>8.3864951119283138</c:v>
                </c:pt>
                <c:pt idx="291">
                  <c:v>7.9460096239492604</c:v>
                </c:pt>
                <c:pt idx="292">
                  <c:v>6.0559160538771835</c:v>
                </c:pt>
                <c:pt idx="293">
                  <c:v>3.3914488359214596</c:v>
                </c:pt>
                <c:pt idx="294">
                  <c:v>2.0004170061487496</c:v>
                </c:pt>
                <c:pt idx="295">
                  <c:v>5.5774458647851572</c:v>
                </c:pt>
                <c:pt idx="296">
                  <c:v>2.7509011868733011</c:v>
                </c:pt>
                <c:pt idx="297">
                  <c:v>3.3642561278364775</c:v>
                </c:pt>
                <c:pt idx="298">
                  <c:v>1.6155496098463722</c:v>
                </c:pt>
                <c:pt idx="299">
                  <c:v>1.656835639750514</c:v>
                </c:pt>
                <c:pt idx="300">
                  <c:v>4.440831348171252</c:v>
                </c:pt>
                <c:pt idx="301">
                  <c:v>4.7576439985493648</c:v>
                </c:pt>
                <c:pt idx="302">
                  <c:v>6.693988901462296</c:v>
                </c:pt>
                <c:pt idx="303">
                  <c:v>6.1952166379769071</c:v>
                </c:pt>
                <c:pt idx="304">
                  <c:v>7.0250050234485082</c:v>
                </c:pt>
                <c:pt idx="305">
                  <c:v>5.9335192941649444</c:v>
                </c:pt>
                <c:pt idx="306">
                  <c:v>3.2344656368594329</c:v>
                </c:pt>
                <c:pt idx="307">
                  <c:v>2.5055354351828001</c:v>
                </c:pt>
                <c:pt idx="308">
                  <c:v>3.5227828636364231</c:v>
                </c:pt>
                <c:pt idx="309">
                  <c:v>3.9098203888037761</c:v>
                </c:pt>
                <c:pt idx="310">
                  <c:v>3.9341137243523896</c:v>
                </c:pt>
                <c:pt idx="311">
                  <c:v>3.1228463656118248</c:v>
                </c:pt>
                <c:pt idx="312">
                  <c:v>3.5156001110364183</c:v>
                </c:pt>
                <c:pt idx="313">
                  <c:v>3.622281125293334</c:v>
                </c:pt>
                <c:pt idx="314">
                  <c:v>2.3008754033575878</c:v>
                </c:pt>
                <c:pt idx="315">
                  <c:v>2.6015638120245699</c:v>
                </c:pt>
                <c:pt idx="316">
                  <c:v>1.7609282867731999</c:v>
                </c:pt>
                <c:pt idx="317">
                  <c:v>2.2035544149299295</c:v>
                </c:pt>
                <c:pt idx="318">
                  <c:v>2.7237535703202234</c:v>
                </c:pt>
                <c:pt idx="319">
                  <c:v>2.6089223910074706</c:v>
                </c:pt>
                <c:pt idx="320">
                  <c:v>2.8394723806139894</c:v>
                </c:pt>
                <c:pt idx="321">
                  <c:v>2.3974507080383578</c:v>
                </c:pt>
                <c:pt idx="322">
                  <c:v>1.4345101580950872</c:v>
                </c:pt>
                <c:pt idx="323">
                  <c:v>1.6256421854572507</c:v>
                </c:pt>
                <c:pt idx="324">
                  <c:v>1.6863570029565751</c:v>
                </c:pt>
                <c:pt idx="325">
                  <c:v>2.07816994483849</c:v>
                </c:pt>
                <c:pt idx="326">
                  <c:v>1.2190709132079229</c:v>
                </c:pt>
                <c:pt idx="327">
                  <c:v>1.8269138561753795</c:v>
                </c:pt>
                <c:pt idx="328">
                  <c:v>1.2504546291314138</c:v>
                </c:pt>
                <c:pt idx="329">
                  <c:v>1.7098801672536876</c:v>
                </c:pt>
                <c:pt idx="330">
                  <c:v>2.277716845158718</c:v>
                </c:pt>
                <c:pt idx="331">
                  <c:v>0.48884224125433984</c:v>
                </c:pt>
                <c:pt idx="332">
                  <c:v>1.4161702068268063</c:v>
                </c:pt>
                <c:pt idx="333">
                  <c:v>1.6687242689435693</c:v>
                </c:pt>
                <c:pt idx="334">
                  <c:v>1.7916761974647182</c:v>
                </c:pt>
                <c:pt idx="335">
                  <c:v>1.7852848250111841</c:v>
                </c:pt>
                <c:pt idx="336">
                  <c:v>1.8618786220865855</c:v>
                </c:pt>
                <c:pt idx="337">
                  <c:v>1.3963154770080297</c:v>
                </c:pt>
                <c:pt idx="338">
                  <c:v>1.4092751376979675</c:v>
                </c:pt>
                <c:pt idx="339">
                  <c:v>1.2620613077500198</c:v>
                </c:pt>
                <c:pt idx="340">
                  <c:v>1.100435553761425</c:v>
                </c:pt>
                <c:pt idx="341">
                  <c:v>0.95226135960279301</c:v>
                </c:pt>
                <c:pt idx="342">
                  <c:v>0.29518147781480164</c:v>
                </c:pt>
                <c:pt idx="343">
                  <c:v>1.257111672011606</c:v>
                </c:pt>
                <c:pt idx="344">
                  <c:v>0.82296532827229951</c:v>
                </c:pt>
                <c:pt idx="345">
                  <c:v>1.4390787599790391</c:v>
                </c:pt>
                <c:pt idx="346">
                  <c:v>1.0191724240397115</c:v>
                </c:pt>
                <c:pt idx="347">
                  <c:v>1.0449916870816922</c:v>
                </c:pt>
                <c:pt idx="348">
                  <c:v>0.90846200304072755</c:v>
                </c:pt>
                <c:pt idx="349">
                  <c:v>0.81549914788449351</c:v>
                </c:pt>
                <c:pt idx="350">
                  <c:v>0.51937547119899297</c:v>
                </c:pt>
                <c:pt idx="351">
                  <c:v>0.69790045772512332</c:v>
                </c:pt>
                <c:pt idx="352">
                  <c:v>0.6012712734826684</c:v>
                </c:pt>
                <c:pt idx="353">
                  <c:v>0.88741431583164421</c:v>
                </c:pt>
                <c:pt idx="354">
                  <c:v>0.61855540191566316</c:v>
                </c:pt>
                <c:pt idx="355">
                  <c:v>0.43935784048673548</c:v>
                </c:pt>
                <c:pt idx="356">
                  <c:v>0.84750324870660732</c:v>
                </c:pt>
                <c:pt idx="357">
                  <c:v>0.53922274753410493</c:v>
                </c:pt>
                <c:pt idx="358">
                  <c:v>0.92729218735097496</c:v>
                </c:pt>
                <c:pt idx="359">
                  <c:v>1.0744387278056944</c:v>
                </c:pt>
                <c:pt idx="360">
                  <c:v>1.3507128694599435</c:v>
                </c:pt>
                <c:pt idx="361">
                  <c:v>0.81395840537275477</c:v>
                </c:pt>
                <c:pt idx="362">
                  <c:v>0.23109272890856339</c:v>
                </c:pt>
                <c:pt idx="363">
                  <c:v>0.8321841473606002</c:v>
                </c:pt>
                <c:pt idx="364">
                  <c:v>0.45594534389729813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003776"/>
        <c:axId val="205005952"/>
      </c:scatterChart>
      <c:valAx>
        <c:axId val="20500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005952"/>
        <c:crosses val="autoZero"/>
        <c:crossBetween val="midCat"/>
      </c:valAx>
      <c:valAx>
        <c:axId val="20500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0037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7739323516581800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999593045111099"/>
                  <c:y val="8.511260536121602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'2013'!$R$4:$R$368</c:f>
              <c:numCache>
                <c:formatCode>0.0</c:formatCode>
                <c:ptCount val="365"/>
                <c:pt idx="0">
                  <c:v>0.84908663925749994</c:v>
                </c:pt>
                <c:pt idx="1">
                  <c:v>0.3954325144139999</c:v>
                </c:pt>
                <c:pt idx="2">
                  <c:v>0.96779890427849991</c:v>
                </c:pt>
                <c:pt idx="3">
                  <c:v>0.9492045293925</c:v>
                </c:pt>
                <c:pt idx="4">
                  <c:v>0.22480481364749993</c:v>
                </c:pt>
                <c:pt idx="5">
                  <c:v>0.33489029063699993</c:v>
                </c:pt>
                <c:pt idx="6">
                  <c:v>0.10844631359324999</c:v>
                </c:pt>
                <c:pt idx="7">
                  <c:v>0.31911011987399995</c:v>
                </c:pt>
                <c:pt idx="8">
                  <c:v>1.106203231134</c:v>
                </c:pt>
                <c:pt idx="9">
                  <c:v>0.164274868248</c:v>
                </c:pt>
                <c:pt idx="10">
                  <c:v>0.12698789145599998</c:v>
                </c:pt>
                <c:pt idx="11">
                  <c:v>0.75391202390399992</c:v>
                </c:pt>
                <c:pt idx="12">
                  <c:v>0.41823346143150003</c:v>
                </c:pt>
                <c:pt idx="13">
                  <c:v>1.085737631517</c:v>
                </c:pt>
                <c:pt idx="14">
                  <c:v>1.1606897591279999</c:v>
                </c:pt>
                <c:pt idx="15">
                  <c:v>1.1295198700064997</c:v>
                </c:pt>
                <c:pt idx="16">
                  <c:v>1.2188966355045001</c:v>
                </c:pt>
                <c:pt idx="17">
                  <c:v>0.20474440048800002</c:v>
                </c:pt>
                <c:pt idx="18">
                  <c:v>0.34533305070074988</c:v>
                </c:pt>
                <c:pt idx="19">
                  <c:v>0.11185356334949999</c:v>
                </c:pt>
                <c:pt idx="20">
                  <c:v>1.4884782362189999</c:v>
                </c:pt>
                <c:pt idx="21">
                  <c:v>0.75917208082499998</c:v>
                </c:pt>
                <c:pt idx="22">
                  <c:v>0.18278329449150005</c:v>
                </c:pt>
                <c:pt idx="23">
                  <c:v>0.82402401510449985</c:v>
                </c:pt>
                <c:pt idx="24">
                  <c:v>0.54846038887199999</c:v>
                </c:pt>
                <c:pt idx="25">
                  <c:v>1.1254974735374996</c:v>
                </c:pt>
                <c:pt idx="26">
                  <c:v>1.816919922993</c:v>
                </c:pt>
                <c:pt idx="27">
                  <c:v>1.5076325051190003</c:v>
                </c:pt>
                <c:pt idx="28">
                  <c:v>2.2384231163527502</c:v>
                </c:pt>
                <c:pt idx="29">
                  <c:v>1.8384930322604993</c:v>
                </c:pt>
                <c:pt idx="30">
                  <c:v>1.7832919026959997</c:v>
                </c:pt>
                <c:pt idx="31">
                  <c:v>1.4061590821079999</c:v>
                </c:pt>
                <c:pt idx="32">
                  <c:v>0.11596436413649998</c:v>
                </c:pt>
                <c:pt idx="33">
                  <c:v>0.195034659561</c:v>
                </c:pt>
                <c:pt idx="34">
                  <c:v>2.0586529356997496</c:v>
                </c:pt>
                <c:pt idx="35">
                  <c:v>1.1215708484129998</c:v>
                </c:pt>
                <c:pt idx="36">
                  <c:v>0.50098358659274989</c:v>
                </c:pt>
                <c:pt idx="37">
                  <c:v>0.619625864862</c:v>
                </c:pt>
                <c:pt idx="38">
                  <c:v>0.49116702378149996</c:v>
                </c:pt>
                <c:pt idx="39">
                  <c:v>1.6283633354009999</c:v>
                </c:pt>
                <c:pt idx="40">
                  <c:v>1.1132755765739997</c:v>
                </c:pt>
                <c:pt idx="41">
                  <c:v>1.6056581597279993</c:v>
                </c:pt>
                <c:pt idx="42">
                  <c:v>1.4521808966534997</c:v>
                </c:pt>
                <c:pt idx="43">
                  <c:v>0.6325328952899999</c:v>
                </c:pt>
                <c:pt idx="44">
                  <c:v>1.4382498495419997</c:v>
                </c:pt>
                <c:pt idx="45">
                  <c:v>1.9350231804900002</c:v>
                </c:pt>
                <c:pt idx="46">
                  <c:v>2.3136441404309998</c:v>
                </c:pt>
                <c:pt idx="47">
                  <c:v>2.1519268582162492</c:v>
                </c:pt>
                <c:pt idx="48">
                  <c:v>1.4227164741667502</c:v>
                </c:pt>
                <c:pt idx="49">
                  <c:v>2.0081286401250003</c:v>
                </c:pt>
                <c:pt idx="50">
                  <c:v>1.74228334968375</c:v>
                </c:pt>
                <c:pt idx="51">
                  <c:v>1.4780563493969998</c:v>
                </c:pt>
                <c:pt idx="52">
                  <c:v>2.3015364323782497</c:v>
                </c:pt>
                <c:pt idx="53">
                  <c:v>2.5472599177724997</c:v>
                </c:pt>
                <c:pt idx="54">
                  <c:v>2.4475840492274994</c:v>
                </c:pt>
                <c:pt idx="55">
                  <c:v>2.2114045466639998</c:v>
                </c:pt>
                <c:pt idx="56">
                  <c:v>2.1283781580089998</c:v>
                </c:pt>
                <c:pt idx="57">
                  <c:v>1.7842938182999997</c:v>
                </c:pt>
                <c:pt idx="58">
                  <c:v>2.329984205208</c:v>
                </c:pt>
                <c:pt idx="59">
                  <c:v>1.9876090156469994</c:v>
                </c:pt>
                <c:pt idx="60">
                  <c:v>1.8599089782960001</c:v>
                </c:pt>
                <c:pt idx="61">
                  <c:v>1.7626273933634999</c:v>
                </c:pt>
                <c:pt idx="62">
                  <c:v>2.6069598448529998</c:v>
                </c:pt>
                <c:pt idx="63">
                  <c:v>1.9728896966999996</c:v>
                </c:pt>
                <c:pt idx="64">
                  <c:v>2.3799983341976243</c:v>
                </c:pt>
                <c:pt idx="65">
                  <c:v>2.1718915000312493</c:v>
                </c:pt>
                <c:pt idx="66">
                  <c:v>0.31337488974375</c:v>
                </c:pt>
                <c:pt idx="67">
                  <c:v>1.9710258389954995</c:v>
                </c:pt>
                <c:pt idx="68">
                  <c:v>1.871690695426125</c:v>
                </c:pt>
                <c:pt idx="69">
                  <c:v>2.7972452279969997</c:v>
                </c:pt>
                <c:pt idx="70">
                  <c:v>2.8243798283531243</c:v>
                </c:pt>
                <c:pt idx="71">
                  <c:v>3.7507005316800006</c:v>
                </c:pt>
                <c:pt idx="72">
                  <c:v>3.4408894410056248</c:v>
                </c:pt>
                <c:pt idx="73">
                  <c:v>2.3789233622474995</c:v>
                </c:pt>
                <c:pt idx="74">
                  <c:v>3.64309897045875</c:v>
                </c:pt>
                <c:pt idx="75">
                  <c:v>3.2481956541149994</c:v>
                </c:pt>
                <c:pt idx="76">
                  <c:v>2.1904048376257497</c:v>
                </c:pt>
                <c:pt idx="77">
                  <c:v>0.60983140313025008</c:v>
                </c:pt>
                <c:pt idx="78">
                  <c:v>3.1168612170240002</c:v>
                </c:pt>
                <c:pt idx="79">
                  <c:v>1.6794923410676248</c:v>
                </c:pt>
                <c:pt idx="80">
                  <c:v>2.9992822462462501</c:v>
                </c:pt>
                <c:pt idx="81">
                  <c:v>2.8365630484275002</c:v>
                </c:pt>
                <c:pt idx="82">
                  <c:v>2.4001624996469992</c:v>
                </c:pt>
                <c:pt idx="83">
                  <c:v>2.2936794986159996</c:v>
                </c:pt>
                <c:pt idx="84">
                  <c:v>1.7528366151449997</c:v>
                </c:pt>
                <c:pt idx="85">
                  <c:v>3.0598060524569997</c:v>
                </c:pt>
                <c:pt idx="86">
                  <c:v>2.6227977239902498</c:v>
                </c:pt>
                <c:pt idx="87">
                  <c:v>3.3382023003787498</c:v>
                </c:pt>
                <c:pt idx="88">
                  <c:v>3.9637402040069998</c:v>
                </c:pt>
                <c:pt idx="89">
                  <c:v>3.2468327542124995</c:v>
                </c:pt>
                <c:pt idx="90">
                  <c:v>2.0535439028219993</c:v>
                </c:pt>
                <c:pt idx="91">
                  <c:v>0.5930014310909999</c:v>
                </c:pt>
                <c:pt idx="92">
                  <c:v>1.4269709319705002</c:v>
                </c:pt>
                <c:pt idx="93">
                  <c:v>3.6547081763849998</c:v>
                </c:pt>
                <c:pt idx="94">
                  <c:v>1.3325477533199996</c:v>
                </c:pt>
                <c:pt idx="95">
                  <c:v>3.1450757006812493</c:v>
                </c:pt>
                <c:pt idx="96">
                  <c:v>3.3150440525759999</c:v>
                </c:pt>
                <c:pt idx="97">
                  <c:v>4.5746471930062498</c:v>
                </c:pt>
                <c:pt idx="98">
                  <c:v>2.9661416775360001</c:v>
                </c:pt>
                <c:pt idx="99">
                  <c:v>3.2924567493269996</c:v>
                </c:pt>
                <c:pt idx="100">
                  <c:v>2.3482789876829999</c:v>
                </c:pt>
                <c:pt idx="101">
                  <c:v>4.3512826330394985</c:v>
                </c:pt>
                <c:pt idx="102">
                  <c:v>3.9073511414193742</c:v>
                </c:pt>
                <c:pt idx="103">
                  <c:v>3.5925599408309994</c:v>
                </c:pt>
                <c:pt idx="104">
                  <c:v>1.124414520642</c:v>
                </c:pt>
                <c:pt idx="105">
                  <c:v>3.846538179418499</c:v>
                </c:pt>
                <c:pt idx="106">
                  <c:v>3.2144792294999993</c:v>
                </c:pt>
                <c:pt idx="107">
                  <c:v>3.6818704030905001</c:v>
                </c:pt>
                <c:pt idx="108">
                  <c:v>3.6054596042324998</c:v>
                </c:pt>
                <c:pt idx="109">
                  <c:v>3.9172726843582506</c:v>
                </c:pt>
                <c:pt idx="110">
                  <c:v>3.1165100554274998</c:v>
                </c:pt>
                <c:pt idx="111">
                  <c:v>3.7728421298257504</c:v>
                </c:pt>
                <c:pt idx="112">
                  <c:v>2.8763007893684991</c:v>
                </c:pt>
                <c:pt idx="113">
                  <c:v>2.5289454898934993</c:v>
                </c:pt>
                <c:pt idx="114">
                  <c:v>0.9063456248909999</c:v>
                </c:pt>
                <c:pt idx="115">
                  <c:v>3.9763525533749995</c:v>
                </c:pt>
                <c:pt idx="116">
                  <c:v>4.7356903922962497</c:v>
                </c:pt>
                <c:pt idx="117">
                  <c:v>3.9483873207809999</c:v>
                </c:pt>
                <c:pt idx="118">
                  <c:v>4.1130366795427502</c:v>
                </c:pt>
                <c:pt idx="119">
                  <c:v>4.6142633780099995</c:v>
                </c:pt>
                <c:pt idx="120">
                  <c:v>4.9864271392237489</c:v>
                </c:pt>
                <c:pt idx="121">
                  <c:v>3.7701310640737491</c:v>
                </c:pt>
                <c:pt idx="122">
                  <c:v>3.19937805301275</c:v>
                </c:pt>
                <c:pt idx="123">
                  <c:v>5.478106171347001</c:v>
                </c:pt>
                <c:pt idx="124">
                  <c:v>3.7940186474999988</c:v>
                </c:pt>
                <c:pt idx="125">
                  <c:v>3.0095039955149989</c:v>
                </c:pt>
                <c:pt idx="126">
                  <c:v>4.3113680834624999</c:v>
                </c:pt>
                <c:pt idx="127">
                  <c:v>4.9012679963970003</c:v>
                </c:pt>
                <c:pt idx="128">
                  <c:v>5.5916516951159982</c:v>
                </c:pt>
                <c:pt idx="129">
                  <c:v>5.5992992825418728</c:v>
                </c:pt>
                <c:pt idx="130">
                  <c:v>4.6731995900099994</c:v>
                </c:pt>
                <c:pt idx="131">
                  <c:v>4.5391823274352481</c:v>
                </c:pt>
                <c:pt idx="132">
                  <c:v>4.3619537709247496</c:v>
                </c:pt>
                <c:pt idx="133">
                  <c:v>4.9098874174019986</c:v>
                </c:pt>
                <c:pt idx="134">
                  <c:v>4.7423851776281243</c:v>
                </c:pt>
                <c:pt idx="135">
                  <c:v>4.4049072189329985</c:v>
                </c:pt>
                <c:pt idx="136">
                  <c:v>5.2205733424732488</c:v>
                </c:pt>
                <c:pt idx="137">
                  <c:v>4.6413445674239995</c:v>
                </c:pt>
                <c:pt idx="138">
                  <c:v>5.3703363963539985</c:v>
                </c:pt>
                <c:pt idx="139">
                  <c:v>4.8279366146159992</c:v>
                </c:pt>
                <c:pt idx="140">
                  <c:v>5.3179175471309996</c:v>
                </c:pt>
                <c:pt idx="141">
                  <c:v>5.3676891781649996</c:v>
                </c:pt>
                <c:pt idx="142">
                  <c:v>5.5305741340799992</c:v>
                </c:pt>
                <c:pt idx="143">
                  <c:v>5.9534561892330009</c:v>
                </c:pt>
                <c:pt idx="144">
                  <c:v>5.7966711312599983</c:v>
                </c:pt>
                <c:pt idx="145">
                  <c:v>3.2959118847555002</c:v>
                </c:pt>
                <c:pt idx="146">
                  <c:v>5.4366887483639994</c:v>
                </c:pt>
                <c:pt idx="147">
                  <c:v>5.3623333498994992</c:v>
                </c:pt>
                <c:pt idx="148">
                  <c:v>5.5667278166287497</c:v>
                </c:pt>
                <c:pt idx="149">
                  <c:v>5.5390314805019987</c:v>
                </c:pt>
                <c:pt idx="150">
                  <c:v>5.9666008062656246</c:v>
                </c:pt>
                <c:pt idx="151">
                  <c:v>5.1436529909489996</c:v>
                </c:pt>
                <c:pt idx="152">
                  <c:v>4.8684147417202492</c:v>
                </c:pt>
                <c:pt idx="153">
                  <c:v>5.8596174613514984</c:v>
                </c:pt>
                <c:pt idx="154">
                  <c:v>5.5541854540125</c:v>
                </c:pt>
                <c:pt idx="155">
                  <c:v>5.61129095992725</c:v>
                </c:pt>
                <c:pt idx="156">
                  <c:v>5.6283714108674987</c:v>
                </c:pt>
                <c:pt idx="157">
                  <c:v>6.2689712001749989</c:v>
                </c:pt>
                <c:pt idx="158">
                  <c:v>5.696921592449999</c:v>
                </c:pt>
                <c:pt idx="159">
                  <c:v>6.1709676466454981</c:v>
                </c:pt>
                <c:pt idx="160">
                  <c:v>6.7396578902864981</c:v>
                </c:pt>
                <c:pt idx="161">
                  <c:v>6.4719732988957483</c:v>
                </c:pt>
                <c:pt idx="162">
                  <c:v>6.4257783592275004</c:v>
                </c:pt>
                <c:pt idx="163">
                  <c:v>6.5579538651772493</c:v>
                </c:pt>
                <c:pt idx="164">
                  <c:v>6.3712439455612504</c:v>
                </c:pt>
                <c:pt idx="165">
                  <c:v>6.5981643236519982</c:v>
                </c:pt>
                <c:pt idx="166">
                  <c:v>6.6643042597312485</c:v>
                </c:pt>
                <c:pt idx="167">
                  <c:v>6.9262818612599988</c:v>
                </c:pt>
                <c:pt idx="168">
                  <c:v>6.9346753601189981</c:v>
                </c:pt>
                <c:pt idx="169">
                  <c:v>7.0233105116159971</c:v>
                </c:pt>
                <c:pt idx="170">
                  <c:v>6.7083897741449983</c:v>
                </c:pt>
                <c:pt idx="171">
                  <c:v>6.5732293946249998</c:v>
                </c:pt>
                <c:pt idx="172">
                  <c:v>6.2396799028109999</c:v>
                </c:pt>
                <c:pt idx="173">
                  <c:v>6.8576702877899995</c:v>
                </c:pt>
                <c:pt idx="174">
                  <c:v>5.8750968118657498</c:v>
                </c:pt>
                <c:pt idx="175">
                  <c:v>6.4150261840507499</c:v>
                </c:pt>
                <c:pt idx="176">
                  <c:v>6.2670557732849987</c:v>
                </c:pt>
                <c:pt idx="177">
                  <c:v>6.4999587908126228</c:v>
                </c:pt>
                <c:pt idx="178">
                  <c:v>6.7500674987310001</c:v>
                </c:pt>
                <c:pt idx="179">
                  <c:v>6.4780952979172497</c:v>
                </c:pt>
                <c:pt idx="180">
                  <c:v>6.3064988331660006</c:v>
                </c:pt>
                <c:pt idx="181">
                  <c:v>5.7937427382262499</c:v>
                </c:pt>
                <c:pt idx="182">
                  <c:v>5.9076774865620001</c:v>
                </c:pt>
                <c:pt idx="183">
                  <c:v>4.7334962462370003</c:v>
                </c:pt>
                <c:pt idx="184">
                  <c:v>6.2981777767342493</c:v>
                </c:pt>
                <c:pt idx="185">
                  <c:v>6.7379340060854993</c:v>
                </c:pt>
                <c:pt idx="186">
                  <c:v>6.5103812915534993</c:v>
                </c:pt>
                <c:pt idx="187">
                  <c:v>5.7132579737137501</c:v>
                </c:pt>
                <c:pt idx="188">
                  <c:v>6.6637701503100004</c:v>
                </c:pt>
                <c:pt idx="189">
                  <c:v>6.8272886705039992</c:v>
                </c:pt>
                <c:pt idx="190">
                  <c:v>6.8798008353959998</c:v>
                </c:pt>
                <c:pt idx="191">
                  <c:v>7.2126209915864985</c:v>
                </c:pt>
                <c:pt idx="192">
                  <c:v>6.6172068593167488</c:v>
                </c:pt>
                <c:pt idx="193">
                  <c:v>6.5538209633107511</c:v>
                </c:pt>
                <c:pt idx="194">
                  <c:v>6.4749090589559994</c:v>
                </c:pt>
                <c:pt idx="195">
                  <c:v>5.8278778555139992</c:v>
                </c:pt>
                <c:pt idx="196">
                  <c:v>6.3066535407224995</c:v>
                </c:pt>
                <c:pt idx="197">
                  <c:v>6.5160170668260005</c:v>
                </c:pt>
                <c:pt idx="198">
                  <c:v>6.4368620505967487</c:v>
                </c:pt>
                <c:pt idx="199">
                  <c:v>6.6656855771999997</c:v>
                </c:pt>
                <c:pt idx="200">
                  <c:v>6.5699731689120009</c:v>
                </c:pt>
                <c:pt idx="201">
                  <c:v>6.4710855722024991</c:v>
                </c:pt>
                <c:pt idx="202">
                  <c:v>6.3161570049074998</c:v>
                </c:pt>
                <c:pt idx="203">
                  <c:v>6.3542371648859994</c:v>
                </c:pt>
                <c:pt idx="204">
                  <c:v>6.3642268528199981</c:v>
                </c:pt>
                <c:pt idx="205">
                  <c:v>6.2286293630610006</c:v>
                </c:pt>
                <c:pt idx="206">
                  <c:v>5.3426118199589991</c:v>
                </c:pt>
                <c:pt idx="207">
                  <c:v>4.8098088180749992</c:v>
                </c:pt>
                <c:pt idx="208">
                  <c:v>4.7870054153819996</c:v>
                </c:pt>
                <c:pt idx="209">
                  <c:v>4.2465505286399994</c:v>
                </c:pt>
                <c:pt idx="210">
                  <c:v>5.6008776679694998</c:v>
                </c:pt>
                <c:pt idx="211">
                  <c:v>5.8065650478495003</c:v>
                </c:pt>
                <c:pt idx="212">
                  <c:v>4.0886997075</c:v>
                </c:pt>
                <c:pt idx="213">
                  <c:v>5.2573716398407502</c:v>
                </c:pt>
                <c:pt idx="214">
                  <c:v>5.1436210671674996</c:v>
                </c:pt>
                <c:pt idx="215">
                  <c:v>5.1826626241042497</c:v>
                </c:pt>
                <c:pt idx="216">
                  <c:v>5.4022221148837488</c:v>
                </c:pt>
                <c:pt idx="217">
                  <c:v>5.7503141170087479</c:v>
                </c:pt>
                <c:pt idx="218">
                  <c:v>5.36518070564175</c:v>
                </c:pt>
                <c:pt idx="219">
                  <c:v>5.6312777028217491</c:v>
                </c:pt>
                <c:pt idx="220">
                  <c:v>5.676680687141249</c:v>
                </c:pt>
                <c:pt idx="221">
                  <c:v>5.8341987642509991</c:v>
                </c:pt>
                <c:pt idx="222">
                  <c:v>5.8121271528569993</c:v>
                </c:pt>
                <c:pt idx="223">
                  <c:v>5.8633942902704996</c:v>
                </c:pt>
                <c:pt idx="224">
                  <c:v>5.7593608255507487</c:v>
                </c:pt>
                <c:pt idx="225">
                  <c:v>5.5523915830597499</c:v>
                </c:pt>
                <c:pt idx="226">
                  <c:v>5.4697593303224989</c:v>
                </c:pt>
                <c:pt idx="227">
                  <c:v>5.5760618392042485</c:v>
                </c:pt>
                <c:pt idx="228">
                  <c:v>5.4238701222539998</c:v>
                </c:pt>
                <c:pt idx="229">
                  <c:v>4.9661125636499994</c:v>
                </c:pt>
                <c:pt idx="230">
                  <c:v>5.3209527620489991</c:v>
                </c:pt>
                <c:pt idx="231">
                  <c:v>6.3094603778189988</c:v>
                </c:pt>
                <c:pt idx="232">
                  <c:v>5.7153944113987505</c:v>
                </c:pt>
                <c:pt idx="233">
                  <c:v>5.8437022284360003</c:v>
                </c:pt>
                <c:pt idx="234">
                  <c:v>5.5708533514687506</c:v>
                </c:pt>
                <c:pt idx="235">
                  <c:v>5.6517101508194996</c:v>
                </c:pt>
                <c:pt idx="236">
                  <c:v>5.5509071272199995</c:v>
                </c:pt>
                <c:pt idx="237">
                  <c:v>5.2596591015689995</c:v>
                </c:pt>
                <c:pt idx="238">
                  <c:v>5.0175307251067487</c:v>
                </c:pt>
                <c:pt idx="239">
                  <c:v>4.9342870091699993</c:v>
                </c:pt>
                <c:pt idx="240">
                  <c:v>5.1351305691262494</c:v>
                </c:pt>
                <c:pt idx="241">
                  <c:v>3.9667975200044996</c:v>
                </c:pt>
                <c:pt idx="242">
                  <c:v>4.8216672750644998</c:v>
                </c:pt>
                <c:pt idx="243">
                  <c:v>3.9727427103900004</c:v>
                </c:pt>
                <c:pt idx="244">
                  <c:v>4.9002513467399993</c:v>
                </c:pt>
                <c:pt idx="245">
                  <c:v>4.5999197774144989</c:v>
                </c:pt>
                <c:pt idx="246">
                  <c:v>4.5500597420624995</c:v>
                </c:pt>
                <c:pt idx="247">
                  <c:v>3.7118210493262493</c:v>
                </c:pt>
                <c:pt idx="248">
                  <c:v>3.1380107222677496</c:v>
                </c:pt>
                <c:pt idx="249">
                  <c:v>3.4383533421330004</c:v>
                </c:pt>
                <c:pt idx="250">
                  <c:v>3.7712250675089996</c:v>
                </c:pt>
                <c:pt idx="251">
                  <c:v>3.9231257869124985</c:v>
                </c:pt>
                <c:pt idx="252">
                  <c:v>3.3619609608412486</c:v>
                </c:pt>
                <c:pt idx="253">
                  <c:v>3.9170627241029998</c:v>
                </c:pt>
                <c:pt idx="254">
                  <c:v>4.0829460598034979</c:v>
                </c:pt>
                <c:pt idx="255">
                  <c:v>3.8507373845234993</c:v>
                </c:pt>
                <c:pt idx="256">
                  <c:v>4.0227500862719996</c:v>
                </c:pt>
                <c:pt idx="257">
                  <c:v>3.5931124678184996</c:v>
                </c:pt>
                <c:pt idx="258">
                  <c:v>3.4768313215425</c:v>
                </c:pt>
                <c:pt idx="259">
                  <c:v>3.6022770487844995</c:v>
                </c:pt>
                <c:pt idx="260">
                  <c:v>3.5848061454397495</c:v>
                </c:pt>
                <c:pt idx="261">
                  <c:v>3.7120089085019998</c:v>
                </c:pt>
                <c:pt idx="262">
                  <c:v>2.7743079909892501</c:v>
                </c:pt>
                <c:pt idx="263">
                  <c:v>2.6534648135531245</c:v>
                </c:pt>
                <c:pt idx="264">
                  <c:v>3.0736818468697495</c:v>
                </c:pt>
                <c:pt idx="265">
                  <c:v>2.148733252228499</c:v>
                </c:pt>
                <c:pt idx="266">
                  <c:v>3.3541850643705002</c:v>
                </c:pt>
                <c:pt idx="267">
                  <c:v>3.0402318630464995</c:v>
                </c:pt>
                <c:pt idx="268">
                  <c:v>2.2487848391249994</c:v>
                </c:pt>
                <c:pt idx="269">
                  <c:v>3.334949758179</c:v>
                </c:pt>
                <c:pt idx="270">
                  <c:v>3.3542071654499992</c:v>
                </c:pt>
                <c:pt idx="271">
                  <c:v>3.0259029965039996</c:v>
                </c:pt>
                <c:pt idx="272">
                  <c:v>3.03667727276025</c:v>
                </c:pt>
                <c:pt idx="273">
                  <c:v>1.0975911771555003</c:v>
                </c:pt>
                <c:pt idx="274">
                  <c:v>2.9644583119807493</c:v>
                </c:pt>
                <c:pt idx="275">
                  <c:v>1.0688745078584996</c:v>
                </c:pt>
                <c:pt idx="276">
                  <c:v>0.87182865006300003</c:v>
                </c:pt>
                <c:pt idx="277">
                  <c:v>1.3871853053572498</c:v>
                </c:pt>
                <c:pt idx="278">
                  <c:v>1.3215156311362501</c:v>
                </c:pt>
                <c:pt idx="279">
                  <c:v>0.97527643617599991</c:v>
                </c:pt>
                <c:pt idx="280">
                  <c:v>0.75257490859424991</c:v>
                </c:pt>
                <c:pt idx="281">
                  <c:v>2.4251735546144997</c:v>
                </c:pt>
                <c:pt idx="282">
                  <c:v>1.7007296367104996</c:v>
                </c:pt>
                <c:pt idx="283">
                  <c:v>0.78755355041624986</c:v>
                </c:pt>
                <c:pt idx="284">
                  <c:v>2.0686610411999999</c:v>
                </c:pt>
                <c:pt idx="285">
                  <c:v>2.1228528881340001</c:v>
                </c:pt>
                <c:pt idx="286">
                  <c:v>2.4701824030162496</c:v>
                </c:pt>
                <c:pt idx="287">
                  <c:v>2.6390788525552504</c:v>
                </c:pt>
                <c:pt idx="288">
                  <c:v>2.38083510562425</c:v>
                </c:pt>
                <c:pt idx="289">
                  <c:v>2.0476318640557496</c:v>
                </c:pt>
                <c:pt idx="290">
                  <c:v>2.2753613872237497</c:v>
                </c:pt>
                <c:pt idx="291">
                  <c:v>1.9242525877469996</c:v>
                </c:pt>
                <c:pt idx="292">
                  <c:v>1.2518051428800001</c:v>
                </c:pt>
                <c:pt idx="293">
                  <c:v>1.7729854326225001</c:v>
                </c:pt>
                <c:pt idx="294">
                  <c:v>1.7357745817709997</c:v>
                </c:pt>
                <c:pt idx="295">
                  <c:v>1.6797851803709998</c:v>
                </c:pt>
                <c:pt idx="296">
                  <c:v>1.7385003815759996</c:v>
                </c:pt>
                <c:pt idx="297">
                  <c:v>1.9984680127079999</c:v>
                </c:pt>
                <c:pt idx="298">
                  <c:v>2.1798221040584993</c:v>
                </c:pt>
                <c:pt idx="299">
                  <c:v>1.7467680270656247</c:v>
                </c:pt>
                <c:pt idx="300">
                  <c:v>1.5395243628374999</c:v>
                </c:pt>
                <c:pt idx="301">
                  <c:v>1.5439298446845</c:v>
                </c:pt>
                <c:pt idx="302">
                  <c:v>1.6959926386709998</c:v>
                </c:pt>
                <c:pt idx="303">
                  <c:v>1.5971418770939996</c:v>
                </c:pt>
                <c:pt idx="304">
                  <c:v>1.8122295827880004</c:v>
                </c:pt>
                <c:pt idx="305">
                  <c:v>1.5064095787199998</c:v>
                </c:pt>
                <c:pt idx="306">
                  <c:v>1.4852514786119997</c:v>
                </c:pt>
                <c:pt idx="307">
                  <c:v>1.6476354767250001</c:v>
                </c:pt>
                <c:pt idx="308">
                  <c:v>1.205864365626</c:v>
                </c:pt>
                <c:pt idx="309">
                  <c:v>1.5038753216039995</c:v>
                </c:pt>
                <c:pt idx="310">
                  <c:v>1.74362783202</c:v>
                </c:pt>
                <c:pt idx="311">
                  <c:v>1.568012654313</c:v>
                </c:pt>
                <c:pt idx="312">
                  <c:v>1.007411405769</c:v>
                </c:pt>
                <c:pt idx="313">
                  <c:v>1.4687493392519999</c:v>
                </c:pt>
                <c:pt idx="314">
                  <c:v>1.5293873343735001</c:v>
                </c:pt>
                <c:pt idx="315">
                  <c:v>1.5072494197409998</c:v>
                </c:pt>
                <c:pt idx="316">
                  <c:v>1.293856130142</c:v>
                </c:pt>
                <c:pt idx="317">
                  <c:v>1.6836013000980001</c:v>
                </c:pt>
                <c:pt idx="318">
                  <c:v>1.3885371547200003</c:v>
                </c:pt>
                <c:pt idx="319">
                  <c:v>1.3747976502975001</c:v>
                </c:pt>
                <c:pt idx="320">
                  <c:v>1.4594079496499999</c:v>
                </c:pt>
                <c:pt idx="321">
                  <c:v>1.2459115216799999</c:v>
                </c:pt>
                <c:pt idx="322">
                  <c:v>1.2640933430820001</c:v>
                </c:pt>
                <c:pt idx="323">
                  <c:v>1.3144617032624999</c:v>
                </c:pt>
                <c:pt idx="324">
                  <c:v>1.409076424602</c:v>
                </c:pt>
                <c:pt idx="325">
                  <c:v>0.87716974427549976</c:v>
                </c:pt>
                <c:pt idx="326">
                  <c:v>1.2549876983279999</c:v>
                </c:pt>
                <c:pt idx="327">
                  <c:v>1.594990705356</c:v>
                </c:pt>
                <c:pt idx="328">
                  <c:v>1.3838222577599999</c:v>
                </c:pt>
                <c:pt idx="329">
                  <c:v>1.2643438219829999</c:v>
                </c:pt>
                <c:pt idx="330">
                  <c:v>1.5883309133999999</c:v>
                </c:pt>
                <c:pt idx="331">
                  <c:v>1.3616033058359998</c:v>
                </c:pt>
                <c:pt idx="332">
                  <c:v>1.2579271419015001</c:v>
                </c:pt>
                <c:pt idx="333">
                  <c:v>1.3535585128979997</c:v>
                </c:pt>
                <c:pt idx="334">
                  <c:v>1.0712835255239996</c:v>
                </c:pt>
                <c:pt idx="335">
                  <c:v>1.4063358907439998</c:v>
                </c:pt>
                <c:pt idx="336">
                  <c:v>1.2022987248000001</c:v>
                </c:pt>
                <c:pt idx="337">
                  <c:v>1.0434361653540001</c:v>
                </c:pt>
                <c:pt idx="338">
                  <c:v>1.1474143773749998</c:v>
                </c:pt>
                <c:pt idx="339">
                  <c:v>1.027877005386</c:v>
                </c:pt>
                <c:pt idx="340">
                  <c:v>1.0685429916660001</c:v>
                </c:pt>
                <c:pt idx="341">
                  <c:v>1.06055713494</c:v>
                </c:pt>
                <c:pt idx="342">
                  <c:v>0.85635789441299981</c:v>
                </c:pt>
                <c:pt idx="343">
                  <c:v>0.52253582261849996</c:v>
                </c:pt>
                <c:pt idx="344">
                  <c:v>0.81827036740799985</c:v>
                </c:pt>
                <c:pt idx="345">
                  <c:v>1.0033006049819999</c:v>
                </c:pt>
                <c:pt idx="346">
                  <c:v>0.78974524079999997</c:v>
                </c:pt>
                <c:pt idx="347">
                  <c:v>0.77552687965499989</c:v>
                </c:pt>
                <c:pt idx="348">
                  <c:v>0.81479313089999994</c:v>
                </c:pt>
                <c:pt idx="349">
                  <c:v>0.62073091883699993</c:v>
                </c:pt>
                <c:pt idx="350">
                  <c:v>0.69026091494399988</c:v>
                </c:pt>
                <c:pt idx="351">
                  <c:v>0.52830420436799996</c:v>
                </c:pt>
                <c:pt idx="352">
                  <c:v>0.48592906793999996</c:v>
                </c:pt>
                <c:pt idx="353">
                  <c:v>0.37719175679999994</c:v>
                </c:pt>
                <c:pt idx="354">
                  <c:v>0.38776343982749994</c:v>
                </c:pt>
                <c:pt idx="355">
                  <c:v>0.46412266949999992</c:v>
                </c:pt>
                <c:pt idx="356">
                  <c:v>0.43161934858199991</c:v>
                </c:pt>
                <c:pt idx="357">
                  <c:v>0.38644474208399993</c:v>
                </c:pt>
                <c:pt idx="358">
                  <c:v>0.36400477936500009</c:v>
                </c:pt>
                <c:pt idx="359">
                  <c:v>0.51001924459499992</c:v>
                </c:pt>
                <c:pt idx="360">
                  <c:v>0.44878452032699995</c:v>
                </c:pt>
                <c:pt idx="361">
                  <c:v>0.5378518707119998</c:v>
                </c:pt>
                <c:pt idx="362">
                  <c:v>0.47471645360700004</c:v>
                </c:pt>
                <c:pt idx="363">
                  <c:v>0.91019612407500006</c:v>
                </c:pt>
                <c:pt idx="364">
                  <c:v>0.86991322317299991</c:v>
                </c:pt>
              </c:numCache>
            </c:numRef>
          </c:xVal>
          <c:yVal>
            <c:numRef>
              <c:f>'2013'!$S$4:$S$368</c:f>
              <c:numCache>
                <c:formatCode>0.0</c:formatCode>
                <c:ptCount val="365"/>
                <c:pt idx="0">
                  <c:v>0.23552934650719753</c:v>
                </c:pt>
                <c:pt idx="1">
                  <c:v>0.18960203043126975</c:v>
                </c:pt>
                <c:pt idx="2">
                  <c:v>0.49046054037317938</c:v>
                </c:pt>
                <c:pt idx="3">
                  <c:v>0.16813383213982355</c:v>
                </c:pt>
                <c:pt idx="4">
                  <c:v>1.7234090379564557E-2</c:v>
                </c:pt>
                <c:pt idx="5">
                  <c:v>0.41789224439081929</c:v>
                </c:pt>
                <c:pt idx="6">
                  <c:v>0.27228657395934391</c:v>
                </c:pt>
                <c:pt idx="7">
                  <c:v>0.33446216574680721</c:v>
                </c:pt>
                <c:pt idx="8">
                  <c:v>0.3455877622612914</c:v>
                </c:pt>
                <c:pt idx="9">
                  <c:v>-0.3587542725568163</c:v>
                </c:pt>
                <c:pt idx="10">
                  <c:v>-0.74671857505818617</c:v>
                </c:pt>
                <c:pt idx="11">
                  <c:v>-0.31048869908339422</c:v>
                </c:pt>
                <c:pt idx="12">
                  <c:v>0.24859000965378683</c:v>
                </c:pt>
                <c:pt idx="13">
                  <c:v>0.11862395722429854</c:v>
                </c:pt>
                <c:pt idx="14">
                  <c:v>-0.28225488380610547</c:v>
                </c:pt>
                <c:pt idx="15">
                  <c:v>-0.31687576092920727</c:v>
                </c:pt>
                <c:pt idx="16">
                  <c:v>0.72753000287204883</c:v>
                </c:pt>
                <c:pt idx="17">
                  <c:v>0.16274360696013432</c:v>
                </c:pt>
                <c:pt idx="18">
                  <c:v>0.38304690714192874</c:v>
                </c:pt>
                <c:pt idx="19">
                  <c:v>0.28761807067735307</c:v>
                </c:pt>
                <c:pt idx="20">
                  <c:v>0.93929886113142169</c:v>
                </c:pt>
                <c:pt idx="21">
                  <c:v>0.96746076660977209</c:v>
                </c:pt>
                <c:pt idx="22">
                  <c:v>0.48671579082594379</c:v>
                </c:pt>
                <c:pt idx="23">
                  <c:v>1.130468794799504</c:v>
                </c:pt>
                <c:pt idx="24">
                  <c:v>0.78360751742102663</c:v>
                </c:pt>
                <c:pt idx="25">
                  <c:v>1.6537825561284365</c:v>
                </c:pt>
                <c:pt idx="26">
                  <c:v>2.1087786204253436</c:v>
                </c:pt>
                <c:pt idx="27">
                  <c:v>1.5352871485462734</c:v>
                </c:pt>
                <c:pt idx="28">
                  <c:v>2.99493767638696</c:v>
                </c:pt>
                <c:pt idx="29">
                  <c:v>2.0577021124350559</c:v>
                </c:pt>
                <c:pt idx="30">
                  <c:v>1.3039990409386444</c:v>
                </c:pt>
                <c:pt idx="31">
                  <c:v>0.98158796997459119</c:v>
                </c:pt>
                <c:pt idx="32">
                  <c:v>0.28869575016325666</c:v>
                </c:pt>
                <c:pt idx="33">
                  <c:v>0.29121528931663848</c:v>
                </c:pt>
                <c:pt idx="34">
                  <c:v>2.3364022570689662</c:v>
                </c:pt>
                <c:pt idx="35">
                  <c:v>1.3375890403389068</c:v>
                </c:pt>
                <c:pt idx="36">
                  <c:v>0.80685368498185328</c:v>
                </c:pt>
                <c:pt idx="37">
                  <c:v>0.65571212623671626</c:v>
                </c:pt>
                <c:pt idx="38">
                  <c:v>0.7567231542249182</c:v>
                </c:pt>
                <c:pt idx="39">
                  <c:v>2.3002222119898015</c:v>
                </c:pt>
                <c:pt idx="40">
                  <c:v>1.6253890343206778</c:v>
                </c:pt>
                <c:pt idx="41">
                  <c:v>1.4095799206592141</c:v>
                </c:pt>
                <c:pt idx="42">
                  <c:v>1.836220037760292</c:v>
                </c:pt>
                <c:pt idx="43">
                  <c:v>0.95857457517867628</c:v>
                </c:pt>
                <c:pt idx="44">
                  <c:v>1.8534898073065478</c:v>
                </c:pt>
                <c:pt idx="45">
                  <c:v>3.0180088113611601</c:v>
                </c:pt>
                <c:pt idx="46">
                  <c:v>2.5738240943859871</c:v>
                </c:pt>
                <c:pt idx="47">
                  <c:v>2.2869001507796081</c:v>
                </c:pt>
                <c:pt idx="48">
                  <c:v>1.5895884947353816</c:v>
                </c:pt>
                <c:pt idx="49">
                  <c:v>2.1816518372170752</c:v>
                </c:pt>
                <c:pt idx="50">
                  <c:v>1.8843505101613798</c:v>
                </c:pt>
                <c:pt idx="51">
                  <c:v>1.5078773052883798</c:v>
                </c:pt>
                <c:pt idx="52">
                  <c:v>2.8160134352448303</c:v>
                </c:pt>
                <c:pt idx="53">
                  <c:v>2.2982876907582552</c:v>
                </c:pt>
                <c:pt idx="54">
                  <c:v>3.5622992770470789</c:v>
                </c:pt>
                <c:pt idx="55">
                  <c:v>3.4959008474066313</c:v>
                </c:pt>
                <c:pt idx="56">
                  <c:v>3.3631506062590399</c:v>
                </c:pt>
                <c:pt idx="57">
                  <c:v>3.0893107703065592</c:v>
                </c:pt>
                <c:pt idx="58">
                  <c:v>3.0654808855472533</c:v>
                </c:pt>
                <c:pt idx="59">
                  <c:v>2.3361346203244335</c:v>
                </c:pt>
                <c:pt idx="60">
                  <c:v>2.4309525140661652</c:v>
                </c:pt>
                <c:pt idx="61">
                  <c:v>2.4081467665435663</c:v>
                </c:pt>
                <c:pt idx="62">
                  <c:v>3.8030300330264906</c:v>
                </c:pt>
                <c:pt idx="63">
                  <c:v>1.9063079146504891</c:v>
                </c:pt>
                <c:pt idx="64">
                  <c:v>2.1420551927111586</c:v>
                </c:pt>
                <c:pt idx="65">
                  <c:v>2.6518232397999135</c:v>
                </c:pt>
                <c:pt idx="66">
                  <c:v>0.38244436563549944</c:v>
                </c:pt>
                <c:pt idx="67">
                  <c:v>3.18578132217753</c:v>
                </c:pt>
                <c:pt idx="68">
                  <c:v>3.1179957775417262</c:v>
                </c:pt>
                <c:pt idx="69">
                  <c:v>4.7640058108761609</c:v>
                </c:pt>
                <c:pt idx="70">
                  <c:v>4.1871105514895772</c:v>
                </c:pt>
                <c:pt idx="71">
                  <c:v>4.8814402316455698</c:v>
                </c:pt>
                <c:pt idx="72">
                  <c:v>6.1268349426256572</c:v>
                </c:pt>
                <c:pt idx="73">
                  <c:v>4.533154757462297</c:v>
                </c:pt>
                <c:pt idx="74">
                  <c:v>5.1754927265784056</c:v>
                </c:pt>
                <c:pt idx="75">
                  <c:v>4.851607770952322</c:v>
                </c:pt>
                <c:pt idx="76">
                  <c:v>2.5666294520483861</c:v>
                </c:pt>
                <c:pt idx="77">
                  <c:v>0.93646454054163131</c:v>
                </c:pt>
                <c:pt idx="78">
                  <c:v>4.7069528801626355</c:v>
                </c:pt>
                <c:pt idx="79">
                  <c:v>3.1377476976627916</c:v>
                </c:pt>
                <c:pt idx="80">
                  <c:v>5.2636878439641528</c:v>
                </c:pt>
                <c:pt idx="81">
                  <c:v>4.0850209213168984</c:v>
                </c:pt>
                <c:pt idx="82">
                  <c:v>3.1486189971099852</c:v>
                </c:pt>
                <c:pt idx="83">
                  <c:v>3.4893317964610437</c:v>
                </c:pt>
                <c:pt idx="84">
                  <c:v>2.6460269675802977</c:v>
                </c:pt>
                <c:pt idx="85">
                  <c:v>4.9546837905386543</c:v>
                </c:pt>
                <c:pt idx="86">
                  <c:v>4.5347086959443716</c:v>
                </c:pt>
                <c:pt idx="87">
                  <c:v>5.2395826467979276</c:v>
                </c:pt>
                <c:pt idx="88">
                  <c:v>5.8047189050551955</c:v>
                </c:pt>
                <c:pt idx="89">
                  <c:v>5.8599891788017375</c:v>
                </c:pt>
                <c:pt idx="90">
                  <c:v>4.0694527154926678</c:v>
                </c:pt>
                <c:pt idx="91">
                  <c:v>1.3947114150152304</c:v>
                </c:pt>
                <c:pt idx="92">
                  <c:v>2.7363153303601861</c:v>
                </c:pt>
                <c:pt idx="93">
                  <c:v>7.0990255617303086</c:v>
                </c:pt>
                <c:pt idx="94">
                  <c:v>2.1994342159016149</c:v>
                </c:pt>
                <c:pt idx="95">
                  <c:v>5.8019252776840631</c:v>
                </c:pt>
                <c:pt idx="96">
                  <c:v>6.6724203754747489</c:v>
                </c:pt>
                <c:pt idx="97">
                  <c:v>8.8073238227370663</c:v>
                </c:pt>
                <c:pt idx="98">
                  <c:v>4.606578475715688</c:v>
                </c:pt>
                <c:pt idx="99">
                  <c:v>4.2206695262316645</c:v>
                </c:pt>
                <c:pt idx="100">
                  <c:v>3.2304470648662638</c:v>
                </c:pt>
                <c:pt idx="101">
                  <c:v>7.3592697079472522</c:v>
                </c:pt>
                <c:pt idx="102">
                  <c:v>7.0165026571222535</c:v>
                </c:pt>
                <c:pt idx="103">
                  <c:v>7.1073285937674191</c:v>
                </c:pt>
                <c:pt idx="104">
                  <c:v>2.2136331253985464</c:v>
                </c:pt>
                <c:pt idx="105">
                  <c:v>6.1700554562430545</c:v>
                </c:pt>
                <c:pt idx="106">
                  <c:v>4.8102210161660599</c:v>
                </c:pt>
                <c:pt idx="107">
                  <c:v>5.2691490777243759</c:v>
                </c:pt>
                <c:pt idx="108">
                  <c:v>5.6549482616925726</c:v>
                </c:pt>
                <c:pt idx="109">
                  <c:v>5.9260816236022213</c:v>
                </c:pt>
                <c:pt idx="110">
                  <c:v>5.317457627190743</c:v>
                </c:pt>
                <c:pt idx="111">
                  <c:v>4.6573431113696477</c:v>
                </c:pt>
                <c:pt idx="112">
                  <c:v>4.9132795585618254</c:v>
                </c:pt>
                <c:pt idx="113">
                  <c:v>4.6373869479865792</c:v>
                </c:pt>
                <c:pt idx="114">
                  <c:v>1.9933795273076833</c:v>
                </c:pt>
                <c:pt idx="115">
                  <c:v>8.0437120117484415</c:v>
                </c:pt>
                <c:pt idx="116">
                  <c:v>9.502047718592161</c:v>
                </c:pt>
                <c:pt idx="117">
                  <c:v>8.2124621019631725</c:v>
                </c:pt>
                <c:pt idx="118">
                  <c:v>8.7144299599639812</c:v>
                </c:pt>
                <c:pt idx="119">
                  <c:v>8.5416167903314637</c:v>
                </c:pt>
                <c:pt idx="120">
                  <c:v>9.9470171370465721</c:v>
                </c:pt>
                <c:pt idx="121">
                  <c:v>7.7556704602867432</c:v>
                </c:pt>
                <c:pt idx="122">
                  <c:v>6.553719591350279</c:v>
                </c:pt>
                <c:pt idx="123">
                  <c:v>10.442928541937482</c:v>
                </c:pt>
                <c:pt idx="124">
                  <c:v>7.6478474853024574</c:v>
                </c:pt>
                <c:pt idx="125">
                  <c:v>5.9614665042059585</c:v>
                </c:pt>
                <c:pt idx="126">
                  <c:v>7.0953141366094368</c:v>
                </c:pt>
                <c:pt idx="127">
                  <c:v>7.4543213918442826</c:v>
                </c:pt>
                <c:pt idx="128">
                  <c:v>9.1740952999401326</c:v>
                </c:pt>
                <c:pt idx="129">
                  <c:v>8.2075977180746822</c:v>
                </c:pt>
                <c:pt idx="130">
                  <c:v>5.8071482894441564</c:v>
                </c:pt>
                <c:pt idx="131">
                  <c:v>7.1802016406098721</c:v>
                </c:pt>
                <c:pt idx="132">
                  <c:v>6.1977903358584214</c:v>
                </c:pt>
                <c:pt idx="133">
                  <c:v>7.3869179912470901</c:v>
                </c:pt>
                <c:pt idx="134">
                  <c:v>7.9444991393117252</c:v>
                </c:pt>
                <c:pt idx="135">
                  <c:v>6.9380124661855689</c:v>
                </c:pt>
                <c:pt idx="136">
                  <c:v>9.6914859587212234</c:v>
                </c:pt>
                <c:pt idx="137">
                  <c:v>8.395303393589149</c:v>
                </c:pt>
                <c:pt idx="138">
                  <c:v>10.075426659241682</c:v>
                </c:pt>
                <c:pt idx="139">
                  <c:v>9.0243950457572719</c:v>
                </c:pt>
                <c:pt idx="140">
                  <c:v>6.7063340332127792</c:v>
                </c:pt>
                <c:pt idx="141">
                  <c:v>9.9571884038873169</c:v>
                </c:pt>
                <c:pt idx="142">
                  <c:v>10.287242111791375</c:v>
                </c:pt>
                <c:pt idx="143">
                  <c:v>11.175199454856941</c:v>
                </c:pt>
                <c:pt idx="144">
                  <c:v>8.610093125190641</c:v>
                </c:pt>
                <c:pt idx="145">
                  <c:v>6.3018956314797236</c:v>
                </c:pt>
                <c:pt idx="146">
                  <c:v>10.692500178536369</c:v>
                </c:pt>
                <c:pt idx="147">
                  <c:v>9.4120774999120531</c:v>
                </c:pt>
                <c:pt idx="148">
                  <c:v>10.859307880778481</c:v>
                </c:pt>
                <c:pt idx="149">
                  <c:v>11.05777922158545</c:v>
                </c:pt>
                <c:pt idx="150">
                  <c:v>11.936774362372898</c:v>
                </c:pt>
                <c:pt idx="151">
                  <c:v>10.879000759680613</c:v>
                </c:pt>
                <c:pt idx="152">
                  <c:v>9.8798069088776472</c:v>
                </c:pt>
                <c:pt idx="153">
                  <c:v>13.366106453287525</c:v>
                </c:pt>
                <c:pt idx="154">
                  <c:v>12.565705157495515</c:v>
                </c:pt>
                <c:pt idx="155">
                  <c:v>12.932785511419299</c:v>
                </c:pt>
                <c:pt idx="156">
                  <c:v>12.164819073079908</c:v>
                </c:pt>
                <c:pt idx="157">
                  <c:v>12.950296712734829</c:v>
                </c:pt>
                <c:pt idx="158">
                  <c:v>12.458549892266046</c:v>
                </c:pt>
                <c:pt idx="159">
                  <c:v>13.610920758232108</c:v>
                </c:pt>
                <c:pt idx="160">
                  <c:v>11.653591205025615</c:v>
                </c:pt>
                <c:pt idx="161">
                  <c:v>11.872912133888601</c:v>
                </c:pt>
                <c:pt idx="162">
                  <c:v>13.379930583979663</c:v>
                </c:pt>
                <c:pt idx="163">
                  <c:v>15.739860063819606</c:v>
                </c:pt>
                <c:pt idx="164">
                  <c:v>15.17242590775925</c:v>
                </c:pt>
                <c:pt idx="165">
                  <c:v>16.797140667888023</c:v>
                </c:pt>
                <c:pt idx="166">
                  <c:v>16.161418930965663</c:v>
                </c:pt>
                <c:pt idx="167">
                  <c:v>16.789517043981153</c:v>
                </c:pt>
                <c:pt idx="168">
                  <c:v>15.310080588447205</c:v>
                </c:pt>
                <c:pt idx="169">
                  <c:v>10.376162483455055</c:v>
                </c:pt>
                <c:pt idx="170">
                  <c:v>14.015775955802829</c:v>
                </c:pt>
                <c:pt idx="171">
                  <c:v>14.037904522514006</c:v>
                </c:pt>
                <c:pt idx="172">
                  <c:v>14.495140599243927</c:v>
                </c:pt>
                <c:pt idx="173">
                  <c:v>17.895259642290458</c:v>
                </c:pt>
                <c:pt idx="174">
                  <c:v>15.4959272760277</c:v>
                </c:pt>
                <c:pt idx="175">
                  <c:v>15.886157324072563</c:v>
                </c:pt>
                <c:pt idx="176">
                  <c:v>15.663507082008506</c:v>
                </c:pt>
                <c:pt idx="177">
                  <c:v>15.472999290752954</c:v>
                </c:pt>
                <c:pt idx="178">
                  <c:v>14.045272344390309</c:v>
                </c:pt>
                <c:pt idx="179">
                  <c:v>15.137908864354149</c:v>
                </c:pt>
                <c:pt idx="180">
                  <c:v>15.623238003781616</c:v>
                </c:pt>
                <c:pt idx="181">
                  <c:v>13.775856441932154</c:v>
                </c:pt>
                <c:pt idx="182">
                  <c:v>13.432879488994379</c:v>
                </c:pt>
                <c:pt idx="183">
                  <c:v>11.078659142034773</c:v>
                </c:pt>
                <c:pt idx="184">
                  <c:v>14.574888294972943</c:v>
                </c:pt>
                <c:pt idx="185">
                  <c:v>16.271212383074275</c:v>
                </c:pt>
                <c:pt idx="186">
                  <c:v>16.533862696370299</c:v>
                </c:pt>
                <c:pt idx="187">
                  <c:v>14.761158781201567</c:v>
                </c:pt>
                <c:pt idx="188">
                  <c:v>16.562451815079168</c:v>
                </c:pt>
                <c:pt idx="189">
                  <c:v>17.462361199889454</c:v>
                </c:pt>
                <c:pt idx="190">
                  <c:v>15.396164997215443</c:v>
                </c:pt>
                <c:pt idx="191">
                  <c:v>15.686162621467769</c:v>
                </c:pt>
                <c:pt idx="192">
                  <c:v>13.816064304073654</c:v>
                </c:pt>
                <c:pt idx="193">
                  <c:v>14.86972787519319</c:v>
                </c:pt>
                <c:pt idx="194">
                  <c:v>14.659602868822533</c:v>
                </c:pt>
                <c:pt idx="195">
                  <c:v>13.765777350480663</c:v>
                </c:pt>
                <c:pt idx="196">
                  <c:v>15.098516559924557</c:v>
                </c:pt>
                <c:pt idx="197">
                  <c:v>14.861405917154471</c:v>
                </c:pt>
                <c:pt idx="198">
                  <c:v>13.607679192001338</c:v>
                </c:pt>
                <c:pt idx="199">
                  <c:v>14.056266855573725</c:v>
                </c:pt>
                <c:pt idx="200">
                  <c:v>14.013911928032675</c:v>
                </c:pt>
                <c:pt idx="201">
                  <c:v>14.686566942531016</c:v>
                </c:pt>
                <c:pt idx="202">
                  <c:v>13.808321753360183</c:v>
                </c:pt>
                <c:pt idx="203">
                  <c:v>14.292063070283467</c:v>
                </c:pt>
                <c:pt idx="204">
                  <c:v>13.673214778096142</c:v>
                </c:pt>
                <c:pt idx="205">
                  <c:v>14.450715366312178</c:v>
                </c:pt>
                <c:pt idx="206">
                  <c:v>11.264307428330323</c:v>
                </c:pt>
                <c:pt idx="207">
                  <c:v>11.791821541406836</c:v>
                </c:pt>
                <c:pt idx="208">
                  <c:v>10.484828719187488</c:v>
                </c:pt>
                <c:pt idx="209">
                  <c:v>10.127891838599547</c:v>
                </c:pt>
                <c:pt idx="210">
                  <c:v>14.289145051845029</c:v>
                </c:pt>
                <c:pt idx="211">
                  <c:v>15.249906553623134</c:v>
                </c:pt>
                <c:pt idx="212">
                  <c:v>11.599162362123757</c:v>
                </c:pt>
                <c:pt idx="213">
                  <c:v>14.447035238817497</c:v>
                </c:pt>
                <c:pt idx="214">
                  <c:v>13.934473990569751</c:v>
                </c:pt>
                <c:pt idx="215">
                  <c:v>12.675163140204456</c:v>
                </c:pt>
                <c:pt idx="216">
                  <c:v>13.642424929598533</c:v>
                </c:pt>
                <c:pt idx="217">
                  <c:v>13.705540291283306</c:v>
                </c:pt>
                <c:pt idx="218">
                  <c:v>13.829727406474184</c:v>
                </c:pt>
                <c:pt idx="219">
                  <c:v>14.486290963205571</c:v>
                </c:pt>
                <c:pt idx="220">
                  <c:v>12.001251338577168</c:v>
                </c:pt>
                <c:pt idx="221">
                  <c:v>13.67353744811245</c:v>
                </c:pt>
                <c:pt idx="222">
                  <c:v>13.889941821245628</c:v>
                </c:pt>
                <c:pt idx="223">
                  <c:v>14.117999481825173</c:v>
                </c:pt>
                <c:pt idx="224">
                  <c:v>13.878157440838113</c:v>
                </c:pt>
                <c:pt idx="225">
                  <c:v>13.978384184780458</c:v>
                </c:pt>
                <c:pt idx="226">
                  <c:v>13.507501310013367</c:v>
                </c:pt>
                <c:pt idx="227">
                  <c:v>11.720036168375071</c:v>
                </c:pt>
                <c:pt idx="228">
                  <c:v>14.291153367239531</c:v>
                </c:pt>
                <c:pt idx="229">
                  <c:v>12.946904428371178</c:v>
                </c:pt>
                <c:pt idx="230">
                  <c:v>12.907583123001679</c:v>
                </c:pt>
                <c:pt idx="231">
                  <c:v>8.7552046820277347</c:v>
                </c:pt>
                <c:pt idx="232">
                  <c:v>12.717483676281372</c:v>
                </c:pt>
                <c:pt idx="233">
                  <c:v>11.424717226589307</c:v>
                </c:pt>
                <c:pt idx="234">
                  <c:v>12.529721555880027</c:v>
                </c:pt>
                <c:pt idx="235">
                  <c:v>12.772087239628387</c:v>
                </c:pt>
                <c:pt idx="236">
                  <c:v>13.066135249606139</c:v>
                </c:pt>
                <c:pt idx="237">
                  <c:v>12.9189494173096</c:v>
                </c:pt>
                <c:pt idx="238">
                  <c:v>12.656827946525876</c:v>
                </c:pt>
                <c:pt idx="239">
                  <c:v>12.544710940518817</c:v>
                </c:pt>
                <c:pt idx="240">
                  <c:v>11.92545750921211</c:v>
                </c:pt>
                <c:pt idx="241">
                  <c:v>9.3087688975621674</c:v>
                </c:pt>
                <c:pt idx="242">
                  <c:v>11.54483903720452</c:v>
                </c:pt>
                <c:pt idx="243">
                  <c:v>9.1971916488398495</c:v>
                </c:pt>
                <c:pt idx="244">
                  <c:v>11.74674305254675</c:v>
                </c:pt>
                <c:pt idx="245">
                  <c:v>11.305655706756948</c:v>
                </c:pt>
                <c:pt idx="246">
                  <c:v>11.335512160571284</c:v>
                </c:pt>
                <c:pt idx="247">
                  <c:v>7.5003602095595241</c:v>
                </c:pt>
                <c:pt idx="248">
                  <c:v>8.9413257280306606</c:v>
                </c:pt>
                <c:pt idx="249">
                  <c:v>9.4402071414106867</c:v>
                </c:pt>
                <c:pt idx="250">
                  <c:v>10.292526010360996</c:v>
                </c:pt>
                <c:pt idx="251">
                  <c:v>10.770558198901441</c:v>
                </c:pt>
                <c:pt idx="252">
                  <c:v>8.2263212100858727</c:v>
                </c:pt>
                <c:pt idx="253">
                  <c:v>11.58831880883421</c:v>
                </c:pt>
                <c:pt idx="254">
                  <c:v>11.752504203790444</c:v>
                </c:pt>
                <c:pt idx="255">
                  <c:v>10.250629221552799</c:v>
                </c:pt>
                <c:pt idx="256">
                  <c:v>10.909839334136137</c:v>
                </c:pt>
                <c:pt idx="257">
                  <c:v>8.1822524313933442</c:v>
                </c:pt>
                <c:pt idx="258">
                  <c:v>7.3016029888317915</c:v>
                </c:pt>
                <c:pt idx="259">
                  <c:v>6.8207262965403412</c:v>
                </c:pt>
                <c:pt idx="260">
                  <c:v>6.8684623722311349</c:v>
                </c:pt>
                <c:pt idx="261">
                  <c:v>6.8719710301441337</c:v>
                </c:pt>
                <c:pt idx="262">
                  <c:v>5.6510129988809723</c:v>
                </c:pt>
                <c:pt idx="263">
                  <c:v>6.5794493493250696</c:v>
                </c:pt>
                <c:pt idx="264">
                  <c:v>5.8434759839481405</c:v>
                </c:pt>
                <c:pt idx="265">
                  <c:v>4.3631091294549273</c:v>
                </c:pt>
                <c:pt idx="266">
                  <c:v>7.6385281733963799</c:v>
                </c:pt>
                <c:pt idx="267">
                  <c:v>9.511768038418273</c:v>
                </c:pt>
                <c:pt idx="268">
                  <c:v>5.5495372554438998</c:v>
                </c:pt>
                <c:pt idx="269">
                  <c:v>8.9979894447628865</c:v>
                </c:pt>
                <c:pt idx="270">
                  <c:v>9.1777906418617832</c:v>
                </c:pt>
                <c:pt idx="271">
                  <c:v>7.0841607696886761</c:v>
                </c:pt>
                <c:pt idx="272">
                  <c:v>7.8214679683360702</c:v>
                </c:pt>
                <c:pt idx="273">
                  <c:v>2.4229737184357321</c:v>
                </c:pt>
                <c:pt idx="274">
                  <c:v>6.7511261440280208</c:v>
                </c:pt>
                <c:pt idx="275">
                  <c:v>2.2464216827207011</c:v>
                </c:pt>
                <c:pt idx="276">
                  <c:v>1.7721199235818208</c:v>
                </c:pt>
                <c:pt idx="277">
                  <c:v>3.0413301109356148</c:v>
                </c:pt>
                <c:pt idx="278">
                  <c:v>3.0116950832955363</c:v>
                </c:pt>
                <c:pt idx="279">
                  <c:v>2.7404701922565815</c:v>
                </c:pt>
                <c:pt idx="280">
                  <c:v>2.2309909372274861</c:v>
                </c:pt>
                <c:pt idx="281">
                  <c:v>6.2112728983922283</c:v>
                </c:pt>
                <c:pt idx="282">
                  <c:v>5.1010757012705676</c:v>
                </c:pt>
                <c:pt idx="283">
                  <c:v>2.7357364283684475</c:v>
                </c:pt>
                <c:pt idx="284">
                  <c:v>5.9991024992011193</c:v>
                </c:pt>
                <c:pt idx="285">
                  <c:v>6.2688276802373695</c:v>
                </c:pt>
                <c:pt idx="286">
                  <c:v>7.0142609675445238</c:v>
                </c:pt>
                <c:pt idx="287">
                  <c:v>6.9645516725276568</c:v>
                </c:pt>
                <c:pt idx="288">
                  <c:v>5.3784336938425357</c:v>
                </c:pt>
                <c:pt idx="289">
                  <c:v>5.0659294624059834</c:v>
                </c:pt>
                <c:pt idx="290">
                  <c:v>5.1006396357396309</c:v>
                </c:pt>
                <c:pt idx="291">
                  <c:v>3.9649862481820066</c:v>
                </c:pt>
                <c:pt idx="292">
                  <c:v>2.6962707791521909</c:v>
                </c:pt>
                <c:pt idx="293">
                  <c:v>4.9121979698098466</c:v>
                </c:pt>
                <c:pt idx="294">
                  <c:v>4.345500660109594</c:v>
                </c:pt>
                <c:pt idx="295">
                  <c:v>4.1509855990927393</c:v>
                </c:pt>
                <c:pt idx="296">
                  <c:v>3.4410341481417621</c:v>
                </c:pt>
                <c:pt idx="297">
                  <c:v>3.7951036633119424</c:v>
                </c:pt>
                <c:pt idx="298">
                  <c:v>4.2422973066407375</c:v>
                </c:pt>
                <c:pt idx="299">
                  <c:v>4.339709771927609</c:v>
                </c:pt>
                <c:pt idx="300">
                  <c:v>3.9889099547849298</c:v>
                </c:pt>
                <c:pt idx="301">
                  <c:v>4.1615768709597205</c:v>
                </c:pt>
                <c:pt idx="302">
                  <c:v>4.4505815466648126</c:v>
                </c:pt>
                <c:pt idx="303">
                  <c:v>4.3012070614873581</c:v>
                </c:pt>
                <c:pt idx="304">
                  <c:v>4.7428150819221795</c:v>
                </c:pt>
                <c:pt idx="305">
                  <c:v>3.9125311506868101</c:v>
                </c:pt>
                <c:pt idx="306">
                  <c:v>4.104852868616458</c:v>
                </c:pt>
                <c:pt idx="307">
                  <c:v>3.2657019425462899</c:v>
                </c:pt>
                <c:pt idx="308">
                  <c:v>1.4387061274017694</c:v>
                </c:pt>
                <c:pt idx="309">
                  <c:v>2.898667053924862</c:v>
                </c:pt>
                <c:pt idx="310">
                  <c:v>2.2108956530141795</c:v>
                </c:pt>
                <c:pt idx="311">
                  <c:v>2.1695015519813987</c:v>
                </c:pt>
                <c:pt idx="312">
                  <c:v>1.062613601214405</c:v>
                </c:pt>
                <c:pt idx="313">
                  <c:v>2.112959945120565</c:v>
                </c:pt>
                <c:pt idx="314">
                  <c:v>1.8957953759940471</c:v>
                </c:pt>
                <c:pt idx="315">
                  <c:v>1.4261058553193482</c:v>
                </c:pt>
                <c:pt idx="316">
                  <c:v>1.4424653793744848</c:v>
                </c:pt>
                <c:pt idx="317">
                  <c:v>2.8326371341976446</c:v>
                </c:pt>
                <c:pt idx="318">
                  <c:v>2.2547440651688335</c:v>
                </c:pt>
                <c:pt idx="319">
                  <c:v>2.2561812934921797</c:v>
                </c:pt>
                <c:pt idx="320">
                  <c:v>2.3514777890748926</c:v>
                </c:pt>
                <c:pt idx="321">
                  <c:v>2.0175880192420776</c:v>
                </c:pt>
                <c:pt idx="322">
                  <c:v>2.0847890198952901</c:v>
                </c:pt>
                <c:pt idx="323">
                  <c:v>2.3175851316348597</c:v>
                </c:pt>
                <c:pt idx="324">
                  <c:v>2.0753818277168379</c:v>
                </c:pt>
                <c:pt idx="325">
                  <c:v>1.6537265756906314</c:v>
                </c:pt>
                <c:pt idx="326">
                  <c:v>2.1705672116373118</c:v>
                </c:pt>
                <c:pt idx="327">
                  <c:v>2.5995252432906946</c:v>
                </c:pt>
                <c:pt idx="328">
                  <c:v>1.9701143469357307</c:v>
                </c:pt>
                <c:pt idx="329">
                  <c:v>1.8002404116168298</c:v>
                </c:pt>
                <c:pt idx="330">
                  <c:v>2.0452106857638923</c:v>
                </c:pt>
                <c:pt idx="331">
                  <c:v>1.9759338531554229</c:v>
                </c:pt>
                <c:pt idx="332">
                  <c:v>1.5430100020607407</c:v>
                </c:pt>
                <c:pt idx="333">
                  <c:v>1.9554328411812949</c:v>
                </c:pt>
                <c:pt idx="334">
                  <c:v>1.1319184712202683</c:v>
                </c:pt>
                <c:pt idx="335">
                  <c:v>1.6923847318540632</c:v>
                </c:pt>
                <c:pt idx="336">
                  <c:v>1.4877802960352422</c:v>
                </c:pt>
                <c:pt idx="337">
                  <c:v>1.037843479059902</c:v>
                </c:pt>
                <c:pt idx="338">
                  <c:v>0.66059539855265359</c:v>
                </c:pt>
                <c:pt idx="339">
                  <c:v>0.88261605004210286</c:v>
                </c:pt>
                <c:pt idx="340">
                  <c:v>1.0382632859539296</c:v>
                </c:pt>
                <c:pt idx="341">
                  <c:v>1.2173891218818311</c:v>
                </c:pt>
                <c:pt idx="342">
                  <c:v>6.6912779896243529E-2</c:v>
                </c:pt>
                <c:pt idx="343">
                  <c:v>-0.2953240003413613</c:v>
                </c:pt>
                <c:pt idx="344">
                  <c:v>0</c:v>
                </c:pt>
                <c:pt idx="345">
                  <c:v>-5.7499522917752073E-2</c:v>
                </c:pt>
                <c:pt idx="346">
                  <c:v>-0.27657887031716472</c:v>
                </c:pt>
                <c:pt idx="347">
                  <c:v>-0.34040838306681603</c:v>
                </c:pt>
                <c:pt idx="348">
                  <c:v>-0.52937681292237559</c:v>
                </c:pt>
                <c:pt idx="349">
                  <c:v>-0.83951852980820074</c:v>
                </c:pt>
                <c:pt idx="350">
                  <c:v>-1.3316981208768199</c:v>
                </c:pt>
                <c:pt idx="351">
                  <c:v>-2.5261752134092026</c:v>
                </c:pt>
                <c:pt idx="352">
                  <c:v>-7.1950249326576099</c:v>
                </c:pt>
                <c:pt idx="353">
                  <c:v>-7.5222655759514225</c:v>
                </c:pt>
                <c:pt idx="354">
                  <c:v>-7.6288053314123685</c:v>
                </c:pt>
                <c:pt idx="355">
                  <c:v>-8.1574395990311928</c:v>
                </c:pt>
                <c:pt idx="356">
                  <c:v>-5.6995184330227904</c:v>
                </c:pt>
                <c:pt idx="357">
                  <c:v>-6.7422921996323435</c:v>
                </c:pt>
                <c:pt idx="358">
                  <c:v>-8.3289904502790737</c:v>
                </c:pt>
                <c:pt idx="359">
                  <c:v>-4.5680982174961384</c:v>
                </c:pt>
                <c:pt idx="360">
                  <c:v>-1.0569221627429513</c:v>
                </c:pt>
                <c:pt idx="361">
                  <c:v>-3.15508968142393</c:v>
                </c:pt>
                <c:pt idx="362">
                  <c:v>-4.8679107279406946</c:v>
                </c:pt>
                <c:pt idx="363">
                  <c:v>-4.5237435667528893E-2</c:v>
                </c:pt>
                <c:pt idx="364">
                  <c:v>0.26957321828330916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34368"/>
        <c:axId val="204644736"/>
      </c:scatterChart>
      <c:valAx>
        <c:axId val="20463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4644736"/>
        <c:crosses val="autoZero"/>
        <c:crossBetween val="midCat"/>
      </c:valAx>
      <c:valAx>
        <c:axId val="20464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46343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'2014'!$R$4:$R$368</c:f>
              <c:numCache>
                <c:formatCode>0.0</c:formatCode>
                <c:ptCount val="365"/>
                <c:pt idx="0">
                  <c:v>0.73565653223699989</c:v>
                </c:pt>
                <c:pt idx="1">
                  <c:v>0.63094161756599998</c:v>
                </c:pt>
                <c:pt idx="2">
                  <c:v>0.61916542570574995</c:v>
                </c:pt>
                <c:pt idx="3">
                  <c:v>0.26841761052750002</c:v>
                </c:pt>
                <c:pt idx="4">
                  <c:v>0.80815544002349993</c:v>
                </c:pt>
                <c:pt idx="5">
                  <c:v>0.93865494744449995</c:v>
                </c:pt>
                <c:pt idx="6">
                  <c:v>0.98948006326799998</c:v>
                </c:pt>
                <c:pt idx="7">
                  <c:v>0.61867551844349999</c:v>
                </c:pt>
                <c:pt idx="8">
                  <c:v>0.90791234585999991</c:v>
                </c:pt>
                <c:pt idx="9">
                  <c:v>0.88291602494550003</c:v>
                </c:pt>
                <c:pt idx="10">
                  <c:v>1.0663770858749999</c:v>
                </c:pt>
                <c:pt idx="11">
                  <c:v>1.0434361653539999</c:v>
                </c:pt>
                <c:pt idx="12">
                  <c:v>1.02355624434375</c:v>
                </c:pt>
                <c:pt idx="13">
                  <c:v>1.3669861465320001</c:v>
                </c:pt>
                <c:pt idx="14">
                  <c:v>1.2357376580834998</c:v>
                </c:pt>
                <c:pt idx="15">
                  <c:v>0.40443010944599983</c:v>
                </c:pt>
                <c:pt idx="16">
                  <c:v>1.0470570588787498</c:v>
                </c:pt>
                <c:pt idx="17">
                  <c:v>1.4310890997839998</c:v>
                </c:pt>
                <c:pt idx="18">
                  <c:v>1.273793261307</c:v>
                </c:pt>
                <c:pt idx="19">
                  <c:v>1.3474659819824997</c:v>
                </c:pt>
                <c:pt idx="20">
                  <c:v>1.3932962538390001</c:v>
                </c:pt>
                <c:pt idx="21">
                  <c:v>1.2381245746694998</c:v>
                </c:pt>
                <c:pt idx="22">
                  <c:v>1.1628998670779997</c:v>
                </c:pt>
                <c:pt idx="23">
                  <c:v>1.29652667724825</c:v>
                </c:pt>
                <c:pt idx="24">
                  <c:v>1.1934914446192497</c:v>
                </c:pt>
                <c:pt idx="25">
                  <c:v>1.28182945938075</c:v>
                </c:pt>
                <c:pt idx="26">
                  <c:v>1.6201196327474998</c:v>
                </c:pt>
                <c:pt idx="27">
                  <c:v>0.79177854011400017</c:v>
                </c:pt>
                <c:pt idx="28">
                  <c:v>0.19734606412537498</c:v>
                </c:pt>
                <c:pt idx="29">
                  <c:v>1.7215562206259998</c:v>
                </c:pt>
                <c:pt idx="30">
                  <c:v>1.4744882528954995</c:v>
                </c:pt>
                <c:pt idx="31">
                  <c:v>1.4385150624959999</c:v>
                </c:pt>
                <c:pt idx="32">
                  <c:v>1.4237294403104999</c:v>
                </c:pt>
                <c:pt idx="33">
                  <c:v>1.3063211389799998</c:v>
                </c:pt>
                <c:pt idx="34">
                  <c:v>1.178586108253125</c:v>
                </c:pt>
                <c:pt idx="35">
                  <c:v>1.3228527464460003</c:v>
                </c:pt>
                <c:pt idx="36">
                  <c:v>1.4399074305044994</c:v>
                </c:pt>
                <c:pt idx="37">
                  <c:v>1.4149111095899998</c:v>
                </c:pt>
                <c:pt idx="38">
                  <c:v>1.0305512360054998</c:v>
                </c:pt>
                <c:pt idx="39">
                  <c:v>1.1055107306429999</c:v>
                </c:pt>
                <c:pt idx="40">
                  <c:v>1.3883713966237499</c:v>
                </c:pt>
                <c:pt idx="41">
                  <c:v>0.90231340571999974</c:v>
                </c:pt>
                <c:pt idx="42">
                  <c:v>1.2503280540667496</c:v>
                </c:pt>
                <c:pt idx="43">
                  <c:v>1.1862386070299997</c:v>
                </c:pt>
                <c:pt idx="44">
                  <c:v>0.90254915056799967</c:v>
                </c:pt>
                <c:pt idx="45">
                  <c:v>1.976499539685</c:v>
                </c:pt>
                <c:pt idx="46">
                  <c:v>0.53095633390800001</c:v>
                </c:pt>
                <c:pt idx="47">
                  <c:v>0.44091653602499992</c:v>
                </c:pt>
                <c:pt idx="48">
                  <c:v>0.77350094736749986</c:v>
                </c:pt>
                <c:pt idx="49">
                  <c:v>1.9312659969750001</c:v>
                </c:pt>
                <c:pt idx="50">
                  <c:v>2.2984901669204998</c:v>
                </c:pt>
                <c:pt idx="51">
                  <c:v>2.1414472630199999</c:v>
                </c:pt>
                <c:pt idx="52">
                  <c:v>2.2689520741687494</c:v>
                </c:pt>
                <c:pt idx="53">
                  <c:v>2.6133973981762497</c:v>
                </c:pt>
                <c:pt idx="54">
                  <c:v>1.0227311373757497</c:v>
                </c:pt>
                <c:pt idx="55">
                  <c:v>1.5323783471324999</c:v>
                </c:pt>
                <c:pt idx="56">
                  <c:v>1.6798330660432499</c:v>
                </c:pt>
                <c:pt idx="57">
                  <c:v>2.2142825983499992</c:v>
                </c:pt>
                <c:pt idx="58">
                  <c:v>2.1015081566879998</c:v>
                </c:pt>
                <c:pt idx="59">
                  <c:v>1.9374788559899994</c:v>
                </c:pt>
                <c:pt idx="60">
                  <c:v>2.0927512178550001</c:v>
                </c:pt>
                <c:pt idx="61">
                  <c:v>2.4464311095802498</c:v>
                </c:pt>
                <c:pt idx="62">
                  <c:v>2.3677549500735</c:v>
                </c:pt>
                <c:pt idx="63">
                  <c:v>2.7566860636012502</c:v>
                </c:pt>
                <c:pt idx="64">
                  <c:v>2.7163110748679995</c:v>
                </c:pt>
                <c:pt idx="65">
                  <c:v>2.957198107365</c:v>
                </c:pt>
                <c:pt idx="66">
                  <c:v>2.7745529446203752</c:v>
                </c:pt>
                <c:pt idx="67">
                  <c:v>2.8713943497194996</c:v>
                </c:pt>
                <c:pt idx="68">
                  <c:v>1.4844190046174996</c:v>
                </c:pt>
                <c:pt idx="69">
                  <c:v>1.1483426227139999</c:v>
                </c:pt>
                <c:pt idx="70">
                  <c:v>2.5996615772669993</c:v>
                </c:pt>
                <c:pt idx="71">
                  <c:v>2.1349642796999992</c:v>
                </c:pt>
                <c:pt idx="72">
                  <c:v>1.6361244978187497</c:v>
                </c:pt>
                <c:pt idx="73">
                  <c:v>0.77088565296000011</c:v>
                </c:pt>
                <c:pt idx="74">
                  <c:v>2.7573969816584989</c:v>
                </c:pt>
                <c:pt idx="75">
                  <c:v>2.8567560680639996</c:v>
                </c:pt>
                <c:pt idx="76">
                  <c:v>2.2683995471812493</c:v>
                </c:pt>
                <c:pt idx="77">
                  <c:v>2.3020484407199997</c:v>
                </c:pt>
                <c:pt idx="78">
                  <c:v>2.6014812328125001</c:v>
                </c:pt>
                <c:pt idx="79">
                  <c:v>2.6776562868224993</c:v>
                </c:pt>
                <c:pt idx="80">
                  <c:v>1.9092201701737497</c:v>
                </c:pt>
                <c:pt idx="81">
                  <c:v>2.0392224033059998</c:v>
                </c:pt>
                <c:pt idx="82">
                  <c:v>2.5013393998413749</c:v>
                </c:pt>
                <c:pt idx="83">
                  <c:v>2.976035594125499</c:v>
                </c:pt>
                <c:pt idx="84">
                  <c:v>3.0696041977019992</c:v>
                </c:pt>
                <c:pt idx="85">
                  <c:v>3.5370015104812484</c:v>
                </c:pt>
                <c:pt idx="86">
                  <c:v>2.9836457324999999</c:v>
                </c:pt>
                <c:pt idx="87">
                  <c:v>2.7143845974382494</c:v>
                </c:pt>
                <c:pt idx="88">
                  <c:v>1.5662445679529997</c:v>
                </c:pt>
                <c:pt idx="89">
                  <c:v>1.01443954905</c:v>
                </c:pt>
                <c:pt idx="90">
                  <c:v>1.4294867715202499</c:v>
                </c:pt>
                <c:pt idx="91">
                  <c:v>2.536850309327999</c:v>
                </c:pt>
                <c:pt idx="92">
                  <c:v>2.625284095434</c:v>
                </c:pt>
                <c:pt idx="93">
                  <c:v>3.1460886668249999</c:v>
                </c:pt>
                <c:pt idx="94">
                  <c:v>2.8334688972975002</c:v>
                </c:pt>
                <c:pt idx="95">
                  <c:v>2.8889241892762492</c:v>
                </c:pt>
                <c:pt idx="96">
                  <c:v>1.8453664679849997</c:v>
                </c:pt>
                <c:pt idx="97">
                  <c:v>3.4914401350919992</c:v>
                </c:pt>
                <c:pt idx="98">
                  <c:v>2.9595629228714988</c:v>
                </c:pt>
                <c:pt idx="99">
                  <c:v>3.0834984096809999</c:v>
                </c:pt>
                <c:pt idx="100">
                  <c:v>2.2896350010674991</c:v>
                </c:pt>
                <c:pt idx="101">
                  <c:v>3.3682376674192498</c:v>
                </c:pt>
                <c:pt idx="102">
                  <c:v>2.8960481039017507</c:v>
                </c:pt>
                <c:pt idx="103">
                  <c:v>3.383244300399749</c:v>
                </c:pt>
                <c:pt idx="104">
                  <c:v>3.0767354793539994</c:v>
                </c:pt>
                <c:pt idx="105">
                  <c:v>3.5374103804520001</c:v>
                </c:pt>
                <c:pt idx="106">
                  <c:v>2.9822680985444996</c:v>
                </c:pt>
                <c:pt idx="107">
                  <c:v>4.5888471365849988</c:v>
                </c:pt>
                <c:pt idx="108">
                  <c:v>3.7120973128199997</c:v>
                </c:pt>
                <c:pt idx="109">
                  <c:v>4.0809348615689993</c:v>
                </c:pt>
                <c:pt idx="110">
                  <c:v>3.7092683746439992</c:v>
                </c:pt>
                <c:pt idx="111">
                  <c:v>3.6084395664517501</c:v>
                </c:pt>
                <c:pt idx="112">
                  <c:v>3.3662890889099994</c:v>
                </c:pt>
                <c:pt idx="113">
                  <c:v>3.2655597355754993</c:v>
                </c:pt>
                <c:pt idx="114">
                  <c:v>3.5606717666257497</c:v>
                </c:pt>
                <c:pt idx="115">
                  <c:v>3.5370935983124996</c:v>
                </c:pt>
                <c:pt idx="116">
                  <c:v>3.7151619958440003</c:v>
                </c:pt>
                <c:pt idx="117">
                  <c:v>4.0774134229019996</c:v>
                </c:pt>
                <c:pt idx="118">
                  <c:v>4.1218623772897498</c:v>
                </c:pt>
                <c:pt idx="119">
                  <c:v>3.9261094326449997</c:v>
                </c:pt>
                <c:pt idx="120">
                  <c:v>3.53567544571125</c:v>
                </c:pt>
                <c:pt idx="121">
                  <c:v>3.8549881588140003</c:v>
                </c:pt>
                <c:pt idx="122">
                  <c:v>3.8697516799199994</c:v>
                </c:pt>
                <c:pt idx="123">
                  <c:v>4.4402008011378742</c:v>
                </c:pt>
                <c:pt idx="124">
                  <c:v>4.3339332856319999</c:v>
                </c:pt>
                <c:pt idx="125">
                  <c:v>5.0146907363909996</c:v>
                </c:pt>
                <c:pt idx="126">
                  <c:v>4.4773619245604994</c:v>
                </c:pt>
                <c:pt idx="127">
                  <c:v>4.0442642593275</c:v>
                </c:pt>
                <c:pt idx="128">
                  <c:v>2.9237149719224993</c:v>
                </c:pt>
                <c:pt idx="129">
                  <c:v>3.3289382645549992</c:v>
                </c:pt>
                <c:pt idx="130">
                  <c:v>4.1186319361694981</c:v>
                </c:pt>
                <c:pt idx="131">
                  <c:v>3.1491619447132506</c:v>
                </c:pt>
                <c:pt idx="132">
                  <c:v>3.8460298545899994</c:v>
                </c:pt>
                <c:pt idx="133">
                  <c:v>3.8228237211149994</c:v>
                </c:pt>
                <c:pt idx="134">
                  <c:v>4.0966192609874996</c:v>
                </c:pt>
                <c:pt idx="135">
                  <c:v>2.936570433165</c:v>
                </c:pt>
                <c:pt idx="136">
                  <c:v>4.7134530228060001</c:v>
                </c:pt>
                <c:pt idx="137">
                  <c:v>5.0658989375924985</c:v>
                </c:pt>
                <c:pt idx="138">
                  <c:v>3.2153829180839995</c:v>
                </c:pt>
                <c:pt idx="139">
                  <c:v>4.3082960334119988</c:v>
                </c:pt>
                <c:pt idx="140">
                  <c:v>3.5630476326719998</c:v>
                </c:pt>
                <c:pt idx="141">
                  <c:v>4.4906851919857509</c:v>
                </c:pt>
                <c:pt idx="142">
                  <c:v>4.378665870539999</c:v>
                </c:pt>
                <c:pt idx="143">
                  <c:v>4.6019825448344989</c:v>
                </c:pt>
                <c:pt idx="144">
                  <c:v>4.6092537999900003</c:v>
                </c:pt>
                <c:pt idx="145">
                  <c:v>4.9322979120150006</c:v>
                </c:pt>
                <c:pt idx="146">
                  <c:v>4.4469508391684993</c:v>
                </c:pt>
                <c:pt idx="147">
                  <c:v>4.9347192080580005</c:v>
                </c:pt>
                <c:pt idx="148">
                  <c:v>5.2626132791954978</c:v>
                </c:pt>
                <c:pt idx="149">
                  <c:v>5.3817675658064994</c:v>
                </c:pt>
                <c:pt idx="150">
                  <c:v>5.3595780819884986</c:v>
                </c:pt>
                <c:pt idx="151">
                  <c:v>5.7393851331959986</c:v>
                </c:pt>
                <c:pt idx="152">
                  <c:v>5.1489621613799992</c:v>
                </c:pt>
                <c:pt idx="153">
                  <c:v>4.6327177793924994</c:v>
                </c:pt>
                <c:pt idx="154">
                  <c:v>4.0450279744079989</c:v>
                </c:pt>
                <c:pt idx="155">
                  <c:v>4.7831450934959987</c:v>
                </c:pt>
                <c:pt idx="156">
                  <c:v>5.2012680495299994</c:v>
                </c:pt>
                <c:pt idx="157">
                  <c:v>4.9255570827674999</c:v>
                </c:pt>
                <c:pt idx="158">
                  <c:v>5.0693688070739995</c:v>
                </c:pt>
                <c:pt idx="159">
                  <c:v>5.2386004563187489</c:v>
                </c:pt>
                <c:pt idx="160">
                  <c:v>5.2052646614062494</c:v>
                </c:pt>
                <c:pt idx="161">
                  <c:v>5.1772441761134989</c:v>
                </c:pt>
                <c:pt idx="162">
                  <c:v>4.6604399001120003</c:v>
                </c:pt>
                <c:pt idx="163">
                  <c:v>5.1723156353849991</c:v>
                </c:pt>
                <c:pt idx="164">
                  <c:v>5.0900996196449997</c:v>
                </c:pt>
                <c:pt idx="165">
                  <c:v>4.5335944378349993</c:v>
                </c:pt>
                <c:pt idx="166">
                  <c:v>5.5312371664649982</c:v>
                </c:pt>
                <c:pt idx="167">
                  <c:v>5.6726398731059984</c:v>
                </c:pt>
                <c:pt idx="168">
                  <c:v>5.5192436473230009</c:v>
                </c:pt>
                <c:pt idx="169">
                  <c:v>5.975258904159749</c:v>
                </c:pt>
                <c:pt idx="170">
                  <c:v>5.5972751920109989</c:v>
                </c:pt>
                <c:pt idx="171">
                  <c:v>5.8682491607339964</c:v>
                </c:pt>
                <c:pt idx="172">
                  <c:v>5.232121156512</c:v>
                </c:pt>
                <c:pt idx="173">
                  <c:v>5.5377054157319998</c:v>
                </c:pt>
                <c:pt idx="174">
                  <c:v>5.5696783107419989</c:v>
                </c:pt>
                <c:pt idx="175">
                  <c:v>5.5703266090740007</c:v>
                </c:pt>
                <c:pt idx="176">
                  <c:v>5.7095044737120002</c:v>
                </c:pt>
                <c:pt idx="177">
                  <c:v>5.3611030564739997</c:v>
                </c:pt>
                <c:pt idx="178">
                  <c:v>5.216672501941499</c:v>
                </c:pt>
                <c:pt idx="179">
                  <c:v>4.9286143987650002</c:v>
                </c:pt>
                <c:pt idx="180">
                  <c:v>5.3688237002459989</c:v>
                </c:pt>
                <c:pt idx="181">
                  <c:v>5.7682933451819993</c:v>
                </c:pt>
                <c:pt idx="182">
                  <c:v>5.3573016708000001</c:v>
                </c:pt>
                <c:pt idx="183">
                  <c:v>6.3110369214900004</c:v>
                </c:pt>
                <c:pt idx="184">
                  <c:v>5.7389136434999992</c:v>
                </c:pt>
                <c:pt idx="185">
                  <c:v>6.4587310687619999</c:v>
                </c:pt>
                <c:pt idx="186">
                  <c:v>5.5537655335019993</c:v>
                </c:pt>
                <c:pt idx="187">
                  <c:v>5.0024246372684971</c:v>
                </c:pt>
                <c:pt idx="188">
                  <c:v>5.6353774530689993</c:v>
                </c:pt>
                <c:pt idx="189">
                  <c:v>5.7228977278889985</c:v>
                </c:pt>
                <c:pt idx="190">
                  <c:v>5.6265591223484996</c:v>
                </c:pt>
                <c:pt idx="191">
                  <c:v>5.4673650467099986</c:v>
                </c:pt>
                <c:pt idx="192">
                  <c:v>5.4467042208907506</c:v>
                </c:pt>
                <c:pt idx="193">
                  <c:v>5.7243453485962501</c:v>
                </c:pt>
                <c:pt idx="194">
                  <c:v>5.2787544342569994</c:v>
                </c:pt>
                <c:pt idx="195">
                  <c:v>5.1768242556029991</c:v>
                </c:pt>
                <c:pt idx="196">
                  <c:v>5.3957575491300007</c:v>
                </c:pt>
                <c:pt idx="197">
                  <c:v>5.2755350436764985</c:v>
                </c:pt>
                <c:pt idx="198">
                  <c:v>5.2855394656634989</c:v>
                </c:pt>
                <c:pt idx="199">
                  <c:v>5.3861435795474994</c:v>
                </c:pt>
                <c:pt idx="200">
                  <c:v>4.8625272597089992</c:v>
                </c:pt>
                <c:pt idx="201">
                  <c:v>5.4060063108292491</c:v>
                </c:pt>
                <c:pt idx="202">
                  <c:v>5.2862245991279995</c:v>
                </c:pt>
                <c:pt idx="203">
                  <c:v>5.1116002864852481</c:v>
                </c:pt>
                <c:pt idx="204">
                  <c:v>5.4474740751599997</c:v>
                </c:pt>
                <c:pt idx="205">
                  <c:v>5.1860183046749997</c:v>
                </c:pt>
                <c:pt idx="206">
                  <c:v>5.2457740983731229</c:v>
                </c:pt>
                <c:pt idx="207">
                  <c:v>5.5295648514494982</c:v>
                </c:pt>
                <c:pt idx="208">
                  <c:v>5.1005976324075002</c:v>
                </c:pt>
                <c:pt idx="209">
                  <c:v>5.2925455078650003</c:v>
                </c:pt>
                <c:pt idx="210">
                  <c:v>4.8900148634182496</c:v>
                </c:pt>
                <c:pt idx="211">
                  <c:v>5.0481812388599989</c:v>
                </c:pt>
                <c:pt idx="212">
                  <c:v>4.8601378874474994</c:v>
                </c:pt>
                <c:pt idx="213">
                  <c:v>5.3208164720587492</c:v>
                </c:pt>
                <c:pt idx="214">
                  <c:v>5.0548594483822491</c:v>
                </c:pt>
                <c:pt idx="215">
                  <c:v>5.2285113135269983</c:v>
                </c:pt>
                <c:pt idx="216">
                  <c:v>5.0880736873574994</c:v>
                </c:pt>
                <c:pt idx="217">
                  <c:v>4.6785056908466238</c:v>
                </c:pt>
                <c:pt idx="218">
                  <c:v>4.9234132780559996</c:v>
                </c:pt>
                <c:pt idx="219">
                  <c:v>4.6073715247192508</c:v>
                </c:pt>
                <c:pt idx="220">
                  <c:v>4.5194644810079989</c:v>
                </c:pt>
                <c:pt idx="221">
                  <c:v>4.779928158590999</c:v>
                </c:pt>
                <c:pt idx="222">
                  <c:v>4.9116002510632484</c:v>
                </c:pt>
                <c:pt idx="223">
                  <c:v>4.7443134968144998</c:v>
                </c:pt>
                <c:pt idx="224">
                  <c:v>4.8610219306274995</c:v>
                </c:pt>
                <c:pt idx="225">
                  <c:v>4.8636789715184987</c:v>
                </c:pt>
                <c:pt idx="226">
                  <c:v>4.9549736195819998</c:v>
                </c:pt>
                <c:pt idx="227">
                  <c:v>4.7728054718032489</c:v>
                </c:pt>
                <c:pt idx="228">
                  <c:v>4.9952270523779987</c:v>
                </c:pt>
                <c:pt idx="229">
                  <c:v>4.5162414069142498</c:v>
                </c:pt>
                <c:pt idx="230">
                  <c:v>4.7435546930849988</c:v>
                </c:pt>
                <c:pt idx="231">
                  <c:v>4.3755533018437491</c:v>
                </c:pt>
                <c:pt idx="232">
                  <c:v>4.2350555116244992</c:v>
                </c:pt>
                <c:pt idx="233">
                  <c:v>4.7649927401999985</c:v>
                </c:pt>
                <c:pt idx="234">
                  <c:v>3.6610475026882492</c:v>
                </c:pt>
                <c:pt idx="235">
                  <c:v>2.6470831268474999</c:v>
                </c:pt>
                <c:pt idx="236">
                  <c:v>2.0813028586739994</c:v>
                </c:pt>
                <c:pt idx="237">
                  <c:v>3.6700776354206242</c:v>
                </c:pt>
                <c:pt idx="238">
                  <c:v>3.2732447720527493</c:v>
                </c:pt>
                <c:pt idx="239">
                  <c:v>3.4934071311674999</c:v>
                </c:pt>
                <c:pt idx="240">
                  <c:v>3.1517023410180003</c:v>
                </c:pt>
                <c:pt idx="241">
                  <c:v>3.5915432911739993</c:v>
                </c:pt>
                <c:pt idx="242">
                  <c:v>3.6356496788294992</c:v>
                </c:pt>
                <c:pt idx="243">
                  <c:v>3.6832775051519988</c:v>
                </c:pt>
                <c:pt idx="244">
                  <c:v>3.9039592396349989</c:v>
                </c:pt>
                <c:pt idx="245">
                  <c:v>3.9482881114907999</c:v>
                </c:pt>
                <c:pt idx="246">
                  <c:v>3.8880440067194999</c:v>
                </c:pt>
                <c:pt idx="247">
                  <c:v>3.9079405035393737</c:v>
                </c:pt>
                <c:pt idx="248">
                  <c:v>3.6956725272382496</c:v>
                </c:pt>
                <c:pt idx="249">
                  <c:v>3.6257631292664994</c:v>
                </c:pt>
                <c:pt idx="250">
                  <c:v>3.6744591744314996</c:v>
                </c:pt>
                <c:pt idx="251">
                  <c:v>3.4050249142469999</c:v>
                </c:pt>
                <c:pt idx="252">
                  <c:v>3.8493597505679991</c:v>
                </c:pt>
                <c:pt idx="253">
                  <c:v>3.2868725432399999</c:v>
                </c:pt>
                <c:pt idx="254">
                  <c:v>3.0431860406729991</c:v>
                </c:pt>
                <c:pt idx="255">
                  <c:v>3.5036988671880001</c:v>
                </c:pt>
                <c:pt idx="256">
                  <c:v>3.7140127397099993</c:v>
                </c:pt>
                <c:pt idx="257">
                  <c:v>3.1654492124669997</c:v>
                </c:pt>
                <c:pt idx="258">
                  <c:v>3.3125466305924989</c:v>
                </c:pt>
                <c:pt idx="259">
                  <c:v>3.1751294852879992</c:v>
                </c:pt>
                <c:pt idx="260">
                  <c:v>3.4385743529279997</c:v>
                </c:pt>
                <c:pt idx="261">
                  <c:v>3.0711660073199996</c:v>
                </c:pt>
                <c:pt idx="262">
                  <c:v>3.0547522722779989</c:v>
                </c:pt>
                <c:pt idx="263">
                  <c:v>2.7563213957894992</c:v>
                </c:pt>
                <c:pt idx="264">
                  <c:v>2.7980924360444983</c:v>
                </c:pt>
                <c:pt idx="265">
                  <c:v>2.31023934635025</c:v>
                </c:pt>
                <c:pt idx="266">
                  <c:v>3.0751552521697501</c:v>
                </c:pt>
                <c:pt idx="267">
                  <c:v>1.4333581439459995</c:v>
                </c:pt>
                <c:pt idx="268">
                  <c:v>2.575364509951124</c:v>
                </c:pt>
                <c:pt idx="269">
                  <c:v>1.8772325411107493</c:v>
                </c:pt>
                <c:pt idx="270">
                  <c:v>0.48390313565250009</c:v>
                </c:pt>
                <c:pt idx="271">
                  <c:v>2.1580046550787495</c:v>
                </c:pt>
                <c:pt idx="272">
                  <c:v>1.4540300203049998</c:v>
                </c:pt>
                <c:pt idx="273">
                  <c:v>2.2537465314727494</c:v>
                </c:pt>
                <c:pt idx="274">
                  <c:v>3.1389942203054999</c:v>
                </c:pt>
                <c:pt idx="275">
                  <c:v>3.1629837142650001</c:v>
                </c:pt>
                <c:pt idx="276">
                  <c:v>3.2110492647453746</c:v>
                </c:pt>
                <c:pt idx="277">
                  <c:v>2.4619939530614996</c:v>
                </c:pt>
                <c:pt idx="278">
                  <c:v>2.3874838470404995</c:v>
                </c:pt>
                <c:pt idx="279">
                  <c:v>2.4766469687699999</c:v>
                </c:pt>
                <c:pt idx="280">
                  <c:v>2.2865334829109996</c:v>
                </c:pt>
                <c:pt idx="281">
                  <c:v>3.0817966265595</c:v>
                </c:pt>
                <c:pt idx="282">
                  <c:v>2.4055797197999995</c:v>
                </c:pt>
                <c:pt idx="283">
                  <c:v>2.31490021844925</c:v>
                </c:pt>
                <c:pt idx="284">
                  <c:v>1.7759838124080001</c:v>
                </c:pt>
                <c:pt idx="285">
                  <c:v>2.7012602397284993</c:v>
                </c:pt>
                <c:pt idx="286">
                  <c:v>2.3771896553445</c:v>
                </c:pt>
                <c:pt idx="287">
                  <c:v>1.5408393770677498</c:v>
                </c:pt>
                <c:pt idx="288">
                  <c:v>0.84551363140499969</c:v>
                </c:pt>
                <c:pt idx="289">
                  <c:v>1.096920777744</c:v>
                </c:pt>
                <c:pt idx="290">
                  <c:v>2.22651800152875</c:v>
                </c:pt>
                <c:pt idx="291">
                  <c:v>2.3626422336824997</c:v>
                </c:pt>
                <c:pt idx="292">
                  <c:v>1.7385642291389998</c:v>
                </c:pt>
                <c:pt idx="293">
                  <c:v>1.8927106637872497</c:v>
                </c:pt>
                <c:pt idx="294">
                  <c:v>1.7183184124792501</c:v>
                </c:pt>
                <c:pt idx="295">
                  <c:v>1.6714567569127499</c:v>
                </c:pt>
                <c:pt idx="296">
                  <c:v>1.3975764962354995</c:v>
                </c:pt>
                <c:pt idx="297">
                  <c:v>1.7180826676312499</c:v>
                </c:pt>
                <c:pt idx="298">
                  <c:v>1.7460957858974997</c:v>
                </c:pt>
                <c:pt idx="299">
                  <c:v>0.9108775740262498</c:v>
                </c:pt>
                <c:pt idx="300">
                  <c:v>1.3574851380224997</c:v>
                </c:pt>
                <c:pt idx="301">
                  <c:v>1.0872699730289999</c:v>
                </c:pt>
                <c:pt idx="302">
                  <c:v>1.0730994975562498</c:v>
                </c:pt>
                <c:pt idx="303">
                  <c:v>1.6648080154964999</c:v>
                </c:pt>
                <c:pt idx="304">
                  <c:v>1.4824593755684996</c:v>
                </c:pt>
                <c:pt idx="305">
                  <c:v>1.5109403000174999</c:v>
                </c:pt>
                <c:pt idx="306">
                  <c:v>1.4224156539179997</c:v>
                </c:pt>
                <c:pt idx="307">
                  <c:v>1.34654510367</c:v>
                </c:pt>
                <c:pt idx="308">
                  <c:v>1.1212245981675</c:v>
                </c:pt>
                <c:pt idx="309">
                  <c:v>1.2493138600852502</c:v>
                </c:pt>
                <c:pt idx="310">
                  <c:v>1.3329676738305001</c:v>
                </c:pt>
                <c:pt idx="311">
                  <c:v>1.2834796733167497</c:v>
                </c:pt>
                <c:pt idx="312">
                  <c:v>1.16940863499075</c:v>
                </c:pt>
                <c:pt idx="313">
                  <c:v>0.96378387483599992</c:v>
                </c:pt>
                <c:pt idx="314">
                  <c:v>1.17994348288575</c:v>
                </c:pt>
                <c:pt idx="315">
                  <c:v>1.1544449763315003</c:v>
                </c:pt>
                <c:pt idx="316">
                  <c:v>1.0315261391789998</c:v>
                </c:pt>
                <c:pt idx="317">
                  <c:v>0.66093401028524978</c:v>
                </c:pt>
                <c:pt idx="318">
                  <c:v>1.0076041762957499</c:v>
                </c:pt>
                <c:pt idx="319">
                  <c:v>1.5501991842359999</c:v>
                </c:pt>
                <c:pt idx="320">
                  <c:v>1.4096952548279997</c:v>
                </c:pt>
                <c:pt idx="321">
                  <c:v>1.1716715399639999</c:v>
                </c:pt>
                <c:pt idx="322">
                  <c:v>1.0259615784959999</c:v>
                </c:pt>
                <c:pt idx="323">
                  <c:v>0.41518351246049989</c:v>
                </c:pt>
                <c:pt idx="324">
                  <c:v>0.62340023810549994</c:v>
                </c:pt>
                <c:pt idx="325">
                  <c:v>0.53059166609624997</c:v>
                </c:pt>
                <c:pt idx="326">
                  <c:v>0.87976539327900005</c:v>
                </c:pt>
                <c:pt idx="327">
                  <c:v>0.87842950580699986</c:v>
                </c:pt>
                <c:pt idx="328">
                  <c:v>0.66366103792799991</c:v>
                </c:pt>
                <c:pt idx="329">
                  <c:v>0.5941285861454999</c:v>
                </c:pt>
                <c:pt idx="330">
                  <c:v>0.90851153068200008</c:v>
                </c:pt>
                <c:pt idx="331">
                  <c:v>0.89367188363549988</c:v>
                </c:pt>
                <c:pt idx="332">
                  <c:v>0.43848541727999996</c:v>
                </c:pt>
                <c:pt idx="333">
                  <c:v>0.64035667743300007</c:v>
                </c:pt>
                <c:pt idx="334">
                  <c:v>0.7137279639408749</c:v>
                </c:pt>
                <c:pt idx="335">
                  <c:v>0.87134733766499972</c:v>
                </c:pt>
                <c:pt idx="336">
                  <c:v>0.85913157989025002</c:v>
                </c:pt>
                <c:pt idx="337">
                  <c:v>0.95649542995199965</c:v>
                </c:pt>
                <c:pt idx="338">
                  <c:v>0.89260120911749963</c:v>
                </c:pt>
                <c:pt idx="339">
                  <c:v>0.77573315639700002</c:v>
                </c:pt>
                <c:pt idx="340">
                  <c:v>0.78720791408962487</c:v>
                </c:pt>
                <c:pt idx="341">
                  <c:v>0.81439715322562467</c:v>
                </c:pt>
                <c:pt idx="342">
                  <c:v>0.49805519355899985</c:v>
                </c:pt>
                <c:pt idx="343">
                  <c:v>0.59513786877599983</c:v>
                </c:pt>
                <c:pt idx="344">
                  <c:v>0.92204966971349989</c:v>
                </c:pt>
                <c:pt idx="345">
                  <c:v>0.89791344914287474</c:v>
                </c:pt>
                <c:pt idx="346">
                  <c:v>0.98384060448224997</c:v>
                </c:pt>
                <c:pt idx="347">
                  <c:v>0.83377059116399999</c:v>
                </c:pt>
                <c:pt idx="348">
                  <c:v>0.97571845776599997</c:v>
                </c:pt>
                <c:pt idx="349">
                  <c:v>0.83997731099024997</c:v>
                </c:pt>
                <c:pt idx="350">
                  <c:v>0.76404905236800003</c:v>
                </c:pt>
                <c:pt idx="351">
                  <c:v>0.83985943856624978</c:v>
                </c:pt>
                <c:pt idx="352">
                  <c:v>0.75477151032900014</c:v>
                </c:pt>
                <c:pt idx="353">
                  <c:v>0.79491443772749992</c:v>
                </c:pt>
                <c:pt idx="354">
                  <c:v>0.33837980552249997</c:v>
                </c:pt>
                <c:pt idx="355">
                  <c:v>0.26454992161499996</c:v>
                </c:pt>
                <c:pt idx="356">
                  <c:v>0.18983722236525</c:v>
                </c:pt>
                <c:pt idx="357">
                  <c:v>0.26839550944799995</c:v>
                </c:pt>
                <c:pt idx="358">
                  <c:v>0.59786735209425013</c:v>
                </c:pt>
                <c:pt idx="359">
                  <c:v>0.42386186967749995</c:v>
                </c:pt>
                <c:pt idx="360">
                  <c:v>0.45592808035649984</c:v>
                </c:pt>
                <c:pt idx="361">
                  <c:v>0.49689243120974996</c:v>
                </c:pt>
                <c:pt idx="362">
                  <c:v>0.11993764709550002</c:v>
                </c:pt>
                <c:pt idx="363">
                  <c:v>0.65762744322449995</c:v>
                </c:pt>
                <c:pt idx="364">
                  <c:v>0.2360763641925</c:v>
                </c:pt>
              </c:numCache>
            </c:numRef>
          </c:xVal>
          <c:yVal>
            <c:numRef>
              <c:f>'2014'!$S$4:$S$368</c:f>
              <c:numCache>
                <c:formatCode>0.0</c:formatCode>
                <c:ptCount val="365"/>
                <c:pt idx="0">
                  <c:v>0.13514758316909289</c:v>
                </c:pt>
                <c:pt idx="1">
                  <c:v>-3.9334718474527061E-2</c:v>
                </c:pt>
                <c:pt idx="2">
                  <c:v>0.44993373666679787</c:v>
                </c:pt>
                <c:pt idx="3">
                  <c:v>-5.1777273273253911E-2</c:v>
                </c:pt>
                <c:pt idx="4">
                  <c:v>-0.34822453416536581</c:v>
                </c:pt>
                <c:pt idx="5">
                  <c:v>0.10011899379397181</c:v>
                </c:pt>
                <c:pt idx="6">
                  <c:v>0.96772259884812306</c:v>
                </c:pt>
                <c:pt idx="7">
                  <c:v>0.3821352927227894</c:v>
                </c:pt>
                <c:pt idx="8">
                  <c:v>0.57321009497633924</c:v>
                </c:pt>
                <c:pt idx="9">
                  <c:v>0.92163271890064558</c:v>
                </c:pt>
                <c:pt idx="10">
                  <c:v>0.60300050986924192</c:v>
                </c:pt>
                <c:pt idx="11">
                  <c:v>0.76361127405531704</c:v>
                </c:pt>
                <c:pt idx="12">
                  <c:v>0.27075557538853784</c:v>
                </c:pt>
                <c:pt idx="13">
                  <c:v>1.3642067872741472</c:v>
                </c:pt>
                <c:pt idx="14">
                  <c:v>1.002896230468749</c:v>
                </c:pt>
                <c:pt idx="15">
                  <c:v>0.28058881689823878</c:v>
                </c:pt>
                <c:pt idx="16">
                  <c:v>0.77414381881295091</c:v>
                </c:pt>
                <c:pt idx="17">
                  <c:v>1.9979364284126027</c:v>
                </c:pt>
                <c:pt idx="18">
                  <c:v>1.820382575284893</c:v>
                </c:pt>
                <c:pt idx="19">
                  <c:v>2.0012149281278218</c:v>
                </c:pt>
                <c:pt idx="20">
                  <c:v>2.0124283971411225</c:v>
                </c:pt>
                <c:pt idx="21">
                  <c:v>1.2462377734729713</c:v>
                </c:pt>
                <c:pt idx="22">
                  <c:v>1.204547053672274</c:v>
                </c:pt>
                <c:pt idx="23">
                  <c:v>1.0712027504840587</c:v>
                </c:pt>
                <c:pt idx="24">
                  <c:v>0.88059591929099312</c:v>
                </c:pt>
                <c:pt idx="25">
                  <c:v>1.135279615564935</c:v>
                </c:pt>
                <c:pt idx="26">
                  <c:v>1.5333590489548921</c:v>
                </c:pt>
                <c:pt idx="27">
                  <c:v>0.92919539551590691</c:v>
                </c:pt>
                <c:pt idx="28">
                  <c:v>0.46127402927475164</c:v>
                </c:pt>
                <c:pt idx="29">
                  <c:v>1.9101506437293483</c:v>
                </c:pt>
                <c:pt idx="30">
                  <c:v>1.8883143720560958</c:v>
                </c:pt>
                <c:pt idx="31">
                  <c:v>1.5450536682500178</c:v>
                </c:pt>
                <c:pt idx="32">
                  <c:v>1.4166314574616239</c:v>
                </c:pt>
                <c:pt idx="33">
                  <c:v>0.42090074489543094</c:v>
                </c:pt>
                <c:pt idx="34">
                  <c:v>-0.95546972913134265</c:v>
                </c:pt>
                <c:pt idx="35">
                  <c:v>0.22123044797661898</c:v>
                </c:pt>
                <c:pt idx="36">
                  <c:v>0.78412720936831304</c:v>
                </c:pt>
                <c:pt idx="37">
                  <c:v>1.0497759405073379</c:v>
                </c:pt>
                <c:pt idx="38">
                  <c:v>0.78899452556297089</c:v>
                </c:pt>
                <c:pt idx="39">
                  <c:v>1.2480135496149369</c:v>
                </c:pt>
                <c:pt idx="40">
                  <c:v>1.9383461702355316</c:v>
                </c:pt>
                <c:pt idx="41">
                  <c:v>1.4085315737154023</c:v>
                </c:pt>
                <c:pt idx="42">
                  <c:v>2.1533990516657888</c:v>
                </c:pt>
                <c:pt idx="43">
                  <c:v>2.1138019595481539</c:v>
                </c:pt>
                <c:pt idx="44">
                  <c:v>1.7653681635310796</c:v>
                </c:pt>
                <c:pt idx="45">
                  <c:v>2.5103455711492422</c:v>
                </c:pt>
                <c:pt idx="46">
                  <c:v>0.64934941310520022</c:v>
                </c:pt>
                <c:pt idx="47">
                  <c:v>0.86726826309963068</c:v>
                </c:pt>
                <c:pt idx="48">
                  <c:v>1.3649624893669112</c:v>
                </c:pt>
                <c:pt idx="49">
                  <c:v>3.3745239439264569</c:v>
                </c:pt>
                <c:pt idx="50">
                  <c:v>4.098343602551302</c:v>
                </c:pt>
                <c:pt idx="51">
                  <c:v>3.9614147382673033</c:v>
                </c:pt>
                <c:pt idx="52">
                  <c:v>3.9046600358271557</c:v>
                </c:pt>
                <c:pt idx="53">
                  <c:v>4.6126044595967111</c:v>
                </c:pt>
                <c:pt idx="54">
                  <c:v>2.1281194201772786</c:v>
                </c:pt>
                <c:pt idx="55">
                  <c:v>3.1849891055121002</c:v>
                </c:pt>
                <c:pt idx="56">
                  <c:v>2.4942954832536666</c:v>
                </c:pt>
                <c:pt idx="57">
                  <c:v>2.4364578650637685</c:v>
                </c:pt>
                <c:pt idx="58">
                  <c:v>2.5758498649394768</c:v>
                </c:pt>
                <c:pt idx="59">
                  <c:v>2.4135507909075828</c:v>
                </c:pt>
                <c:pt idx="60">
                  <c:v>2.9143942237019123</c:v>
                </c:pt>
                <c:pt idx="61">
                  <c:v>4.125918032262244</c:v>
                </c:pt>
                <c:pt idx="62">
                  <c:v>2.7897537041967841</c:v>
                </c:pt>
                <c:pt idx="63">
                  <c:v>4.1558149615748459</c:v>
                </c:pt>
                <c:pt idx="64">
                  <c:v>4.0736246445724777</c:v>
                </c:pt>
                <c:pt idx="65">
                  <c:v>4.5922309612477887</c:v>
                </c:pt>
                <c:pt idx="66">
                  <c:v>4.8053203554850592</c:v>
                </c:pt>
                <c:pt idx="67">
                  <c:v>4.7655498481606031</c:v>
                </c:pt>
                <c:pt idx="68">
                  <c:v>1.8549899902017211</c:v>
                </c:pt>
                <c:pt idx="69">
                  <c:v>1.9387993747652255</c:v>
                </c:pt>
                <c:pt idx="70">
                  <c:v>3.0582142526045799</c:v>
                </c:pt>
                <c:pt idx="71">
                  <c:v>2.1775226114609616</c:v>
                </c:pt>
                <c:pt idx="72">
                  <c:v>1.9522283111148087</c:v>
                </c:pt>
                <c:pt idx="73">
                  <c:v>1.459228297425524</c:v>
                </c:pt>
                <c:pt idx="74">
                  <c:v>4.4423177149037434</c:v>
                </c:pt>
                <c:pt idx="75">
                  <c:v>2.7258824591435071</c:v>
                </c:pt>
                <c:pt idx="76">
                  <c:v>1.8586398760753053</c:v>
                </c:pt>
                <c:pt idx="77">
                  <c:v>3.5671877053458125</c:v>
                </c:pt>
                <c:pt idx="78">
                  <c:v>4.76841673588451</c:v>
                </c:pt>
                <c:pt idx="79">
                  <c:v>4.4980425052666613</c:v>
                </c:pt>
                <c:pt idx="80">
                  <c:v>3.8311979243226832</c:v>
                </c:pt>
                <c:pt idx="81">
                  <c:v>4.0688044476948741</c:v>
                </c:pt>
                <c:pt idx="82">
                  <c:v>4.955478363089286</c:v>
                </c:pt>
                <c:pt idx="83">
                  <c:v>5.7375833882500258</c:v>
                </c:pt>
                <c:pt idx="84">
                  <c:v>5.4249524366247002</c:v>
                </c:pt>
                <c:pt idx="85">
                  <c:v>6.0696251610788057</c:v>
                </c:pt>
                <c:pt idx="86">
                  <c:v>5.5468834583425366</c:v>
                </c:pt>
                <c:pt idx="87">
                  <c:v>4.2568891601815499</c:v>
                </c:pt>
                <c:pt idx="88">
                  <c:v>1.8308611893703395</c:v>
                </c:pt>
                <c:pt idx="89">
                  <c:v>1.0874443091425428</c:v>
                </c:pt>
                <c:pt idx="90">
                  <c:v>2.1437100843592969</c:v>
                </c:pt>
                <c:pt idx="91">
                  <c:v>4.6010838486606778</c:v>
                </c:pt>
                <c:pt idx="92">
                  <c:v>4.8352986001060794</c:v>
                </c:pt>
                <c:pt idx="93">
                  <c:v>5.9007761758819495</c:v>
                </c:pt>
                <c:pt idx="94">
                  <c:v>5.7642977577572072</c:v>
                </c:pt>
                <c:pt idx="95">
                  <c:v>5.9510062500975804</c:v>
                </c:pt>
                <c:pt idx="96">
                  <c:v>3.7747896055069479</c:v>
                </c:pt>
                <c:pt idx="97">
                  <c:v>6.2026559875318235</c:v>
                </c:pt>
                <c:pt idx="98">
                  <c:v>5.2411821157406324</c:v>
                </c:pt>
                <c:pt idx="99">
                  <c:v>3.8927107168877875</c:v>
                </c:pt>
                <c:pt idx="100">
                  <c:v>4.1988332679515254</c:v>
                </c:pt>
                <c:pt idx="101">
                  <c:v>6.131506836950539</c:v>
                </c:pt>
                <c:pt idx="102">
                  <c:v>3.2729792763044303</c:v>
                </c:pt>
                <c:pt idx="103">
                  <c:v>5.9192607305930647</c:v>
                </c:pt>
                <c:pt idx="104">
                  <c:v>5.1456217722880462</c:v>
                </c:pt>
                <c:pt idx="105">
                  <c:v>4.8531801699856478</c:v>
                </c:pt>
                <c:pt idx="106">
                  <c:v>5.0147835627205115</c:v>
                </c:pt>
                <c:pt idx="107">
                  <c:v>7.427490719204056</c:v>
                </c:pt>
                <c:pt idx="108">
                  <c:v>6.5897881849532629</c:v>
                </c:pt>
                <c:pt idx="109">
                  <c:v>5.0578800018954162</c:v>
                </c:pt>
                <c:pt idx="110">
                  <c:v>6.1377886542683013</c:v>
                </c:pt>
                <c:pt idx="111">
                  <c:v>6.0681924084170848</c:v>
                </c:pt>
                <c:pt idx="112">
                  <c:v>6.3438988832056706</c:v>
                </c:pt>
                <c:pt idx="113">
                  <c:v>5.9760465866367936</c:v>
                </c:pt>
                <c:pt idx="114">
                  <c:v>6.4499910322065066</c:v>
                </c:pt>
                <c:pt idx="115">
                  <c:v>6.4548444262284752</c:v>
                </c:pt>
                <c:pt idx="116">
                  <c:v>7.4704103319012436</c:v>
                </c:pt>
                <c:pt idx="117">
                  <c:v>7.0828351060627837</c:v>
                </c:pt>
                <c:pt idx="118">
                  <c:v>7.4329161933195023</c:v>
                </c:pt>
                <c:pt idx="119">
                  <c:v>7.4429811366289371</c:v>
                </c:pt>
                <c:pt idx="120">
                  <c:v>6.891627498956888</c:v>
                </c:pt>
                <c:pt idx="121">
                  <c:v>7.4902653536567279</c:v>
                </c:pt>
                <c:pt idx="122">
                  <c:v>7.7087650149602061</c:v>
                </c:pt>
                <c:pt idx="123">
                  <c:v>8.8033608676239652</c:v>
                </c:pt>
                <c:pt idx="124">
                  <c:v>8.6401502190334405</c:v>
                </c:pt>
                <c:pt idx="125">
                  <c:v>10.242709407789528</c:v>
                </c:pt>
                <c:pt idx="126">
                  <c:v>8.1567811594590758</c:v>
                </c:pt>
                <c:pt idx="127">
                  <c:v>7.3436964428925542</c:v>
                </c:pt>
                <c:pt idx="128">
                  <c:v>4.3247129594585934</c:v>
                </c:pt>
                <c:pt idx="129">
                  <c:v>6.0654146100613371</c:v>
                </c:pt>
                <c:pt idx="130">
                  <c:v>7.5177566942014113</c:v>
                </c:pt>
                <c:pt idx="131">
                  <c:v>5.494539065097273</c:v>
                </c:pt>
                <c:pt idx="132">
                  <c:v>6.4881788987318663</c:v>
                </c:pt>
                <c:pt idx="133">
                  <c:v>6.2775599329060432</c:v>
                </c:pt>
                <c:pt idx="134">
                  <c:v>7.9243447292520157</c:v>
                </c:pt>
                <c:pt idx="135">
                  <c:v>5.8779340675462883</c:v>
                </c:pt>
                <c:pt idx="136">
                  <c:v>9.657224733852809</c:v>
                </c:pt>
                <c:pt idx="137">
                  <c:v>11.445985576599785</c:v>
                </c:pt>
                <c:pt idx="138">
                  <c:v>6.3935124834531285</c:v>
                </c:pt>
                <c:pt idx="139">
                  <c:v>8.0675172606990753</c:v>
                </c:pt>
                <c:pt idx="140">
                  <c:v>6.9938458224694502</c:v>
                </c:pt>
                <c:pt idx="141">
                  <c:v>7.6892663522035365</c:v>
                </c:pt>
                <c:pt idx="142">
                  <c:v>7.3734339620902789</c:v>
                </c:pt>
                <c:pt idx="143">
                  <c:v>6.5655244056321278</c:v>
                </c:pt>
                <c:pt idx="144">
                  <c:v>8.654740376180289</c:v>
                </c:pt>
                <c:pt idx="145">
                  <c:v>9.4483061207120294</c:v>
                </c:pt>
                <c:pt idx="146">
                  <c:v>8.4323455761354662</c:v>
                </c:pt>
                <c:pt idx="147">
                  <c:v>9.2859213987170648</c:v>
                </c:pt>
                <c:pt idx="148">
                  <c:v>10.429327344149209</c:v>
                </c:pt>
                <c:pt idx="149">
                  <c:v>11.877486268158156</c:v>
                </c:pt>
                <c:pt idx="150">
                  <c:v>12.684543914378333</c:v>
                </c:pt>
                <c:pt idx="151">
                  <c:v>11.875704372898973</c:v>
                </c:pt>
                <c:pt idx="152">
                  <c:v>11.156044349723052</c:v>
                </c:pt>
                <c:pt idx="153">
                  <c:v>8.4586066431476574</c:v>
                </c:pt>
                <c:pt idx="154">
                  <c:v>7.9322124756030696</c:v>
                </c:pt>
                <c:pt idx="155">
                  <c:v>8.1206923879377158</c:v>
                </c:pt>
                <c:pt idx="156">
                  <c:v>9.7373807758660362</c:v>
                </c:pt>
                <c:pt idx="157">
                  <c:v>9.063059839204838</c:v>
                </c:pt>
                <c:pt idx="158">
                  <c:v>9.9718329052921462</c:v>
                </c:pt>
                <c:pt idx="159">
                  <c:v>11.780573060525889</c:v>
                </c:pt>
                <c:pt idx="160">
                  <c:v>12.441814492785323</c:v>
                </c:pt>
                <c:pt idx="161">
                  <c:v>11.929517924968197</c:v>
                </c:pt>
                <c:pt idx="162">
                  <c:v>10.099085621192236</c:v>
                </c:pt>
                <c:pt idx="163">
                  <c:v>10.241784951564778</c:v>
                </c:pt>
                <c:pt idx="164">
                  <c:v>12.314163759918573</c:v>
                </c:pt>
                <c:pt idx="165">
                  <c:v>11.574822467243571</c:v>
                </c:pt>
                <c:pt idx="166">
                  <c:v>13.400905775543443</c:v>
                </c:pt>
                <c:pt idx="167">
                  <c:v>13.724300320127176</c:v>
                </c:pt>
                <c:pt idx="168">
                  <c:v>12.830374867916589</c:v>
                </c:pt>
                <c:pt idx="169">
                  <c:v>14.295188241535776</c:v>
                </c:pt>
                <c:pt idx="170">
                  <c:v>12.943450749064864</c:v>
                </c:pt>
                <c:pt idx="171">
                  <c:v>14.95272073264014</c:v>
                </c:pt>
                <c:pt idx="172">
                  <c:v>12.930678370066907</c:v>
                </c:pt>
                <c:pt idx="173">
                  <c:v>14.027655430677003</c:v>
                </c:pt>
                <c:pt idx="174">
                  <c:v>14.104897713763307</c:v>
                </c:pt>
                <c:pt idx="175">
                  <c:v>13.797694700099477</c:v>
                </c:pt>
                <c:pt idx="176">
                  <c:v>12.058193427875301</c:v>
                </c:pt>
                <c:pt idx="177">
                  <c:v>13.597367073324168</c:v>
                </c:pt>
                <c:pt idx="178">
                  <c:v>12.046670062576361</c:v>
                </c:pt>
                <c:pt idx="179">
                  <c:v>11.735034552390548</c:v>
                </c:pt>
                <c:pt idx="180">
                  <c:v>13.695349129517629</c:v>
                </c:pt>
                <c:pt idx="181">
                  <c:v>14.970132403112272</c:v>
                </c:pt>
                <c:pt idx="182">
                  <c:v>13.935939649287951</c:v>
                </c:pt>
                <c:pt idx="183">
                  <c:v>11.31205710876355</c:v>
                </c:pt>
                <c:pt idx="184">
                  <c:v>12.566379279879781</c:v>
                </c:pt>
                <c:pt idx="185">
                  <c:v>10.023526327190943</c:v>
                </c:pt>
                <c:pt idx="186">
                  <c:v>11.995627742161286</c:v>
                </c:pt>
                <c:pt idx="187">
                  <c:v>12.421264432128995</c:v>
                </c:pt>
                <c:pt idx="188">
                  <c:v>13.067158423011968</c:v>
                </c:pt>
                <c:pt idx="189">
                  <c:v>13.683662292215923</c:v>
                </c:pt>
                <c:pt idx="190">
                  <c:v>14.970945284510305</c:v>
                </c:pt>
                <c:pt idx="191">
                  <c:v>14.092153140557761</c:v>
                </c:pt>
                <c:pt idx="192">
                  <c:v>13.90095534904915</c:v>
                </c:pt>
                <c:pt idx="193">
                  <c:v>13.858128509827424</c:v>
                </c:pt>
                <c:pt idx="194">
                  <c:v>12.762863881333761</c:v>
                </c:pt>
                <c:pt idx="195">
                  <c:v>13.242745931105475</c:v>
                </c:pt>
                <c:pt idx="196">
                  <c:v>12.658292592721221</c:v>
                </c:pt>
                <c:pt idx="197">
                  <c:v>12.31187062592319</c:v>
                </c:pt>
                <c:pt idx="198">
                  <c:v>13.104489380536755</c:v>
                </c:pt>
                <c:pt idx="199">
                  <c:v>13.489402479599832</c:v>
                </c:pt>
                <c:pt idx="200">
                  <c:v>10.759866049543083</c:v>
                </c:pt>
                <c:pt idx="201">
                  <c:v>8.2859201073541602</c:v>
                </c:pt>
                <c:pt idx="202">
                  <c:v>9.5201750929271292</c:v>
                </c:pt>
                <c:pt idx="203">
                  <c:v>10.173100067614099</c:v>
                </c:pt>
                <c:pt idx="204">
                  <c:v>12.189816351584433</c:v>
                </c:pt>
                <c:pt idx="205">
                  <c:v>11.764666575670535</c:v>
                </c:pt>
                <c:pt idx="206">
                  <c:v>11.735595238700451</c:v>
                </c:pt>
                <c:pt idx="207">
                  <c:v>10.916008093049353</c:v>
                </c:pt>
                <c:pt idx="208">
                  <c:v>12.407472091161663</c:v>
                </c:pt>
                <c:pt idx="209">
                  <c:v>12.535272601454938</c:v>
                </c:pt>
                <c:pt idx="210">
                  <c:v>12.005534164327207</c:v>
                </c:pt>
                <c:pt idx="211">
                  <c:v>12.915175631357215</c:v>
                </c:pt>
                <c:pt idx="212">
                  <c:v>12.552360446517536</c:v>
                </c:pt>
                <c:pt idx="213">
                  <c:v>13.63733515393116</c:v>
                </c:pt>
                <c:pt idx="214">
                  <c:v>11.434632727902486</c:v>
                </c:pt>
                <c:pt idx="215">
                  <c:v>11.990834877382625</c:v>
                </c:pt>
                <c:pt idx="216">
                  <c:v>9.3731663233809162</c:v>
                </c:pt>
                <c:pt idx="217">
                  <c:v>8.7324271577983605</c:v>
                </c:pt>
                <c:pt idx="218">
                  <c:v>11.254018400012209</c:v>
                </c:pt>
                <c:pt idx="219">
                  <c:v>11.5007173570456</c:v>
                </c:pt>
                <c:pt idx="220">
                  <c:v>10.724959219802308</c:v>
                </c:pt>
                <c:pt idx="221">
                  <c:v>11.5830553537994</c:v>
                </c:pt>
                <c:pt idx="222">
                  <c:v>11.008053455021246</c:v>
                </c:pt>
                <c:pt idx="223">
                  <c:v>11.374779995598946</c:v>
                </c:pt>
                <c:pt idx="224">
                  <c:v>11.782524078779128</c:v>
                </c:pt>
                <c:pt idx="225">
                  <c:v>11.672161172880505</c:v>
                </c:pt>
                <c:pt idx="226">
                  <c:v>11.404631378317601</c:v>
                </c:pt>
                <c:pt idx="227">
                  <c:v>11.376468710551409</c:v>
                </c:pt>
                <c:pt idx="228">
                  <c:v>11.85577448920009</c:v>
                </c:pt>
                <c:pt idx="229">
                  <c:v>10.194517038440141</c:v>
                </c:pt>
                <c:pt idx="230">
                  <c:v>8.5124494461644922</c:v>
                </c:pt>
                <c:pt idx="231">
                  <c:v>7.574730510914832</c:v>
                </c:pt>
                <c:pt idx="232">
                  <c:v>11.778508364127848</c:v>
                </c:pt>
                <c:pt idx="233">
                  <c:v>13.748301099882225</c:v>
                </c:pt>
                <c:pt idx="234">
                  <c:v>9.9033495415852659</c:v>
                </c:pt>
                <c:pt idx="235">
                  <c:v>6.632876013571595</c:v>
                </c:pt>
                <c:pt idx="236">
                  <c:v>5.5414794501425497</c:v>
                </c:pt>
                <c:pt idx="237">
                  <c:v>9.4772816369987538</c:v>
                </c:pt>
                <c:pt idx="238">
                  <c:v>8.1301819181213233</c:v>
                </c:pt>
                <c:pt idx="239">
                  <c:v>8.8251887815745906</c:v>
                </c:pt>
                <c:pt idx="240">
                  <c:v>8.0320003841305176</c:v>
                </c:pt>
                <c:pt idx="241">
                  <c:v>9.1002151543154728</c:v>
                </c:pt>
                <c:pt idx="242">
                  <c:v>9.4400471301485016</c:v>
                </c:pt>
                <c:pt idx="243">
                  <c:v>10.076140664719818</c:v>
                </c:pt>
                <c:pt idx="244">
                  <c:v>11.084345666140385</c:v>
                </c:pt>
                <c:pt idx="245">
                  <c:v>8.7049307650669601</c:v>
                </c:pt>
                <c:pt idx="246">
                  <c:v>9.6528780348416472</c:v>
                </c:pt>
                <c:pt idx="247">
                  <c:v>9.9268150952062051</c:v>
                </c:pt>
                <c:pt idx="248">
                  <c:v>8.2968355032924883</c:v>
                </c:pt>
                <c:pt idx="249">
                  <c:v>8.6540279090776568</c:v>
                </c:pt>
                <c:pt idx="250">
                  <c:v>8.2084749831769717</c:v>
                </c:pt>
                <c:pt idx="251">
                  <c:v>7.2642247461898055</c:v>
                </c:pt>
                <c:pt idx="252">
                  <c:v>8.2874137633314682</c:v>
                </c:pt>
                <c:pt idx="253">
                  <c:v>7.3026813151925909</c:v>
                </c:pt>
                <c:pt idx="254">
                  <c:v>7.1413401817487756</c:v>
                </c:pt>
                <c:pt idx="255">
                  <c:v>8.6043630627974839</c:v>
                </c:pt>
                <c:pt idx="256">
                  <c:v>9.0795388134238042</c:v>
                </c:pt>
                <c:pt idx="257">
                  <c:v>7.8419083769824391</c:v>
                </c:pt>
                <c:pt idx="258">
                  <c:v>7.4643983817875545</c:v>
                </c:pt>
                <c:pt idx="259">
                  <c:v>7.4335802500197756</c:v>
                </c:pt>
                <c:pt idx="260">
                  <c:v>7.0160297452023643</c:v>
                </c:pt>
                <c:pt idx="261">
                  <c:v>7.253102884090004</c:v>
                </c:pt>
                <c:pt idx="262">
                  <c:v>6.5709416235550799</c:v>
                </c:pt>
                <c:pt idx="263">
                  <c:v>6.2806028840913841</c:v>
                </c:pt>
                <c:pt idx="264">
                  <c:v>6.7333734353392014</c:v>
                </c:pt>
                <c:pt idx="265">
                  <c:v>5.3090732387200186</c:v>
                </c:pt>
                <c:pt idx="266">
                  <c:v>4.8024251639713134</c:v>
                </c:pt>
                <c:pt idx="267">
                  <c:v>2.8107202947769241</c:v>
                </c:pt>
                <c:pt idx="268">
                  <c:v>7.1690190516864281</c:v>
                </c:pt>
                <c:pt idx="269">
                  <c:v>5.4531784540088761</c:v>
                </c:pt>
                <c:pt idx="270">
                  <c:v>1.0023782875255742</c:v>
                </c:pt>
                <c:pt idx="271">
                  <c:v>3.3243925201190105</c:v>
                </c:pt>
                <c:pt idx="272">
                  <c:v>2.5531873075810663</c:v>
                </c:pt>
                <c:pt idx="273">
                  <c:v>4.1036951524629952</c:v>
                </c:pt>
                <c:pt idx="274">
                  <c:v>5.8168511379748713</c:v>
                </c:pt>
                <c:pt idx="275">
                  <c:v>5.8814540371520518</c:v>
                </c:pt>
                <c:pt idx="276">
                  <c:v>5.7029301573389199</c:v>
                </c:pt>
                <c:pt idx="277">
                  <c:v>4.7154041484642502</c:v>
                </c:pt>
                <c:pt idx="278">
                  <c:v>4.7489932695835755</c:v>
                </c:pt>
                <c:pt idx="279">
                  <c:v>5.2965271586209521</c:v>
                </c:pt>
                <c:pt idx="280">
                  <c:v>5.0069571464536464</c:v>
                </c:pt>
                <c:pt idx="281">
                  <c:v>6.698830939923976</c:v>
                </c:pt>
                <c:pt idx="282">
                  <c:v>5.4575277859686695</c:v>
                </c:pt>
                <c:pt idx="283">
                  <c:v>4.4532442740742306</c:v>
                </c:pt>
                <c:pt idx="284">
                  <c:v>3.0459272345275075</c:v>
                </c:pt>
                <c:pt idx="285">
                  <c:v>4.269137188825745</c:v>
                </c:pt>
                <c:pt idx="286">
                  <c:v>3.7834983794568697</c:v>
                </c:pt>
                <c:pt idx="287">
                  <c:v>2.5819283360534562</c:v>
                </c:pt>
                <c:pt idx="288">
                  <c:v>1.4933820151224659</c:v>
                </c:pt>
                <c:pt idx="289">
                  <c:v>1.8014374636606989</c:v>
                </c:pt>
                <c:pt idx="290">
                  <c:v>2.6983996570896074</c:v>
                </c:pt>
                <c:pt idx="291">
                  <c:v>2.4125308882805885</c:v>
                </c:pt>
                <c:pt idx="292">
                  <c:v>2.4756982695145</c:v>
                </c:pt>
                <c:pt idx="293">
                  <c:v>2.7483513047566648</c:v>
                </c:pt>
                <c:pt idx="294">
                  <c:v>2.5851504642944345</c:v>
                </c:pt>
                <c:pt idx="295">
                  <c:v>2.6548033625422933</c:v>
                </c:pt>
                <c:pt idx="296">
                  <c:v>2.6012327106072006</c:v>
                </c:pt>
                <c:pt idx="297">
                  <c:v>3.2342609680401</c:v>
                </c:pt>
                <c:pt idx="298">
                  <c:v>3.2295043380217487</c:v>
                </c:pt>
                <c:pt idx="299">
                  <c:v>1.8501893042328013</c:v>
                </c:pt>
                <c:pt idx="300">
                  <c:v>2.439479636755681</c:v>
                </c:pt>
                <c:pt idx="301">
                  <c:v>2.1493919539814184</c:v>
                </c:pt>
                <c:pt idx="302">
                  <c:v>1.9834191726647228</c:v>
                </c:pt>
                <c:pt idx="303">
                  <c:v>1.6289609703713963</c:v>
                </c:pt>
                <c:pt idx="304">
                  <c:v>1.8731514624945409</c:v>
                </c:pt>
                <c:pt idx="305">
                  <c:v>2.2338809864508695</c:v>
                </c:pt>
                <c:pt idx="306">
                  <c:v>1.9078654787236056</c:v>
                </c:pt>
                <c:pt idx="307">
                  <c:v>2.0215119329812916</c:v>
                </c:pt>
                <c:pt idx="308">
                  <c:v>1.9226740068424766</c:v>
                </c:pt>
                <c:pt idx="309">
                  <c:v>2.1734691245674971</c:v>
                </c:pt>
                <c:pt idx="310">
                  <c:v>2.5247156378363864</c:v>
                </c:pt>
                <c:pt idx="311">
                  <c:v>2.4786078530983882</c:v>
                </c:pt>
                <c:pt idx="312">
                  <c:v>2.2412747763263758</c:v>
                </c:pt>
                <c:pt idx="313">
                  <c:v>1.8972416450196274</c:v>
                </c:pt>
                <c:pt idx="314">
                  <c:v>2.182976035541214</c:v>
                </c:pt>
                <c:pt idx="315">
                  <c:v>2.200628172424941</c:v>
                </c:pt>
                <c:pt idx="316">
                  <c:v>2.0685932014419324</c:v>
                </c:pt>
                <c:pt idx="317">
                  <c:v>1.5645912188244127</c:v>
                </c:pt>
                <c:pt idx="318">
                  <c:v>1.8698510016738448</c:v>
                </c:pt>
                <c:pt idx="319">
                  <c:v>2.0369668139609756</c:v>
                </c:pt>
                <c:pt idx="320">
                  <c:v>1.4741828425471337</c:v>
                </c:pt>
                <c:pt idx="321">
                  <c:v>1.5254464063500679</c:v>
                </c:pt>
                <c:pt idx="322">
                  <c:v>1.4144181290124995</c:v>
                </c:pt>
                <c:pt idx="323">
                  <c:v>0.51178218593440816</c:v>
                </c:pt>
                <c:pt idx="324">
                  <c:v>0.90817424577031713</c:v>
                </c:pt>
                <c:pt idx="325">
                  <c:v>0.86397223442461835</c:v>
                </c:pt>
                <c:pt idx="326">
                  <c:v>1.1062538514622113</c:v>
                </c:pt>
                <c:pt idx="327">
                  <c:v>0.99275615232201764</c:v>
                </c:pt>
                <c:pt idx="328">
                  <c:v>0.87531283989488862</c:v>
                </c:pt>
                <c:pt idx="329">
                  <c:v>0.7652243581156728</c:v>
                </c:pt>
                <c:pt idx="330">
                  <c:v>0.83649149269850587</c:v>
                </c:pt>
                <c:pt idx="331">
                  <c:v>1.0875102247658899</c:v>
                </c:pt>
                <c:pt idx="332">
                  <c:v>0.59061035138719065</c:v>
                </c:pt>
                <c:pt idx="333">
                  <c:v>0.64993902993038755</c:v>
                </c:pt>
                <c:pt idx="334">
                  <c:v>0.69065245701122246</c:v>
                </c:pt>
                <c:pt idx="335">
                  <c:v>0.85071701688311663</c:v>
                </c:pt>
                <c:pt idx="336">
                  <c:v>0.70493313778712474</c:v>
                </c:pt>
                <c:pt idx="337">
                  <c:v>0.80425376706997842</c:v>
                </c:pt>
                <c:pt idx="338">
                  <c:v>0.96019783566427308</c:v>
                </c:pt>
                <c:pt idx="339">
                  <c:v>0.73307480889384258</c:v>
                </c:pt>
                <c:pt idx="340">
                  <c:v>1.048043422342962</c:v>
                </c:pt>
                <c:pt idx="341">
                  <c:v>1.0467772777261475</c:v>
                </c:pt>
                <c:pt idx="342">
                  <c:v>0.95287083053259436</c:v>
                </c:pt>
                <c:pt idx="343">
                  <c:v>0.93245948843929838</c:v>
                </c:pt>
                <c:pt idx="344">
                  <c:v>1.247486750232808</c:v>
                </c:pt>
                <c:pt idx="345">
                  <c:v>0.85940597761306992</c:v>
                </c:pt>
                <c:pt idx="346">
                  <c:v>0.93271554782084864</c:v>
                </c:pt>
                <c:pt idx="347">
                  <c:v>0.88894860552917321</c:v>
                </c:pt>
                <c:pt idx="348">
                  <c:v>1.3279790241055807</c:v>
                </c:pt>
                <c:pt idx="349">
                  <c:v>1.1026804237132821</c:v>
                </c:pt>
                <c:pt idx="350">
                  <c:v>0.90627158538632746</c:v>
                </c:pt>
                <c:pt idx="351">
                  <c:v>0.75838557209444279</c:v>
                </c:pt>
                <c:pt idx="352">
                  <c:v>0.80138925126583838</c:v>
                </c:pt>
                <c:pt idx="353">
                  <c:v>0.98114438931570958</c:v>
                </c:pt>
                <c:pt idx="354">
                  <c:v>0.39990356474916022</c:v>
                </c:pt>
                <c:pt idx="355">
                  <c:v>0.18611508766966381</c:v>
                </c:pt>
                <c:pt idx="356">
                  <c:v>0.21509567044593805</c:v>
                </c:pt>
                <c:pt idx="357">
                  <c:v>0.27875776066420949</c:v>
                </c:pt>
                <c:pt idx="358">
                  <c:v>0.53190362972554661</c:v>
                </c:pt>
                <c:pt idx="359">
                  <c:v>0.10031447506577133</c:v>
                </c:pt>
                <c:pt idx="360">
                  <c:v>0.31033686325947757</c:v>
                </c:pt>
                <c:pt idx="361">
                  <c:v>0.73828531037947842</c:v>
                </c:pt>
                <c:pt idx="362">
                  <c:v>0.23585581516003845</c:v>
                </c:pt>
                <c:pt idx="363">
                  <c:v>1.0371189043367643</c:v>
                </c:pt>
                <c:pt idx="364">
                  <c:v>0.29582860175192349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33536"/>
        <c:axId val="204835456"/>
      </c:scatterChart>
      <c:valAx>
        <c:axId val="20483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4835456"/>
        <c:crosses val="autoZero"/>
        <c:crossBetween val="midCat"/>
      </c:valAx>
      <c:valAx>
        <c:axId val="20483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4833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'2015'!$R$4:$R$368</c:f>
              <c:numCache>
                <c:formatCode>0.0</c:formatCode>
                <c:ptCount val="365"/>
                <c:pt idx="0">
                  <c:v>1.09562418108</c:v>
                </c:pt>
                <c:pt idx="1">
                  <c:v>0.92965980808799975</c:v>
                </c:pt>
                <c:pt idx="2">
                  <c:v>0.82852526829599982</c:v>
                </c:pt>
                <c:pt idx="3">
                  <c:v>0.67231483839000006</c:v>
                </c:pt>
                <c:pt idx="4">
                  <c:v>1.1923532390249998</c:v>
                </c:pt>
                <c:pt idx="5">
                  <c:v>1.3070725756829999</c:v>
                </c:pt>
                <c:pt idx="6">
                  <c:v>0.66105433838474992</c:v>
                </c:pt>
                <c:pt idx="7">
                  <c:v>0.95131886599800008</c:v>
                </c:pt>
                <c:pt idx="8">
                  <c:v>0.70391938207500016</c:v>
                </c:pt>
                <c:pt idx="9">
                  <c:v>0.60645362148000015</c:v>
                </c:pt>
                <c:pt idx="10">
                  <c:v>0.84154280412149984</c:v>
                </c:pt>
                <c:pt idx="11">
                  <c:v>0.78578546405624972</c:v>
                </c:pt>
                <c:pt idx="12">
                  <c:v>0.97609417611750005</c:v>
                </c:pt>
                <c:pt idx="13">
                  <c:v>0.87209386301699976</c:v>
                </c:pt>
                <c:pt idx="14">
                  <c:v>0.65643889628249985</c:v>
                </c:pt>
                <c:pt idx="15">
                  <c:v>1.0838811408390001</c:v>
                </c:pt>
                <c:pt idx="16">
                  <c:v>0.95993828700299988</c:v>
                </c:pt>
                <c:pt idx="17">
                  <c:v>0.80193766965750013</c:v>
                </c:pt>
                <c:pt idx="18">
                  <c:v>0.98363064422699986</c:v>
                </c:pt>
                <c:pt idx="19">
                  <c:v>1.1078166099375002</c:v>
                </c:pt>
                <c:pt idx="20">
                  <c:v>1.0185871849694998</c:v>
                </c:pt>
                <c:pt idx="21">
                  <c:v>0.9776928208679998</c:v>
                </c:pt>
                <c:pt idx="22">
                  <c:v>1.2157435481624999</c:v>
                </c:pt>
                <c:pt idx="23">
                  <c:v>1.0679020603604996</c:v>
                </c:pt>
                <c:pt idx="24">
                  <c:v>1.1850212059008749</c:v>
                </c:pt>
                <c:pt idx="25">
                  <c:v>1.447650175356</c:v>
                </c:pt>
                <c:pt idx="26">
                  <c:v>0.28589956441199998</c:v>
                </c:pt>
                <c:pt idx="27">
                  <c:v>0.21619275966900001</c:v>
                </c:pt>
                <c:pt idx="28">
                  <c:v>1.1699869465709998</c:v>
                </c:pt>
                <c:pt idx="29">
                  <c:v>1.3822383470624997</c:v>
                </c:pt>
                <c:pt idx="30">
                  <c:v>1.5017830860779997</c:v>
                </c:pt>
                <c:pt idx="31">
                  <c:v>1.5859697814067499</c:v>
                </c:pt>
                <c:pt idx="32">
                  <c:v>1.5268641277972497</c:v>
                </c:pt>
                <c:pt idx="33">
                  <c:v>1.4509616537677497</c:v>
                </c:pt>
                <c:pt idx="34">
                  <c:v>1.7008843442669996</c:v>
                </c:pt>
                <c:pt idx="35">
                  <c:v>1.5408135924749999</c:v>
                </c:pt>
                <c:pt idx="36">
                  <c:v>1.3646090526480001</c:v>
                </c:pt>
                <c:pt idx="37">
                  <c:v>0.64883980844774991</c:v>
                </c:pt>
                <c:pt idx="38">
                  <c:v>1.6396201518929998</c:v>
                </c:pt>
                <c:pt idx="39">
                  <c:v>1.8139460999624997</c:v>
                </c:pt>
                <c:pt idx="40">
                  <c:v>1.2190808111669997</c:v>
                </c:pt>
                <c:pt idx="41">
                  <c:v>1.3349604544987497</c:v>
                </c:pt>
                <c:pt idx="42">
                  <c:v>1.0942612811775001</c:v>
                </c:pt>
                <c:pt idx="43">
                  <c:v>1.6115370468749997</c:v>
                </c:pt>
                <c:pt idx="44">
                  <c:v>1.9927880352764999</c:v>
                </c:pt>
                <c:pt idx="45">
                  <c:v>1.3557538867949999</c:v>
                </c:pt>
                <c:pt idx="46">
                  <c:v>0.57893777750249997</c:v>
                </c:pt>
                <c:pt idx="47">
                  <c:v>0.71106539778000011</c:v>
                </c:pt>
                <c:pt idx="48">
                  <c:v>1.9903863846375001</c:v>
                </c:pt>
                <c:pt idx="49">
                  <c:v>2.2983943955759996</c:v>
                </c:pt>
                <c:pt idx="50">
                  <c:v>2.0325626113499995</c:v>
                </c:pt>
                <c:pt idx="51">
                  <c:v>2.0974219126559994</c:v>
                </c:pt>
                <c:pt idx="52">
                  <c:v>2.0416977242099996</c:v>
                </c:pt>
                <c:pt idx="53">
                  <c:v>0.90975410248499999</c:v>
                </c:pt>
                <c:pt idx="54">
                  <c:v>0.90216606518999987</c:v>
                </c:pt>
                <c:pt idx="55">
                  <c:v>1.1917786109579998</c:v>
                </c:pt>
                <c:pt idx="56">
                  <c:v>2.3724256448744994</c:v>
                </c:pt>
                <c:pt idx="57">
                  <c:v>2.4296711242927498</c:v>
                </c:pt>
                <c:pt idx="58">
                  <c:v>1.9122185499592499</c:v>
                </c:pt>
                <c:pt idx="59">
                  <c:v>2.3874838470405</c:v>
                </c:pt>
                <c:pt idx="60">
                  <c:v>2.2630621364820001</c:v>
                </c:pt>
                <c:pt idx="61">
                  <c:v>1.5432741793260001</c:v>
                </c:pt>
                <c:pt idx="62">
                  <c:v>2.8798001269560003</c:v>
                </c:pt>
                <c:pt idx="63">
                  <c:v>2.4692873092965004</c:v>
                </c:pt>
                <c:pt idx="64">
                  <c:v>2.4230543066579999</c:v>
                </c:pt>
                <c:pt idx="65">
                  <c:v>2.5591871336760001</c:v>
                </c:pt>
                <c:pt idx="66">
                  <c:v>2.5169667048044992</c:v>
                </c:pt>
                <c:pt idx="67">
                  <c:v>2.4801905085164999</c:v>
                </c:pt>
                <c:pt idx="68">
                  <c:v>1.1242598130854997</c:v>
                </c:pt>
                <c:pt idx="69">
                  <c:v>2.910211212348</c:v>
                </c:pt>
                <c:pt idx="70">
                  <c:v>3.0758809042799995</c:v>
                </c:pt>
                <c:pt idx="71">
                  <c:v>1.6445486926215001</c:v>
                </c:pt>
                <c:pt idx="72">
                  <c:v>1.6820910596654999</c:v>
                </c:pt>
                <c:pt idx="73">
                  <c:v>3.4844267258639996</c:v>
                </c:pt>
                <c:pt idx="74">
                  <c:v>3.3102112831919994</c:v>
                </c:pt>
                <c:pt idx="75">
                  <c:v>2.8596365754254993</c:v>
                </c:pt>
                <c:pt idx="76">
                  <c:v>2.4092570938612496</c:v>
                </c:pt>
                <c:pt idx="77">
                  <c:v>2.7389867824349996</c:v>
                </c:pt>
                <c:pt idx="78">
                  <c:v>2.8444089316499999</c:v>
                </c:pt>
                <c:pt idx="79">
                  <c:v>1.7058349860749997</c:v>
                </c:pt>
                <c:pt idx="80">
                  <c:v>2.0558055799574997</c:v>
                </c:pt>
                <c:pt idx="81">
                  <c:v>2.3930238509685</c:v>
                </c:pt>
                <c:pt idx="82">
                  <c:v>2.9993743340774999</c:v>
                </c:pt>
                <c:pt idx="83">
                  <c:v>2.8872481907474996</c:v>
                </c:pt>
                <c:pt idx="84">
                  <c:v>3.6700573760977497</c:v>
                </c:pt>
                <c:pt idx="85">
                  <c:v>3.5536473068579997</c:v>
                </c:pt>
                <c:pt idx="86">
                  <c:v>2.5254756204119997</c:v>
                </c:pt>
                <c:pt idx="87">
                  <c:v>3.2149335294674994</c:v>
                </c:pt>
                <c:pt idx="88">
                  <c:v>1.3173900962962499</c:v>
                </c:pt>
                <c:pt idx="89">
                  <c:v>3.5336679309899988</c:v>
                </c:pt>
                <c:pt idx="90">
                  <c:v>2.8639389189014994</c:v>
                </c:pt>
                <c:pt idx="91">
                  <c:v>3.9644032363919992</c:v>
                </c:pt>
                <c:pt idx="92">
                  <c:v>3.7329386307884995</c:v>
                </c:pt>
                <c:pt idx="93">
                  <c:v>3.8593789066079998</c:v>
                </c:pt>
                <c:pt idx="94">
                  <c:v>3.0676666697324992</c:v>
                </c:pt>
                <c:pt idx="95">
                  <c:v>2.5538902416224998</c:v>
                </c:pt>
                <c:pt idx="96">
                  <c:v>2.8497131907299993</c:v>
                </c:pt>
                <c:pt idx="97">
                  <c:v>4.1774502757454997</c:v>
                </c:pt>
                <c:pt idx="98">
                  <c:v>5.185347905263499</c:v>
                </c:pt>
                <c:pt idx="99">
                  <c:v>3.1142631123449989</c:v>
                </c:pt>
                <c:pt idx="100">
                  <c:v>3.3025643096849997</c:v>
                </c:pt>
                <c:pt idx="101">
                  <c:v>2.3487959073757492</c:v>
                </c:pt>
                <c:pt idx="102">
                  <c:v>3.2501847512699995</c:v>
                </c:pt>
                <c:pt idx="103">
                  <c:v>3.2102702016929996</c:v>
                </c:pt>
                <c:pt idx="104">
                  <c:v>3.0388984312499998</c:v>
                </c:pt>
                <c:pt idx="105">
                  <c:v>2.6674234870139997</c:v>
                </c:pt>
                <c:pt idx="106">
                  <c:v>4.4776013529217495</c:v>
                </c:pt>
                <c:pt idx="107">
                  <c:v>3.7518903064597491</c:v>
                </c:pt>
                <c:pt idx="108">
                  <c:v>4.4909651389927498</c:v>
                </c:pt>
                <c:pt idx="109">
                  <c:v>4.9122743339879991</c:v>
                </c:pt>
                <c:pt idx="110">
                  <c:v>4.8018794418854993</c:v>
                </c:pt>
                <c:pt idx="111">
                  <c:v>3.8268240165044998</c:v>
                </c:pt>
                <c:pt idx="112">
                  <c:v>4.0818189047489994</c:v>
                </c:pt>
                <c:pt idx="113">
                  <c:v>3.2853033665954992</c:v>
                </c:pt>
                <c:pt idx="114">
                  <c:v>3.4379113205430003</c:v>
                </c:pt>
                <c:pt idx="115">
                  <c:v>2.9400992388584997</c:v>
                </c:pt>
                <c:pt idx="116">
                  <c:v>2.954956689552374</c:v>
                </c:pt>
                <c:pt idx="117">
                  <c:v>4.974289963064999</c:v>
                </c:pt>
                <c:pt idx="118">
                  <c:v>4.8130846891920012</c:v>
                </c:pt>
                <c:pt idx="119">
                  <c:v>5.6862246699719998</c:v>
                </c:pt>
                <c:pt idx="120">
                  <c:v>5.130279382176</c:v>
                </c:pt>
                <c:pt idx="121">
                  <c:v>5.0587160867550001</c:v>
                </c:pt>
                <c:pt idx="122">
                  <c:v>4.3806107655359998</c:v>
                </c:pt>
                <c:pt idx="123">
                  <c:v>5.3739216825840002</c:v>
                </c:pt>
                <c:pt idx="124">
                  <c:v>5.3987780299949995</c:v>
                </c:pt>
                <c:pt idx="125">
                  <c:v>4.3924569441479999</c:v>
                </c:pt>
                <c:pt idx="126">
                  <c:v>4.3533011983004988</c:v>
                </c:pt>
                <c:pt idx="127">
                  <c:v>4.0897310912099991</c:v>
                </c:pt>
                <c:pt idx="128">
                  <c:v>5.062738483223999</c:v>
                </c:pt>
                <c:pt idx="129">
                  <c:v>3.8817378320354989</c:v>
                </c:pt>
                <c:pt idx="130">
                  <c:v>5.2094454489449991</c:v>
                </c:pt>
                <c:pt idx="131">
                  <c:v>4.1976432953819991</c:v>
                </c:pt>
                <c:pt idx="132">
                  <c:v>5.0002145293184999</c:v>
                </c:pt>
                <c:pt idx="133">
                  <c:v>5.0775904086479997</c:v>
                </c:pt>
                <c:pt idx="134">
                  <c:v>2.2806840638700003</c:v>
                </c:pt>
                <c:pt idx="135">
                  <c:v>5.0425822987199993</c:v>
                </c:pt>
                <c:pt idx="136">
                  <c:v>4.5887145301079997</c:v>
                </c:pt>
                <c:pt idx="137">
                  <c:v>3.7201421057580002</c:v>
                </c:pt>
                <c:pt idx="138">
                  <c:v>5.8585909889924999</c:v>
                </c:pt>
                <c:pt idx="139">
                  <c:v>5.4766106649674988</c:v>
                </c:pt>
                <c:pt idx="140">
                  <c:v>6.3932897723624977</c:v>
                </c:pt>
                <c:pt idx="141">
                  <c:v>5.7325337985509979</c:v>
                </c:pt>
                <c:pt idx="142">
                  <c:v>5.7783419693279985</c:v>
                </c:pt>
                <c:pt idx="143">
                  <c:v>5.5915731134999991</c:v>
                </c:pt>
                <c:pt idx="144">
                  <c:v>5.9926266691335002</c:v>
                </c:pt>
                <c:pt idx="145">
                  <c:v>4.102512882187499</c:v>
                </c:pt>
                <c:pt idx="146">
                  <c:v>5.8578321852629998</c:v>
                </c:pt>
                <c:pt idx="147">
                  <c:v>6.8931793555199983</c:v>
                </c:pt>
                <c:pt idx="148">
                  <c:v>5.9663705866874981</c:v>
                </c:pt>
                <c:pt idx="149">
                  <c:v>6.3300143817539984</c:v>
                </c:pt>
                <c:pt idx="150">
                  <c:v>6.158834154</c:v>
                </c:pt>
                <c:pt idx="151">
                  <c:v>5.8861878702614989</c:v>
                </c:pt>
                <c:pt idx="152">
                  <c:v>6.3821471447812481</c:v>
                </c:pt>
                <c:pt idx="153">
                  <c:v>6.7246807254119991</c:v>
                </c:pt>
                <c:pt idx="154">
                  <c:v>6.7636486120837489</c:v>
                </c:pt>
                <c:pt idx="155">
                  <c:v>6.0580716490462505</c:v>
                </c:pt>
                <c:pt idx="156">
                  <c:v>6.3104107242374994</c:v>
                </c:pt>
                <c:pt idx="157">
                  <c:v>5.9215716985409994</c:v>
                </c:pt>
                <c:pt idx="158">
                  <c:v>6.650686311246</c:v>
                </c:pt>
                <c:pt idx="159">
                  <c:v>6.319597406283</c:v>
                </c:pt>
                <c:pt idx="160">
                  <c:v>6.8786073771029992</c:v>
                </c:pt>
                <c:pt idx="161">
                  <c:v>5.2949987276895003</c:v>
                </c:pt>
                <c:pt idx="162">
                  <c:v>6.6107957045051249</c:v>
                </c:pt>
                <c:pt idx="163">
                  <c:v>6.7427004722309967</c:v>
                </c:pt>
                <c:pt idx="164">
                  <c:v>7.0185403619572488</c:v>
                </c:pt>
                <c:pt idx="165">
                  <c:v>6.6509883593324988</c:v>
                </c:pt>
                <c:pt idx="166">
                  <c:v>6.5651182984485006</c:v>
                </c:pt>
                <c:pt idx="167">
                  <c:v>7.0391827702102505</c:v>
                </c:pt>
                <c:pt idx="168">
                  <c:v>7.3757858945084989</c:v>
                </c:pt>
                <c:pt idx="169">
                  <c:v>7.4414334676499987</c:v>
                </c:pt>
                <c:pt idx="170">
                  <c:v>7.2697080799350005</c:v>
                </c:pt>
                <c:pt idx="171">
                  <c:v>6.5903871993434979</c:v>
                </c:pt>
                <c:pt idx="172">
                  <c:v>7.0762812739076226</c:v>
                </c:pt>
                <c:pt idx="173">
                  <c:v>6.9666138756720004</c:v>
                </c:pt>
                <c:pt idx="174">
                  <c:v>7.0968223855462496</c:v>
                </c:pt>
                <c:pt idx="175">
                  <c:v>6.8549960571704966</c:v>
                </c:pt>
                <c:pt idx="176">
                  <c:v>7.2441887001389995</c:v>
                </c:pt>
                <c:pt idx="177">
                  <c:v>6.5950578941445004</c:v>
                </c:pt>
                <c:pt idx="178">
                  <c:v>6.6229660322831236</c:v>
                </c:pt>
                <c:pt idx="179">
                  <c:v>7.3454116442489985</c:v>
                </c:pt>
                <c:pt idx="180">
                  <c:v>6.8630850522674995</c:v>
                </c:pt>
                <c:pt idx="181">
                  <c:v>6.8450874065280001</c:v>
                </c:pt>
                <c:pt idx="182">
                  <c:v>7.1981447845139979</c:v>
                </c:pt>
                <c:pt idx="183">
                  <c:v>7.1165623330529977</c:v>
                </c:pt>
                <c:pt idx="184">
                  <c:v>7.7399380144035002</c:v>
                </c:pt>
                <c:pt idx="185">
                  <c:v>7.3740988454399981</c:v>
                </c:pt>
                <c:pt idx="186">
                  <c:v>7.1150447255939975</c:v>
                </c:pt>
                <c:pt idx="187">
                  <c:v>7.5924501438734993</c:v>
                </c:pt>
                <c:pt idx="188">
                  <c:v>7.8280918535024977</c:v>
                </c:pt>
                <c:pt idx="189">
                  <c:v>7.1610370720334986</c:v>
                </c:pt>
                <c:pt idx="190">
                  <c:v>7.0928294571832478</c:v>
                </c:pt>
                <c:pt idx="191">
                  <c:v>7.1260952653439986</c:v>
                </c:pt>
                <c:pt idx="192">
                  <c:v>7.0946601632684994</c:v>
                </c:pt>
                <c:pt idx="193">
                  <c:v>7.0257858325199978</c:v>
                </c:pt>
                <c:pt idx="194">
                  <c:v>7.0791010033004982</c:v>
                </c:pt>
                <c:pt idx="195">
                  <c:v>7.6133688156202473</c:v>
                </c:pt>
                <c:pt idx="196">
                  <c:v>7.2351640926764986</c:v>
                </c:pt>
                <c:pt idx="197">
                  <c:v>6.7930983005174985</c:v>
                </c:pt>
                <c:pt idx="198">
                  <c:v>7.330014558863998</c:v>
                </c:pt>
                <c:pt idx="199">
                  <c:v>7.0199216794259973</c:v>
                </c:pt>
                <c:pt idx="200">
                  <c:v>6.9547234949009971</c:v>
                </c:pt>
                <c:pt idx="201">
                  <c:v>6.2892894592619983</c:v>
                </c:pt>
                <c:pt idx="202">
                  <c:v>6.727163413342498</c:v>
                </c:pt>
                <c:pt idx="203">
                  <c:v>6.4915032861472497</c:v>
                </c:pt>
                <c:pt idx="204">
                  <c:v>5.7986307603090008</c:v>
                </c:pt>
                <c:pt idx="205">
                  <c:v>6.5849282327070009</c:v>
                </c:pt>
                <c:pt idx="206">
                  <c:v>6.6271007759062481</c:v>
                </c:pt>
                <c:pt idx="207">
                  <c:v>6.704568743067</c:v>
                </c:pt>
                <c:pt idx="208">
                  <c:v>6.5305927287562477</c:v>
                </c:pt>
                <c:pt idx="209">
                  <c:v>6.9030511710299978</c:v>
                </c:pt>
                <c:pt idx="210">
                  <c:v>6.3151624563299986</c:v>
                </c:pt>
                <c:pt idx="211">
                  <c:v>6.9259957750642469</c:v>
                </c:pt>
                <c:pt idx="212">
                  <c:v>6.4921663185322487</c:v>
                </c:pt>
                <c:pt idx="213">
                  <c:v>6.590482970687999</c:v>
                </c:pt>
                <c:pt idx="214">
                  <c:v>6.6188902248719987</c:v>
                </c:pt>
                <c:pt idx="215">
                  <c:v>6.3042445230570001</c:v>
                </c:pt>
                <c:pt idx="216">
                  <c:v>6.3872303930662495</c:v>
                </c:pt>
                <c:pt idx="217">
                  <c:v>6.2048043993600004</c:v>
                </c:pt>
                <c:pt idx="218">
                  <c:v>6.2520565073309982</c:v>
                </c:pt>
                <c:pt idx="219">
                  <c:v>5.3562408189840003</c:v>
                </c:pt>
                <c:pt idx="220">
                  <c:v>5.2127311427639995</c:v>
                </c:pt>
                <c:pt idx="221">
                  <c:v>6.3447926369129988</c:v>
                </c:pt>
                <c:pt idx="222">
                  <c:v>6.2360184906404994</c:v>
                </c:pt>
                <c:pt idx="223">
                  <c:v>6.7552520436303745</c:v>
                </c:pt>
                <c:pt idx="224">
                  <c:v>6.6392747871975004</c:v>
                </c:pt>
                <c:pt idx="225">
                  <c:v>6.4506568077179995</c:v>
                </c:pt>
                <c:pt idx="226">
                  <c:v>6.0173835616867493</c:v>
                </c:pt>
                <c:pt idx="227">
                  <c:v>5.6790049840019989</c:v>
                </c:pt>
                <c:pt idx="228">
                  <c:v>6.4268097429374986</c:v>
                </c:pt>
                <c:pt idx="229">
                  <c:v>6.5374256458349986</c:v>
                </c:pt>
                <c:pt idx="230">
                  <c:v>5.9681570906137491</c:v>
                </c:pt>
                <c:pt idx="231">
                  <c:v>5.7862173206564984</c:v>
                </c:pt>
                <c:pt idx="232">
                  <c:v>4.7421623250764986</c:v>
                </c:pt>
                <c:pt idx="233">
                  <c:v>5.34081794900625</c:v>
                </c:pt>
                <c:pt idx="234">
                  <c:v>4.3420333312687491</c:v>
                </c:pt>
                <c:pt idx="235">
                  <c:v>2.2164435927899993</c:v>
                </c:pt>
                <c:pt idx="236">
                  <c:v>4.4362391826374994</c:v>
                </c:pt>
                <c:pt idx="237">
                  <c:v>4.6606203922612481</c:v>
                </c:pt>
                <c:pt idx="238">
                  <c:v>4.8355946386627497</c:v>
                </c:pt>
                <c:pt idx="239">
                  <c:v>4.5303676802279984</c:v>
                </c:pt>
                <c:pt idx="240">
                  <c:v>4.4601636011962489</c:v>
                </c:pt>
                <c:pt idx="241">
                  <c:v>5.636305698408</c:v>
                </c:pt>
                <c:pt idx="242">
                  <c:v>5.6662563446437488</c:v>
                </c:pt>
                <c:pt idx="243">
                  <c:v>5.3917056845550002</c:v>
                </c:pt>
                <c:pt idx="244">
                  <c:v>5.2132321005660005</c:v>
                </c:pt>
                <c:pt idx="245">
                  <c:v>5.2968773194469998</c:v>
                </c:pt>
                <c:pt idx="246">
                  <c:v>5.4592318494539995</c:v>
                </c:pt>
                <c:pt idx="247">
                  <c:v>4.7588744246917498</c:v>
                </c:pt>
                <c:pt idx="248">
                  <c:v>5.6748941832149979</c:v>
                </c:pt>
                <c:pt idx="249">
                  <c:v>4.895400159789749</c:v>
                </c:pt>
                <c:pt idx="250">
                  <c:v>5.3321653763820009</c:v>
                </c:pt>
                <c:pt idx="251">
                  <c:v>4.3454589985912495</c:v>
                </c:pt>
                <c:pt idx="252">
                  <c:v>5.3435990015099994</c:v>
                </c:pt>
                <c:pt idx="253">
                  <c:v>5.3176449671504988</c:v>
                </c:pt>
                <c:pt idx="254">
                  <c:v>5.110697825738999</c:v>
                </c:pt>
                <c:pt idx="255">
                  <c:v>4.3089922174162494</c:v>
                </c:pt>
                <c:pt idx="256">
                  <c:v>3.4572129299729997</c:v>
                </c:pt>
                <c:pt idx="257">
                  <c:v>4.6913519433059987</c:v>
                </c:pt>
                <c:pt idx="258">
                  <c:v>4.7066458903199999</c:v>
                </c:pt>
                <c:pt idx="259">
                  <c:v>4.5357787611922493</c:v>
                </c:pt>
                <c:pt idx="260">
                  <c:v>4.217698183271624</c:v>
                </c:pt>
                <c:pt idx="261">
                  <c:v>4.6633001481506238</c:v>
                </c:pt>
                <c:pt idx="262">
                  <c:v>4.4238920462234983</c:v>
                </c:pt>
                <c:pt idx="263">
                  <c:v>4.4986949915478744</c:v>
                </c:pt>
                <c:pt idx="264">
                  <c:v>4.5531759942720003</c:v>
                </c:pt>
                <c:pt idx="265">
                  <c:v>1.622838065526</c:v>
                </c:pt>
                <c:pt idx="266">
                  <c:v>4.2264999381824984</c:v>
                </c:pt>
                <c:pt idx="267">
                  <c:v>4.6025498058749994</c:v>
                </c:pt>
                <c:pt idx="268">
                  <c:v>3.6397825806959991</c:v>
                </c:pt>
                <c:pt idx="269">
                  <c:v>2.7072496322730002</c:v>
                </c:pt>
                <c:pt idx="270">
                  <c:v>4.0930278355687495</c:v>
                </c:pt>
                <c:pt idx="271">
                  <c:v>4.2255348577109988</c:v>
                </c:pt>
                <c:pt idx="272">
                  <c:v>3.3081669333382493</c:v>
                </c:pt>
                <c:pt idx="273">
                  <c:v>4.5477391287149986</c:v>
                </c:pt>
                <c:pt idx="274">
                  <c:v>4.3399153111499995</c:v>
                </c:pt>
                <c:pt idx="275">
                  <c:v>4.1077287369494986</c:v>
                </c:pt>
                <c:pt idx="276">
                  <c:v>4.0195601637974994</c:v>
                </c:pt>
                <c:pt idx="277">
                  <c:v>3.6361432696049993</c:v>
                </c:pt>
                <c:pt idx="278">
                  <c:v>3.8168564296499996</c:v>
                </c:pt>
                <c:pt idx="279">
                  <c:v>3.8378524551749997</c:v>
                </c:pt>
                <c:pt idx="280">
                  <c:v>3.6333069644024998</c:v>
                </c:pt>
                <c:pt idx="281">
                  <c:v>3.1790192752799999</c:v>
                </c:pt>
                <c:pt idx="282">
                  <c:v>3.2687496580499995</c:v>
                </c:pt>
                <c:pt idx="283">
                  <c:v>3.07844831301525</c:v>
                </c:pt>
                <c:pt idx="284">
                  <c:v>2.9157512162759991</c:v>
                </c:pt>
                <c:pt idx="285">
                  <c:v>3.4001626767569988</c:v>
                </c:pt>
                <c:pt idx="286">
                  <c:v>2.8851633222479993</c:v>
                </c:pt>
                <c:pt idx="287">
                  <c:v>2.0372001545317504</c:v>
                </c:pt>
                <c:pt idx="288">
                  <c:v>2.7631800974610004</c:v>
                </c:pt>
                <c:pt idx="289">
                  <c:v>3.0999416128289998</c:v>
                </c:pt>
                <c:pt idx="290">
                  <c:v>2.9704882231709999</c:v>
                </c:pt>
                <c:pt idx="291">
                  <c:v>2.8837267520804999</c:v>
                </c:pt>
                <c:pt idx="292">
                  <c:v>3.0918305166524993</c:v>
                </c:pt>
                <c:pt idx="293">
                  <c:v>3.1133717021384988</c:v>
                </c:pt>
                <c:pt idx="294">
                  <c:v>1.4658540978374999</c:v>
                </c:pt>
                <c:pt idx="295">
                  <c:v>2.2534573756826246</c:v>
                </c:pt>
                <c:pt idx="296">
                  <c:v>2.4677733853507497</c:v>
                </c:pt>
                <c:pt idx="297">
                  <c:v>2.4493521355875001</c:v>
                </c:pt>
                <c:pt idx="298">
                  <c:v>2.0525714553239993</c:v>
                </c:pt>
                <c:pt idx="299">
                  <c:v>2.1095314624653749</c:v>
                </c:pt>
                <c:pt idx="300">
                  <c:v>1.7611981902225</c:v>
                </c:pt>
                <c:pt idx="301">
                  <c:v>1.68613924072725</c:v>
                </c:pt>
                <c:pt idx="302">
                  <c:v>2.4740316743624997</c:v>
                </c:pt>
                <c:pt idx="303">
                  <c:v>2.2304298926002497</c:v>
                </c:pt>
                <c:pt idx="304">
                  <c:v>2.4433185408839999</c:v>
                </c:pt>
                <c:pt idx="305">
                  <c:v>1.9791516692250002</c:v>
                </c:pt>
                <c:pt idx="306">
                  <c:v>1.8427438065510005</c:v>
                </c:pt>
                <c:pt idx="307">
                  <c:v>1.7283044168999997</c:v>
                </c:pt>
                <c:pt idx="308">
                  <c:v>1.8516063394304996</c:v>
                </c:pt>
                <c:pt idx="309">
                  <c:v>2.0891708429759994</c:v>
                </c:pt>
                <c:pt idx="310">
                  <c:v>2.1235601226779997</c:v>
                </c:pt>
                <c:pt idx="311">
                  <c:v>1.6591575061710002</c:v>
                </c:pt>
                <c:pt idx="312">
                  <c:v>1.6914177152144996</c:v>
                </c:pt>
                <c:pt idx="313">
                  <c:v>1.7993225523599998</c:v>
                </c:pt>
                <c:pt idx="314">
                  <c:v>1.5591574884599999</c:v>
                </c:pt>
                <c:pt idx="315">
                  <c:v>1.5254459751959997</c:v>
                </c:pt>
                <c:pt idx="316">
                  <c:v>1.0127672340345</c:v>
                </c:pt>
                <c:pt idx="317">
                  <c:v>1.4166055256849999</c:v>
                </c:pt>
                <c:pt idx="318">
                  <c:v>1.5628004830642495</c:v>
                </c:pt>
                <c:pt idx="319">
                  <c:v>1.4571075956253747</c:v>
                </c:pt>
                <c:pt idx="320">
                  <c:v>1.6261421769112501</c:v>
                </c:pt>
                <c:pt idx="321">
                  <c:v>1.42286749821</c:v>
                </c:pt>
                <c:pt idx="322">
                  <c:v>0.77230012204800003</c:v>
                </c:pt>
                <c:pt idx="323">
                  <c:v>0.96638627694712509</c:v>
                </c:pt>
                <c:pt idx="324">
                  <c:v>0.88570076096250017</c:v>
                </c:pt>
                <c:pt idx="325">
                  <c:v>1.0561000839074999</c:v>
                </c:pt>
                <c:pt idx="326">
                  <c:v>0.61439527604699973</c:v>
                </c:pt>
                <c:pt idx="327">
                  <c:v>1.1438966222212501</c:v>
                </c:pt>
                <c:pt idx="328">
                  <c:v>0.93805821829799996</c:v>
                </c:pt>
                <c:pt idx="329">
                  <c:v>1.4263226336384998</c:v>
                </c:pt>
                <c:pt idx="330">
                  <c:v>1.8117912447112496</c:v>
                </c:pt>
                <c:pt idx="331">
                  <c:v>0.20313102168449995</c:v>
                </c:pt>
                <c:pt idx="332">
                  <c:v>0.82695609165149975</c:v>
                </c:pt>
                <c:pt idx="333">
                  <c:v>1.2299471752544997</c:v>
                </c:pt>
                <c:pt idx="334">
                  <c:v>1.7497314134752491</c:v>
                </c:pt>
                <c:pt idx="335">
                  <c:v>1.14469226108325</c:v>
                </c:pt>
                <c:pt idx="336">
                  <c:v>1.092205880784</c:v>
                </c:pt>
                <c:pt idx="337">
                  <c:v>0.87487123200750017</c:v>
                </c:pt>
                <c:pt idx="338">
                  <c:v>0.883630626516</c:v>
                </c:pt>
                <c:pt idx="339">
                  <c:v>0.88587756959849984</c:v>
                </c:pt>
                <c:pt idx="340">
                  <c:v>0.86811566870699985</c:v>
                </c:pt>
                <c:pt idx="341">
                  <c:v>0.94526317021499962</c:v>
                </c:pt>
                <c:pt idx="342">
                  <c:v>7.5585691890000001E-2</c:v>
                </c:pt>
                <c:pt idx="343">
                  <c:v>1.0156182732899999</c:v>
                </c:pt>
                <c:pt idx="344">
                  <c:v>1.0687345343549999</c:v>
                </c:pt>
                <c:pt idx="345">
                  <c:v>1.07941672278</c:v>
                </c:pt>
                <c:pt idx="346">
                  <c:v>0.80628421529249994</c:v>
                </c:pt>
                <c:pt idx="347">
                  <c:v>1.1580044779687499</c:v>
                </c:pt>
                <c:pt idx="348">
                  <c:v>0.91465317510749966</c:v>
                </c:pt>
                <c:pt idx="349">
                  <c:v>0.89220584536199976</c:v>
                </c:pt>
                <c:pt idx="350">
                  <c:v>0.90705040375949986</c:v>
                </c:pt>
                <c:pt idx="351">
                  <c:v>1.0303523262900001</c:v>
                </c:pt>
                <c:pt idx="352">
                  <c:v>0.76923543902399982</c:v>
                </c:pt>
                <c:pt idx="353">
                  <c:v>0.93443364125999973</c:v>
                </c:pt>
                <c:pt idx="354">
                  <c:v>0.41844710519999995</c:v>
                </c:pt>
                <c:pt idx="355">
                  <c:v>0.222248455452</c:v>
                </c:pt>
                <c:pt idx="356">
                  <c:v>0.54704591978399997</c:v>
                </c:pt>
                <c:pt idx="357">
                  <c:v>0.34076917778400007</c:v>
                </c:pt>
                <c:pt idx="358">
                  <c:v>0.81884499547499967</c:v>
                </c:pt>
                <c:pt idx="359">
                  <c:v>0.7728158139029998</c:v>
                </c:pt>
                <c:pt idx="360">
                  <c:v>0.84483586496700003</c:v>
                </c:pt>
                <c:pt idx="361">
                  <c:v>0.83770458331499986</c:v>
                </c:pt>
                <c:pt idx="362">
                  <c:v>0.31619277737999996</c:v>
                </c:pt>
                <c:pt idx="363">
                  <c:v>0.9121852212299999</c:v>
                </c:pt>
                <c:pt idx="364">
                  <c:v>0.38874325435199997</c:v>
                </c:pt>
              </c:numCache>
            </c:numRef>
          </c:xVal>
          <c:yVal>
            <c:numRef>
              <c:f>'2015'!$S$4:$S$368</c:f>
              <c:numCache>
                <c:formatCode>0.0</c:formatCode>
                <c:ptCount val="365"/>
                <c:pt idx="0">
                  <c:v>1.2091065076936278</c:v>
                </c:pt>
                <c:pt idx="1">
                  <c:v>0.96345875136338421</c:v>
                </c:pt>
                <c:pt idx="2">
                  <c:v>1.1015828411873654</c:v>
                </c:pt>
                <c:pt idx="3">
                  <c:v>0.77719294443096965</c:v>
                </c:pt>
                <c:pt idx="4">
                  <c:v>0.91234879108289424</c:v>
                </c:pt>
                <c:pt idx="5">
                  <c:v>1.2053393221688633</c:v>
                </c:pt>
                <c:pt idx="6">
                  <c:v>0.76710636668859078</c:v>
                </c:pt>
                <c:pt idx="7">
                  <c:v>0.59729215974629568</c:v>
                </c:pt>
                <c:pt idx="8">
                  <c:v>-1.1467502360258262</c:v>
                </c:pt>
                <c:pt idx="9">
                  <c:v>-3.2514309507080914</c:v>
                </c:pt>
                <c:pt idx="10">
                  <c:v>-1.1400986464493528</c:v>
                </c:pt>
                <c:pt idx="11">
                  <c:v>-0.61958895055385421</c:v>
                </c:pt>
                <c:pt idx="12">
                  <c:v>0.1275007881065682</c:v>
                </c:pt>
                <c:pt idx="13">
                  <c:v>0.31127250822003949</c:v>
                </c:pt>
                <c:pt idx="14">
                  <c:v>-1.0876878841316417E-2</c:v>
                </c:pt>
                <c:pt idx="15">
                  <c:v>0.53771075444462724</c:v>
                </c:pt>
                <c:pt idx="16">
                  <c:v>0.24688532452493286</c:v>
                </c:pt>
                <c:pt idx="17">
                  <c:v>0.15756805573222207</c:v>
                </c:pt>
                <c:pt idx="18">
                  <c:v>0.33109102245458794</c:v>
                </c:pt>
                <c:pt idx="19">
                  <c:v>0.82950876175690369</c:v>
                </c:pt>
                <c:pt idx="20">
                  <c:v>0.46712533341220741</c:v>
                </c:pt>
                <c:pt idx="21">
                  <c:v>0.94413158066721503</c:v>
                </c:pt>
                <c:pt idx="22">
                  <c:v>1.0787664437068751</c:v>
                </c:pt>
                <c:pt idx="23">
                  <c:v>1.1113233756293888</c:v>
                </c:pt>
                <c:pt idx="24">
                  <c:v>1.4697220616920705</c:v>
                </c:pt>
                <c:pt idx="25">
                  <c:v>2.3187395024750952</c:v>
                </c:pt>
                <c:pt idx="26">
                  <c:v>0.49545944946882914</c:v>
                </c:pt>
                <c:pt idx="27">
                  <c:v>0.20800990170938502</c:v>
                </c:pt>
                <c:pt idx="28">
                  <c:v>1.016062514600875</c:v>
                </c:pt>
                <c:pt idx="29">
                  <c:v>1.6262220763002864</c:v>
                </c:pt>
                <c:pt idx="30">
                  <c:v>1.581845681074916</c:v>
                </c:pt>
                <c:pt idx="31">
                  <c:v>2.1936279670685876</c:v>
                </c:pt>
                <c:pt idx="32">
                  <c:v>2.1614583831495402</c:v>
                </c:pt>
                <c:pt idx="33">
                  <c:v>2.2893722837513382</c:v>
                </c:pt>
                <c:pt idx="34">
                  <c:v>1.9568446455945667</c:v>
                </c:pt>
                <c:pt idx="35">
                  <c:v>1.9509224697585308</c:v>
                </c:pt>
                <c:pt idx="36">
                  <c:v>1.6846772346214354</c:v>
                </c:pt>
                <c:pt idx="37">
                  <c:v>1.0655009259349753</c:v>
                </c:pt>
                <c:pt idx="38">
                  <c:v>2.2045566665840957</c:v>
                </c:pt>
                <c:pt idx="39">
                  <c:v>1.6901668226013922</c:v>
                </c:pt>
                <c:pt idx="40">
                  <c:v>1.3134681367922689</c:v>
                </c:pt>
                <c:pt idx="41">
                  <c:v>1.4899184367765568</c:v>
                </c:pt>
                <c:pt idx="42">
                  <c:v>0.97950544742647805</c:v>
                </c:pt>
                <c:pt idx="43">
                  <c:v>1.607892522582872</c:v>
                </c:pt>
                <c:pt idx="44">
                  <c:v>1.831573044801172</c:v>
                </c:pt>
                <c:pt idx="45">
                  <c:v>1.6247496857944999</c:v>
                </c:pt>
                <c:pt idx="46">
                  <c:v>0.64651374274508289</c:v>
                </c:pt>
                <c:pt idx="47">
                  <c:v>0.79602922527100384</c:v>
                </c:pt>
                <c:pt idx="48">
                  <c:v>2.0570859746211214</c:v>
                </c:pt>
                <c:pt idx="49">
                  <c:v>2.2082413157862439</c:v>
                </c:pt>
                <c:pt idx="50">
                  <c:v>1.2936211439075895</c:v>
                </c:pt>
                <c:pt idx="51">
                  <c:v>1.567559138096819</c:v>
                </c:pt>
                <c:pt idx="52">
                  <c:v>2.3771329519602222</c:v>
                </c:pt>
                <c:pt idx="53">
                  <c:v>1.3286493268436403</c:v>
                </c:pt>
                <c:pt idx="54">
                  <c:v>1.1793333263793677</c:v>
                </c:pt>
                <c:pt idx="55">
                  <c:v>0.98681071194444425</c:v>
                </c:pt>
                <c:pt idx="56">
                  <c:v>3.2497594559333858</c:v>
                </c:pt>
                <c:pt idx="57">
                  <c:v>3.8646274708687787</c:v>
                </c:pt>
                <c:pt idx="58">
                  <c:v>2.3233832445551785</c:v>
                </c:pt>
                <c:pt idx="59">
                  <c:v>3.8367637826561465</c:v>
                </c:pt>
                <c:pt idx="60">
                  <c:v>2.9749605581835126</c:v>
                </c:pt>
                <c:pt idx="61">
                  <c:v>2.4285356526233164</c:v>
                </c:pt>
                <c:pt idx="62">
                  <c:v>3.5954088839104079</c:v>
                </c:pt>
                <c:pt idx="63">
                  <c:v>2.8488805132508417</c:v>
                </c:pt>
                <c:pt idx="64">
                  <c:v>3.5132426316296921</c:v>
                </c:pt>
                <c:pt idx="65">
                  <c:v>4.1172456711800685</c:v>
                </c:pt>
                <c:pt idx="66">
                  <c:v>4.2455735042990685</c:v>
                </c:pt>
                <c:pt idx="67">
                  <c:v>4.5194739732445051</c:v>
                </c:pt>
                <c:pt idx="68">
                  <c:v>2.2039450387831767</c:v>
                </c:pt>
                <c:pt idx="69">
                  <c:v>5.3135835178854451</c:v>
                </c:pt>
                <c:pt idx="70">
                  <c:v>4.2855296556283129</c:v>
                </c:pt>
                <c:pt idx="71">
                  <c:v>2.1418580512468974</c:v>
                </c:pt>
                <c:pt idx="72">
                  <c:v>2.7463474922037312</c:v>
                </c:pt>
                <c:pt idx="73">
                  <c:v>6.0016325289367973</c:v>
                </c:pt>
                <c:pt idx="74">
                  <c:v>3.8426967769448637</c:v>
                </c:pt>
                <c:pt idx="75">
                  <c:v>3.213797368210618</c:v>
                </c:pt>
                <c:pt idx="76">
                  <c:v>3.630332626182601</c:v>
                </c:pt>
                <c:pt idx="77">
                  <c:v>3.015137715382334</c:v>
                </c:pt>
                <c:pt idx="78">
                  <c:v>3.6732151887781352</c:v>
                </c:pt>
                <c:pt idx="79">
                  <c:v>2.2902744451074986</c:v>
                </c:pt>
                <c:pt idx="80">
                  <c:v>2.1918849529599718</c:v>
                </c:pt>
                <c:pt idx="81">
                  <c:v>3.3447052273302131</c:v>
                </c:pt>
                <c:pt idx="82">
                  <c:v>2.428974129705944</c:v>
                </c:pt>
                <c:pt idx="83">
                  <c:v>2.6751488252627529</c:v>
                </c:pt>
                <c:pt idx="84">
                  <c:v>5.4664660623746801</c:v>
                </c:pt>
                <c:pt idx="85">
                  <c:v>6.2461104171244353</c:v>
                </c:pt>
                <c:pt idx="86">
                  <c:v>3.9166763974386982</c:v>
                </c:pt>
                <c:pt idx="87">
                  <c:v>3.1987196321787197</c:v>
                </c:pt>
                <c:pt idx="88">
                  <c:v>1.9557652888242421</c:v>
                </c:pt>
                <c:pt idx="89">
                  <c:v>5.6791381688619058</c:v>
                </c:pt>
                <c:pt idx="90">
                  <c:v>3.5871534759823276</c:v>
                </c:pt>
                <c:pt idx="91">
                  <c:v>5.7391105132447882</c:v>
                </c:pt>
                <c:pt idx="92">
                  <c:v>5.5586697296767591</c:v>
                </c:pt>
                <c:pt idx="93">
                  <c:v>5.7769987224299557</c:v>
                </c:pt>
                <c:pt idx="94">
                  <c:v>4.9351180256312279</c:v>
                </c:pt>
                <c:pt idx="95">
                  <c:v>4.7707317914936862</c:v>
                </c:pt>
                <c:pt idx="96">
                  <c:v>5.514322864108439</c:v>
                </c:pt>
                <c:pt idx="97">
                  <c:v>6.3488135516278223</c:v>
                </c:pt>
                <c:pt idx="98">
                  <c:v>9.1669077154704919</c:v>
                </c:pt>
                <c:pt idx="99">
                  <c:v>4.8096415831793786</c:v>
                </c:pt>
                <c:pt idx="100">
                  <c:v>5.2542982351550824</c:v>
                </c:pt>
                <c:pt idx="101">
                  <c:v>2.8918922055685994</c:v>
                </c:pt>
                <c:pt idx="102">
                  <c:v>2.8960355718432949</c:v>
                </c:pt>
                <c:pt idx="103">
                  <c:v>3.0434363404199458</c:v>
                </c:pt>
                <c:pt idx="104">
                  <c:v>4.9552906399229233</c:v>
                </c:pt>
                <c:pt idx="105">
                  <c:v>4.7449730414136972</c:v>
                </c:pt>
                <c:pt idx="106">
                  <c:v>8.481663049540801</c:v>
                </c:pt>
                <c:pt idx="107">
                  <c:v>7.1638161567888234</c:v>
                </c:pt>
                <c:pt idx="108">
                  <c:v>8.0406297102391484</c:v>
                </c:pt>
                <c:pt idx="109">
                  <c:v>6.7941123865740778</c:v>
                </c:pt>
                <c:pt idx="110">
                  <c:v>7.1108263105528051</c:v>
                </c:pt>
                <c:pt idx="111">
                  <c:v>5.9303571040468785</c:v>
                </c:pt>
                <c:pt idx="112">
                  <c:v>5.5729334279592067</c:v>
                </c:pt>
                <c:pt idx="113">
                  <c:v>4.0901299060790306</c:v>
                </c:pt>
                <c:pt idx="114">
                  <c:v>5.7817457873799833</c:v>
                </c:pt>
                <c:pt idx="115">
                  <c:v>5.4712348396738202</c:v>
                </c:pt>
                <c:pt idx="116">
                  <c:v>5.3937442631574557</c:v>
                </c:pt>
                <c:pt idx="117">
                  <c:v>9.1793177719578551</c:v>
                </c:pt>
                <c:pt idx="118">
                  <c:v>9.0281036634283875</c:v>
                </c:pt>
                <c:pt idx="119">
                  <c:v>10.227026047076306</c:v>
                </c:pt>
                <c:pt idx="120">
                  <c:v>10.1388771078053</c:v>
                </c:pt>
                <c:pt idx="121">
                  <c:v>9.0731213063631913</c:v>
                </c:pt>
                <c:pt idx="122">
                  <c:v>8.2093089780331496</c:v>
                </c:pt>
                <c:pt idx="123">
                  <c:v>7.7149057480573422</c:v>
                </c:pt>
                <c:pt idx="124">
                  <c:v>8.5981944216771833</c:v>
                </c:pt>
                <c:pt idx="125">
                  <c:v>7.9792550518684102</c:v>
                </c:pt>
                <c:pt idx="126">
                  <c:v>8.429457515373505</c:v>
                </c:pt>
                <c:pt idx="127">
                  <c:v>9.696383646556086</c:v>
                </c:pt>
                <c:pt idx="128">
                  <c:v>6.8378347494035783</c:v>
                </c:pt>
                <c:pt idx="129">
                  <c:v>5.4187862084445744</c:v>
                </c:pt>
                <c:pt idx="130">
                  <c:v>7.6409784095893842</c:v>
                </c:pt>
                <c:pt idx="131">
                  <c:v>6.0068301752162379</c:v>
                </c:pt>
                <c:pt idx="132">
                  <c:v>8.8788703754368647</c:v>
                </c:pt>
                <c:pt idx="133">
                  <c:v>7.3805971488025071</c:v>
                </c:pt>
                <c:pt idx="134">
                  <c:v>4.1826641249643792</c:v>
                </c:pt>
                <c:pt idx="135">
                  <c:v>9.7550513966964072</c:v>
                </c:pt>
                <c:pt idx="136">
                  <c:v>8.8385941152575764</c:v>
                </c:pt>
                <c:pt idx="137">
                  <c:v>7.4003104891842844</c:v>
                </c:pt>
                <c:pt idx="138">
                  <c:v>11.704079708753166</c:v>
                </c:pt>
                <c:pt idx="139">
                  <c:v>11.304034923939687</c:v>
                </c:pt>
                <c:pt idx="140">
                  <c:v>11.955851291314058</c:v>
                </c:pt>
                <c:pt idx="141">
                  <c:v>8.3985298234201604</c:v>
                </c:pt>
                <c:pt idx="142">
                  <c:v>9.9645775630496498</c:v>
                </c:pt>
                <c:pt idx="143">
                  <c:v>10.478187668227314</c:v>
                </c:pt>
                <c:pt idx="144">
                  <c:v>11.756163253596375</c:v>
                </c:pt>
                <c:pt idx="145">
                  <c:v>7.2899491492101847</c:v>
                </c:pt>
                <c:pt idx="146">
                  <c:v>11.644668749960024</c:v>
                </c:pt>
                <c:pt idx="147">
                  <c:v>11.828230426206725</c:v>
                </c:pt>
                <c:pt idx="148">
                  <c:v>11.474663398921811</c:v>
                </c:pt>
                <c:pt idx="149">
                  <c:v>12.024886977515427</c:v>
                </c:pt>
                <c:pt idx="150">
                  <c:v>12.216975570248875</c:v>
                </c:pt>
                <c:pt idx="151">
                  <c:v>12.134432714857779</c:v>
                </c:pt>
                <c:pt idx="152">
                  <c:v>10.115065246710772</c:v>
                </c:pt>
                <c:pt idx="153">
                  <c:v>12.796326518080315</c:v>
                </c:pt>
                <c:pt idx="154">
                  <c:v>14.718930061939233</c:v>
                </c:pt>
                <c:pt idx="155">
                  <c:v>12.845759170911871</c:v>
                </c:pt>
                <c:pt idx="156">
                  <c:v>13.334280350711147</c:v>
                </c:pt>
                <c:pt idx="157">
                  <c:v>12.521366640129001</c:v>
                </c:pt>
                <c:pt idx="158">
                  <c:v>15.111194042200324</c:v>
                </c:pt>
                <c:pt idx="159">
                  <c:v>14.862681329383072</c:v>
                </c:pt>
                <c:pt idx="160">
                  <c:v>13.295606023620239</c:v>
                </c:pt>
                <c:pt idx="161">
                  <c:v>11.281822945698277</c:v>
                </c:pt>
                <c:pt idx="162">
                  <c:v>13.922740589704953</c:v>
                </c:pt>
                <c:pt idx="163">
                  <c:v>15.823832280181563</c:v>
                </c:pt>
                <c:pt idx="164">
                  <c:v>16.700347725919205</c:v>
                </c:pt>
                <c:pt idx="165">
                  <c:v>13.592421356011096</c:v>
                </c:pt>
                <c:pt idx="166">
                  <c:v>13.571224583500557</c:v>
                </c:pt>
                <c:pt idx="167">
                  <c:v>14.452987406469378</c:v>
                </c:pt>
                <c:pt idx="168">
                  <c:v>15.480184414284393</c:v>
                </c:pt>
                <c:pt idx="169">
                  <c:v>16.012395660182058</c:v>
                </c:pt>
                <c:pt idx="170">
                  <c:v>14.907597761801922</c:v>
                </c:pt>
                <c:pt idx="171">
                  <c:v>14.173781009887076</c:v>
                </c:pt>
                <c:pt idx="172">
                  <c:v>16.102577700747457</c:v>
                </c:pt>
                <c:pt idx="173">
                  <c:v>16.793480841188114</c:v>
                </c:pt>
                <c:pt idx="174">
                  <c:v>15.877378978345932</c:v>
                </c:pt>
                <c:pt idx="175">
                  <c:v>15.264467409838359</c:v>
                </c:pt>
                <c:pt idx="176">
                  <c:v>12.965231697572156</c:v>
                </c:pt>
                <c:pt idx="177">
                  <c:v>14.199259143395512</c:v>
                </c:pt>
                <c:pt idx="178">
                  <c:v>15.067245548230725</c:v>
                </c:pt>
                <c:pt idx="179">
                  <c:v>14.750561543143702</c:v>
                </c:pt>
                <c:pt idx="180">
                  <c:v>15.746091875286405</c:v>
                </c:pt>
                <c:pt idx="181">
                  <c:v>18.12661811192239</c:v>
                </c:pt>
                <c:pt idx="182">
                  <c:v>18.885018284336752</c:v>
                </c:pt>
                <c:pt idx="183">
                  <c:v>17.238926622658454</c:v>
                </c:pt>
                <c:pt idx="184">
                  <c:v>18.667675570555431</c:v>
                </c:pt>
                <c:pt idx="185">
                  <c:v>16.760417296045812</c:v>
                </c:pt>
                <c:pt idx="186">
                  <c:v>16.354893013292731</c:v>
                </c:pt>
                <c:pt idx="187">
                  <c:v>17.336386368915111</c:v>
                </c:pt>
                <c:pt idx="188">
                  <c:v>17.707391139245157</c:v>
                </c:pt>
                <c:pt idx="189">
                  <c:v>15.296396162731618</c:v>
                </c:pt>
                <c:pt idx="190">
                  <c:v>16.695490891600475</c:v>
                </c:pt>
                <c:pt idx="191">
                  <c:v>15.474980982641039</c:v>
                </c:pt>
                <c:pt idx="192">
                  <c:v>15.960815807023899</c:v>
                </c:pt>
                <c:pt idx="193">
                  <c:v>15.891308624674444</c:v>
                </c:pt>
                <c:pt idx="194">
                  <c:v>15.414874060582113</c:v>
                </c:pt>
                <c:pt idx="195">
                  <c:v>14.488061521736666</c:v>
                </c:pt>
                <c:pt idx="196">
                  <c:v>15.244704479968696</c:v>
                </c:pt>
                <c:pt idx="197">
                  <c:v>14.692646839379005</c:v>
                </c:pt>
                <c:pt idx="198">
                  <c:v>12.542574477283981</c:v>
                </c:pt>
                <c:pt idx="199">
                  <c:v>16.332821718970994</c:v>
                </c:pt>
                <c:pt idx="200">
                  <c:v>15.059679140307429</c:v>
                </c:pt>
                <c:pt idx="201">
                  <c:v>15.625070488191078</c:v>
                </c:pt>
                <c:pt idx="202">
                  <c:v>16.533132849606808</c:v>
                </c:pt>
                <c:pt idx="203">
                  <c:v>15.270225109740229</c:v>
                </c:pt>
                <c:pt idx="204">
                  <c:v>12.518133172444319</c:v>
                </c:pt>
                <c:pt idx="205">
                  <c:v>15.151843380740665</c:v>
                </c:pt>
                <c:pt idx="206">
                  <c:v>15.43546820956381</c:v>
                </c:pt>
                <c:pt idx="207">
                  <c:v>15.071077164019094</c:v>
                </c:pt>
                <c:pt idx="208">
                  <c:v>14.94119266271249</c:v>
                </c:pt>
                <c:pt idx="209">
                  <c:v>14.935675165569599</c:v>
                </c:pt>
                <c:pt idx="210">
                  <c:v>14.520449892208157</c:v>
                </c:pt>
                <c:pt idx="211">
                  <c:v>14.346243709873018</c:v>
                </c:pt>
                <c:pt idx="212">
                  <c:v>14.970502273735663</c:v>
                </c:pt>
                <c:pt idx="213">
                  <c:v>15.126796102539441</c:v>
                </c:pt>
                <c:pt idx="214">
                  <c:v>15.908960711090019</c:v>
                </c:pt>
                <c:pt idx="215">
                  <c:v>15.226730361943774</c:v>
                </c:pt>
                <c:pt idx="216">
                  <c:v>14.918890850336552</c:v>
                </c:pt>
                <c:pt idx="217">
                  <c:v>15.654354570049131</c:v>
                </c:pt>
                <c:pt idx="218">
                  <c:v>13.938800819911302</c:v>
                </c:pt>
                <c:pt idx="219">
                  <c:v>12.308603680794844</c:v>
                </c:pt>
                <c:pt idx="220">
                  <c:v>11.960360391685146</c:v>
                </c:pt>
                <c:pt idx="221">
                  <c:v>14.290917916407768</c:v>
                </c:pt>
                <c:pt idx="222">
                  <c:v>13.85639094203688</c:v>
                </c:pt>
                <c:pt idx="223">
                  <c:v>15.516444236735136</c:v>
                </c:pt>
                <c:pt idx="224">
                  <c:v>15.811400960340061</c:v>
                </c:pt>
                <c:pt idx="225">
                  <c:v>14.440590034101684</c:v>
                </c:pt>
                <c:pt idx="226">
                  <c:v>13.620913317701374</c:v>
                </c:pt>
                <c:pt idx="227">
                  <c:v>12.42269689302354</c:v>
                </c:pt>
                <c:pt idx="228">
                  <c:v>12.544960394068541</c:v>
                </c:pt>
                <c:pt idx="229">
                  <c:v>14.605306674478472</c:v>
                </c:pt>
                <c:pt idx="230">
                  <c:v>14.219465530230767</c:v>
                </c:pt>
                <c:pt idx="231">
                  <c:v>13.687297194689945</c:v>
                </c:pt>
                <c:pt idx="232">
                  <c:v>10.915466776161017</c:v>
                </c:pt>
                <c:pt idx="233">
                  <c:v>11.685150678313372</c:v>
                </c:pt>
                <c:pt idx="234">
                  <c:v>9.2251704833907997</c:v>
                </c:pt>
                <c:pt idx="235">
                  <c:v>4.2764965772377819</c:v>
                </c:pt>
                <c:pt idx="236">
                  <c:v>8.5094048000931828</c:v>
                </c:pt>
                <c:pt idx="237">
                  <c:v>9.5046991340521227</c:v>
                </c:pt>
                <c:pt idx="238">
                  <c:v>11.982570304463572</c:v>
                </c:pt>
                <c:pt idx="239">
                  <c:v>11.013810257443513</c:v>
                </c:pt>
                <c:pt idx="240">
                  <c:v>10.410691474874529</c:v>
                </c:pt>
                <c:pt idx="241">
                  <c:v>14.714083492221159</c:v>
                </c:pt>
                <c:pt idx="242">
                  <c:v>13.911850952864786</c:v>
                </c:pt>
                <c:pt idx="243">
                  <c:v>12.75216491019486</c:v>
                </c:pt>
                <c:pt idx="244">
                  <c:v>12.883454957467544</c:v>
                </c:pt>
                <c:pt idx="245">
                  <c:v>13.603383721125681</c:v>
                </c:pt>
                <c:pt idx="246">
                  <c:v>13.079480420127885</c:v>
                </c:pt>
                <c:pt idx="247">
                  <c:v>10.762647198186031</c:v>
                </c:pt>
                <c:pt idx="248">
                  <c:v>7.6245824924058381</c:v>
                </c:pt>
                <c:pt idx="249">
                  <c:v>10.127398314788223</c:v>
                </c:pt>
                <c:pt idx="250">
                  <c:v>12.873265705416186</c:v>
                </c:pt>
                <c:pt idx="251">
                  <c:v>11.10669253637988</c:v>
                </c:pt>
                <c:pt idx="252">
                  <c:v>12.093810560566919</c:v>
                </c:pt>
                <c:pt idx="253">
                  <c:v>12.189477917244592</c:v>
                </c:pt>
                <c:pt idx="254">
                  <c:v>12.3741091435475</c:v>
                </c:pt>
                <c:pt idx="255">
                  <c:v>10.284247670250995</c:v>
                </c:pt>
                <c:pt idx="256">
                  <c:v>8.4149631405746259</c:v>
                </c:pt>
                <c:pt idx="257">
                  <c:v>11.870814530041619</c:v>
                </c:pt>
                <c:pt idx="258">
                  <c:v>12.282074929495634</c:v>
                </c:pt>
                <c:pt idx="259">
                  <c:v>12.160483739973001</c:v>
                </c:pt>
                <c:pt idx="260">
                  <c:v>11.761101977796624</c:v>
                </c:pt>
                <c:pt idx="261">
                  <c:v>11.709719951941757</c:v>
                </c:pt>
                <c:pt idx="262">
                  <c:v>11.251446255441465</c:v>
                </c:pt>
                <c:pt idx="263">
                  <c:v>10.546368547960062</c:v>
                </c:pt>
                <c:pt idx="264">
                  <c:v>9.9030749111534782</c:v>
                </c:pt>
                <c:pt idx="265">
                  <c:v>4.2298391830225786</c:v>
                </c:pt>
                <c:pt idx="266">
                  <c:v>10.72920484043666</c:v>
                </c:pt>
                <c:pt idx="267">
                  <c:v>11.631791769065931</c:v>
                </c:pt>
                <c:pt idx="268">
                  <c:v>8.9985157402064715</c:v>
                </c:pt>
                <c:pt idx="269">
                  <c:v>6.5499725796138275</c:v>
                </c:pt>
                <c:pt idx="270">
                  <c:v>10.179358531238321</c:v>
                </c:pt>
                <c:pt idx="271">
                  <c:v>9.2236263882780474</c:v>
                </c:pt>
                <c:pt idx="272">
                  <c:v>5.225038743188283</c:v>
                </c:pt>
                <c:pt idx="273">
                  <c:v>7.511679295460195</c:v>
                </c:pt>
                <c:pt idx="274">
                  <c:v>6.2940650575258683</c:v>
                </c:pt>
                <c:pt idx="275">
                  <c:v>6.7052406420037229</c:v>
                </c:pt>
                <c:pt idx="276">
                  <c:v>7.3562722604580211</c:v>
                </c:pt>
                <c:pt idx="277">
                  <c:v>6.815566285730756</c:v>
                </c:pt>
                <c:pt idx="278">
                  <c:v>6.487226839159697</c:v>
                </c:pt>
                <c:pt idx="279">
                  <c:v>5.243897345291396</c:v>
                </c:pt>
                <c:pt idx="280">
                  <c:v>5.8379431937301032</c:v>
                </c:pt>
                <c:pt idx="281">
                  <c:v>4.8141262939287053</c:v>
                </c:pt>
                <c:pt idx="282">
                  <c:v>5.4987844023927916</c:v>
                </c:pt>
                <c:pt idx="283">
                  <c:v>5.8435748885317764</c:v>
                </c:pt>
                <c:pt idx="284">
                  <c:v>5.5951253319394345</c:v>
                </c:pt>
                <c:pt idx="285">
                  <c:v>6.2186810772208903</c:v>
                </c:pt>
                <c:pt idx="286">
                  <c:v>3.8403796934944165</c:v>
                </c:pt>
                <c:pt idx="287">
                  <c:v>3.5441532980066355</c:v>
                </c:pt>
                <c:pt idx="288">
                  <c:v>5.6601550665420444</c:v>
                </c:pt>
                <c:pt idx="289">
                  <c:v>6.3646759520361229</c:v>
                </c:pt>
                <c:pt idx="290">
                  <c:v>6.3849471288858419</c:v>
                </c:pt>
                <c:pt idx="291">
                  <c:v>6.4218766390840383</c:v>
                </c:pt>
                <c:pt idx="292">
                  <c:v>5.6084224238185225</c:v>
                </c:pt>
                <c:pt idx="293">
                  <c:v>5.6795115139466938</c:v>
                </c:pt>
                <c:pt idx="294">
                  <c:v>2.6976784694033769</c:v>
                </c:pt>
                <c:pt idx="295">
                  <c:v>2.6673365616087965</c:v>
                </c:pt>
                <c:pt idx="296">
                  <c:v>4.2632795801722381</c:v>
                </c:pt>
                <c:pt idx="297">
                  <c:v>2.6237894274186351</c:v>
                </c:pt>
                <c:pt idx="298">
                  <c:v>2.6770513807546075</c:v>
                </c:pt>
                <c:pt idx="299">
                  <c:v>2.4059698271933478</c:v>
                </c:pt>
                <c:pt idx="300">
                  <c:v>2.3293403376001476</c:v>
                </c:pt>
                <c:pt idx="301">
                  <c:v>1.4785809047421514</c:v>
                </c:pt>
                <c:pt idx="302">
                  <c:v>3.0611678230959445</c:v>
                </c:pt>
                <c:pt idx="303">
                  <c:v>3.6422111825392549</c:v>
                </c:pt>
                <c:pt idx="304">
                  <c:v>4.1377919140075745</c:v>
                </c:pt>
                <c:pt idx="305">
                  <c:v>3.1988394117546761</c:v>
                </c:pt>
                <c:pt idx="306">
                  <c:v>3.2818619102301154</c:v>
                </c:pt>
                <c:pt idx="307">
                  <c:v>3.1411881201257059</c:v>
                </c:pt>
                <c:pt idx="308">
                  <c:v>3.1822149787173473</c:v>
                </c:pt>
                <c:pt idx="309">
                  <c:v>3.5653276743597564</c:v>
                </c:pt>
                <c:pt idx="310">
                  <c:v>3.749953838206721</c:v>
                </c:pt>
                <c:pt idx="311">
                  <c:v>2.659226486263464</c:v>
                </c:pt>
                <c:pt idx="312">
                  <c:v>2.6326457706305906</c:v>
                </c:pt>
                <c:pt idx="313">
                  <c:v>2.4824889607377889</c:v>
                </c:pt>
                <c:pt idx="314">
                  <c:v>2.4414237714827207</c:v>
                </c:pt>
                <c:pt idx="315">
                  <c:v>2.7325627042342298</c:v>
                </c:pt>
                <c:pt idx="316">
                  <c:v>1.9003984021918796</c:v>
                </c:pt>
                <c:pt idx="317">
                  <c:v>2.6203824710733086</c:v>
                </c:pt>
                <c:pt idx="318">
                  <c:v>2.8462479590363077</c:v>
                </c:pt>
                <c:pt idx="319">
                  <c:v>2.2646338192704261</c:v>
                </c:pt>
                <c:pt idx="320">
                  <c:v>1.556375173644404</c:v>
                </c:pt>
                <c:pt idx="321">
                  <c:v>2.0425291906996623</c:v>
                </c:pt>
                <c:pt idx="322">
                  <c:v>1.1013732527904279</c:v>
                </c:pt>
                <c:pt idx="323">
                  <c:v>1.5744883631695386</c:v>
                </c:pt>
                <c:pt idx="324">
                  <c:v>1.5465519943822899</c:v>
                </c:pt>
                <c:pt idx="325">
                  <c:v>1.6774468757805427</c:v>
                </c:pt>
                <c:pt idx="326">
                  <c:v>1.1546449399676082</c:v>
                </c:pt>
                <c:pt idx="327">
                  <c:v>2.0294923541832826</c:v>
                </c:pt>
                <c:pt idx="328">
                  <c:v>1.406258748052551</c:v>
                </c:pt>
                <c:pt idx="329">
                  <c:v>2.2328502648586328</c:v>
                </c:pt>
                <c:pt idx="330">
                  <c:v>2.0958104358658374</c:v>
                </c:pt>
                <c:pt idx="331">
                  <c:v>0.55044966569514886</c:v>
                </c:pt>
                <c:pt idx="332">
                  <c:v>1.210967664070294</c:v>
                </c:pt>
                <c:pt idx="333">
                  <c:v>1.9881008090615144</c:v>
                </c:pt>
                <c:pt idx="334">
                  <c:v>2.2236678055690868</c:v>
                </c:pt>
                <c:pt idx="335">
                  <c:v>1.4302136818087836</c:v>
                </c:pt>
                <c:pt idx="336">
                  <c:v>1.1263457437177795</c:v>
                </c:pt>
                <c:pt idx="337">
                  <c:v>0.30486984758914421</c:v>
                </c:pt>
                <c:pt idx="338">
                  <c:v>0.32041011258039953</c:v>
                </c:pt>
                <c:pt idx="339">
                  <c:v>0.99598045270776236</c:v>
                </c:pt>
                <c:pt idx="340">
                  <c:v>1.108535757661252</c:v>
                </c:pt>
                <c:pt idx="341">
                  <c:v>1.3198990411688099</c:v>
                </c:pt>
                <c:pt idx="342">
                  <c:v>0.25744902604198883</c:v>
                </c:pt>
                <c:pt idx="343">
                  <c:v>1.3785795404567516</c:v>
                </c:pt>
                <c:pt idx="344">
                  <c:v>1.3631968737472064</c:v>
                </c:pt>
                <c:pt idx="345">
                  <c:v>1.3626436018046648</c:v>
                </c:pt>
                <c:pt idx="346">
                  <c:v>0.21472956848142352</c:v>
                </c:pt>
                <c:pt idx="347">
                  <c:v>1.5220617119704709</c:v>
                </c:pt>
                <c:pt idx="348">
                  <c:v>1.2981595200528804</c:v>
                </c:pt>
                <c:pt idx="349">
                  <c:v>1.0337804962079775</c:v>
                </c:pt>
                <c:pt idx="350">
                  <c:v>0.80093077740366581</c:v>
                </c:pt>
                <c:pt idx="351">
                  <c:v>1.1422427032706775</c:v>
                </c:pt>
                <c:pt idx="352">
                  <c:v>0.74723039575901262</c:v>
                </c:pt>
                <c:pt idx="353">
                  <c:v>0.8985244055179159</c:v>
                </c:pt>
                <c:pt idx="354">
                  <c:v>0.38624426064590739</c:v>
                </c:pt>
                <c:pt idx="355">
                  <c:v>0.32059615426941795</c:v>
                </c:pt>
                <c:pt idx="356">
                  <c:v>0.54479578322653543</c:v>
                </c:pt>
                <c:pt idx="357">
                  <c:v>0.39804916566492327</c:v>
                </c:pt>
                <c:pt idx="358">
                  <c:v>1.2061111177580037</c:v>
                </c:pt>
                <c:pt idx="359">
                  <c:v>0.7826688214988532</c:v>
                </c:pt>
                <c:pt idx="360">
                  <c:v>0.88254374274515957</c:v>
                </c:pt>
                <c:pt idx="361">
                  <c:v>0.86877766290123737</c:v>
                </c:pt>
                <c:pt idx="362">
                  <c:v>0.10260884980693447</c:v>
                </c:pt>
                <c:pt idx="363">
                  <c:v>0.40953415239920732</c:v>
                </c:pt>
                <c:pt idx="364">
                  <c:v>0.17192336277292108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445760"/>
        <c:axId val="205447936"/>
      </c:scatterChart>
      <c:valAx>
        <c:axId val="20544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447936"/>
        <c:crosses val="autoZero"/>
        <c:crossBetween val="midCat"/>
      </c:valAx>
      <c:valAx>
        <c:axId val="20544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4457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'2016'!$R$4:$R$368</c:f>
              <c:numCache>
                <c:formatCode>0.0</c:formatCode>
                <c:ptCount val="365"/>
                <c:pt idx="0">
                  <c:v>0.76647280408649976</c:v>
                </c:pt>
                <c:pt idx="1">
                  <c:v>0.18097837299899999</c:v>
                </c:pt>
                <c:pt idx="2">
                  <c:v>7.0752922506000099E-2</c:v>
                </c:pt>
                <c:pt idx="3">
                  <c:v>0.50450870877300003</c:v>
                </c:pt>
                <c:pt idx="4">
                  <c:v>0.196625937285</c:v>
                </c:pt>
                <c:pt idx="5">
                  <c:v>0.26383163653124991</c:v>
                </c:pt>
                <c:pt idx="6">
                  <c:v>8.9538840081000007E-2</c:v>
                </c:pt>
                <c:pt idx="7">
                  <c:v>0.37397973324599998</c:v>
                </c:pt>
                <c:pt idx="8">
                  <c:v>1.3884561174284997</c:v>
                </c:pt>
                <c:pt idx="9">
                  <c:v>0.23198275313399994</c:v>
                </c:pt>
                <c:pt idx="10">
                  <c:v>0.20337904490999997</c:v>
                </c:pt>
                <c:pt idx="11">
                  <c:v>1.0504201064759999</c:v>
                </c:pt>
                <c:pt idx="12">
                  <c:v>0.44983800511650002</c:v>
                </c:pt>
                <c:pt idx="13">
                  <c:v>1.5523356219209998</c:v>
                </c:pt>
                <c:pt idx="14">
                  <c:v>1.572329731842</c:v>
                </c:pt>
                <c:pt idx="15">
                  <c:v>1.3797924942644997</c:v>
                </c:pt>
                <c:pt idx="16">
                  <c:v>1.2654194078519998</c:v>
                </c:pt>
                <c:pt idx="17">
                  <c:v>0.23656995496800001</c:v>
                </c:pt>
                <c:pt idx="18">
                  <c:v>0.40637254876649986</c:v>
                </c:pt>
                <c:pt idx="19">
                  <c:v>0.10419553930275</c:v>
                </c:pt>
                <c:pt idx="20">
                  <c:v>1.5940182578579998</c:v>
                </c:pt>
                <c:pt idx="21">
                  <c:v>0.749049786414</c:v>
                </c:pt>
                <c:pt idx="22">
                  <c:v>0.14571978416999998</c:v>
                </c:pt>
                <c:pt idx="23">
                  <c:v>0.74775318974999982</c:v>
                </c:pt>
                <c:pt idx="24">
                  <c:v>0.40100198644800006</c:v>
                </c:pt>
                <c:pt idx="25">
                  <c:v>0.70959935950649999</c:v>
                </c:pt>
                <c:pt idx="26">
                  <c:v>0.76918386983849996</c:v>
                </c:pt>
                <c:pt idx="27">
                  <c:v>0.92151187677899993</c:v>
                </c:pt>
                <c:pt idx="28">
                  <c:v>1.3060817106187499</c:v>
                </c:pt>
                <c:pt idx="29">
                  <c:v>1.6240683589514997</c:v>
                </c:pt>
                <c:pt idx="30">
                  <c:v>1.6093122048719999</c:v>
                </c:pt>
                <c:pt idx="31">
                  <c:v>1.187358395058</c:v>
                </c:pt>
                <c:pt idx="32">
                  <c:v>0.10964345539949996</c:v>
                </c:pt>
                <c:pt idx="33">
                  <c:v>0.20234274984899997</c:v>
                </c:pt>
                <c:pt idx="34">
                  <c:v>1.7703603155129997</c:v>
                </c:pt>
                <c:pt idx="35">
                  <c:v>1.1527923067199999</c:v>
                </c:pt>
                <c:pt idx="36">
                  <c:v>0.54995957876474988</c:v>
                </c:pt>
                <c:pt idx="37">
                  <c:v>0.58720358123549998</c:v>
                </c:pt>
                <c:pt idx="38">
                  <c:v>0.43233395015249987</c:v>
                </c:pt>
                <c:pt idx="39">
                  <c:v>1.3032711900090002</c:v>
                </c:pt>
                <c:pt idx="40">
                  <c:v>0.98765304069599991</c:v>
                </c:pt>
                <c:pt idx="41">
                  <c:v>1.5088885831372498</c:v>
                </c:pt>
                <c:pt idx="42">
                  <c:v>1.4239283500259994</c:v>
                </c:pt>
                <c:pt idx="43">
                  <c:v>0.62457650667000009</c:v>
                </c:pt>
                <c:pt idx="44">
                  <c:v>1.6043222722559998</c:v>
                </c:pt>
                <c:pt idx="45">
                  <c:v>1.7316932490899999</c:v>
                </c:pt>
                <c:pt idx="46">
                  <c:v>2.4936942680909997</c:v>
                </c:pt>
                <c:pt idx="47">
                  <c:v>2.5316786567249996</c:v>
                </c:pt>
                <c:pt idx="48">
                  <c:v>1.6878189227692497</c:v>
                </c:pt>
                <c:pt idx="49">
                  <c:v>2.2772178779017498</c:v>
                </c:pt>
                <c:pt idx="50">
                  <c:v>2.3713353249524998</c:v>
                </c:pt>
                <c:pt idx="51">
                  <c:v>1.6793480701319998</c:v>
                </c:pt>
                <c:pt idx="52">
                  <c:v>2.9631690823432488</c:v>
                </c:pt>
                <c:pt idx="53">
                  <c:v>2.7332957544637493</c:v>
                </c:pt>
                <c:pt idx="54">
                  <c:v>2.6900549924219996</c:v>
                </c:pt>
                <c:pt idx="55">
                  <c:v>2.5426849943159993</c:v>
                </c:pt>
                <c:pt idx="56">
                  <c:v>2.3182706330729999</c:v>
                </c:pt>
                <c:pt idx="57">
                  <c:v>1.8862534650599996</c:v>
                </c:pt>
                <c:pt idx="58">
                  <c:v>2.4739064349119997</c:v>
                </c:pt>
                <c:pt idx="59">
                  <c:v>1.7795199851279999</c:v>
                </c:pt>
                <c:pt idx="60">
                  <c:v>2.0681895515039996</c:v>
                </c:pt>
                <c:pt idx="61">
                  <c:v>1.9494183502710001</c:v>
                </c:pt>
                <c:pt idx="62">
                  <c:v>2.7088605554009999</c:v>
                </c:pt>
                <c:pt idx="63">
                  <c:v>2.4623181022275</c:v>
                </c:pt>
                <c:pt idx="64">
                  <c:v>3.0570219303588746</c:v>
                </c:pt>
                <c:pt idx="65">
                  <c:v>2.5818665247562502</c:v>
                </c:pt>
                <c:pt idx="66">
                  <c:v>0.40096883482875001</c:v>
                </c:pt>
                <c:pt idx="67">
                  <c:v>2.0395170843659995</c:v>
                </c:pt>
                <c:pt idx="68">
                  <c:v>2.0431711295099997</c:v>
                </c:pt>
                <c:pt idx="69">
                  <c:v>3.1395467472930005</c:v>
                </c:pt>
                <c:pt idx="70">
                  <c:v>2.7265272988668747</c:v>
                </c:pt>
                <c:pt idx="71">
                  <c:v>3.2055405706799998</c:v>
                </c:pt>
                <c:pt idx="72">
                  <c:v>2.9970721382962497</c:v>
                </c:pt>
                <c:pt idx="73">
                  <c:v>2.0665761727005001</c:v>
                </c:pt>
                <c:pt idx="74">
                  <c:v>2.9036336855212492</c:v>
                </c:pt>
                <c:pt idx="75">
                  <c:v>2.8925156146950002</c:v>
                </c:pt>
                <c:pt idx="76">
                  <c:v>2.0689483552335002</c:v>
                </c:pt>
                <c:pt idx="77">
                  <c:v>0.59552832118050003</c:v>
                </c:pt>
                <c:pt idx="78">
                  <c:v>2.9831153065919995</c:v>
                </c:pt>
                <c:pt idx="79">
                  <c:v>1.6794923410676246</c:v>
                </c:pt>
                <c:pt idx="80">
                  <c:v>2.6046398454243751</c:v>
                </c:pt>
                <c:pt idx="81">
                  <c:v>2.4446372386274997</c:v>
                </c:pt>
                <c:pt idx="82">
                  <c:v>2.6344413093734991</c:v>
                </c:pt>
                <c:pt idx="83">
                  <c:v>2.9188011652469998</c:v>
                </c:pt>
                <c:pt idx="84">
                  <c:v>2.2463537203799997</c:v>
                </c:pt>
                <c:pt idx="85">
                  <c:v>3.1301464214789996</c:v>
                </c:pt>
                <c:pt idx="86">
                  <c:v>2.7973446828547504</c:v>
                </c:pt>
                <c:pt idx="87">
                  <c:v>2.8507187898472495</c:v>
                </c:pt>
                <c:pt idx="88">
                  <c:v>3.1201272654390002</c:v>
                </c:pt>
                <c:pt idx="89">
                  <c:v>2.6400476165399995</c:v>
                </c:pt>
                <c:pt idx="90">
                  <c:v>1.6383984533317497</c:v>
                </c:pt>
                <c:pt idx="91">
                  <c:v>0.45895470041024999</c:v>
                </c:pt>
                <c:pt idx="92">
                  <c:v>1.1165845993102499</c:v>
                </c:pt>
                <c:pt idx="93">
                  <c:v>3.5063215286219998</c:v>
                </c:pt>
                <c:pt idx="94">
                  <c:v>1.1992929779879999</c:v>
                </c:pt>
                <c:pt idx="95">
                  <c:v>2.7931160096437497</c:v>
                </c:pt>
                <c:pt idx="96">
                  <c:v>3.044998329192</c:v>
                </c:pt>
                <c:pt idx="97">
                  <c:v>4.3348725815107496</c:v>
                </c:pt>
                <c:pt idx="98">
                  <c:v>2.88551693952</c:v>
                </c:pt>
                <c:pt idx="99">
                  <c:v>3.7232951930999998</c:v>
                </c:pt>
                <c:pt idx="100">
                  <c:v>2.7184868033610003</c:v>
                </c:pt>
                <c:pt idx="101">
                  <c:v>4.251938280686999</c:v>
                </c:pt>
                <c:pt idx="102">
                  <c:v>3.8642779792304984</c:v>
                </c:pt>
                <c:pt idx="103">
                  <c:v>3.6843825591269987</c:v>
                </c:pt>
                <c:pt idx="104">
                  <c:v>1.0947327708735</c:v>
                </c:pt>
                <c:pt idx="105">
                  <c:v>3.8822093217314992</c:v>
                </c:pt>
                <c:pt idx="106">
                  <c:v>3.5588877183749994</c:v>
                </c:pt>
                <c:pt idx="107">
                  <c:v>3.8298555479092506</c:v>
                </c:pt>
                <c:pt idx="108">
                  <c:v>3.9598946161739992</c:v>
                </c:pt>
                <c:pt idx="109">
                  <c:v>4.1310564263617495</c:v>
                </c:pt>
                <c:pt idx="110">
                  <c:v>3.8546308580287492</c:v>
                </c:pt>
                <c:pt idx="111">
                  <c:v>4.6460042116852502</c:v>
                </c:pt>
                <c:pt idx="112">
                  <c:v>3.2152429445804995</c:v>
                </c:pt>
                <c:pt idx="113">
                  <c:v>2.8104358889452494</c:v>
                </c:pt>
                <c:pt idx="114">
                  <c:v>1.0879305497384997</c:v>
                </c:pt>
                <c:pt idx="115">
                  <c:v>4.4835723278999993</c:v>
                </c:pt>
                <c:pt idx="116">
                  <c:v>4.9148012240774994</c:v>
                </c:pt>
                <c:pt idx="117">
                  <c:v>4.4619059029635002</c:v>
                </c:pt>
                <c:pt idx="118">
                  <c:v>4.1588006481607485</c:v>
                </c:pt>
                <c:pt idx="119">
                  <c:v>3.8615006102399998</c:v>
                </c:pt>
                <c:pt idx="120">
                  <c:v>4.636386558589499</c:v>
                </c:pt>
                <c:pt idx="121">
                  <c:v>3.7344194031149982</c:v>
                </c:pt>
                <c:pt idx="122">
                  <c:v>3.2467443498945001</c:v>
                </c:pt>
                <c:pt idx="123">
                  <c:v>5.2829757404414988</c:v>
                </c:pt>
                <c:pt idx="124">
                  <c:v>3.6827274338400002</c:v>
                </c:pt>
                <c:pt idx="125">
                  <c:v>2.6200387725659988</c:v>
                </c:pt>
                <c:pt idx="126">
                  <c:v>4.035215095109999</c:v>
                </c:pt>
                <c:pt idx="127">
                  <c:v>3.6877898088832497</c:v>
                </c:pt>
                <c:pt idx="128">
                  <c:v>4.7577435861239978</c:v>
                </c:pt>
                <c:pt idx="129">
                  <c:v>4.9738847766074983</c:v>
                </c:pt>
                <c:pt idx="130">
                  <c:v>4.7341543672709996</c:v>
                </c:pt>
                <c:pt idx="131">
                  <c:v>5.0727852656133754</c:v>
                </c:pt>
                <c:pt idx="132">
                  <c:v>5.1015000931537493</c:v>
                </c:pt>
                <c:pt idx="133">
                  <c:v>5.8494337750529999</c:v>
                </c:pt>
                <c:pt idx="134">
                  <c:v>6.1165566306731245</c:v>
                </c:pt>
                <c:pt idx="135">
                  <c:v>5.4474888092129987</c:v>
                </c:pt>
                <c:pt idx="136">
                  <c:v>6.4820219230417511</c:v>
                </c:pt>
                <c:pt idx="137">
                  <c:v>5.0007965244120012</c:v>
                </c:pt>
                <c:pt idx="138">
                  <c:v>6.3131623086352482</c:v>
                </c:pt>
                <c:pt idx="139">
                  <c:v>4.6840143849119986</c:v>
                </c:pt>
                <c:pt idx="140">
                  <c:v>5.295573355756499</c:v>
                </c:pt>
                <c:pt idx="141">
                  <c:v>5.2884347070779985</c:v>
                </c:pt>
                <c:pt idx="142">
                  <c:v>5.4386336433600002</c:v>
                </c:pt>
                <c:pt idx="143">
                  <c:v>5.8655822971409988</c:v>
                </c:pt>
                <c:pt idx="144">
                  <c:v>5.1331967246699985</c:v>
                </c:pt>
                <c:pt idx="145">
                  <c:v>3.1696484175719997</c:v>
                </c:pt>
                <c:pt idx="146">
                  <c:v>5.0933926804905001</c:v>
                </c:pt>
                <c:pt idx="147">
                  <c:v>5.3203855010084986</c:v>
                </c:pt>
                <c:pt idx="148">
                  <c:v>5.7701130007274974</c:v>
                </c:pt>
                <c:pt idx="149">
                  <c:v>5.327951437223998</c:v>
                </c:pt>
                <c:pt idx="150">
                  <c:v>5.4614530079437493</c:v>
                </c:pt>
                <c:pt idx="151">
                  <c:v>4.6145212239374995</c:v>
                </c:pt>
                <c:pt idx="152">
                  <c:v>4.8370864615289992</c:v>
                </c:pt>
                <c:pt idx="153">
                  <c:v>5.4951436479660005</c:v>
                </c:pt>
                <c:pt idx="154">
                  <c:v>5.6519950091774991</c:v>
                </c:pt>
                <c:pt idx="155">
                  <c:v>5.9863204944494992</c:v>
                </c:pt>
                <c:pt idx="156">
                  <c:v>5.9186396219939983</c:v>
                </c:pt>
                <c:pt idx="157">
                  <c:v>6.5197300481819971</c:v>
                </c:pt>
                <c:pt idx="158">
                  <c:v>6.05672716671</c:v>
                </c:pt>
                <c:pt idx="159">
                  <c:v>5.892228831991499</c:v>
                </c:pt>
                <c:pt idx="160">
                  <c:v>6.7235535703574989</c:v>
                </c:pt>
                <c:pt idx="161">
                  <c:v>6.1604463049657481</c:v>
                </c:pt>
                <c:pt idx="162">
                  <c:v>6.1825559793299982</c:v>
                </c:pt>
                <c:pt idx="163">
                  <c:v>5.9786293187834998</c:v>
                </c:pt>
                <c:pt idx="164">
                  <c:v>6.0210118222379982</c:v>
                </c:pt>
                <c:pt idx="165">
                  <c:v>6.6770897342219975</c:v>
                </c:pt>
                <c:pt idx="166">
                  <c:v>6.9308764301204997</c:v>
                </c:pt>
                <c:pt idx="167">
                  <c:v>7.0395621720749988</c:v>
                </c:pt>
                <c:pt idx="168">
                  <c:v>6.9738986370427485</c:v>
                </c:pt>
                <c:pt idx="169">
                  <c:v>6.6157076694239993</c:v>
                </c:pt>
                <c:pt idx="170">
                  <c:v>6.762992946725249</c:v>
                </c:pt>
                <c:pt idx="171">
                  <c:v>6.4509367547250012</c:v>
                </c:pt>
                <c:pt idx="172">
                  <c:v>6.4358048822939997</c:v>
                </c:pt>
                <c:pt idx="173">
                  <c:v>7.2029628198450011</c:v>
                </c:pt>
                <c:pt idx="174">
                  <c:v>6.1039092879292491</c:v>
                </c:pt>
                <c:pt idx="175">
                  <c:v>6.6170742528397506</c:v>
                </c:pt>
                <c:pt idx="176">
                  <c:v>6.5671884328950005</c:v>
                </c:pt>
                <c:pt idx="177">
                  <c:v>6.6009570406143725</c:v>
                </c:pt>
                <c:pt idx="178">
                  <c:v>6.8151109756995005</c:v>
                </c:pt>
                <c:pt idx="179">
                  <c:v>6.7780732499707508</c:v>
                </c:pt>
                <c:pt idx="180">
                  <c:v>6.4391937144839995</c:v>
                </c:pt>
                <c:pt idx="181">
                  <c:v>5.8254025346099993</c:v>
                </c:pt>
                <c:pt idx="182">
                  <c:v>5.9142488741999992</c:v>
                </c:pt>
                <c:pt idx="183">
                  <c:v>4.7492395818675002</c:v>
                </c:pt>
                <c:pt idx="184">
                  <c:v>6.2566056461947497</c:v>
                </c:pt>
                <c:pt idx="185">
                  <c:v>6.8494892048617499</c:v>
                </c:pt>
                <c:pt idx="186">
                  <c:v>6.8380850478397495</c:v>
                </c:pt>
                <c:pt idx="187">
                  <c:v>6.2941590637784994</c:v>
                </c:pt>
                <c:pt idx="188">
                  <c:v>6.8688092318580001</c:v>
                </c:pt>
                <c:pt idx="189">
                  <c:v>7.2910577227319999</c:v>
                </c:pt>
                <c:pt idx="190">
                  <c:v>6.732165624336</c:v>
                </c:pt>
                <c:pt idx="191">
                  <c:v>6.7720985914792493</c:v>
                </c:pt>
                <c:pt idx="192">
                  <c:v>6.4362947895562499</c:v>
                </c:pt>
                <c:pt idx="193">
                  <c:v>6.3009404116717489</c:v>
                </c:pt>
                <c:pt idx="194">
                  <c:v>6.6817751630759998</c:v>
                </c:pt>
                <c:pt idx="195">
                  <c:v>5.9100496690949988</c:v>
                </c:pt>
                <c:pt idx="196">
                  <c:v>6.0625250165654991</c:v>
                </c:pt>
                <c:pt idx="197">
                  <c:v>6.453161596728</c:v>
                </c:pt>
                <c:pt idx="198">
                  <c:v>6.4574271050714982</c:v>
                </c:pt>
                <c:pt idx="199">
                  <c:v>6.8811711023249993</c:v>
                </c:pt>
                <c:pt idx="200">
                  <c:v>7.1646690160979993</c:v>
                </c:pt>
                <c:pt idx="201">
                  <c:v>6.6102487027874997</c:v>
                </c:pt>
                <c:pt idx="202">
                  <c:v>6.1071912982349987</c:v>
                </c:pt>
                <c:pt idx="203">
                  <c:v>6.2456177261699981</c:v>
                </c:pt>
                <c:pt idx="204">
                  <c:v>6.221895900839999</c:v>
                </c:pt>
                <c:pt idx="205">
                  <c:v>6.2624071795634997</c:v>
                </c:pt>
                <c:pt idx="206">
                  <c:v>5.1306919356599989</c:v>
                </c:pt>
                <c:pt idx="207">
                  <c:v>4.9259622692250007</c:v>
                </c:pt>
                <c:pt idx="208">
                  <c:v>4.7003397156359998</c:v>
                </c:pt>
                <c:pt idx="209">
                  <c:v>4.4124314086649994</c:v>
                </c:pt>
                <c:pt idx="210">
                  <c:v>5.7911679624644998</c:v>
                </c:pt>
                <c:pt idx="211">
                  <c:v>6.1740691648020007</c:v>
                </c:pt>
                <c:pt idx="212">
                  <c:v>4.2084138881249995</c:v>
                </c:pt>
                <c:pt idx="213">
                  <c:v>5.3161789288770001</c:v>
                </c:pt>
                <c:pt idx="214">
                  <c:v>5.2753619185537479</c:v>
                </c:pt>
                <c:pt idx="215">
                  <c:v>5.2503361295332498</c:v>
                </c:pt>
                <c:pt idx="216">
                  <c:v>5.3961995707199986</c:v>
                </c:pt>
                <c:pt idx="217">
                  <c:v>5.8626981062662491</c:v>
                </c:pt>
                <c:pt idx="218">
                  <c:v>5.4008297468752495</c:v>
                </c:pt>
                <c:pt idx="219">
                  <c:v>5.9992127908244992</c:v>
                </c:pt>
                <c:pt idx="220">
                  <c:v>5.5060861379939983</c:v>
                </c:pt>
                <c:pt idx="221">
                  <c:v>5.878445125409999</c:v>
                </c:pt>
                <c:pt idx="222">
                  <c:v>5.6499862666184981</c:v>
                </c:pt>
                <c:pt idx="223">
                  <c:v>5.8633942902704996</c:v>
                </c:pt>
                <c:pt idx="224">
                  <c:v>5.9335099649842498</c:v>
                </c:pt>
                <c:pt idx="225">
                  <c:v>5.7165915532049993</c:v>
                </c:pt>
                <c:pt idx="226">
                  <c:v>5.6318707484549986</c:v>
                </c:pt>
                <c:pt idx="227">
                  <c:v>5.3119023699937493</c:v>
                </c:pt>
                <c:pt idx="228">
                  <c:v>5.5479455825669994</c:v>
                </c:pt>
                <c:pt idx="229">
                  <c:v>5.2033823861355</c:v>
                </c:pt>
                <c:pt idx="230">
                  <c:v>5.3558061644204988</c:v>
                </c:pt>
                <c:pt idx="231">
                  <c:v>5.495919641423999</c:v>
                </c:pt>
                <c:pt idx="232">
                  <c:v>5.558808263141251</c:v>
                </c:pt>
                <c:pt idx="233">
                  <c:v>5.7522037593060009</c:v>
                </c:pt>
                <c:pt idx="234">
                  <c:v>5.8117551180187492</c:v>
                </c:pt>
                <c:pt idx="235">
                  <c:v>5.5554083804114995</c:v>
                </c:pt>
                <c:pt idx="236">
                  <c:v>5.5805594088824986</c:v>
                </c:pt>
                <c:pt idx="237">
                  <c:v>5.202859327254</c:v>
                </c:pt>
                <c:pt idx="238">
                  <c:v>5.1864161241059978</c:v>
                </c:pt>
                <c:pt idx="239">
                  <c:v>5.1392082182939998</c:v>
                </c:pt>
                <c:pt idx="240">
                  <c:v>5.2559571707527493</c:v>
                </c:pt>
                <c:pt idx="241">
                  <c:v>3.7564689134294991</c:v>
                </c:pt>
                <c:pt idx="242">
                  <c:v>4.8889945302479996</c:v>
                </c:pt>
                <c:pt idx="243">
                  <c:v>4.1248718076149986</c:v>
                </c:pt>
                <c:pt idx="244">
                  <c:v>4.9322095076969985</c:v>
                </c:pt>
                <c:pt idx="245">
                  <c:v>4.513128838217999</c:v>
                </c:pt>
                <c:pt idx="246">
                  <c:v>4.5003323131874993</c:v>
                </c:pt>
                <c:pt idx="247">
                  <c:v>3.7917809132006246</c:v>
                </c:pt>
                <c:pt idx="248">
                  <c:v>3.5386922430630001</c:v>
                </c:pt>
                <c:pt idx="249">
                  <c:v>3.8403498771584994</c:v>
                </c:pt>
                <c:pt idx="250">
                  <c:v>3.9086937819990002</c:v>
                </c:pt>
                <c:pt idx="251">
                  <c:v>4.1954368709452501</c:v>
                </c:pt>
                <c:pt idx="252">
                  <c:v>3.38942155212</c:v>
                </c:pt>
                <c:pt idx="253">
                  <c:v>4.182054667307999</c:v>
                </c:pt>
                <c:pt idx="254">
                  <c:v>4.2577213964894991</c:v>
                </c:pt>
                <c:pt idx="255">
                  <c:v>3.9619500165674992</c:v>
                </c:pt>
                <c:pt idx="256">
                  <c:v>4.0925894974919999</c:v>
                </c:pt>
                <c:pt idx="257">
                  <c:v>3.5399114859487493</c:v>
                </c:pt>
                <c:pt idx="258">
                  <c:v>3.4848982155599999</c:v>
                </c:pt>
                <c:pt idx="259">
                  <c:v>3.537797149343251</c:v>
                </c:pt>
                <c:pt idx="260">
                  <c:v>3.4155118764697496</c:v>
                </c:pt>
                <c:pt idx="261">
                  <c:v>3.5184918563999994</c:v>
                </c:pt>
                <c:pt idx="262">
                  <c:v>2.6260373738936242</c:v>
                </c:pt>
                <c:pt idx="263">
                  <c:v>2.5278570117281247</c:v>
                </c:pt>
                <c:pt idx="264">
                  <c:v>3.062531852262</c:v>
                </c:pt>
                <c:pt idx="265">
                  <c:v>2.1198029391629993</c:v>
                </c:pt>
                <c:pt idx="266">
                  <c:v>3.6145357808804994</c:v>
                </c:pt>
                <c:pt idx="267">
                  <c:v>2.7763486573297493</c:v>
                </c:pt>
                <c:pt idx="268">
                  <c:v>2.0538901530674996</c:v>
                </c:pt>
                <c:pt idx="269">
                  <c:v>3.0882427747469987</c:v>
                </c:pt>
                <c:pt idx="270">
                  <c:v>3.3755715423000003</c:v>
                </c:pt>
                <c:pt idx="271">
                  <c:v>2.9232655833059993</c:v>
                </c:pt>
                <c:pt idx="272">
                  <c:v>2.8139094419399995</c:v>
                </c:pt>
                <c:pt idx="273">
                  <c:v>0.99742540134825008</c:v>
                </c:pt>
                <c:pt idx="274">
                  <c:v>2.7695249490341252</c:v>
                </c:pt>
                <c:pt idx="275">
                  <c:v>0.9064831427190001</c:v>
                </c:pt>
                <c:pt idx="276">
                  <c:v>0.8729926402499999</c:v>
                </c:pt>
                <c:pt idx="277">
                  <c:v>1.5542178971917497</c:v>
                </c:pt>
                <c:pt idx="278">
                  <c:v>1.720421698545</c:v>
                </c:pt>
                <c:pt idx="279">
                  <c:v>1.2690145167839999</c:v>
                </c:pt>
                <c:pt idx="280">
                  <c:v>0.93678003920025021</c:v>
                </c:pt>
                <c:pt idx="281">
                  <c:v>2.6195967509760005</c:v>
                </c:pt>
                <c:pt idx="282">
                  <c:v>1.9575846991462496</c:v>
                </c:pt>
                <c:pt idx="283">
                  <c:v>0.87069044446874988</c:v>
                </c:pt>
                <c:pt idx="284">
                  <c:v>2.2008254966099998</c:v>
                </c:pt>
                <c:pt idx="285">
                  <c:v>2.3297410933334999</c:v>
                </c:pt>
                <c:pt idx="286">
                  <c:v>2.5935248441925003</c:v>
                </c:pt>
                <c:pt idx="287">
                  <c:v>2.7255493260989998</c:v>
                </c:pt>
                <c:pt idx="288">
                  <c:v>2.4777483392317503</c:v>
                </c:pt>
                <c:pt idx="289">
                  <c:v>1.9226723605627496</c:v>
                </c:pt>
                <c:pt idx="290">
                  <c:v>1.9490831505652493</c:v>
                </c:pt>
                <c:pt idx="291">
                  <c:v>1.7817153590249997</c:v>
                </c:pt>
                <c:pt idx="292">
                  <c:v>1.3791073607999997</c:v>
                </c:pt>
                <c:pt idx="293">
                  <c:v>1.9349274091455004</c:v>
                </c:pt>
                <c:pt idx="294">
                  <c:v>1.8952928065754997</c:v>
                </c:pt>
                <c:pt idx="295">
                  <c:v>1.743509959596</c:v>
                </c:pt>
                <c:pt idx="296">
                  <c:v>1.74863741004</c:v>
                </c:pt>
                <c:pt idx="297">
                  <c:v>1.9732064788395003</c:v>
                </c:pt>
                <c:pt idx="298">
                  <c:v>2.0628852924240002</c:v>
                </c:pt>
                <c:pt idx="299">
                  <c:v>1.8798809871374997</c:v>
                </c:pt>
                <c:pt idx="300">
                  <c:v>1.5993814531500001</c:v>
                </c:pt>
                <c:pt idx="301">
                  <c:v>1.7499487407570002</c:v>
                </c:pt>
                <c:pt idx="302">
                  <c:v>1.8415945504170002</c:v>
                </c:pt>
                <c:pt idx="303">
                  <c:v>1.6436130802560001</c:v>
                </c:pt>
                <c:pt idx="304">
                  <c:v>1.9094153963759999</c:v>
                </c:pt>
                <c:pt idx="305">
                  <c:v>1.4474733667199999</c:v>
                </c:pt>
                <c:pt idx="306">
                  <c:v>1.2925447994249999</c:v>
                </c:pt>
                <c:pt idx="307">
                  <c:v>1.3124357709750001</c:v>
                </c:pt>
                <c:pt idx="308">
                  <c:v>1.194740155611</c:v>
                </c:pt>
                <c:pt idx="309">
                  <c:v>1.2617653627079997</c:v>
                </c:pt>
                <c:pt idx="310">
                  <c:v>1.2582881262000001</c:v>
                </c:pt>
                <c:pt idx="311">
                  <c:v>1.3402831311450001</c:v>
                </c:pt>
                <c:pt idx="312">
                  <c:v>0.94621351663349962</c:v>
                </c:pt>
                <c:pt idx="313">
                  <c:v>1.4411671920359996</c:v>
                </c:pt>
                <c:pt idx="314">
                  <c:v>1.4542510311000001</c:v>
                </c:pt>
                <c:pt idx="315">
                  <c:v>1.5854430390119998</c:v>
                </c:pt>
                <c:pt idx="316">
                  <c:v>1.4406072980219999</c:v>
                </c:pt>
                <c:pt idx="317">
                  <c:v>1.6121411430480002</c:v>
                </c:pt>
                <c:pt idx="318">
                  <c:v>1.3814648092799999</c:v>
                </c:pt>
                <c:pt idx="319">
                  <c:v>1.3465966728554999</c:v>
                </c:pt>
                <c:pt idx="320">
                  <c:v>1.5677032392000001</c:v>
                </c:pt>
                <c:pt idx="321">
                  <c:v>1.2815089937279998</c:v>
                </c:pt>
                <c:pt idx="322">
                  <c:v>1.145366344008</c:v>
                </c:pt>
                <c:pt idx="323">
                  <c:v>1.11448376892</c:v>
                </c:pt>
                <c:pt idx="324">
                  <c:v>1.2240461870279997</c:v>
                </c:pt>
                <c:pt idx="325">
                  <c:v>0.76418902587149995</c:v>
                </c:pt>
                <c:pt idx="326">
                  <c:v>1.2411966247199997</c:v>
                </c:pt>
                <c:pt idx="327">
                  <c:v>1.3034332645920002</c:v>
                </c:pt>
                <c:pt idx="328">
                  <c:v>1.0537794705599999</c:v>
                </c:pt>
                <c:pt idx="329">
                  <c:v>1.057536654075</c:v>
                </c:pt>
                <c:pt idx="330">
                  <c:v>1.1164728660749998</c:v>
                </c:pt>
                <c:pt idx="331">
                  <c:v>0.94333300927200003</c:v>
                </c:pt>
                <c:pt idx="332">
                  <c:v>1.022823225207</c:v>
                </c:pt>
                <c:pt idx="333">
                  <c:v>1.0785326795999999</c:v>
                </c:pt>
                <c:pt idx="334">
                  <c:v>1.144659109464</c:v>
                </c:pt>
                <c:pt idx="335">
                  <c:v>1.4835128603579999</c:v>
                </c:pt>
                <c:pt idx="336">
                  <c:v>1.28952431856</c:v>
                </c:pt>
                <c:pt idx="337">
                  <c:v>1.1679904823895002</c:v>
                </c:pt>
                <c:pt idx="338">
                  <c:v>1.3794757121249996</c:v>
                </c:pt>
                <c:pt idx="339">
                  <c:v>1.1146458435029998</c:v>
                </c:pt>
                <c:pt idx="340">
                  <c:v>1.0219833841859998</c:v>
                </c:pt>
                <c:pt idx="341">
                  <c:v>0.84035671285499991</c:v>
                </c:pt>
                <c:pt idx="342">
                  <c:v>0.91803464027100001</c:v>
                </c:pt>
                <c:pt idx="343">
                  <c:v>0.56176523873100004</c:v>
                </c:pt>
                <c:pt idx="344">
                  <c:v>0.85964358823199971</c:v>
                </c:pt>
                <c:pt idx="345">
                  <c:v>1.1233536688260002</c:v>
                </c:pt>
                <c:pt idx="346">
                  <c:v>1.01134539792</c:v>
                </c:pt>
                <c:pt idx="347">
                  <c:v>1.142139586401</c:v>
                </c:pt>
                <c:pt idx="348">
                  <c:v>1.1757774294000001</c:v>
                </c:pt>
                <c:pt idx="349">
                  <c:v>0.8231915411099997</c:v>
                </c:pt>
                <c:pt idx="350">
                  <c:v>0.95989408484399985</c:v>
                </c:pt>
                <c:pt idx="351">
                  <c:v>0.8731694488859999</c:v>
                </c:pt>
                <c:pt idx="352">
                  <c:v>0.86323869716400004</c:v>
                </c:pt>
                <c:pt idx="353">
                  <c:v>0.82039207104</c:v>
                </c:pt>
                <c:pt idx="354">
                  <c:v>0.70267435459649985</c:v>
                </c:pt>
                <c:pt idx="355">
                  <c:v>0.77095932322499994</c:v>
                </c:pt>
                <c:pt idx="356">
                  <c:v>0.86991322317299991</c:v>
                </c:pt>
                <c:pt idx="357">
                  <c:v>0.90092840473799995</c:v>
                </c:pt>
                <c:pt idx="358">
                  <c:v>0.99090189938249995</c:v>
                </c:pt>
                <c:pt idx="359">
                  <c:v>1.1742303538349996</c:v>
                </c:pt>
                <c:pt idx="360">
                  <c:v>0.7673273791605002</c:v>
                </c:pt>
                <c:pt idx="361">
                  <c:v>1.135465060392</c:v>
                </c:pt>
                <c:pt idx="362">
                  <c:v>1.0763373057029999</c:v>
                </c:pt>
                <c:pt idx="363">
                  <c:v>1.2531312076499999</c:v>
                </c:pt>
                <c:pt idx="364">
                  <c:v>1.0456757414099997</c:v>
                </c:pt>
              </c:numCache>
            </c:numRef>
          </c:xVal>
          <c:yVal>
            <c:numRef>
              <c:f>'2016'!$S$4:$S$368</c:f>
              <c:numCache>
                <c:formatCode>0.0</c:formatCode>
                <c:ptCount val="365"/>
                <c:pt idx="0">
                  <c:v>-0.24325082899280573</c:v>
                </c:pt>
                <c:pt idx="1">
                  <c:v>-4.6927970065696885</c:v>
                </c:pt>
                <c:pt idx="2">
                  <c:v>66.961058103515853</c:v>
                </c:pt>
                <c:pt idx="3">
                  <c:v>-4.6466475490594252</c:v>
                </c:pt>
                <c:pt idx="4">
                  <c:v>-0.24597615372462675</c:v>
                </c:pt>
                <c:pt idx="5">
                  <c:v>6.7468290034860545E-2</c:v>
                </c:pt>
                <c:pt idx="6">
                  <c:v>0.14467707757415948</c:v>
                </c:pt>
                <c:pt idx="7">
                  <c:v>0.61035611248640342</c:v>
                </c:pt>
                <c:pt idx="8">
                  <c:v>1.5164879646174798</c:v>
                </c:pt>
                <c:pt idx="9">
                  <c:v>0.27910404552863816</c:v>
                </c:pt>
                <c:pt idx="10">
                  <c:v>0.21747677103211741</c:v>
                </c:pt>
                <c:pt idx="11">
                  <c:v>1.135661214386493</c:v>
                </c:pt>
                <c:pt idx="12">
                  <c:v>0.40793751690692498</c:v>
                </c:pt>
                <c:pt idx="13">
                  <c:v>1.792437812668727</c:v>
                </c:pt>
                <c:pt idx="14">
                  <c:v>1.6716938325034931</c:v>
                </c:pt>
                <c:pt idx="15">
                  <c:v>1.1188876730609478</c:v>
                </c:pt>
                <c:pt idx="16">
                  <c:v>0.96214287707438062</c:v>
                </c:pt>
                <c:pt idx="17">
                  <c:v>0.40009280720247636</c:v>
                </c:pt>
                <c:pt idx="18">
                  <c:v>0.54430320059759729</c:v>
                </c:pt>
                <c:pt idx="19">
                  <c:v>0.22845172846688766</c:v>
                </c:pt>
                <c:pt idx="20">
                  <c:v>1.2774131541625136</c:v>
                </c:pt>
                <c:pt idx="21">
                  <c:v>0.74003770610177744</c:v>
                </c:pt>
                <c:pt idx="22">
                  <c:v>0.29464995867758936</c:v>
                </c:pt>
                <c:pt idx="23">
                  <c:v>1.0368872214410558</c:v>
                </c:pt>
                <c:pt idx="24">
                  <c:v>0.14562590621407048</c:v>
                </c:pt>
                <c:pt idx="25">
                  <c:v>-0.34474564233432908</c:v>
                </c:pt>
                <c:pt idx="26">
                  <c:v>-4.1336057646047273</c:v>
                </c:pt>
                <c:pt idx="27">
                  <c:v>-2.2116316980553825</c:v>
                </c:pt>
                <c:pt idx="28">
                  <c:v>-0.9807112944097538</c:v>
                </c:pt>
                <c:pt idx="29">
                  <c:v>1.2024450074029172</c:v>
                </c:pt>
                <c:pt idx="30">
                  <c:v>1.61402837749491</c:v>
                </c:pt>
                <c:pt idx="31">
                  <c:v>0.94729474011937731</c:v>
                </c:pt>
                <c:pt idx="32">
                  <c:v>0.2084530796972387</c:v>
                </c:pt>
                <c:pt idx="33">
                  <c:v>0.32970150781075647</c:v>
                </c:pt>
                <c:pt idx="34">
                  <c:v>1.9661728040292605</c:v>
                </c:pt>
                <c:pt idx="35">
                  <c:v>1.7645347060904952</c:v>
                </c:pt>
                <c:pt idx="36">
                  <c:v>0.65922150768365839</c:v>
                </c:pt>
                <c:pt idx="37">
                  <c:v>0.60327851876087901</c:v>
                </c:pt>
                <c:pt idx="38">
                  <c:v>0.63150528789355131</c:v>
                </c:pt>
                <c:pt idx="39">
                  <c:v>1.5452940827353414</c:v>
                </c:pt>
                <c:pt idx="40">
                  <c:v>1.2555527775830342</c:v>
                </c:pt>
                <c:pt idx="41">
                  <c:v>1.4940086806163024</c:v>
                </c:pt>
                <c:pt idx="42">
                  <c:v>1.8942499736487104</c:v>
                </c:pt>
                <c:pt idx="43">
                  <c:v>0.97325685464131939</c:v>
                </c:pt>
                <c:pt idx="44">
                  <c:v>1.9214441863157892</c:v>
                </c:pt>
                <c:pt idx="45">
                  <c:v>2.2166920203756098</c:v>
                </c:pt>
                <c:pt idx="46">
                  <c:v>4.509064223914784</c:v>
                </c:pt>
                <c:pt idx="47">
                  <c:v>4.7533207560166773</c:v>
                </c:pt>
                <c:pt idx="48">
                  <c:v>3.2017031010125732</c:v>
                </c:pt>
                <c:pt idx="49">
                  <c:v>4.1382687465403931</c:v>
                </c:pt>
                <c:pt idx="50">
                  <c:v>3.2387399187340633</c:v>
                </c:pt>
                <c:pt idx="51">
                  <c:v>2.495801246931463</c:v>
                </c:pt>
                <c:pt idx="52">
                  <c:v>3.0368123584288891</c:v>
                </c:pt>
                <c:pt idx="53">
                  <c:v>2.1943783421184717</c:v>
                </c:pt>
                <c:pt idx="54">
                  <c:v>3.748041554695098</c:v>
                </c:pt>
                <c:pt idx="55">
                  <c:v>3.2308610425210635</c:v>
                </c:pt>
                <c:pt idx="56">
                  <c:v>3.8189696734703884</c:v>
                </c:pt>
                <c:pt idx="57">
                  <c:v>3.4137195280207067</c:v>
                </c:pt>
                <c:pt idx="58">
                  <c:v>3.482711380543551</c:v>
                </c:pt>
                <c:pt idx="59">
                  <c:v>1.5553465811467952</c:v>
                </c:pt>
                <c:pt idx="60">
                  <c:v>3.9111849876545617</c:v>
                </c:pt>
                <c:pt idx="61">
                  <c:v>3.8481748889121103</c:v>
                </c:pt>
                <c:pt idx="62">
                  <c:v>4.5253785253918943</c:v>
                </c:pt>
                <c:pt idx="63">
                  <c:v>3.0696114340874034</c:v>
                </c:pt>
                <c:pt idx="64">
                  <c:v>4.8417576557167701</c:v>
                </c:pt>
                <c:pt idx="65">
                  <c:v>2.9552598499423213</c:v>
                </c:pt>
                <c:pt idx="66">
                  <c:v>0.85383896592461428</c:v>
                </c:pt>
                <c:pt idx="67">
                  <c:v>3.5648763703320947</c:v>
                </c:pt>
                <c:pt idx="68">
                  <c:v>3.7355478248006317</c:v>
                </c:pt>
                <c:pt idx="69">
                  <c:v>5.0923047959517493</c:v>
                </c:pt>
                <c:pt idx="70">
                  <c:v>3.5711551352174458</c:v>
                </c:pt>
                <c:pt idx="71">
                  <c:v>5.524199946951315</c:v>
                </c:pt>
                <c:pt idx="72">
                  <c:v>5.5442304207680992</c:v>
                </c:pt>
                <c:pt idx="73">
                  <c:v>3.3867574826192008</c:v>
                </c:pt>
                <c:pt idx="74">
                  <c:v>2.8556017223625649</c:v>
                </c:pt>
                <c:pt idx="75">
                  <c:v>3.135395716673286</c:v>
                </c:pt>
                <c:pt idx="76">
                  <c:v>2.7762504022743655</c:v>
                </c:pt>
                <c:pt idx="77">
                  <c:v>0.90833685653920138</c:v>
                </c:pt>
                <c:pt idx="78">
                  <c:v>4.5890263679264178</c:v>
                </c:pt>
                <c:pt idx="79">
                  <c:v>2.1972430566715628</c:v>
                </c:pt>
                <c:pt idx="80">
                  <c:v>3.6043660789266019</c:v>
                </c:pt>
                <c:pt idx="81">
                  <c:v>3.7848772379583142</c:v>
                </c:pt>
                <c:pt idx="82">
                  <c:v>4.7407041728600197</c:v>
                </c:pt>
                <c:pt idx="83">
                  <c:v>4.6792400692685376</c:v>
                </c:pt>
                <c:pt idx="84">
                  <c:v>2.6872204008225395</c:v>
                </c:pt>
                <c:pt idx="85">
                  <c:v>5.0670200728767734</c:v>
                </c:pt>
                <c:pt idx="86">
                  <c:v>3.3786335278446784</c:v>
                </c:pt>
                <c:pt idx="87">
                  <c:v>2.8778556415426157</c:v>
                </c:pt>
                <c:pt idx="88">
                  <c:v>3.0453228228425768</c:v>
                </c:pt>
                <c:pt idx="89">
                  <c:v>3.6730774182543797</c:v>
                </c:pt>
                <c:pt idx="90">
                  <c:v>2.6594330882728872</c:v>
                </c:pt>
                <c:pt idx="91">
                  <c:v>0.94244057223004551</c:v>
                </c:pt>
                <c:pt idx="92">
                  <c:v>2.2261117135967101</c:v>
                </c:pt>
                <c:pt idx="93">
                  <c:v>6.0829968480381851</c:v>
                </c:pt>
                <c:pt idx="94">
                  <c:v>2.1939772355429032</c:v>
                </c:pt>
                <c:pt idx="95">
                  <c:v>5.5165448003252298</c:v>
                </c:pt>
                <c:pt idx="96">
                  <c:v>6.0488002493081732</c:v>
                </c:pt>
                <c:pt idx="97">
                  <c:v>7.7416835531385564</c:v>
                </c:pt>
                <c:pt idx="98">
                  <c:v>5.6731793013119463</c:v>
                </c:pt>
                <c:pt idx="99">
                  <c:v>6.926392362590045</c:v>
                </c:pt>
                <c:pt idx="100">
                  <c:v>3.7904955555398363</c:v>
                </c:pt>
                <c:pt idx="101">
                  <c:v>4.5703318217065778</c:v>
                </c:pt>
                <c:pt idx="102">
                  <c:v>5.7100998265915983</c:v>
                </c:pt>
                <c:pt idx="103">
                  <c:v>5.5293894561770971</c:v>
                </c:pt>
                <c:pt idx="104">
                  <c:v>2.0973844447629744</c:v>
                </c:pt>
                <c:pt idx="105">
                  <c:v>7.1544855335380761</c:v>
                </c:pt>
                <c:pt idx="106">
                  <c:v>5.5560025289436341</c:v>
                </c:pt>
                <c:pt idx="107">
                  <c:v>7.3955170004485238</c:v>
                </c:pt>
                <c:pt idx="108">
                  <c:v>7.5855675874008579</c:v>
                </c:pt>
                <c:pt idx="109">
                  <c:v>8.3244422564573775</c:v>
                </c:pt>
                <c:pt idx="110">
                  <c:v>8.0020666376346909</c:v>
                </c:pt>
                <c:pt idx="111">
                  <c:v>8.7006452148389588</c:v>
                </c:pt>
                <c:pt idx="112">
                  <c:v>5.5770493835293671</c:v>
                </c:pt>
                <c:pt idx="113">
                  <c:v>6.0570590358150733</c:v>
                </c:pt>
                <c:pt idx="114">
                  <c:v>2.4418763163103647</c:v>
                </c:pt>
                <c:pt idx="115">
                  <c:v>8.5845206964588439</c:v>
                </c:pt>
                <c:pt idx="116">
                  <c:v>9.6853680215941154</c:v>
                </c:pt>
                <c:pt idx="117">
                  <c:v>6.711361966364688</c:v>
                </c:pt>
                <c:pt idx="118">
                  <c:v>6.7679237818470837</c:v>
                </c:pt>
                <c:pt idx="119">
                  <c:v>7.3695978644936613</c:v>
                </c:pt>
                <c:pt idx="120">
                  <c:v>8.3672822309776205</c:v>
                </c:pt>
                <c:pt idx="121">
                  <c:v>6.580666529245117</c:v>
                </c:pt>
                <c:pt idx="122">
                  <c:v>5.1904383474970945</c:v>
                </c:pt>
                <c:pt idx="123">
                  <c:v>6.6194789531378229</c:v>
                </c:pt>
                <c:pt idx="124">
                  <c:v>5.443138954520033</c:v>
                </c:pt>
                <c:pt idx="125">
                  <c:v>4.9110798782292377</c:v>
                </c:pt>
                <c:pt idx="126">
                  <c:v>6.7709344546285894</c:v>
                </c:pt>
                <c:pt idx="127">
                  <c:v>6.1429039267515959</c:v>
                </c:pt>
                <c:pt idx="128">
                  <c:v>8.8791565586351435</c:v>
                </c:pt>
                <c:pt idx="129">
                  <c:v>9.7492267149909075</c:v>
                </c:pt>
                <c:pt idx="130">
                  <c:v>9.3632870987039816</c:v>
                </c:pt>
                <c:pt idx="131">
                  <c:v>8.8512254138467483</c:v>
                </c:pt>
                <c:pt idx="132">
                  <c:v>8.7663709212868017</c:v>
                </c:pt>
                <c:pt idx="133">
                  <c:v>10.6778880388557</c:v>
                </c:pt>
                <c:pt idx="134">
                  <c:v>10.298538852055479</c:v>
                </c:pt>
                <c:pt idx="135">
                  <c:v>9.4407404353218851</c:v>
                </c:pt>
                <c:pt idx="136">
                  <c:v>9.9415813607349062</c:v>
                </c:pt>
                <c:pt idx="137">
                  <c:v>9.0217133360328301</c:v>
                </c:pt>
                <c:pt idx="138">
                  <c:v>10.844990267983288</c:v>
                </c:pt>
                <c:pt idx="139">
                  <c:v>9.119053837410263</c:v>
                </c:pt>
                <c:pt idx="140">
                  <c:v>10.681777990507797</c:v>
                </c:pt>
                <c:pt idx="141">
                  <c:v>11.361880597376555</c:v>
                </c:pt>
                <c:pt idx="142">
                  <c:v>10.871962551329259</c:v>
                </c:pt>
                <c:pt idx="143">
                  <c:v>11.353481686491385</c:v>
                </c:pt>
                <c:pt idx="144">
                  <c:v>9.0302677840633585</c:v>
                </c:pt>
                <c:pt idx="145">
                  <c:v>6.196559641416675</c:v>
                </c:pt>
                <c:pt idx="146">
                  <c:v>8.7753023102764782</c:v>
                </c:pt>
                <c:pt idx="147">
                  <c:v>7.2509977937712087</c:v>
                </c:pt>
                <c:pt idx="148">
                  <c:v>10.074429819580891</c:v>
                </c:pt>
                <c:pt idx="149">
                  <c:v>8.1348435750817636</c:v>
                </c:pt>
                <c:pt idx="150">
                  <c:v>9.8176614174128591</c:v>
                </c:pt>
                <c:pt idx="151">
                  <c:v>9.0996104417945745</c:v>
                </c:pt>
                <c:pt idx="152">
                  <c:v>9.5188029373037892</c:v>
                </c:pt>
                <c:pt idx="153">
                  <c:v>13.65467749088779</c:v>
                </c:pt>
                <c:pt idx="154">
                  <c:v>14.466074327739371</c:v>
                </c:pt>
                <c:pt idx="155">
                  <c:v>11.637219019853744</c:v>
                </c:pt>
                <c:pt idx="156">
                  <c:v>13.358849459635399</c:v>
                </c:pt>
                <c:pt idx="157">
                  <c:v>14.87039948302747</c:v>
                </c:pt>
                <c:pt idx="158">
                  <c:v>10.493053214868727</c:v>
                </c:pt>
                <c:pt idx="159">
                  <c:v>10.85991752969805</c:v>
                </c:pt>
                <c:pt idx="160">
                  <c:v>12.997715350569694</c:v>
                </c:pt>
                <c:pt idx="161">
                  <c:v>12.828733582421954</c:v>
                </c:pt>
                <c:pt idx="162">
                  <c:v>14.295791211148538</c:v>
                </c:pt>
                <c:pt idx="163">
                  <c:v>13.928659168878362</c:v>
                </c:pt>
                <c:pt idx="164">
                  <c:v>13.871357052766038</c:v>
                </c:pt>
                <c:pt idx="165">
                  <c:v>15.909130759047104</c:v>
                </c:pt>
                <c:pt idx="166">
                  <c:v>16.458421989469475</c:v>
                </c:pt>
                <c:pt idx="167">
                  <c:v>14.006524039711486</c:v>
                </c:pt>
                <c:pt idx="168">
                  <c:v>11.913711428775242</c:v>
                </c:pt>
                <c:pt idx="169">
                  <c:v>12.875055578538447</c:v>
                </c:pt>
                <c:pt idx="170">
                  <c:v>12.764573970622184</c:v>
                </c:pt>
                <c:pt idx="171">
                  <c:v>15.258083834766984</c:v>
                </c:pt>
                <c:pt idx="172">
                  <c:v>13.734732856543669</c:v>
                </c:pt>
                <c:pt idx="173">
                  <c:v>14.874924949405218</c:v>
                </c:pt>
                <c:pt idx="174">
                  <c:v>13.575226165998922</c:v>
                </c:pt>
                <c:pt idx="175">
                  <c:v>15.207257502429595</c:v>
                </c:pt>
                <c:pt idx="176">
                  <c:v>12.886223430181278</c:v>
                </c:pt>
                <c:pt idx="177">
                  <c:v>13.201447195061467</c:v>
                </c:pt>
                <c:pt idx="178">
                  <c:v>12.384506505123097</c:v>
                </c:pt>
                <c:pt idx="179">
                  <c:v>11.994865985154114</c:v>
                </c:pt>
                <c:pt idx="180">
                  <c:v>13.768721034395606</c:v>
                </c:pt>
                <c:pt idx="181">
                  <c:v>11.631088561588939</c:v>
                </c:pt>
                <c:pt idx="182">
                  <c:v>14.14742097417192</c:v>
                </c:pt>
                <c:pt idx="183">
                  <c:v>10.686233644469352</c:v>
                </c:pt>
                <c:pt idx="184">
                  <c:v>13.476715762572523</c:v>
                </c:pt>
                <c:pt idx="185">
                  <c:v>15.220398485965172</c:v>
                </c:pt>
                <c:pt idx="186">
                  <c:v>14.513754730498039</c:v>
                </c:pt>
                <c:pt idx="187">
                  <c:v>12.151961997568106</c:v>
                </c:pt>
                <c:pt idx="188">
                  <c:v>14.520996418188536</c:v>
                </c:pt>
                <c:pt idx="189">
                  <c:v>13.115795715591171</c:v>
                </c:pt>
                <c:pt idx="190">
                  <c:v>15.158036438484711</c:v>
                </c:pt>
                <c:pt idx="191">
                  <c:v>14.188039332678825</c:v>
                </c:pt>
                <c:pt idx="192">
                  <c:v>13.098206184864349</c:v>
                </c:pt>
                <c:pt idx="193">
                  <c:v>14.352354673766438</c:v>
                </c:pt>
                <c:pt idx="194">
                  <c:v>12.733844728183795</c:v>
                </c:pt>
                <c:pt idx="195">
                  <c:v>13.060321096389485</c:v>
                </c:pt>
                <c:pt idx="196">
                  <c:v>14.769371468557743</c:v>
                </c:pt>
                <c:pt idx="197">
                  <c:v>14.102380007569767</c:v>
                </c:pt>
                <c:pt idx="198">
                  <c:v>14.600126217798396</c:v>
                </c:pt>
                <c:pt idx="199">
                  <c:v>15.377151541064475</c:v>
                </c:pt>
                <c:pt idx="200">
                  <c:v>11.133940249603668</c:v>
                </c:pt>
                <c:pt idx="201">
                  <c:v>13.923188320492887</c:v>
                </c:pt>
                <c:pt idx="202">
                  <c:v>14.207031042121187</c:v>
                </c:pt>
                <c:pt idx="203">
                  <c:v>13.730510937004702</c:v>
                </c:pt>
                <c:pt idx="204">
                  <c:v>14.811622928581755</c:v>
                </c:pt>
                <c:pt idx="205">
                  <c:v>14.605092644007238</c:v>
                </c:pt>
                <c:pt idx="206">
                  <c:v>11.102285089809609</c:v>
                </c:pt>
                <c:pt idx="207">
                  <c:v>10.421240643110913</c:v>
                </c:pt>
                <c:pt idx="208">
                  <c:v>10.247099747485127</c:v>
                </c:pt>
                <c:pt idx="209">
                  <c:v>9.7488775318600762</c:v>
                </c:pt>
                <c:pt idx="210">
                  <c:v>13.983013514108583</c:v>
                </c:pt>
                <c:pt idx="211">
                  <c:v>14.218040060097991</c:v>
                </c:pt>
                <c:pt idx="212">
                  <c:v>9.8789068982665231</c:v>
                </c:pt>
                <c:pt idx="213">
                  <c:v>11.42923734995269</c:v>
                </c:pt>
                <c:pt idx="214">
                  <c:v>13.108387063090175</c:v>
                </c:pt>
                <c:pt idx="215">
                  <c:v>12.529976242154154</c:v>
                </c:pt>
                <c:pt idx="216">
                  <c:v>12.283109208576258</c:v>
                </c:pt>
                <c:pt idx="217">
                  <c:v>12.535771048629561</c:v>
                </c:pt>
                <c:pt idx="218">
                  <c:v>10.923192717288204</c:v>
                </c:pt>
                <c:pt idx="219">
                  <c:v>11.233727578237213</c:v>
                </c:pt>
                <c:pt idx="220">
                  <c:v>10.420584078724161</c:v>
                </c:pt>
                <c:pt idx="221">
                  <c:v>12.081580560539029</c:v>
                </c:pt>
                <c:pt idx="222">
                  <c:v>13.319258069326168</c:v>
                </c:pt>
                <c:pt idx="223">
                  <c:v>12.719168487222655</c:v>
                </c:pt>
                <c:pt idx="224">
                  <c:v>12.721351261939818</c:v>
                </c:pt>
                <c:pt idx="225">
                  <c:v>12.719586693456757</c:v>
                </c:pt>
                <c:pt idx="226">
                  <c:v>12.621697167172329</c:v>
                </c:pt>
                <c:pt idx="227">
                  <c:v>12.683596713077204</c:v>
                </c:pt>
                <c:pt idx="228">
                  <c:v>12.15166205859108</c:v>
                </c:pt>
                <c:pt idx="229">
                  <c:v>10.417872607918339</c:v>
                </c:pt>
                <c:pt idx="230">
                  <c:v>11.93684144330699</c:v>
                </c:pt>
                <c:pt idx="231">
                  <c:v>13.579528130645008</c:v>
                </c:pt>
                <c:pt idx="232">
                  <c:v>11.007408412988507</c:v>
                </c:pt>
                <c:pt idx="233">
                  <c:v>11.879835736778892</c:v>
                </c:pt>
                <c:pt idx="234">
                  <c:v>11.366062744334103</c:v>
                </c:pt>
                <c:pt idx="235">
                  <c:v>11.983242835662857</c:v>
                </c:pt>
                <c:pt idx="236">
                  <c:v>11.366616287315733</c:v>
                </c:pt>
                <c:pt idx="237">
                  <c:v>10.483567529719464</c:v>
                </c:pt>
                <c:pt idx="238">
                  <c:v>10.082083333885144</c:v>
                </c:pt>
                <c:pt idx="239">
                  <c:v>9.9874267681774622</c:v>
                </c:pt>
                <c:pt idx="240">
                  <c:v>11.569551652751779</c:v>
                </c:pt>
                <c:pt idx="241">
                  <c:v>9.5877219539601395</c:v>
                </c:pt>
                <c:pt idx="242">
                  <c:v>10.733312387245954</c:v>
                </c:pt>
                <c:pt idx="243">
                  <c:v>9.4607706288552045</c:v>
                </c:pt>
                <c:pt idx="244">
                  <c:v>11.664897912039091</c:v>
                </c:pt>
                <c:pt idx="245">
                  <c:v>10.161711794898958</c:v>
                </c:pt>
                <c:pt idx="246">
                  <c:v>8.2639358395985489</c:v>
                </c:pt>
                <c:pt idx="247">
                  <c:v>6.3608597966538518</c:v>
                </c:pt>
                <c:pt idx="248">
                  <c:v>6.7798528528348045</c:v>
                </c:pt>
                <c:pt idx="249">
                  <c:v>7.0579804348337714</c:v>
                </c:pt>
                <c:pt idx="250">
                  <c:v>10.151373709922488</c:v>
                </c:pt>
                <c:pt idx="251">
                  <c:v>9.7526671002983996</c:v>
                </c:pt>
                <c:pt idx="252">
                  <c:v>8.4446825776342713</c:v>
                </c:pt>
                <c:pt idx="253">
                  <c:v>9.1311808585435035</c:v>
                </c:pt>
                <c:pt idx="254">
                  <c:v>8.6973955510234493</c:v>
                </c:pt>
                <c:pt idx="255">
                  <c:v>8.4394178771043613</c:v>
                </c:pt>
                <c:pt idx="256">
                  <c:v>9.5232863648651005</c:v>
                </c:pt>
                <c:pt idx="257">
                  <c:v>8.2214758209953445</c:v>
                </c:pt>
                <c:pt idx="258">
                  <c:v>7.448460291450516</c:v>
                </c:pt>
                <c:pt idx="259">
                  <c:v>8.4598438781603331</c:v>
                </c:pt>
                <c:pt idx="260">
                  <c:v>7.9833204930520418</c:v>
                </c:pt>
                <c:pt idx="261">
                  <c:v>8.6622503042023435</c:v>
                </c:pt>
                <c:pt idx="262">
                  <c:v>6.8926001430720021</c:v>
                </c:pt>
                <c:pt idx="263">
                  <c:v>6.9140118241240884</c:v>
                </c:pt>
                <c:pt idx="264">
                  <c:v>6.8930822799185476</c:v>
                </c:pt>
                <c:pt idx="265">
                  <c:v>5.5164563034227774</c:v>
                </c:pt>
                <c:pt idx="266">
                  <c:v>8.4661709105175351</c:v>
                </c:pt>
                <c:pt idx="267">
                  <c:v>6.1571232557326203</c:v>
                </c:pt>
                <c:pt idx="268">
                  <c:v>5.8602223173097867</c:v>
                </c:pt>
                <c:pt idx="269">
                  <c:v>9.0198039750367052</c:v>
                </c:pt>
                <c:pt idx="270">
                  <c:v>8.8486427233085738</c:v>
                </c:pt>
                <c:pt idx="271">
                  <c:v>6.9914652499814753</c:v>
                </c:pt>
                <c:pt idx="272">
                  <c:v>6.9702781861727008</c:v>
                </c:pt>
                <c:pt idx="273">
                  <c:v>2.6246508353121829</c:v>
                </c:pt>
                <c:pt idx="274">
                  <c:v>6.819180945058573</c:v>
                </c:pt>
                <c:pt idx="275">
                  <c:v>2.6000648507984825</c:v>
                </c:pt>
                <c:pt idx="276">
                  <c:v>2.6704134405387445</c:v>
                </c:pt>
                <c:pt idx="277">
                  <c:v>4.3185037324510738</c:v>
                </c:pt>
                <c:pt idx="278">
                  <c:v>4.8720790588262153</c:v>
                </c:pt>
                <c:pt idx="279">
                  <c:v>3.7394991547476111</c:v>
                </c:pt>
                <c:pt idx="280">
                  <c:v>2.7654182559753751</c:v>
                </c:pt>
                <c:pt idx="281">
                  <c:v>6.7395970378557442</c:v>
                </c:pt>
                <c:pt idx="282">
                  <c:v>4.59226006439867</c:v>
                </c:pt>
                <c:pt idx="283">
                  <c:v>2.4683262159991157</c:v>
                </c:pt>
                <c:pt idx="284">
                  <c:v>5.6479374292687314</c:v>
                </c:pt>
                <c:pt idx="285">
                  <c:v>5.5809372163174764</c:v>
                </c:pt>
                <c:pt idx="286">
                  <c:v>5.9889901274433921</c:v>
                </c:pt>
                <c:pt idx="287">
                  <c:v>5.7754749178810201</c:v>
                </c:pt>
                <c:pt idx="288">
                  <c:v>4.4577357389536969</c:v>
                </c:pt>
                <c:pt idx="289">
                  <c:v>3.9159807301625946</c:v>
                </c:pt>
                <c:pt idx="290">
                  <c:v>4.0013693306062965</c:v>
                </c:pt>
                <c:pt idx="291">
                  <c:v>3.6235492960480316</c:v>
                </c:pt>
                <c:pt idx="292">
                  <c:v>2.4272374906292451</c:v>
                </c:pt>
                <c:pt idx="293">
                  <c:v>3.7904937500304596</c:v>
                </c:pt>
                <c:pt idx="294">
                  <c:v>3.7046232021002776</c:v>
                </c:pt>
                <c:pt idx="295">
                  <c:v>3.5322090875386092</c:v>
                </c:pt>
                <c:pt idx="296">
                  <c:v>3.5285764914906603</c:v>
                </c:pt>
                <c:pt idx="297">
                  <c:v>3.6949990820810052</c:v>
                </c:pt>
                <c:pt idx="298">
                  <c:v>3.6496047416858248</c:v>
                </c:pt>
                <c:pt idx="299">
                  <c:v>3.3384288390859629</c:v>
                </c:pt>
                <c:pt idx="300">
                  <c:v>3.3148551905156531</c:v>
                </c:pt>
                <c:pt idx="301">
                  <c:v>2.2187307176576536</c:v>
                </c:pt>
                <c:pt idx="302">
                  <c:v>2.2618093621884623</c:v>
                </c:pt>
                <c:pt idx="303">
                  <c:v>2.5715122309003324</c:v>
                </c:pt>
                <c:pt idx="304">
                  <c:v>2.2481608581485499</c:v>
                </c:pt>
                <c:pt idx="305">
                  <c:v>1.949355352780803</c:v>
                </c:pt>
                <c:pt idx="306">
                  <c:v>1.8123810854696911</c:v>
                </c:pt>
                <c:pt idx="307">
                  <c:v>2.0886013170791355</c:v>
                </c:pt>
                <c:pt idx="308">
                  <c:v>2.1055184492511185</c:v>
                </c:pt>
                <c:pt idx="309">
                  <c:v>2.2569868206166754</c:v>
                </c:pt>
                <c:pt idx="310">
                  <c:v>2.4651464768269382</c:v>
                </c:pt>
                <c:pt idx="311">
                  <c:v>2.4804339845313779</c:v>
                </c:pt>
                <c:pt idx="312">
                  <c:v>1.8503133391304087</c:v>
                </c:pt>
                <c:pt idx="313">
                  <c:v>2.5331981946727398</c:v>
                </c:pt>
                <c:pt idx="314">
                  <c:v>3.1438340996428566</c:v>
                </c:pt>
                <c:pt idx="315">
                  <c:v>3.331091273277667</c:v>
                </c:pt>
                <c:pt idx="316">
                  <c:v>2.8829052052529227</c:v>
                </c:pt>
                <c:pt idx="317">
                  <c:v>2.908986473445196</c:v>
                </c:pt>
                <c:pt idx="318">
                  <c:v>2.3893536615740061</c:v>
                </c:pt>
                <c:pt idx="319">
                  <c:v>2.0553012915355877</c:v>
                </c:pt>
                <c:pt idx="320">
                  <c:v>2.6237614520599339</c:v>
                </c:pt>
                <c:pt idx="321">
                  <c:v>1.8156267196362028</c:v>
                </c:pt>
                <c:pt idx="322">
                  <c:v>1.6484345372722786</c:v>
                </c:pt>
                <c:pt idx="323">
                  <c:v>1.8619646560784366</c:v>
                </c:pt>
                <c:pt idx="324">
                  <c:v>2.195142382933331</c:v>
                </c:pt>
                <c:pt idx="325">
                  <c:v>1.3101348686664032</c:v>
                </c:pt>
                <c:pt idx="326">
                  <c:v>2.0110842934583348</c:v>
                </c:pt>
                <c:pt idx="327">
                  <c:v>1.917409054901793</c:v>
                </c:pt>
                <c:pt idx="328">
                  <c:v>1.5079235543004634</c:v>
                </c:pt>
                <c:pt idx="329">
                  <c:v>1.5190833421047665</c:v>
                </c:pt>
                <c:pt idx="330">
                  <c:v>1.3615242820786759</c:v>
                </c:pt>
                <c:pt idx="331">
                  <c:v>1.0866317425272969</c:v>
                </c:pt>
                <c:pt idx="332">
                  <c:v>1.134360443335553</c:v>
                </c:pt>
                <c:pt idx="333">
                  <c:v>0.87325859426570518</c:v>
                </c:pt>
                <c:pt idx="334">
                  <c:v>1.0077747494890672</c:v>
                </c:pt>
                <c:pt idx="335">
                  <c:v>1.7418883088404287</c:v>
                </c:pt>
                <c:pt idx="336">
                  <c:v>1.4878237497897353</c:v>
                </c:pt>
                <c:pt idx="337">
                  <c:v>1.405209613405217</c:v>
                </c:pt>
                <c:pt idx="338">
                  <c:v>1.5405758461346615</c:v>
                </c:pt>
                <c:pt idx="339">
                  <c:v>1.1418502056586513</c:v>
                </c:pt>
                <c:pt idx="340">
                  <c:v>0.97942188000390462</c:v>
                </c:pt>
                <c:pt idx="341">
                  <c:v>0.28640356187185173</c:v>
                </c:pt>
                <c:pt idx="342">
                  <c:v>0.49532553381932393</c:v>
                </c:pt>
                <c:pt idx="343">
                  <c:v>2.5985289395597692E-2</c:v>
                </c:pt>
                <c:pt idx="344">
                  <c:v>0.27883041958510385</c:v>
                </c:pt>
                <c:pt idx="345">
                  <c:v>0.66691221721951599</c:v>
                </c:pt>
                <c:pt idx="346">
                  <c:v>1.0744299065997325</c:v>
                </c:pt>
                <c:pt idx="347">
                  <c:v>0.86765582901265037</c:v>
                </c:pt>
                <c:pt idx="348">
                  <c:v>0.996558102878074</c:v>
                </c:pt>
                <c:pt idx="349">
                  <c:v>0.11662173090509083</c:v>
                </c:pt>
                <c:pt idx="350">
                  <c:v>0</c:v>
                </c:pt>
                <c:pt idx="351">
                  <c:v>9.7145207978737089E-3</c:v>
                </c:pt>
                <c:pt idx="352">
                  <c:v>-1.0919149009991536</c:v>
                </c:pt>
                <c:pt idx="353">
                  <c:v>-9.9966813012699343E-2</c:v>
                </c:pt>
                <c:pt idx="354">
                  <c:v>-1.1139396660631271</c:v>
                </c:pt>
                <c:pt idx="355">
                  <c:v>-0.92848920495839116</c:v>
                </c:pt>
                <c:pt idx="356">
                  <c:v>0.43008063676236613</c:v>
                </c:pt>
                <c:pt idx="357">
                  <c:v>0.49032874005601873</c:v>
                </c:pt>
                <c:pt idx="358">
                  <c:v>0.66085979065124867</c:v>
                </c:pt>
                <c:pt idx="359">
                  <c:v>1.0090103451221841</c:v>
                </c:pt>
                <c:pt idx="360">
                  <c:v>0.72728771315543028</c:v>
                </c:pt>
                <c:pt idx="361">
                  <c:v>1.3777039767006272</c:v>
                </c:pt>
                <c:pt idx="362">
                  <c:v>1.2097072275535758</c:v>
                </c:pt>
                <c:pt idx="363">
                  <c:v>1.4857347048640865</c:v>
                </c:pt>
                <c:pt idx="364">
                  <c:v>1.3813276901100233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775616"/>
        <c:axId val="205777536"/>
      </c:scatterChart>
      <c:valAx>
        <c:axId val="20577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HSC-TURC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777536"/>
        <c:crosses val="autoZero"/>
        <c:crossBetween val="midCat"/>
      </c:valAx>
      <c:valAx>
        <c:axId val="20577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5775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435318</xdr:colOff>
      <xdr:row>2</xdr:row>
      <xdr:rowOff>130095</xdr:rowOff>
    </xdr:from>
    <xdr:to>
      <xdr:col>27</xdr:col>
      <xdr:colOff>415335</xdr:colOff>
      <xdr:row>13</xdr:row>
      <xdr:rowOff>139061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484164</xdr:colOff>
      <xdr:row>2</xdr:row>
      <xdr:rowOff>74270</xdr:rowOff>
    </xdr:from>
    <xdr:to>
      <xdr:col>27</xdr:col>
      <xdr:colOff>464181</xdr:colOff>
      <xdr:row>13</xdr:row>
      <xdr:rowOff>83236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276225</xdr:colOff>
      <xdr:row>16</xdr:row>
      <xdr:rowOff>166687</xdr:rowOff>
    </xdr:from>
    <xdr:to>
      <xdr:col>64</xdr:col>
      <xdr:colOff>581025</xdr:colOff>
      <xdr:row>31</xdr:row>
      <xdr:rowOff>42862</xdr:rowOff>
    </xdr:to>
    <xdr:graphicFrame macro="">
      <xdr:nvGraphicFramePr>
        <xdr:cNvPr id="3" name="Grafi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67</xdr:col>
      <xdr:colOff>71275</xdr:colOff>
      <xdr:row>19</xdr:row>
      <xdr:rowOff>19439</xdr:rowOff>
    </xdr:from>
    <xdr:to>
      <xdr:col>73</xdr:col>
      <xdr:colOff>414175</xdr:colOff>
      <xdr:row>33</xdr:row>
      <xdr:rowOff>3369</xdr:rowOff>
    </xdr:to>
    <xdr:graphicFrame macro="">
      <xdr:nvGraphicFramePr>
        <xdr:cNvPr id="6" name="Grafi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59</xdr:col>
      <xdr:colOff>76200</xdr:colOff>
      <xdr:row>1</xdr:row>
      <xdr:rowOff>100012</xdr:rowOff>
    </xdr:from>
    <xdr:to>
      <xdr:col>66</xdr:col>
      <xdr:colOff>381000</xdr:colOff>
      <xdr:row>15</xdr:row>
      <xdr:rowOff>157162</xdr:rowOff>
    </xdr:to>
    <xdr:graphicFrame macro="">
      <xdr:nvGraphicFramePr>
        <xdr:cNvPr id="2" name="Grafi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66</xdr:col>
      <xdr:colOff>542343</xdr:colOff>
      <xdr:row>1</xdr:row>
      <xdr:rowOff>120325</xdr:rowOff>
    </xdr:from>
    <xdr:to>
      <xdr:col>74</xdr:col>
      <xdr:colOff>388776</xdr:colOff>
      <xdr:row>17</xdr:row>
      <xdr:rowOff>155510</xdr:rowOff>
    </xdr:to>
    <xdr:graphicFrame macro="">
      <xdr:nvGraphicFramePr>
        <xdr:cNvPr id="4" name="Grafik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147083</xdr:colOff>
      <xdr:row>32</xdr:row>
      <xdr:rowOff>23129</xdr:rowOff>
    </xdr:from>
    <xdr:to>
      <xdr:col>67</xdr:col>
      <xdr:colOff>298060</xdr:colOff>
      <xdr:row>56</xdr:row>
      <xdr:rowOff>0</xdr:rowOff>
    </xdr:to>
    <xdr:graphicFrame macro="">
      <xdr:nvGraphicFramePr>
        <xdr:cNvPr id="5" name="Grafi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337626</xdr:colOff>
      <xdr:row>1</xdr:row>
      <xdr:rowOff>144051</xdr:rowOff>
    </xdr:from>
    <xdr:to>
      <xdr:col>27</xdr:col>
      <xdr:colOff>317643</xdr:colOff>
      <xdr:row>12</xdr:row>
      <xdr:rowOff>194885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533011</xdr:colOff>
      <xdr:row>2</xdr:row>
      <xdr:rowOff>206852</xdr:rowOff>
    </xdr:from>
    <xdr:to>
      <xdr:col>27</xdr:col>
      <xdr:colOff>513028</xdr:colOff>
      <xdr:row>13</xdr:row>
      <xdr:rowOff>215818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351581</xdr:colOff>
      <xdr:row>1</xdr:row>
      <xdr:rowOff>164985</xdr:rowOff>
    </xdr:from>
    <xdr:to>
      <xdr:col>27</xdr:col>
      <xdr:colOff>331598</xdr:colOff>
      <xdr:row>12</xdr:row>
      <xdr:rowOff>215819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323670</xdr:colOff>
      <xdr:row>2</xdr:row>
      <xdr:rowOff>95205</xdr:rowOff>
    </xdr:from>
    <xdr:to>
      <xdr:col>27</xdr:col>
      <xdr:colOff>303687</xdr:colOff>
      <xdr:row>13</xdr:row>
      <xdr:rowOff>104171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407406</xdr:colOff>
      <xdr:row>1</xdr:row>
      <xdr:rowOff>178941</xdr:rowOff>
    </xdr:from>
    <xdr:to>
      <xdr:col>27</xdr:col>
      <xdr:colOff>387423</xdr:colOff>
      <xdr:row>12</xdr:row>
      <xdr:rowOff>229775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414384</xdr:colOff>
      <xdr:row>2</xdr:row>
      <xdr:rowOff>25425</xdr:rowOff>
    </xdr:from>
    <xdr:to>
      <xdr:col>27</xdr:col>
      <xdr:colOff>394401</xdr:colOff>
      <xdr:row>13</xdr:row>
      <xdr:rowOff>34391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337626</xdr:colOff>
      <xdr:row>2</xdr:row>
      <xdr:rowOff>11468</xdr:rowOff>
    </xdr:from>
    <xdr:to>
      <xdr:col>27</xdr:col>
      <xdr:colOff>317643</xdr:colOff>
      <xdr:row>13</xdr:row>
      <xdr:rowOff>20434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421362</xdr:colOff>
      <xdr:row>2</xdr:row>
      <xdr:rowOff>32402</xdr:rowOff>
    </xdr:from>
    <xdr:to>
      <xdr:col>27</xdr:col>
      <xdr:colOff>401379</xdr:colOff>
      <xdr:row>13</xdr:row>
      <xdr:rowOff>41368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F4" sqref="F4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67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3" t="s">
        <v>7</v>
      </c>
      <c r="P2" s="140" t="s">
        <v>33</v>
      </c>
      <c r="Q2" s="142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3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2008</v>
      </c>
      <c r="H4" s="46">
        <v>1</v>
      </c>
      <c r="I4" s="46">
        <v>1</v>
      </c>
      <c r="J4" s="46">
        <v>1</v>
      </c>
      <c r="K4" s="119">
        <v>3.4</v>
      </c>
      <c r="L4" s="119">
        <v>-10.4</v>
      </c>
      <c r="M4" s="54">
        <f>(K4+L4)/2</f>
        <v>-3.5</v>
      </c>
      <c r="N4" s="36">
        <v>63.5</v>
      </c>
      <c r="O4" s="55">
        <f>((Q4)/(0.16*(K4-(L4))^0.5))</f>
        <v>12.088174440757802</v>
      </c>
      <c r="P4" s="56">
        <f>0.16*((K4-(L4))^1/2)*O4</f>
        <v>13.345344582596615</v>
      </c>
      <c r="Q4" s="120">
        <v>7.1848919999999996</v>
      </c>
      <c r="R4" s="11">
        <f>0.0023*0.408*O4*SQRT(K4-L4)*(M4+17.8)</f>
        <v>0.60259329959399988</v>
      </c>
      <c r="S4" s="35">
        <f>0.31*(IF(N4&gt;50,1,(1+(50-N4)/70)))*(P4+2.09)*((M4/(M4+15)))</f>
        <v>-1.456291206271072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2008</v>
      </c>
      <c r="H5" s="46">
        <v>1</v>
      </c>
      <c r="I5" s="46">
        <f t="shared" ref="I5:J20" si="0">I4+1</f>
        <v>2</v>
      </c>
      <c r="J5" s="46">
        <f>J4+1</f>
        <v>2</v>
      </c>
      <c r="K5" s="119">
        <v>7.6</v>
      </c>
      <c r="L5" s="119">
        <v>-4.2</v>
      </c>
      <c r="M5" s="54">
        <f t="shared" ref="M5:M68" si="1">(K5+L5)/2</f>
        <v>1.6999999999999997</v>
      </c>
      <c r="N5" s="36">
        <v>76</v>
      </c>
      <c r="O5" s="55">
        <f t="shared" ref="O5:O68" si="2">((Q5)/(0.16*(K5-(L5))^0.5))</f>
        <v>10.924237311353091</v>
      </c>
      <c r="P5" s="56">
        <f t="shared" ref="P5:P68" si="3">0.16*((K5-L5)^1/2)*O5</f>
        <v>10.312480021917318</v>
      </c>
      <c r="Q5" s="120">
        <v>6.0041579999999994</v>
      </c>
      <c r="R5" s="11">
        <f t="shared" ref="R5:R68" si="4">0.0023*0.408*O5*(K5-L5)^0.5*(M5+17.8)</f>
        <v>0.68668054006500001</v>
      </c>
      <c r="S5" s="35">
        <f t="shared" ref="S5:S67" si="5">0.31*(IF(N5&gt;50,1,(1+(50-N5)/70)))*(P5+2.09)*((M5/(M5+15)))</f>
        <v>0.3913836509910435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2008</v>
      </c>
      <c r="H6" s="46">
        <v>1</v>
      </c>
      <c r="I6" s="46">
        <f t="shared" si="0"/>
        <v>3</v>
      </c>
      <c r="J6" s="46">
        <f t="shared" si="0"/>
        <v>3</v>
      </c>
      <c r="K6" s="119">
        <v>7.8</v>
      </c>
      <c r="L6" s="119">
        <v>-7.4</v>
      </c>
      <c r="M6" s="54">
        <f t="shared" si="1"/>
        <v>0.19999999999999973</v>
      </c>
      <c r="N6" s="36">
        <v>71</v>
      </c>
      <c r="O6" s="55">
        <f t="shared" si="2"/>
        <v>8.5781184348605155</v>
      </c>
      <c r="P6" s="56">
        <f t="shared" si="3"/>
        <v>10.430992016790386</v>
      </c>
      <c r="Q6" s="120">
        <v>5.3509859999999998</v>
      </c>
      <c r="R6" s="11">
        <f t="shared" si="4"/>
        <v>0.56490359201999985</v>
      </c>
      <c r="S6" s="35">
        <f t="shared" si="5"/>
        <v>5.1072467436908089E-2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2008</v>
      </c>
      <c r="H7" s="46">
        <v>1</v>
      </c>
      <c r="I7" s="46">
        <f t="shared" si="0"/>
        <v>4</v>
      </c>
      <c r="J7" s="46">
        <f t="shared" si="0"/>
        <v>4</v>
      </c>
      <c r="K7" s="119">
        <v>7.4</v>
      </c>
      <c r="L7" s="119">
        <v>-0.8</v>
      </c>
      <c r="M7" s="54">
        <f t="shared" si="1"/>
        <v>3.3000000000000003</v>
      </c>
      <c r="N7" s="36">
        <v>57.5</v>
      </c>
      <c r="O7" s="55">
        <f t="shared" si="2"/>
        <v>9.8696058133068796</v>
      </c>
      <c r="P7" s="56">
        <f t="shared" si="3"/>
        <v>6.4744614135293146</v>
      </c>
      <c r="Q7" s="120">
        <v>4.52196</v>
      </c>
      <c r="R7" s="11">
        <f t="shared" si="4"/>
        <v>0.55959933293999997</v>
      </c>
      <c r="S7" s="35">
        <f t="shared" si="5"/>
        <v>0.47876743311696662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2008</v>
      </c>
      <c r="H8" s="46">
        <v>1</v>
      </c>
      <c r="I8" s="46">
        <f t="shared" si="0"/>
        <v>5</v>
      </c>
      <c r="J8" s="46">
        <f t="shared" si="0"/>
        <v>5</v>
      </c>
      <c r="K8" s="119">
        <v>6.4</v>
      </c>
      <c r="L8" s="119">
        <v>-0.6</v>
      </c>
      <c r="M8" s="54">
        <f t="shared" si="1"/>
        <v>2.9000000000000004</v>
      </c>
      <c r="N8" s="36">
        <v>83.5</v>
      </c>
      <c r="O8" s="55">
        <f t="shared" si="2"/>
        <v>19.287172715967419</v>
      </c>
      <c r="P8" s="56">
        <f t="shared" si="3"/>
        <v>10.800816720941755</v>
      </c>
      <c r="Q8" s="120">
        <v>8.16465</v>
      </c>
      <c r="R8" s="11">
        <f t="shared" si="4"/>
        <v>0.99123341557500011</v>
      </c>
      <c r="S8" s="35">
        <f t="shared" si="5"/>
        <v>0.64742146548193513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2008</v>
      </c>
      <c r="H9" s="46">
        <v>1</v>
      </c>
      <c r="I9" s="46">
        <f t="shared" si="0"/>
        <v>6</v>
      </c>
      <c r="J9" s="46">
        <f t="shared" si="0"/>
        <v>6</v>
      </c>
      <c r="K9" s="119">
        <v>6.8</v>
      </c>
      <c r="L9" s="119">
        <v>-4.4000000000000004</v>
      </c>
      <c r="M9" s="54">
        <f t="shared" si="1"/>
        <v>1.1999999999999997</v>
      </c>
      <c r="N9" s="36">
        <v>93.5</v>
      </c>
      <c r="O9" s="55">
        <f t="shared" si="2"/>
        <v>15.107099477860874</v>
      </c>
      <c r="P9" s="56">
        <f t="shared" si="3"/>
        <v>13.535961132163342</v>
      </c>
      <c r="Q9" s="120">
        <v>8.0892839999999993</v>
      </c>
      <c r="R9" s="11">
        <f t="shared" si="4"/>
        <v>0.90142936253999983</v>
      </c>
      <c r="S9" s="35">
        <f t="shared" si="5"/>
        <v>0.35881836673856554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2008</v>
      </c>
      <c r="H10" s="46">
        <v>1</v>
      </c>
      <c r="I10" s="46">
        <f t="shared" si="0"/>
        <v>7</v>
      </c>
      <c r="J10" s="46">
        <f t="shared" si="0"/>
        <v>7</v>
      </c>
      <c r="K10" s="119">
        <v>5.4</v>
      </c>
      <c r="L10" s="119">
        <v>-8.6</v>
      </c>
      <c r="M10" s="54">
        <f t="shared" si="1"/>
        <v>-1.5999999999999996</v>
      </c>
      <c r="N10" s="36">
        <v>85.5</v>
      </c>
      <c r="O10" s="55">
        <f t="shared" si="2"/>
        <v>7.7002757793496261</v>
      </c>
      <c r="P10" s="56">
        <f t="shared" si="3"/>
        <v>8.6243088728715822</v>
      </c>
      <c r="Q10" s="120">
        <v>4.6098869999999996</v>
      </c>
      <c r="R10" s="11">
        <f t="shared" si="4"/>
        <v>0.43799919353099998</v>
      </c>
      <c r="S10" s="35">
        <f t="shared" si="5"/>
        <v>-0.39658934335405249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2008</v>
      </c>
      <c r="H11" s="46">
        <v>1</v>
      </c>
      <c r="I11" s="46">
        <f t="shared" si="0"/>
        <v>8</v>
      </c>
      <c r="J11" s="46">
        <f t="shared" si="0"/>
        <v>8</v>
      </c>
      <c r="K11" s="119">
        <v>0.2</v>
      </c>
      <c r="L11" s="119">
        <v>-9.6</v>
      </c>
      <c r="M11" s="54">
        <f t="shared" si="1"/>
        <v>-4.7</v>
      </c>
      <c r="N11" s="36">
        <v>65</v>
      </c>
      <c r="O11" s="55">
        <f t="shared" si="2"/>
        <v>15.347675819294118</v>
      </c>
      <c r="P11" s="56">
        <f t="shared" si="3"/>
        <v>12.032577842326587</v>
      </c>
      <c r="Q11" s="120">
        <v>7.6873319999999996</v>
      </c>
      <c r="R11" s="11">
        <f t="shared" si="4"/>
        <v>0.59062924855799992</v>
      </c>
      <c r="S11" s="35">
        <f t="shared" si="5"/>
        <v>-1.9977277588611491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2008</v>
      </c>
      <c r="H12" s="46">
        <v>1</v>
      </c>
      <c r="I12" s="46">
        <f t="shared" si="0"/>
        <v>9</v>
      </c>
      <c r="J12" s="46">
        <f t="shared" si="0"/>
        <v>9</v>
      </c>
      <c r="K12" s="119">
        <v>-2.2000000000000002</v>
      </c>
      <c r="L12" s="119">
        <v>-6.4</v>
      </c>
      <c r="M12" s="54">
        <f t="shared" si="1"/>
        <v>-4.3000000000000007</v>
      </c>
      <c r="N12" s="36">
        <v>79</v>
      </c>
      <c r="O12" s="55">
        <f t="shared" si="2"/>
        <v>24.899632908122626</v>
      </c>
      <c r="P12" s="56">
        <f t="shared" si="3"/>
        <v>8.3662766571292035</v>
      </c>
      <c r="Q12" s="120">
        <v>8.16465</v>
      </c>
      <c r="R12" s="11">
        <f t="shared" si="4"/>
        <v>0.6464565753749999</v>
      </c>
      <c r="S12" s="35">
        <f t="shared" si="5"/>
        <v>-1.3026370826124516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2008</v>
      </c>
      <c r="H13" s="46">
        <v>1</v>
      </c>
      <c r="I13" s="46">
        <f t="shared" si="0"/>
        <v>10</v>
      </c>
      <c r="J13" s="46">
        <f t="shared" si="0"/>
        <v>10</v>
      </c>
      <c r="K13" s="119">
        <v>-1</v>
      </c>
      <c r="L13" s="119">
        <v>-9.1999999999999993</v>
      </c>
      <c r="M13" s="54">
        <f t="shared" si="1"/>
        <v>-5.0999999999999996</v>
      </c>
      <c r="N13" s="36">
        <v>62</v>
      </c>
      <c r="O13" s="55">
        <f t="shared" si="2"/>
        <v>18.807082188690337</v>
      </c>
      <c r="P13" s="56">
        <f t="shared" si="3"/>
        <v>12.33744591578086</v>
      </c>
      <c r="Q13" s="120">
        <v>8.6168460000000007</v>
      </c>
      <c r="R13" s="11">
        <f t="shared" si="4"/>
        <v>0.64183008273300013</v>
      </c>
      <c r="S13" s="35">
        <f t="shared" si="5"/>
        <v>-2.3040193932171249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2008</v>
      </c>
      <c r="H14" s="46">
        <v>1</v>
      </c>
      <c r="I14" s="46">
        <f t="shared" si="0"/>
        <v>11</v>
      </c>
      <c r="J14" s="46">
        <f t="shared" si="0"/>
        <v>11</v>
      </c>
      <c r="K14" s="119">
        <v>4.4000000000000004</v>
      </c>
      <c r="L14" s="119">
        <v>-10.6</v>
      </c>
      <c r="M14" s="54">
        <f t="shared" si="1"/>
        <v>-3.0999999999999996</v>
      </c>
      <c r="N14" s="36">
        <v>64</v>
      </c>
      <c r="O14" s="55">
        <f t="shared" si="2"/>
        <v>15.283750847512652</v>
      </c>
      <c r="P14" s="56">
        <f t="shared" si="3"/>
        <v>18.340501017015182</v>
      </c>
      <c r="Q14" s="120">
        <v>9.4709939999999992</v>
      </c>
      <c r="R14" s="11">
        <f t="shared" si="4"/>
        <v>0.81654648320699996</v>
      </c>
      <c r="S14" s="35">
        <f t="shared" si="5"/>
        <v>-1.6498917207858477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2008</v>
      </c>
      <c r="H15" s="46">
        <v>1</v>
      </c>
      <c r="I15" s="46">
        <f t="shared" si="0"/>
        <v>12</v>
      </c>
      <c r="J15" s="46">
        <f t="shared" si="0"/>
        <v>12</v>
      </c>
      <c r="K15" s="119">
        <v>5.2</v>
      </c>
      <c r="L15" s="119">
        <v>-11.4</v>
      </c>
      <c r="M15" s="54">
        <f t="shared" si="1"/>
        <v>-3.1</v>
      </c>
      <c r="N15" s="36">
        <v>88</v>
      </c>
      <c r="O15" s="55">
        <f t="shared" si="2"/>
        <v>12.765448314123066</v>
      </c>
      <c r="P15" s="56">
        <f t="shared" si="3"/>
        <v>16.952515361155434</v>
      </c>
      <c r="Q15" s="120">
        <v>8.3216624999999986</v>
      </c>
      <c r="R15" s="11">
        <f t="shared" si="4"/>
        <v>0.71745629326874993</v>
      </c>
      <c r="S15" s="35">
        <f t="shared" si="5"/>
        <v>-1.5378031312664178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2008</v>
      </c>
      <c r="H16" s="46">
        <v>1</v>
      </c>
      <c r="I16" s="46">
        <f t="shared" si="0"/>
        <v>13</v>
      </c>
      <c r="J16" s="46">
        <f t="shared" si="0"/>
        <v>13</v>
      </c>
      <c r="K16" s="119">
        <v>4.8</v>
      </c>
      <c r="L16" s="119">
        <v>-10.199999999999999</v>
      </c>
      <c r="M16" s="54">
        <f t="shared" si="1"/>
        <v>-2.6999999999999997</v>
      </c>
      <c r="N16" s="36">
        <v>78.5</v>
      </c>
      <c r="O16" s="55">
        <f t="shared" si="2"/>
        <v>14.797265409395539</v>
      </c>
      <c r="P16" s="56">
        <f t="shared" si="3"/>
        <v>17.756718491274647</v>
      </c>
      <c r="Q16" s="120">
        <v>9.16953</v>
      </c>
      <c r="R16" s="11">
        <f t="shared" si="4"/>
        <v>0.81206733109499996</v>
      </c>
      <c r="S16" s="35">
        <f t="shared" si="5"/>
        <v>-1.3505449900160063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2008</v>
      </c>
      <c r="H17" s="46">
        <v>1</v>
      </c>
      <c r="I17" s="46">
        <f t="shared" si="0"/>
        <v>14</v>
      </c>
      <c r="J17" s="46">
        <f t="shared" si="0"/>
        <v>14</v>
      </c>
      <c r="K17" s="119">
        <v>5.6</v>
      </c>
      <c r="L17" s="119">
        <v>-12.2</v>
      </c>
      <c r="M17" s="54">
        <f t="shared" si="1"/>
        <v>-3.3</v>
      </c>
      <c r="N17" s="36">
        <v>74</v>
      </c>
      <c r="O17" s="55">
        <f t="shared" si="2"/>
        <v>11.68567693515871</v>
      </c>
      <c r="P17" s="56">
        <f t="shared" si="3"/>
        <v>16.640403955665999</v>
      </c>
      <c r="Q17" s="120">
        <v>7.8883079999999994</v>
      </c>
      <c r="R17" s="11">
        <f t="shared" si="4"/>
        <v>0.67084143308999988</v>
      </c>
      <c r="S17" s="35">
        <f t="shared" si="5"/>
        <v>-1.6377096792005399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2008</v>
      </c>
      <c r="H18" s="46">
        <v>1</v>
      </c>
      <c r="I18" s="46">
        <f t="shared" si="0"/>
        <v>15</v>
      </c>
      <c r="J18" s="46">
        <f t="shared" si="0"/>
        <v>15</v>
      </c>
      <c r="K18" s="119">
        <v>6.2</v>
      </c>
      <c r="L18" s="119">
        <v>-13</v>
      </c>
      <c r="M18" s="54">
        <f t="shared" si="1"/>
        <v>-3.4</v>
      </c>
      <c r="N18" s="36">
        <v>72.5</v>
      </c>
      <c r="O18" s="55">
        <f t="shared" si="2"/>
        <v>8.994092209637607</v>
      </c>
      <c r="P18" s="56">
        <f t="shared" si="3"/>
        <v>13.814925634003364</v>
      </c>
      <c r="Q18" s="120">
        <v>6.3056219999999996</v>
      </c>
      <c r="R18" s="11">
        <f t="shared" si="4"/>
        <v>0.53254761163199993</v>
      </c>
      <c r="S18" s="35">
        <f t="shared" si="5"/>
        <v>-1.4451544498482365</v>
      </c>
    </row>
    <row r="19" spans="2:22" ht="18.5" x14ac:dyDescent="0.45">
      <c r="G19" s="59">
        <v>2008</v>
      </c>
      <c r="H19" s="46">
        <v>1</v>
      </c>
      <c r="I19" s="46">
        <f t="shared" si="0"/>
        <v>16</v>
      </c>
      <c r="J19" s="46">
        <f t="shared" si="0"/>
        <v>16</v>
      </c>
      <c r="K19" s="119">
        <v>5</v>
      </c>
      <c r="L19" s="119">
        <v>-11.4</v>
      </c>
      <c r="M19" s="54">
        <f t="shared" si="1"/>
        <v>-3.2</v>
      </c>
      <c r="N19" s="36">
        <v>68.5</v>
      </c>
      <c r="O19" s="55">
        <f t="shared" si="2"/>
        <v>13.14352945666173</v>
      </c>
      <c r="P19" s="56">
        <f t="shared" si="3"/>
        <v>17.244310647140189</v>
      </c>
      <c r="Q19" s="120">
        <v>8.5163580000000003</v>
      </c>
      <c r="R19" s="11">
        <f t="shared" si="4"/>
        <v>0.72924721918200008</v>
      </c>
      <c r="S19" s="35">
        <f t="shared" si="5"/>
        <v>-1.6253928950816157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2008</v>
      </c>
      <c r="H20" s="46">
        <v>1</v>
      </c>
      <c r="I20" s="46">
        <f t="shared" si="0"/>
        <v>17</v>
      </c>
      <c r="J20" s="46">
        <f t="shared" si="0"/>
        <v>17</v>
      </c>
      <c r="K20" s="119">
        <v>7</v>
      </c>
      <c r="L20" s="119">
        <v>-10.199999999999999</v>
      </c>
      <c r="M20" s="54">
        <f t="shared" si="1"/>
        <v>-1.5999999999999996</v>
      </c>
      <c r="N20" s="36">
        <v>54.5</v>
      </c>
      <c r="O20" s="55">
        <f t="shared" si="2"/>
        <v>12.947803840841443</v>
      </c>
      <c r="P20" s="56">
        <f t="shared" si="3"/>
        <v>17.816178084997823</v>
      </c>
      <c r="Q20" s="120">
        <v>8.5917239999999993</v>
      </c>
      <c r="R20" s="11">
        <f t="shared" si="4"/>
        <v>0.81632547241200004</v>
      </c>
      <c r="S20" s="35">
        <f t="shared" si="5"/>
        <v>-0.7368256962805162</v>
      </c>
    </row>
    <row r="21" spans="2:22" ht="18.5" x14ac:dyDescent="0.45">
      <c r="B21" s="24"/>
      <c r="G21" s="59">
        <v>2008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19">
        <v>8</v>
      </c>
      <c r="L21" s="119">
        <v>-10.4</v>
      </c>
      <c r="M21" s="54">
        <f t="shared" si="1"/>
        <v>-1.2000000000000002</v>
      </c>
      <c r="N21" s="36">
        <v>61</v>
      </c>
      <c r="O21" s="55">
        <f t="shared" si="2"/>
        <v>10.798099701282629</v>
      </c>
      <c r="P21" s="56">
        <f t="shared" si="3"/>
        <v>15.89480276028803</v>
      </c>
      <c r="Q21" s="120">
        <v>7.41099</v>
      </c>
      <c r="R21" s="11">
        <f t="shared" si="4"/>
        <v>0.72152657540999998</v>
      </c>
      <c r="S21" s="35">
        <f t="shared" si="5"/>
        <v>-0.48480772658167742</v>
      </c>
    </row>
    <row r="22" spans="2:22" ht="18.5" x14ac:dyDescent="0.45">
      <c r="C22" s="13"/>
      <c r="G22" s="59">
        <v>2008</v>
      </c>
      <c r="H22" s="46">
        <v>1</v>
      </c>
      <c r="I22" s="46">
        <f t="shared" si="6"/>
        <v>19</v>
      </c>
      <c r="J22" s="46">
        <f t="shared" si="6"/>
        <v>19</v>
      </c>
      <c r="K22" s="119">
        <v>8.1999999999999993</v>
      </c>
      <c r="L22" s="119">
        <v>-10.199999999999999</v>
      </c>
      <c r="M22" s="54">
        <f t="shared" si="1"/>
        <v>-1</v>
      </c>
      <c r="N22" s="36">
        <v>69</v>
      </c>
      <c r="O22" s="55">
        <f t="shared" si="2"/>
        <v>13.067530824942027</v>
      </c>
      <c r="P22" s="56">
        <f t="shared" si="3"/>
        <v>19.235405374314663</v>
      </c>
      <c r="Q22" s="120">
        <v>8.9685539999999992</v>
      </c>
      <c r="R22" s="11">
        <f t="shared" si="4"/>
        <v>0.8836895627279997</v>
      </c>
      <c r="S22" s="35">
        <f t="shared" si="5"/>
        <v>-0.47220540471696748</v>
      </c>
    </row>
    <row r="23" spans="2:22" ht="18.5" x14ac:dyDescent="0.45">
      <c r="B23" s="14"/>
      <c r="C23" s="14"/>
      <c r="D23" s="14"/>
      <c r="E23" s="14"/>
      <c r="G23" s="59">
        <v>2008</v>
      </c>
      <c r="H23" s="46">
        <v>1</v>
      </c>
      <c r="I23" s="46">
        <f t="shared" si="6"/>
        <v>20</v>
      </c>
      <c r="J23" s="46">
        <f t="shared" si="6"/>
        <v>20</v>
      </c>
      <c r="K23" s="119">
        <v>8.1999999999999993</v>
      </c>
      <c r="L23" s="119">
        <v>-10</v>
      </c>
      <c r="M23" s="54">
        <f t="shared" si="1"/>
        <v>-0.90000000000000036</v>
      </c>
      <c r="N23" s="36">
        <v>82</v>
      </c>
      <c r="O23" s="55">
        <f t="shared" si="2"/>
        <v>13.80161162769947</v>
      </c>
      <c r="P23" s="56">
        <f t="shared" si="3"/>
        <v>20.095146529930428</v>
      </c>
      <c r="Q23" s="120">
        <v>9.42075</v>
      </c>
      <c r="R23" s="11">
        <f t="shared" si="4"/>
        <v>0.93377060887499985</v>
      </c>
      <c r="S23" s="35">
        <f t="shared" si="5"/>
        <v>-0.43898268665607032</v>
      </c>
    </row>
    <row r="24" spans="2:22" ht="18.5" x14ac:dyDescent="0.45">
      <c r="G24" s="59">
        <v>2008</v>
      </c>
      <c r="H24" s="46">
        <v>1</v>
      </c>
      <c r="I24" s="46">
        <f t="shared" si="6"/>
        <v>21</v>
      </c>
      <c r="J24" s="46">
        <f t="shared" si="6"/>
        <v>21</v>
      </c>
      <c r="K24" s="119">
        <v>8</v>
      </c>
      <c r="L24" s="119">
        <v>-10.8</v>
      </c>
      <c r="M24" s="54">
        <f t="shared" si="1"/>
        <v>-1.4000000000000004</v>
      </c>
      <c r="N24" s="36">
        <v>91.5</v>
      </c>
      <c r="O24" s="55">
        <f t="shared" si="2"/>
        <v>13.072616049882336</v>
      </c>
      <c r="P24" s="56">
        <f t="shared" si="3"/>
        <v>19.661214539023035</v>
      </c>
      <c r="Q24" s="120">
        <v>9.0690419999999996</v>
      </c>
      <c r="R24" s="11">
        <f t="shared" si="4"/>
        <v>0.87231487381199968</v>
      </c>
      <c r="S24" s="35">
        <f t="shared" si="5"/>
        <v>-0.69411964043647056</v>
      </c>
      <c r="U24" s="14"/>
      <c r="V24" s="14"/>
    </row>
    <row r="25" spans="2:22" ht="18.5" x14ac:dyDescent="0.45">
      <c r="G25" s="59">
        <v>2008</v>
      </c>
      <c r="H25" s="46">
        <v>1</v>
      </c>
      <c r="I25" s="46">
        <f t="shared" si="6"/>
        <v>22</v>
      </c>
      <c r="J25" s="46">
        <f t="shared" si="6"/>
        <v>22</v>
      </c>
      <c r="K25" s="119">
        <v>9.1999999999999993</v>
      </c>
      <c r="L25" s="119">
        <v>-10</v>
      </c>
      <c r="M25" s="54">
        <f t="shared" si="1"/>
        <v>-0.40000000000000036</v>
      </c>
      <c r="N25" s="36">
        <v>85.5</v>
      </c>
      <c r="O25" s="55">
        <f t="shared" si="2"/>
        <v>11.215740484528171</v>
      </c>
      <c r="P25" s="56">
        <f t="shared" si="3"/>
        <v>17.227377384235272</v>
      </c>
      <c r="Q25" s="120">
        <v>7.8631859999999998</v>
      </c>
      <c r="R25" s="11">
        <f t="shared" si="4"/>
        <v>0.80244599448599985</v>
      </c>
      <c r="S25" s="35">
        <f t="shared" si="5"/>
        <v>-0.16406539696199834</v>
      </c>
    </row>
    <row r="26" spans="2:22" ht="18.5" x14ac:dyDescent="0.45">
      <c r="G26" s="59">
        <v>2008</v>
      </c>
      <c r="H26" s="46">
        <v>1</v>
      </c>
      <c r="I26" s="46">
        <f t="shared" si="6"/>
        <v>23</v>
      </c>
      <c r="J26" s="46">
        <f t="shared" si="6"/>
        <v>23</v>
      </c>
      <c r="K26" s="119">
        <v>6.8</v>
      </c>
      <c r="L26" s="119">
        <v>-5</v>
      </c>
      <c r="M26" s="54">
        <f t="shared" si="1"/>
        <v>0.89999999999999991</v>
      </c>
      <c r="N26" s="36">
        <v>84.5</v>
      </c>
      <c r="O26" s="55">
        <f t="shared" si="2"/>
        <v>18.39751262686033</v>
      </c>
      <c r="P26" s="56">
        <f t="shared" si="3"/>
        <v>17.367251919756153</v>
      </c>
      <c r="Q26" s="120">
        <v>10.111604999999999</v>
      </c>
      <c r="R26" s="11">
        <f t="shared" si="4"/>
        <v>1.1089953341774996</v>
      </c>
      <c r="S26" s="35">
        <f t="shared" si="5"/>
        <v>0.34141970349760792</v>
      </c>
    </row>
    <row r="27" spans="2:22" ht="18.5" x14ac:dyDescent="0.45">
      <c r="G27" s="59">
        <v>2008</v>
      </c>
      <c r="H27" s="46">
        <v>1</v>
      </c>
      <c r="I27" s="46">
        <f t="shared" si="6"/>
        <v>24</v>
      </c>
      <c r="J27" s="46">
        <f t="shared" si="6"/>
        <v>24</v>
      </c>
      <c r="K27" s="119">
        <v>10.4</v>
      </c>
      <c r="L27" s="119">
        <v>-9</v>
      </c>
      <c r="M27" s="54">
        <f t="shared" si="1"/>
        <v>0.70000000000000018</v>
      </c>
      <c r="N27" s="36">
        <v>88.5</v>
      </c>
      <c r="O27" s="55">
        <f t="shared" si="2"/>
        <v>12.245037093282015</v>
      </c>
      <c r="P27" s="56">
        <f t="shared" si="3"/>
        <v>19.004297568773683</v>
      </c>
      <c r="Q27" s="120">
        <v>8.6294069999999987</v>
      </c>
      <c r="R27" s="11">
        <f t="shared" si="4"/>
        <v>0.93631223301749977</v>
      </c>
      <c r="S27" s="35">
        <f t="shared" si="5"/>
        <v>0.29155812563209493</v>
      </c>
    </row>
    <row r="28" spans="2:22" ht="18.5" x14ac:dyDescent="0.45">
      <c r="G28" s="59">
        <v>2008</v>
      </c>
      <c r="H28" s="46">
        <v>1</v>
      </c>
      <c r="I28" s="46">
        <f t="shared" si="6"/>
        <v>25</v>
      </c>
      <c r="J28" s="46">
        <f t="shared" si="6"/>
        <v>25</v>
      </c>
      <c r="K28" s="119">
        <v>11.6</v>
      </c>
      <c r="L28" s="119">
        <v>-8.6</v>
      </c>
      <c r="M28" s="54">
        <f t="shared" si="1"/>
        <v>1.5</v>
      </c>
      <c r="N28" s="36">
        <v>85</v>
      </c>
      <c r="O28" s="55">
        <f t="shared" si="2"/>
        <v>12.742476592029758</v>
      </c>
      <c r="P28" s="56">
        <f t="shared" si="3"/>
        <v>20.591842172720089</v>
      </c>
      <c r="Q28" s="120">
        <v>9.1632494999999992</v>
      </c>
      <c r="R28" s="11">
        <f t="shared" si="4"/>
        <v>1.0372294455277498</v>
      </c>
      <c r="S28" s="35">
        <f t="shared" si="5"/>
        <v>0.63921555214029346</v>
      </c>
    </row>
    <row r="29" spans="2:22" ht="18.5" x14ac:dyDescent="0.45">
      <c r="G29" s="59">
        <v>2008</v>
      </c>
      <c r="H29" s="46">
        <v>1</v>
      </c>
      <c r="I29" s="46">
        <f t="shared" si="6"/>
        <v>26</v>
      </c>
      <c r="J29" s="46">
        <f t="shared" si="6"/>
        <v>26</v>
      </c>
      <c r="K29" s="119">
        <v>8.4</v>
      </c>
      <c r="L29" s="119">
        <v>-7.4</v>
      </c>
      <c r="M29" s="54">
        <f t="shared" si="1"/>
        <v>0.5</v>
      </c>
      <c r="N29" s="36">
        <v>85</v>
      </c>
      <c r="O29" s="55">
        <f t="shared" si="2"/>
        <v>16.037317184363317</v>
      </c>
      <c r="P29" s="56">
        <f t="shared" si="3"/>
        <v>20.271168921035233</v>
      </c>
      <c r="Q29" s="120">
        <v>10.199532</v>
      </c>
      <c r="R29" s="11">
        <f t="shared" si="4"/>
        <v>1.0947106697939999</v>
      </c>
      <c r="S29" s="35">
        <f t="shared" si="5"/>
        <v>0.22361168921035232</v>
      </c>
    </row>
    <row r="30" spans="2:22" ht="18.5" x14ac:dyDescent="0.45">
      <c r="G30" s="59">
        <v>2008</v>
      </c>
      <c r="H30" s="46">
        <v>1</v>
      </c>
      <c r="I30" s="46">
        <f t="shared" si="6"/>
        <v>27</v>
      </c>
      <c r="J30" s="46">
        <f t="shared" si="6"/>
        <v>27</v>
      </c>
      <c r="K30" s="119">
        <v>8.6</v>
      </c>
      <c r="L30" s="119">
        <v>-8</v>
      </c>
      <c r="M30" s="54">
        <f t="shared" si="1"/>
        <v>0.29999999999999982</v>
      </c>
      <c r="N30" s="36">
        <v>82</v>
      </c>
      <c r="O30" s="55">
        <f t="shared" si="2"/>
        <v>3.2371250064493213</v>
      </c>
      <c r="P30" s="56">
        <f t="shared" si="3"/>
        <v>4.2989020085646992</v>
      </c>
      <c r="Q30" s="120">
        <v>2.1102479999999999</v>
      </c>
      <c r="R30" s="11">
        <f t="shared" si="4"/>
        <v>0.22401654181200004</v>
      </c>
      <c r="S30" s="35">
        <f t="shared" si="5"/>
        <v>3.8834502405001081E-2</v>
      </c>
    </row>
    <row r="31" spans="2:22" ht="18.5" x14ac:dyDescent="0.45">
      <c r="G31" s="59">
        <v>2008</v>
      </c>
      <c r="H31" s="46">
        <v>1</v>
      </c>
      <c r="I31" s="46">
        <f t="shared" si="6"/>
        <v>28</v>
      </c>
      <c r="J31" s="46">
        <f t="shared" si="6"/>
        <v>28</v>
      </c>
      <c r="K31" s="119">
        <v>7</v>
      </c>
      <c r="L31" s="119">
        <v>1.4</v>
      </c>
      <c r="M31" s="54">
        <f t="shared" si="1"/>
        <v>4.2</v>
      </c>
      <c r="N31" s="36">
        <v>86.5</v>
      </c>
      <c r="O31" s="55">
        <f t="shared" si="2"/>
        <v>4.8435420583504838</v>
      </c>
      <c r="P31" s="56">
        <f t="shared" si="3"/>
        <v>2.1699068421410166</v>
      </c>
      <c r="Q31" s="120">
        <v>1.8339059999999998</v>
      </c>
      <c r="R31" s="11">
        <f t="shared" si="4"/>
        <v>0.23662889117999997</v>
      </c>
      <c r="S31" s="35">
        <f t="shared" si="5"/>
        <v>0.28887493273268772</v>
      </c>
    </row>
    <row r="32" spans="2:22" ht="18.5" x14ac:dyDescent="0.45">
      <c r="G32" s="59">
        <v>2008</v>
      </c>
      <c r="H32" s="46">
        <v>1</v>
      </c>
      <c r="I32" s="46">
        <f t="shared" si="6"/>
        <v>29</v>
      </c>
      <c r="J32" s="46">
        <f t="shared" si="6"/>
        <v>29</v>
      </c>
      <c r="K32" s="119">
        <v>9.4</v>
      </c>
      <c r="L32" s="119">
        <v>4.4000000000000004</v>
      </c>
      <c r="M32" s="54">
        <f t="shared" si="1"/>
        <v>6.9</v>
      </c>
      <c r="N32" s="36">
        <v>62</v>
      </c>
      <c r="O32" s="55">
        <f t="shared" si="2"/>
        <v>24.295471133549253</v>
      </c>
      <c r="P32" s="56">
        <f t="shared" si="3"/>
        <v>9.7181884534197014</v>
      </c>
      <c r="Q32" s="120">
        <v>8.6922119999999996</v>
      </c>
      <c r="R32" s="11">
        <f t="shared" si="4"/>
        <v>1.259201637486</v>
      </c>
      <c r="S32" s="35">
        <f t="shared" si="5"/>
        <v>1.1533203242860615</v>
      </c>
    </row>
    <row r="33" spans="7:19" ht="18.5" x14ac:dyDescent="0.45">
      <c r="G33" s="59">
        <v>2008</v>
      </c>
      <c r="H33" s="46">
        <v>1</v>
      </c>
      <c r="I33" s="46">
        <f t="shared" si="6"/>
        <v>30</v>
      </c>
      <c r="J33" s="46">
        <f t="shared" si="6"/>
        <v>30</v>
      </c>
      <c r="K33" s="119">
        <v>7.4</v>
      </c>
      <c r="L33" s="119">
        <v>1.8</v>
      </c>
      <c r="M33" s="54">
        <f t="shared" si="1"/>
        <v>4.6000000000000005</v>
      </c>
      <c r="N33" s="36">
        <v>72</v>
      </c>
      <c r="O33" s="55">
        <f t="shared" si="2"/>
        <v>26.208207028060841</v>
      </c>
      <c r="P33" s="56">
        <f t="shared" si="3"/>
        <v>11.741276748571257</v>
      </c>
      <c r="Q33" s="120">
        <v>9.92319</v>
      </c>
      <c r="R33" s="11">
        <f t="shared" si="4"/>
        <v>1.3036690094400001</v>
      </c>
      <c r="S33" s="35">
        <f t="shared" si="5"/>
        <v>1.0062959511970722</v>
      </c>
    </row>
    <row r="34" spans="7:19" ht="18.5" x14ac:dyDescent="0.45">
      <c r="G34" s="59">
        <v>2008</v>
      </c>
      <c r="H34" s="60">
        <v>1</v>
      </c>
      <c r="I34" s="60">
        <f t="shared" si="6"/>
        <v>31</v>
      </c>
      <c r="J34" s="46">
        <f t="shared" si="6"/>
        <v>31</v>
      </c>
      <c r="K34" s="119">
        <v>7.4</v>
      </c>
      <c r="L34" s="119">
        <v>0.4</v>
      </c>
      <c r="M34" s="54">
        <f t="shared" si="1"/>
        <v>3.9000000000000004</v>
      </c>
      <c r="N34" s="36">
        <v>80.5</v>
      </c>
      <c r="O34" s="55">
        <f t="shared" si="2"/>
        <v>26.764661215080938</v>
      </c>
      <c r="P34" s="56">
        <f t="shared" si="3"/>
        <v>14.988210280445326</v>
      </c>
      <c r="Q34" s="120">
        <v>11.330022</v>
      </c>
      <c r="R34" s="49">
        <f t="shared" si="4"/>
        <v>1.441977564951</v>
      </c>
      <c r="S34" s="48">
        <f t="shared" si="5"/>
        <v>1.0924632925427726</v>
      </c>
    </row>
    <row r="35" spans="7:19" ht="18.5" x14ac:dyDescent="0.45">
      <c r="G35" s="59">
        <v>2008</v>
      </c>
      <c r="H35" s="46">
        <v>2</v>
      </c>
      <c r="I35" s="46">
        <v>1</v>
      </c>
      <c r="J35" s="46">
        <f t="shared" si="6"/>
        <v>32</v>
      </c>
      <c r="K35" s="119">
        <v>6.4</v>
      </c>
      <c r="L35" s="119">
        <v>-6.2</v>
      </c>
      <c r="M35" s="54">
        <f t="shared" si="1"/>
        <v>0.10000000000000009</v>
      </c>
      <c r="N35" s="36">
        <v>86</v>
      </c>
      <c r="O35" s="55">
        <f t="shared" si="2"/>
        <v>18.069287039599747</v>
      </c>
      <c r="P35" s="56">
        <f t="shared" si="3"/>
        <v>18.213841335916548</v>
      </c>
      <c r="Q35" s="120">
        <v>10.262336999999999</v>
      </c>
      <c r="R35" s="11">
        <f t="shared" si="4"/>
        <v>1.0773760564394996</v>
      </c>
      <c r="S35" s="35">
        <f t="shared" si="5"/>
        <v>4.1683382875060501E-2</v>
      </c>
    </row>
    <row r="36" spans="7:19" ht="18.5" x14ac:dyDescent="0.45">
      <c r="G36" s="59">
        <v>2008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19">
        <v>6</v>
      </c>
      <c r="L36" s="119">
        <v>-8</v>
      </c>
      <c r="M36" s="54">
        <f t="shared" si="1"/>
        <v>-1</v>
      </c>
      <c r="N36" s="36">
        <v>71</v>
      </c>
      <c r="O36" s="55">
        <f t="shared" si="2"/>
        <v>18.23307807153903</v>
      </c>
      <c r="P36" s="56">
        <f t="shared" si="3"/>
        <v>20.421047440123715</v>
      </c>
      <c r="Q36" s="120">
        <v>10.915508999999998</v>
      </c>
      <c r="R36" s="11">
        <f t="shared" si="4"/>
        <v>1.0755269327879997</v>
      </c>
      <c r="S36" s="35">
        <f t="shared" si="5"/>
        <v>-0.49845890760273937</v>
      </c>
    </row>
    <row r="37" spans="7:19" ht="18.5" x14ac:dyDescent="0.45">
      <c r="G37" s="59">
        <v>2008</v>
      </c>
      <c r="H37" s="46">
        <v>2</v>
      </c>
      <c r="I37" s="46">
        <f t="shared" si="7"/>
        <v>3</v>
      </c>
      <c r="J37" s="46">
        <f t="shared" si="7"/>
        <v>34</v>
      </c>
      <c r="K37" s="119">
        <v>9.4</v>
      </c>
      <c r="L37" s="119">
        <v>-8</v>
      </c>
      <c r="M37" s="54">
        <f t="shared" si="1"/>
        <v>0.70000000000000018</v>
      </c>
      <c r="N37" s="36">
        <v>90.5</v>
      </c>
      <c r="O37" s="55">
        <f t="shared" si="2"/>
        <v>15.037525891988656</v>
      </c>
      <c r="P37" s="56">
        <f t="shared" si="3"/>
        <v>20.932236041648206</v>
      </c>
      <c r="Q37" s="120">
        <v>10.036238999999998</v>
      </c>
      <c r="R37" s="11">
        <f t="shared" si="4"/>
        <v>1.0889570220974998</v>
      </c>
      <c r="S37" s="35">
        <f t="shared" si="5"/>
        <v>0.31820542809157082</v>
      </c>
    </row>
    <row r="38" spans="7:19" ht="18.5" x14ac:dyDescent="0.45">
      <c r="G38" s="59">
        <v>2008</v>
      </c>
      <c r="H38" s="46">
        <v>2</v>
      </c>
      <c r="I38" s="46">
        <f t="shared" si="7"/>
        <v>4</v>
      </c>
      <c r="J38" s="46">
        <f t="shared" si="7"/>
        <v>35</v>
      </c>
      <c r="K38" s="119">
        <v>9.1999999999999993</v>
      </c>
      <c r="L38" s="119">
        <v>-8.4</v>
      </c>
      <c r="M38" s="54">
        <f t="shared" si="1"/>
        <v>0.39999999999999947</v>
      </c>
      <c r="N38" s="36">
        <v>89.5</v>
      </c>
      <c r="O38" s="55">
        <f t="shared" si="2"/>
        <v>18.039518147667785</v>
      </c>
      <c r="P38" s="56">
        <f t="shared" si="3"/>
        <v>25.399641551916243</v>
      </c>
      <c r="Q38" s="120">
        <v>12.108803999999999</v>
      </c>
      <c r="R38" s="11">
        <f t="shared" si="4"/>
        <v>1.2925300653719995</v>
      </c>
      <c r="S38" s="35">
        <f t="shared" si="5"/>
        <v>0.22134516574270194</v>
      </c>
    </row>
    <row r="39" spans="7:19" ht="18.5" x14ac:dyDescent="0.45">
      <c r="G39" s="59">
        <v>2008</v>
      </c>
      <c r="H39" s="46">
        <v>2</v>
      </c>
      <c r="I39" s="46">
        <f t="shared" si="7"/>
        <v>5</v>
      </c>
      <c r="J39" s="46">
        <f t="shared" si="7"/>
        <v>36</v>
      </c>
      <c r="K39" s="119">
        <v>9.4</v>
      </c>
      <c r="L39" s="119">
        <v>-8</v>
      </c>
      <c r="M39" s="54">
        <f t="shared" si="1"/>
        <v>0.70000000000000018</v>
      </c>
      <c r="N39" s="36">
        <v>83</v>
      </c>
      <c r="O39" s="55">
        <f t="shared" si="2"/>
        <v>16.75018528644544</v>
      </c>
      <c r="P39" s="56">
        <f t="shared" si="3"/>
        <v>23.316257918732052</v>
      </c>
      <c r="Q39" s="120">
        <v>11.17929</v>
      </c>
      <c r="R39" s="11">
        <f t="shared" si="4"/>
        <v>1.212980913225</v>
      </c>
      <c r="S39" s="35">
        <f t="shared" si="5"/>
        <v>0.35115655849457689</v>
      </c>
    </row>
    <row r="40" spans="7:19" ht="18.5" x14ac:dyDescent="0.45">
      <c r="G40" s="59">
        <v>2008</v>
      </c>
      <c r="H40" s="46">
        <v>2</v>
      </c>
      <c r="I40" s="46">
        <f t="shared" si="7"/>
        <v>6</v>
      </c>
      <c r="J40" s="46">
        <f t="shared" si="7"/>
        <v>37</v>
      </c>
      <c r="K40" s="119">
        <v>11.4</v>
      </c>
      <c r="L40" s="119">
        <v>-7.4</v>
      </c>
      <c r="M40" s="54">
        <f t="shared" si="1"/>
        <v>2</v>
      </c>
      <c r="N40" s="36">
        <v>86.5</v>
      </c>
      <c r="O40" s="55">
        <f t="shared" si="2"/>
        <v>14.774590992664804</v>
      </c>
      <c r="P40" s="56">
        <f t="shared" si="3"/>
        <v>22.220984852967863</v>
      </c>
      <c r="Q40" s="120">
        <v>10.249776000000001</v>
      </c>
      <c r="R40" s="11">
        <f t="shared" si="4"/>
        <v>1.1902757375520001</v>
      </c>
      <c r="S40" s="35">
        <f t="shared" si="5"/>
        <v>0.88663591816706322</v>
      </c>
    </row>
    <row r="41" spans="7:19" ht="18.5" x14ac:dyDescent="0.45">
      <c r="G41" s="59">
        <v>2008</v>
      </c>
      <c r="H41" s="46">
        <v>2</v>
      </c>
      <c r="I41" s="46">
        <f t="shared" si="7"/>
        <v>7</v>
      </c>
      <c r="J41" s="46">
        <f t="shared" si="7"/>
        <v>38</v>
      </c>
      <c r="K41" s="119">
        <v>13</v>
      </c>
      <c r="L41" s="119">
        <v>-6.2</v>
      </c>
      <c r="M41" s="54">
        <f t="shared" si="1"/>
        <v>3.4</v>
      </c>
      <c r="N41" s="36">
        <v>84.5</v>
      </c>
      <c r="O41" s="55">
        <f t="shared" si="2"/>
        <v>6.3245309760997515</v>
      </c>
      <c r="P41" s="56">
        <f t="shared" si="3"/>
        <v>9.7144795792892182</v>
      </c>
      <c r="Q41" s="120">
        <v>4.4340330000000003</v>
      </c>
      <c r="R41" s="11">
        <f t="shared" si="4"/>
        <v>0.55131879515399995</v>
      </c>
      <c r="S41" s="35">
        <f t="shared" si="5"/>
        <v>0.67619138459624117</v>
      </c>
    </row>
    <row r="42" spans="7:19" ht="18.5" x14ac:dyDescent="0.45">
      <c r="G42" s="59">
        <v>2008</v>
      </c>
      <c r="H42" s="46">
        <v>2</v>
      </c>
      <c r="I42" s="46">
        <f t="shared" si="7"/>
        <v>8</v>
      </c>
      <c r="J42" s="46">
        <f t="shared" si="7"/>
        <v>39</v>
      </c>
      <c r="K42" s="119">
        <v>8.4</v>
      </c>
      <c r="L42" s="119">
        <v>-0.6</v>
      </c>
      <c r="M42" s="54">
        <f t="shared" si="1"/>
        <v>3.9000000000000004</v>
      </c>
      <c r="N42" s="36">
        <v>89</v>
      </c>
      <c r="O42" s="55">
        <f t="shared" si="2"/>
        <v>22.662137500000004</v>
      </c>
      <c r="P42" s="56">
        <f t="shared" si="3"/>
        <v>16.316739000000002</v>
      </c>
      <c r="Q42" s="120">
        <v>10.877826000000001</v>
      </c>
      <c r="R42" s="11">
        <f t="shared" si="4"/>
        <v>1.3844263539330004</v>
      </c>
      <c r="S42" s="35">
        <f t="shared" si="5"/>
        <v>1.1774469550793656</v>
      </c>
    </row>
    <row r="43" spans="7:19" ht="18.5" x14ac:dyDescent="0.45">
      <c r="G43" s="59">
        <v>2008</v>
      </c>
      <c r="H43" s="46">
        <v>2</v>
      </c>
      <c r="I43" s="46">
        <f t="shared" si="7"/>
        <v>9</v>
      </c>
      <c r="J43" s="46">
        <f t="shared" si="7"/>
        <v>40</v>
      </c>
      <c r="K43" s="119">
        <v>10.6</v>
      </c>
      <c r="L43" s="119">
        <v>2.4</v>
      </c>
      <c r="M43" s="54">
        <f t="shared" si="1"/>
        <v>6.5</v>
      </c>
      <c r="N43" s="36">
        <v>79</v>
      </c>
      <c r="O43" s="55">
        <f t="shared" si="2"/>
        <v>25.715806258005149</v>
      </c>
      <c r="P43" s="56">
        <f t="shared" si="3"/>
        <v>16.869568905251374</v>
      </c>
      <c r="Q43" s="120">
        <v>11.782217999999999</v>
      </c>
      <c r="R43" s="11">
        <f t="shared" si="4"/>
        <v>1.6791958182509998</v>
      </c>
      <c r="S43" s="35">
        <f t="shared" si="5"/>
        <v>1.7769084346084425</v>
      </c>
    </row>
    <row r="44" spans="7:19" ht="18.5" x14ac:dyDescent="0.45">
      <c r="G44" s="59">
        <v>2008</v>
      </c>
      <c r="H44" s="46">
        <v>2</v>
      </c>
      <c r="I44" s="46">
        <f t="shared" si="7"/>
        <v>10</v>
      </c>
      <c r="J44" s="46">
        <f t="shared" si="7"/>
        <v>41</v>
      </c>
      <c r="K44" s="119">
        <v>11.6</v>
      </c>
      <c r="L44" s="119">
        <v>-2</v>
      </c>
      <c r="M44" s="54">
        <f t="shared" si="1"/>
        <v>4.8</v>
      </c>
      <c r="N44" s="36">
        <v>73.5</v>
      </c>
      <c r="O44" s="55">
        <f t="shared" si="2"/>
        <v>13.368861451988812</v>
      </c>
      <c r="P44" s="56">
        <f t="shared" si="3"/>
        <v>14.545321259763828</v>
      </c>
      <c r="Q44" s="120">
        <v>7.8883079999999994</v>
      </c>
      <c r="R44" s="11">
        <f t="shared" si="4"/>
        <v>1.0455873370919999</v>
      </c>
      <c r="S44" s="35">
        <f t="shared" si="5"/>
        <v>1.2501695977034633</v>
      </c>
    </row>
    <row r="45" spans="7:19" ht="18.5" x14ac:dyDescent="0.45">
      <c r="G45" s="59">
        <v>2008</v>
      </c>
      <c r="H45" s="46">
        <v>2</v>
      </c>
      <c r="I45" s="46">
        <f t="shared" si="7"/>
        <v>11</v>
      </c>
      <c r="J45" s="46">
        <f t="shared" si="7"/>
        <v>42</v>
      </c>
      <c r="K45" s="119">
        <v>9.6999999999999993</v>
      </c>
      <c r="L45" s="119">
        <v>-2</v>
      </c>
      <c r="M45" s="54">
        <f t="shared" si="1"/>
        <v>3.8499999999999996</v>
      </c>
      <c r="N45" s="36">
        <v>84</v>
      </c>
      <c r="O45" s="55">
        <f t="shared" si="2"/>
        <v>14.987337363909754</v>
      </c>
      <c r="P45" s="56">
        <f t="shared" si="3"/>
        <v>14.028147772619528</v>
      </c>
      <c r="Q45" s="120">
        <v>8.2023329999999994</v>
      </c>
      <c r="R45" s="11">
        <f t="shared" si="4"/>
        <v>1.0415096879242496</v>
      </c>
      <c r="S45" s="35">
        <f t="shared" si="5"/>
        <v>1.0205310008817723</v>
      </c>
    </row>
    <row r="46" spans="7:19" ht="18.5" x14ac:dyDescent="0.45">
      <c r="G46" s="59">
        <v>2008</v>
      </c>
      <c r="H46" s="46">
        <v>2</v>
      </c>
      <c r="I46" s="46">
        <f t="shared" si="7"/>
        <v>12</v>
      </c>
      <c r="J46" s="46">
        <f t="shared" si="7"/>
        <v>43</v>
      </c>
      <c r="K46" s="119">
        <v>8.1999999999999993</v>
      </c>
      <c r="L46" s="119">
        <v>4.4000000000000004</v>
      </c>
      <c r="M46" s="54">
        <f t="shared" si="1"/>
        <v>6.3</v>
      </c>
      <c r="N46" s="36">
        <v>60.5</v>
      </c>
      <c r="O46" s="55">
        <f t="shared" si="2"/>
        <v>24.56644246603247</v>
      </c>
      <c r="P46" s="56">
        <f t="shared" si="3"/>
        <v>7.4681985096738694</v>
      </c>
      <c r="Q46" s="120">
        <v>7.66221</v>
      </c>
      <c r="R46" s="11">
        <f t="shared" si="4"/>
        <v>1.083026565765</v>
      </c>
      <c r="S46" s="35">
        <f t="shared" si="5"/>
        <v>0.87639256757713924</v>
      </c>
    </row>
    <row r="47" spans="7:19" ht="18.5" x14ac:dyDescent="0.45">
      <c r="G47" s="59">
        <v>2008</v>
      </c>
      <c r="H47" s="46">
        <v>2</v>
      </c>
      <c r="I47" s="46">
        <f t="shared" si="7"/>
        <v>13</v>
      </c>
      <c r="J47" s="46">
        <f t="shared" si="7"/>
        <v>44</v>
      </c>
      <c r="K47" s="119">
        <v>10.6</v>
      </c>
      <c r="L47" s="119">
        <v>2.8</v>
      </c>
      <c r="M47" s="54">
        <f t="shared" si="1"/>
        <v>6.6999999999999993</v>
      </c>
      <c r="N47" s="36">
        <v>69</v>
      </c>
      <c r="O47" s="55">
        <f t="shared" si="2"/>
        <v>24.596028331900474</v>
      </c>
      <c r="P47" s="56">
        <f t="shared" si="3"/>
        <v>15.347921679105896</v>
      </c>
      <c r="Q47" s="120">
        <v>10.990874999999999</v>
      </c>
      <c r="R47" s="11">
        <f t="shared" si="4"/>
        <v>1.5793063059374997</v>
      </c>
      <c r="S47" s="35">
        <f t="shared" si="5"/>
        <v>1.6690582178572788</v>
      </c>
    </row>
    <row r="48" spans="7:19" ht="18.5" x14ac:dyDescent="0.45">
      <c r="G48" s="59">
        <v>2008</v>
      </c>
      <c r="H48" s="46">
        <v>2</v>
      </c>
      <c r="I48" s="46">
        <f t="shared" si="7"/>
        <v>14</v>
      </c>
      <c r="J48" s="46">
        <f t="shared" si="7"/>
        <v>45</v>
      </c>
      <c r="K48" s="119">
        <v>8.6</v>
      </c>
      <c r="L48" s="119">
        <v>2</v>
      </c>
      <c r="M48" s="54">
        <f t="shared" si="1"/>
        <v>5.3</v>
      </c>
      <c r="N48" s="36">
        <v>74.5</v>
      </c>
      <c r="O48" s="55">
        <f t="shared" si="2"/>
        <v>35.784022666389667</v>
      </c>
      <c r="P48" s="56">
        <f t="shared" si="3"/>
        <v>18.893963967853747</v>
      </c>
      <c r="Q48" s="120">
        <v>14.708931</v>
      </c>
      <c r="R48" s="11">
        <f t="shared" si="4"/>
        <v>1.9927880352764999</v>
      </c>
      <c r="S48" s="35">
        <f t="shared" si="5"/>
        <v>1.6983572807479657</v>
      </c>
    </row>
    <row r="49" spans="7:19" ht="18.5" x14ac:dyDescent="0.45">
      <c r="G49" s="59">
        <v>2008</v>
      </c>
      <c r="H49" s="46">
        <v>2</v>
      </c>
      <c r="I49" s="46">
        <f t="shared" si="7"/>
        <v>15</v>
      </c>
      <c r="J49" s="46">
        <f t="shared" si="7"/>
        <v>46</v>
      </c>
      <c r="K49" s="119">
        <v>7.6</v>
      </c>
      <c r="L49" s="119">
        <v>-2.6</v>
      </c>
      <c r="M49" s="54">
        <f t="shared" si="1"/>
        <v>2.5</v>
      </c>
      <c r="N49" s="36">
        <v>80</v>
      </c>
      <c r="O49" s="55">
        <f t="shared" si="2"/>
        <v>18.927570489521354</v>
      </c>
      <c r="P49" s="56">
        <f t="shared" si="3"/>
        <v>15.444897519449425</v>
      </c>
      <c r="Q49" s="120">
        <v>9.67197</v>
      </c>
      <c r="R49" s="11">
        <f t="shared" si="4"/>
        <v>1.1515399122149999</v>
      </c>
      <c r="S49" s="35">
        <f t="shared" si="5"/>
        <v>0.77654546157561732</v>
      </c>
    </row>
    <row r="50" spans="7:19" ht="18.5" x14ac:dyDescent="0.45">
      <c r="G50" s="59">
        <v>2008</v>
      </c>
      <c r="H50" s="46">
        <v>2</v>
      </c>
      <c r="I50" s="46">
        <f t="shared" si="7"/>
        <v>16</v>
      </c>
      <c r="J50" s="46">
        <f t="shared" si="7"/>
        <v>47</v>
      </c>
      <c r="K50" s="119">
        <v>8.1999999999999993</v>
      </c>
      <c r="L50" s="119">
        <v>-6</v>
      </c>
      <c r="M50" s="54">
        <f t="shared" si="1"/>
        <v>1.0999999999999996</v>
      </c>
      <c r="N50" s="36">
        <v>84</v>
      </c>
      <c r="O50" s="55">
        <f t="shared" si="2"/>
        <v>7.041687714771947</v>
      </c>
      <c r="P50" s="56">
        <f t="shared" si="3"/>
        <v>7.9993572439809313</v>
      </c>
      <c r="Q50" s="120">
        <v>4.2456180000000003</v>
      </c>
      <c r="R50" s="11">
        <f t="shared" si="4"/>
        <v>0.47062038687299995</v>
      </c>
      <c r="S50" s="35">
        <f t="shared" si="5"/>
        <v>0.21369383976381964</v>
      </c>
    </row>
    <row r="51" spans="7:19" ht="18.5" x14ac:dyDescent="0.45">
      <c r="G51" s="59">
        <v>2008</v>
      </c>
      <c r="H51" s="46">
        <v>2</v>
      </c>
      <c r="I51" s="46">
        <f t="shared" si="7"/>
        <v>17</v>
      </c>
      <c r="J51" s="46">
        <f t="shared" si="7"/>
        <v>48</v>
      </c>
      <c r="K51" s="119">
        <v>10</v>
      </c>
      <c r="L51" s="119">
        <v>3</v>
      </c>
      <c r="M51" s="54">
        <f t="shared" si="1"/>
        <v>6.5</v>
      </c>
      <c r="N51" s="36">
        <v>81.5</v>
      </c>
      <c r="O51" s="55">
        <f t="shared" si="2"/>
        <v>11.275577895488645</v>
      </c>
      <c r="P51" s="56">
        <f t="shared" si="3"/>
        <v>6.3143236214736422</v>
      </c>
      <c r="Q51" s="120">
        <v>4.77318</v>
      </c>
      <c r="R51" s="11">
        <f t="shared" si="4"/>
        <v>0.68027122701000009</v>
      </c>
      <c r="S51" s="35">
        <f t="shared" si="5"/>
        <v>0.7876610277799716</v>
      </c>
    </row>
    <row r="52" spans="7:19" ht="18.5" x14ac:dyDescent="0.45">
      <c r="G52" s="59">
        <v>2008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19">
        <v>14.6</v>
      </c>
      <c r="L52" s="119">
        <v>6.6</v>
      </c>
      <c r="M52" s="54">
        <f t="shared" si="1"/>
        <v>10.6</v>
      </c>
      <c r="N52" s="36">
        <v>90.5</v>
      </c>
      <c r="O52" s="55">
        <f t="shared" si="2"/>
        <v>29.699081431181618</v>
      </c>
      <c r="P52" s="56">
        <f t="shared" si="3"/>
        <v>19.007412115956235</v>
      </c>
      <c r="Q52" s="120">
        <v>13.44027</v>
      </c>
      <c r="R52" s="11">
        <f t="shared" si="4"/>
        <v>2.2386920128199996</v>
      </c>
      <c r="S52" s="35">
        <f t="shared" si="5"/>
        <v>2.7080506333215695</v>
      </c>
    </row>
    <row r="53" spans="7:19" ht="18.5" x14ac:dyDescent="0.45">
      <c r="G53" s="59">
        <v>2008</v>
      </c>
      <c r="H53" s="46">
        <v>2</v>
      </c>
      <c r="I53" s="46">
        <f t="shared" si="8"/>
        <v>19</v>
      </c>
      <c r="J53" s="46">
        <f t="shared" si="8"/>
        <v>50</v>
      </c>
      <c r="K53" s="119">
        <v>10</v>
      </c>
      <c r="L53" s="119">
        <v>-2.2000000000000002</v>
      </c>
      <c r="M53" s="54">
        <f t="shared" si="1"/>
        <v>3.9</v>
      </c>
      <c r="N53" s="36">
        <v>72</v>
      </c>
      <c r="O53" s="55">
        <f t="shared" si="2"/>
        <v>28.275152681450482</v>
      </c>
      <c r="P53" s="56">
        <f t="shared" si="3"/>
        <v>27.596549017095668</v>
      </c>
      <c r="Q53" s="120">
        <v>15.801737999999999</v>
      </c>
      <c r="R53" s="11">
        <f t="shared" si="4"/>
        <v>2.0110950961289995</v>
      </c>
      <c r="S53" s="35">
        <f t="shared" si="5"/>
        <v>1.8989967069665963</v>
      </c>
    </row>
    <row r="54" spans="7:19" ht="18.5" x14ac:dyDescent="0.45">
      <c r="G54" s="59">
        <v>2008</v>
      </c>
      <c r="H54" s="46">
        <v>2</v>
      </c>
      <c r="I54" s="46">
        <f t="shared" si="8"/>
        <v>20</v>
      </c>
      <c r="J54" s="46">
        <f t="shared" si="8"/>
        <v>51</v>
      </c>
      <c r="K54" s="119">
        <v>4.2</v>
      </c>
      <c r="L54" s="119">
        <v>-7</v>
      </c>
      <c r="M54" s="54">
        <f t="shared" si="1"/>
        <v>-1.4</v>
      </c>
      <c r="N54" s="36">
        <v>87.5</v>
      </c>
      <c r="O54" s="55">
        <f t="shared" si="2"/>
        <v>29.088203963583052</v>
      </c>
      <c r="P54" s="56">
        <f t="shared" si="3"/>
        <v>26.063030751370412</v>
      </c>
      <c r="Q54" s="120">
        <v>15.57564</v>
      </c>
      <c r="R54" s="11">
        <f t="shared" si="4"/>
        <v>1.4981585090400003</v>
      </c>
      <c r="S54" s="35">
        <f t="shared" si="5"/>
        <v>-0.89841289309520289</v>
      </c>
    </row>
    <row r="55" spans="7:19" ht="18.5" x14ac:dyDescent="0.45">
      <c r="G55" s="59">
        <v>2008</v>
      </c>
      <c r="H55" s="46">
        <v>2</v>
      </c>
      <c r="I55" s="46">
        <f t="shared" si="8"/>
        <v>21</v>
      </c>
      <c r="J55" s="46">
        <f t="shared" si="8"/>
        <v>52</v>
      </c>
      <c r="K55" s="119">
        <v>7.6</v>
      </c>
      <c r="L55" s="119">
        <v>-7.8</v>
      </c>
      <c r="M55" s="54">
        <f t="shared" si="1"/>
        <v>-0.10000000000000009</v>
      </c>
      <c r="N55" s="36">
        <v>73.5</v>
      </c>
      <c r="O55" s="55">
        <f t="shared" si="2"/>
        <v>26.24688132375686</v>
      </c>
      <c r="P55" s="56">
        <f t="shared" si="3"/>
        <v>32.336157790868448</v>
      </c>
      <c r="Q55" s="120">
        <v>16.480032000000001</v>
      </c>
      <c r="R55" s="11">
        <f t="shared" si="4"/>
        <v>1.7108003619359997</v>
      </c>
      <c r="S55" s="35">
        <f t="shared" si="5"/>
        <v>-7.1624892048115618E-2</v>
      </c>
    </row>
    <row r="56" spans="7:19" ht="18.5" x14ac:dyDescent="0.45">
      <c r="G56" s="59">
        <v>2008</v>
      </c>
      <c r="H56" s="46">
        <v>2</v>
      </c>
      <c r="I56" s="46">
        <f t="shared" si="8"/>
        <v>22</v>
      </c>
      <c r="J56" s="46">
        <f t="shared" si="8"/>
        <v>53</v>
      </c>
      <c r="K56" s="119">
        <v>10.7</v>
      </c>
      <c r="L56" s="119">
        <v>-8</v>
      </c>
      <c r="M56" s="54">
        <f t="shared" si="1"/>
        <v>1.3499999999999996</v>
      </c>
      <c r="N56" s="36">
        <v>77</v>
      </c>
      <c r="O56" s="55">
        <f t="shared" si="2"/>
        <v>22.511535284359375</v>
      </c>
      <c r="P56" s="56">
        <f t="shared" si="3"/>
        <v>33.677256785401624</v>
      </c>
      <c r="Q56" s="120">
        <v>15.57564</v>
      </c>
      <c r="R56" s="11">
        <f t="shared" si="4"/>
        <v>1.7493741126899998</v>
      </c>
      <c r="S56" s="35">
        <f t="shared" si="5"/>
        <v>0.91551051771807812</v>
      </c>
    </row>
    <row r="57" spans="7:19" ht="18.5" x14ac:dyDescent="0.45">
      <c r="G57" s="59">
        <v>2008</v>
      </c>
      <c r="H57" s="46">
        <v>2</v>
      </c>
      <c r="I57" s="46">
        <f t="shared" si="8"/>
        <v>23</v>
      </c>
      <c r="J57" s="46">
        <f t="shared" si="8"/>
        <v>54</v>
      </c>
      <c r="K57" s="119">
        <v>12.4</v>
      </c>
      <c r="L57" s="119">
        <v>-6.2</v>
      </c>
      <c r="M57" s="54">
        <f t="shared" si="1"/>
        <v>3.1</v>
      </c>
      <c r="N57" s="36">
        <v>78.5</v>
      </c>
      <c r="O57" s="55">
        <f t="shared" si="2"/>
        <v>9.6476964465970028</v>
      </c>
      <c r="P57" s="56">
        <f t="shared" si="3"/>
        <v>14.355772312536342</v>
      </c>
      <c r="Q57" s="120">
        <v>6.65733</v>
      </c>
      <c r="R57" s="11">
        <f t="shared" si="4"/>
        <v>0.81604552540500008</v>
      </c>
      <c r="S57" s="35">
        <f t="shared" si="5"/>
        <v>0.87317056311311725</v>
      </c>
    </row>
    <row r="58" spans="7:19" ht="18.5" x14ac:dyDescent="0.45">
      <c r="G58" s="59">
        <v>2008</v>
      </c>
      <c r="H58" s="46">
        <v>2</v>
      </c>
      <c r="I58" s="46">
        <f t="shared" si="8"/>
        <v>24</v>
      </c>
      <c r="J58" s="46">
        <f t="shared" si="8"/>
        <v>55</v>
      </c>
      <c r="K58" s="119">
        <v>10.199999999999999</v>
      </c>
      <c r="L58" s="119">
        <v>-4.8</v>
      </c>
      <c r="M58" s="54">
        <f t="shared" si="1"/>
        <v>2.6999999999999997</v>
      </c>
      <c r="N58" s="36">
        <v>74.5</v>
      </c>
      <c r="O58" s="55">
        <f t="shared" si="2"/>
        <v>10.540517825870795</v>
      </c>
      <c r="P58" s="56">
        <f t="shared" si="3"/>
        <v>12.648621391044953</v>
      </c>
      <c r="Q58" s="120">
        <v>6.53172</v>
      </c>
      <c r="R58" s="11">
        <f t="shared" si="4"/>
        <v>0.7853250249</v>
      </c>
      <c r="S58" s="35">
        <f t="shared" si="5"/>
        <v>0.69696192679687152</v>
      </c>
    </row>
    <row r="59" spans="7:19" ht="18.5" x14ac:dyDescent="0.45">
      <c r="G59" s="59">
        <v>2008</v>
      </c>
      <c r="H59" s="46">
        <v>2</v>
      </c>
      <c r="I59" s="46">
        <f t="shared" si="8"/>
        <v>25</v>
      </c>
      <c r="J59" s="46">
        <f t="shared" si="8"/>
        <v>56</v>
      </c>
      <c r="K59" s="119">
        <v>11.8</v>
      </c>
      <c r="L59" s="119">
        <v>2</v>
      </c>
      <c r="M59" s="54">
        <f t="shared" si="1"/>
        <v>6.9</v>
      </c>
      <c r="N59" s="36">
        <v>67</v>
      </c>
      <c r="O59" s="55">
        <f t="shared" si="2"/>
        <v>16.626648804235295</v>
      </c>
      <c r="P59" s="56">
        <f t="shared" si="3"/>
        <v>13.035292662520472</v>
      </c>
      <c r="Q59" s="120">
        <v>8.3279429999999994</v>
      </c>
      <c r="R59" s="11">
        <f t="shared" si="4"/>
        <v>1.2064316266664998</v>
      </c>
      <c r="S59" s="35">
        <f t="shared" si="5"/>
        <v>1.4773059819694654</v>
      </c>
    </row>
    <row r="60" spans="7:19" ht="18.5" x14ac:dyDescent="0.45">
      <c r="G60" s="59">
        <v>2008</v>
      </c>
      <c r="H60" s="46">
        <v>2</v>
      </c>
      <c r="I60" s="46">
        <f t="shared" si="8"/>
        <v>26</v>
      </c>
      <c r="J60" s="46">
        <f t="shared" si="8"/>
        <v>57</v>
      </c>
      <c r="K60" s="119">
        <v>10.4</v>
      </c>
      <c r="L60" s="119">
        <v>4.5999999999999996</v>
      </c>
      <c r="M60" s="54">
        <f t="shared" si="1"/>
        <v>7.5</v>
      </c>
      <c r="N60" s="36">
        <v>67.5</v>
      </c>
      <c r="O60" s="55">
        <f t="shared" si="2"/>
        <v>41.823164735754617</v>
      </c>
      <c r="P60" s="56">
        <f t="shared" si="3"/>
        <v>19.405948437390144</v>
      </c>
      <c r="Q60" s="120">
        <v>16.115762999999998</v>
      </c>
      <c r="R60" s="11">
        <f t="shared" si="4"/>
        <v>2.3913294348734992</v>
      </c>
      <c r="S60" s="35">
        <f t="shared" si="5"/>
        <v>2.2212480051969816</v>
      </c>
    </row>
    <row r="61" spans="7:19" ht="18.5" x14ac:dyDescent="0.45">
      <c r="G61" s="59">
        <v>2008</v>
      </c>
      <c r="H61" s="46">
        <v>2</v>
      </c>
      <c r="I61" s="46">
        <f t="shared" si="8"/>
        <v>27</v>
      </c>
      <c r="J61" s="46">
        <f t="shared" si="8"/>
        <v>58</v>
      </c>
      <c r="K61" s="119">
        <v>14.4</v>
      </c>
      <c r="L61" s="119">
        <v>-0.2</v>
      </c>
      <c r="M61" s="54">
        <f t="shared" si="1"/>
        <v>7.1000000000000005</v>
      </c>
      <c r="N61" s="36">
        <v>70</v>
      </c>
      <c r="O61" s="55">
        <f t="shared" si="2"/>
        <v>26.730378084512598</v>
      </c>
      <c r="P61" s="56">
        <f t="shared" si="3"/>
        <v>31.221081602710711</v>
      </c>
      <c r="Q61" s="120">
        <v>16.341860999999998</v>
      </c>
      <c r="R61" s="11">
        <f t="shared" si="4"/>
        <v>2.3865408676484998</v>
      </c>
      <c r="S61" s="35">
        <f t="shared" si="5"/>
        <v>3.3175425614283389</v>
      </c>
    </row>
    <row r="62" spans="7:19" ht="18.5" x14ac:dyDescent="0.45">
      <c r="G62" s="59">
        <v>2008</v>
      </c>
      <c r="H62" s="60">
        <v>2</v>
      </c>
      <c r="I62" s="60">
        <f t="shared" si="8"/>
        <v>28</v>
      </c>
      <c r="J62" s="60">
        <f t="shared" si="8"/>
        <v>59</v>
      </c>
      <c r="K62" s="119">
        <v>16</v>
      </c>
      <c r="L62" s="119">
        <v>-0.4</v>
      </c>
      <c r="M62" s="54">
        <f t="shared" si="1"/>
        <v>7.8</v>
      </c>
      <c r="N62" s="36">
        <v>79.5</v>
      </c>
      <c r="O62" s="55">
        <f t="shared" si="2"/>
        <v>21.925268164431291</v>
      </c>
      <c r="P62" s="56">
        <f t="shared" si="3"/>
        <v>28.765951831733851</v>
      </c>
      <c r="Q62" s="120">
        <v>14.206491</v>
      </c>
      <c r="R62" s="49">
        <f t="shared" si="4"/>
        <v>2.1330193847039998</v>
      </c>
      <c r="S62" s="48">
        <f t="shared" si="5"/>
        <v>3.2723548916286167</v>
      </c>
    </row>
    <row r="63" spans="7:19" ht="18.5" x14ac:dyDescent="0.45">
      <c r="G63" s="59">
        <v>2008</v>
      </c>
      <c r="H63" s="46">
        <v>3</v>
      </c>
      <c r="I63" s="46">
        <v>1</v>
      </c>
      <c r="J63" s="46">
        <f t="shared" si="8"/>
        <v>60</v>
      </c>
      <c r="K63" s="119">
        <v>16.600000000000001</v>
      </c>
      <c r="L63" s="119">
        <v>3</v>
      </c>
      <c r="M63" s="54">
        <f t="shared" si="1"/>
        <v>9.8000000000000007</v>
      </c>
      <c r="N63" s="36">
        <v>66.5</v>
      </c>
      <c r="O63" s="55">
        <f t="shared" si="2"/>
        <v>26.844162883690913</v>
      </c>
      <c r="P63" s="56">
        <f t="shared" si="3"/>
        <v>29.206449217455717</v>
      </c>
      <c r="Q63" s="120">
        <v>15.839421</v>
      </c>
      <c r="R63" s="11">
        <f t="shared" si="4"/>
        <v>2.5639904349539999</v>
      </c>
      <c r="S63" s="35">
        <f t="shared" si="5"/>
        <v>3.8338150291383255</v>
      </c>
    </row>
    <row r="64" spans="7:19" ht="18.5" x14ac:dyDescent="0.45">
      <c r="G64" s="59">
        <v>2008</v>
      </c>
      <c r="H64" s="46">
        <v>3</v>
      </c>
      <c r="I64" s="46">
        <f t="shared" ref="I64:J79" si="9">I63+1</f>
        <v>2</v>
      </c>
      <c r="J64" s="46">
        <f>J63+1</f>
        <v>61</v>
      </c>
      <c r="K64" s="119">
        <v>16.8</v>
      </c>
      <c r="L64" s="119">
        <v>4.5999999999999996</v>
      </c>
      <c r="M64" s="54">
        <f t="shared" si="1"/>
        <v>10.7</v>
      </c>
      <c r="N64" s="36">
        <v>61</v>
      </c>
      <c r="O64" s="55">
        <f t="shared" si="2"/>
        <v>27.398577995777533</v>
      </c>
      <c r="P64" s="56">
        <f t="shared" si="3"/>
        <v>26.741012123878875</v>
      </c>
      <c r="Q64" s="120">
        <v>15.311858999999998</v>
      </c>
      <c r="R64" s="11">
        <f t="shared" si="4"/>
        <v>2.5594155114974995</v>
      </c>
      <c r="S64" s="35">
        <f t="shared" si="5"/>
        <v>3.7211076737317592</v>
      </c>
    </row>
    <row r="65" spans="7:19" ht="18.5" x14ac:dyDescent="0.45">
      <c r="G65" s="59">
        <v>2008</v>
      </c>
      <c r="H65" s="46">
        <v>3</v>
      </c>
      <c r="I65" s="46">
        <f t="shared" si="9"/>
        <v>3</v>
      </c>
      <c r="J65" s="46">
        <f>J64+1</f>
        <v>62</v>
      </c>
      <c r="K65" s="119">
        <v>17.600000000000001</v>
      </c>
      <c r="L65" s="119">
        <v>2.8</v>
      </c>
      <c r="M65" s="54">
        <f t="shared" si="1"/>
        <v>10.200000000000001</v>
      </c>
      <c r="N65" s="36">
        <v>70.5</v>
      </c>
      <c r="O65" s="55">
        <f t="shared" si="2"/>
        <v>16.162128554504541</v>
      </c>
      <c r="P65" s="56">
        <f t="shared" si="3"/>
        <v>19.13596020853338</v>
      </c>
      <c r="Q65" s="120">
        <v>9.9483119999999996</v>
      </c>
      <c r="R65" s="11">
        <f t="shared" si="4"/>
        <v>1.6337117966399999</v>
      </c>
      <c r="S65" s="35">
        <f t="shared" si="5"/>
        <v>2.6633526261659743</v>
      </c>
    </row>
    <row r="66" spans="7:19" ht="18.5" x14ac:dyDescent="0.45">
      <c r="G66" s="59">
        <v>2008</v>
      </c>
      <c r="H66" s="46">
        <v>3</v>
      </c>
      <c r="I66" s="46">
        <f t="shared" si="9"/>
        <v>4</v>
      </c>
      <c r="J66" s="46">
        <f>J65+1</f>
        <v>63</v>
      </c>
      <c r="K66" s="119">
        <v>12.4</v>
      </c>
      <c r="L66" s="119">
        <v>5.8</v>
      </c>
      <c r="M66" s="54">
        <f t="shared" si="1"/>
        <v>9.1</v>
      </c>
      <c r="N66" s="36">
        <v>71.5</v>
      </c>
      <c r="O66" s="55">
        <f t="shared" si="2"/>
        <v>45.593306420370098</v>
      </c>
      <c r="P66" s="56">
        <f t="shared" si="3"/>
        <v>24.073265789955414</v>
      </c>
      <c r="Q66" s="120">
        <v>18.741012000000001</v>
      </c>
      <c r="R66" s="11">
        <f t="shared" si="4"/>
        <v>2.956741351722</v>
      </c>
      <c r="S66" s="35">
        <f t="shared" si="5"/>
        <v>3.0625133939196769</v>
      </c>
    </row>
    <row r="67" spans="7:19" ht="18.5" x14ac:dyDescent="0.45">
      <c r="G67" s="59">
        <v>2008</v>
      </c>
      <c r="H67" s="46">
        <v>3</v>
      </c>
      <c r="I67" s="46">
        <f t="shared" si="9"/>
        <v>5</v>
      </c>
      <c r="J67" s="46">
        <f t="shared" si="9"/>
        <v>64</v>
      </c>
      <c r="K67" s="119">
        <v>14.8</v>
      </c>
      <c r="L67" s="119">
        <v>0.6</v>
      </c>
      <c r="M67" s="54">
        <f t="shared" si="1"/>
        <v>7.7</v>
      </c>
      <c r="N67" s="36">
        <v>61</v>
      </c>
      <c r="O67" s="55">
        <f t="shared" si="2"/>
        <v>30.229257024065365</v>
      </c>
      <c r="P67" s="56">
        <f t="shared" si="3"/>
        <v>34.34043597933826</v>
      </c>
      <c r="Q67" s="120">
        <v>18.226011</v>
      </c>
      <c r="R67" s="11">
        <f t="shared" si="4"/>
        <v>2.7258366401324996</v>
      </c>
      <c r="S67" s="35">
        <f t="shared" si="5"/>
        <v>3.8308128054044244</v>
      </c>
    </row>
    <row r="68" spans="7:19" ht="18.5" x14ac:dyDescent="0.45">
      <c r="G68" s="59">
        <v>2008</v>
      </c>
      <c r="H68" s="46">
        <v>3</v>
      </c>
      <c r="I68" s="46">
        <f t="shared" si="9"/>
        <v>6</v>
      </c>
      <c r="J68" s="46">
        <f t="shared" si="9"/>
        <v>65</v>
      </c>
      <c r="K68" s="119">
        <v>18.399999999999999</v>
      </c>
      <c r="L68" s="119">
        <v>-3.2</v>
      </c>
      <c r="M68" s="54">
        <f t="shared" si="1"/>
        <v>7.6</v>
      </c>
      <c r="N68" s="36">
        <v>35</v>
      </c>
      <c r="O68" s="55">
        <f t="shared" si="2"/>
        <v>23.541615934810789</v>
      </c>
      <c r="P68" s="56">
        <f t="shared" si="3"/>
        <v>40.679912335353038</v>
      </c>
      <c r="Q68" s="120">
        <v>17.505846999999999</v>
      </c>
      <c r="R68" s="11">
        <f t="shared" si="4"/>
        <v>2.6078635334369999</v>
      </c>
      <c r="S68" s="35">
        <f t="shared" ref="S68:S131" si="10">0.31*(IF(N68&gt;50,1,(1+(50-N68)/70)))*(P68+2.09)*((M68/(M68+15)))</f>
        <v>5.4140977523879892</v>
      </c>
    </row>
    <row r="69" spans="7:19" ht="18.5" x14ac:dyDescent="0.45">
      <c r="G69" s="59">
        <v>2008</v>
      </c>
      <c r="H69" s="46">
        <v>3</v>
      </c>
      <c r="I69" s="46">
        <f t="shared" si="9"/>
        <v>7</v>
      </c>
      <c r="J69" s="46">
        <f t="shared" si="9"/>
        <v>66</v>
      </c>
      <c r="K69" s="119">
        <v>19.600000000000001</v>
      </c>
      <c r="L69" s="119">
        <v>1</v>
      </c>
      <c r="M69" s="54">
        <f t="shared" ref="M69:M132" si="11">(K69+L69)/2</f>
        <v>10.3</v>
      </c>
      <c r="N69" s="36">
        <v>42.5</v>
      </c>
      <c r="O69" s="55">
        <f t="shared" ref="O69:O132" si="12">((Q69)/(0.16*(K69-(L69))^0.5))</f>
        <v>25.193229966208019</v>
      </c>
      <c r="P69" s="56">
        <f t="shared" ref="P69:P132" si="13">0.16*((K69-L69)^1/2)*O69</f>
        <v>37.487526189717535</v>
      </c>
      <c r="Q69" s="120">
        <v>17.384423999999999</v>
      </c>
      <c r="R69" s="11">
        <f t="shared" ref="R69:R132" si="14">0.0023*0.408*O69*(K69-L69)^0.5*(M69+17.8)</f>
        <v>2.8650660739559997</v>
      </c>
      <c r="S69" s="35">
        <f t="shared" si="10"/>
        <v>5.5300709695607155</v>
      </c>
    </row>
    <row r="70" spans="7:19" ht="18.5" x14ac:dyDescent="0.45">
      <c r="G70" s="59">
        <v>2008</v>
      </c>
      <c r="H70" s="46">
        <v>3</v>
      </c>
      <c r="I70" s="46">
        <f t="shared" si="9"/>
        <v>8</v>
      </c>
      <c r="J70" s="46">
        <f t="shared" si="9"/>
        <v>67</v>
      </c>
      <c r="K70" s="119">
        <v>21.4</v>
      </c>
      <c r="L70" s="119">
        <v>1.8</v>
      </c>
      <c r="M70" s="54">
        <f t="shared" si="11"/>
        <v>11.6</v>
      </c>
      <c r="N70" s="36">
        <v>58</v>
      </c>
      <c r="O70" s="55">
        <f t="shared" si="12"/>
        <v>22.733391045436949</v>
      </c>
      <c r="P70" s="56">
        <f t="shared" si="13"/>
        <v>35.645957159245135</v>
      </c>
      <c r="Q70" s="120">
        <v>16.103202</v>
      </c>
      <c r="R70" s="11">
        <f t="shared" si="14"/>
        <v>2.7766912240619996</v>
      </c>
      <c r="S70" s="35">
        <f t="shared" si="10"/>
        <v>5.101447441528026</v>
      </c>
    </row>
    <row r="71" spans="7:19" ht="18.5" x14ac:dyDescent="0.45">
      <c r="G71" s="59">
        <v>2008</v>
      </c>
      <c r="H71" s="46">
        <v>3</v>
      </c>
      <c r="I71" s="46">
        <f t="shared" si="9"/>
        <v>9</v>
      </c>
      <c r="J71" s="46">
        <f t="shared" si="9"/>
        <v>68</v>
      </c>
      <c r="K71" s="119">
        <v>21.4</v>
      </c>
      <c r="L71" s="119">
        <v>2</v>
      </c>
      <c r="M71" s="54">
        <f t="shared" si="11"/>
        <v>11.7</v>
      </c>
      <c r="N71" s="36">
        <v>57.5</v>
      </c>
      <c r="O71" s="55">
        <f t="shared" si="12"/>
        <v>21.780837449768011</v>
      </c>
      <c r="P71" s="56">
        <f t="shared" si="13"/>
        <v>33.803859722039952</v>
      </c>
      <c r="Q71" s="120">
        <v>15.349542</v>
      </c>
      <c r="R71" s="11">
        <f t="shared" si="14"/>
        <v>2.6557393829849998</v>
      </c>
      <c r="S71" s="35">
        <f t="shared" si="10"/>
        <v>4.8759186970726178</v>
      </c>
    </row>
    <row r="72" spans="7:19" ht="18.5" x14ac:dyDescent="0.45">
      <c r="G72" s="59">
        <v>2008</v>
      </c>
      <c r="H72" s="46">
        <v>3</v>
      </c>
      <c r="I72" s="46">
        <f t="shared" si="9"/>
        <v>10</v>
      </c>
      <c r="J72" s="46">
        <f t="shared" si="9"/>
        <v>69</v>
      </c>
      <c r="K72" s="119">
        <v>22.2</v>
      </c>
      <c r="L72" s="119">
        <v>5</v>
      </c>
      <c r="M72" s="54">
        <f t="shared" si="11"/>
        <v>13.6</v>
      </c>
      <c r="N72" s="36">
        <v>52</v>
      </c>
      <c r="O72" s="55">
        <f t="shared" si="12"/>
        <v>10.335527627338346</v>
      </c>
      <c r="P72" s="56">
        <f t="shared" si="13"/>
        <v>14.221686015217562</v>
      </c>
      <c r="Q72" s="120">
        <v>6.8583059999999998</v>
      </c>
      <c r="R72" s="11">
        <f t="shared" si="14"/>
        <v>1.2630324912659998</v>
      </c>
      <c r="S72" s="35">
        <f t="shared" si="10"/>
        <v>2.4045478405649381</v>
      </c>
    </row>
    <row r="73" spans="7:19" ht="18.5" x14ac:dyDescent="0.45">
      <c r="G73" s="59">
        <v>2008</v>
      </c>
      <c r="H73" s="46">
        <v>3</v>
      </c>
      <c r="I73" s="46">
        <f t="shared" si="9"/>
        <v>11</v>
      </c>
      <c r="J73" s="46">
        <f t="shared" si="9"/>
        <v>70</v>
      </c>
      <c r="K73" s="119">
        <v>24</v>
      </c>
      <c r="L73" s="119">
        <v>8.8000000000000007</v>
      </c>
      <c r="M73" s="54">
        <f t="shared" si="11"/>
        <v>16.399999999999999</v>
      </c>
      <c r="N73" s="36">
        <v>70.5</v>
      </c>
      <c r="O73" s="55">
        <f t="shared" si="12"/>
        <v>29.681095241747414</v>
      </c>
      <c r="P73" s="56">
        <f t="shared" si="13"/>
        <v>36.092211813964852</v>
      </c>
      <c r="Q73" s="120">
        <v>18.514913999999997</v>
      </c>
      <c r="R73" s="11">
        <f t="shared" si="14"/>
        <v>3.7137769948619992</v>
      </c>
      <c r="S73" s="35">
        <f t="shared" si="10"/>
        <v>6.1821135306432264</v>
      </c>
    </row>
    <row r="74" spans="7:19" ht="18.5" x14ac:dyDescent="0.45">
      <c r="G74" s="59">
        <v>2008</v>
      </c>
      <c r="H74" s="46">
        <v>3</v>
      </c>
      <c r="I74" s="46">
        <f t="shared" si="9"/>
        <v>12</v>
      </c>
      <c r="J74" s="46">
        <f t="shared" si="9"/>
        <v>71</v>
      </c>
      <c r="K74" s="119">
        <v>21.2</v>
      </c>
      <c r="L74" s="119">
        <v>12</v>
      </c>
      <c r="M74" s="54">
        <f t="shared" si="11"/>
        <v>16.600000000000001</v>
      </c>
      <c r="N74" s="36">
        <v>65</v>
      </c>
      <c r="O74" s="55">
        <f t="shared" si="12"/>
        <v>35.200532036879046</v>
      </c>
      <c r="P74" s="56">
        <f t="shared" si="13"/>
        <v>25.907591579142977</v>
      </c>
      <c r="Q74" s="120">
        <v>17.08296</v>
      </c>
      <c r="R74" s="11">
        <f t="shared" si="14"/>
        <v>3.4465896777600009</v>
      </c>
      <c r="S74" s="35">
        <f t="shared" si="10"/>
        <v>4.5593546286794222</v>
      </c>
    </row>
    <row r="75" spans="7:19" ht="18.5" x14ac:dyDescent="0.45">
      <c r="G75" s="59">
        <v>2008</v>
      </c>
      <c r="H75" s="46">
        <v>3</v>
      </c>
      <c r="I75" s="46">
        <f t="shared" si="9"/>
        <v>13</v>
      </c>
      <c r="J75" s="46">
        <f t="shared" si="9"/>
        <v>72</v>
      </c>
      <c r="K75" s="119">
        <v>21</v>
      </c>
      <c r="L75" s="119">
        <v>5</v>
      </c>
      <c r="M75" s="54">
        <f t="shared" si="11"/>
        <v>13</v>
      </c>
      <c r="N75" s="36">
        <v>67.5</v>
      </c>
      <c r="O75" s="55">
        <f t="shared" si="12"/>
        <v>14.876934374999999</v>
      </c>
      <c r="P75" s="56">
        <f t="shared" si="13"/>
        <v>19.042476000000001</v>
      </c>
      <c r="Q75" s="120">
        <v>9.5212380000000003</v>
      </c>
      <c r="R75" s="11">
        <f t="shared" si="14"/>
        <v>1.7199354747959998</v>
      </c>
      <c r="S75" s="35">
        <f t="shared" si="10"/>
        <v>3.0415670814285716</v>
      </c>
    </row>
    <row r="76" spans="7:19" ht="18.5" x14ac:dyDescent="0.45">
      <c r="G76" s="59">
        <v>2008</v>
      </c>
      <c r="H76" s="46">
        <v>3</v>
      </c>
      <c r="I76" s="46">
        <f t="shared" si="9"/>
        <v>14</v>
      </c>
      <c r="J76" s="46">
        <f t="shared" si="9"/>
        <v>73</v>
      </c>
      <c r="K76" s="119">
        <v>16.2</v>
      </c>
      <c r="L76" s="119">
        <v>4.8</v>
      </c>
      <c r="M76" s="54">
        <f t="shared" si="11"/>
        <v>10.5</v>
      </c>
      <c r="N76" s="36">
        <v>63.5</v>
      </c>
      <c r="O76" s="55">
        <f t="shared" si="12"/>
        <v>18.926757257421919</v>
      </c>
      <c r="P76" s="56">
        <f t="shared" si="13"/>
        <v>17.261202618768788</v>
      </c>
      <c r="Q76" s="120">
        <v>10.224653999999999</v>
      </c>
      <c r="R76" s="11">
        <f t="shared" si="14"/>
        <v>1.6970829585929996</v>
      </c>
      <c r="S76" s="35">
        <f t="shared" si="10"/>
        <v>2.4701240989840159</v>
      </c>
    </row>
    <row r="77" spans="7:19" ht="18.5" x14ac:dyDescent="0.45">
      <c r="G77" s="59">
        <v>2008</v>
      </c>
      <c r="H77" s="46">
        <v>3</v>
      </c>
      <c r="I77" s="46">
        <f t="shared" si="9"/>
        <v>15</v>
      </c>
      <c r="J77" s="46">
        <f t="shared" si="9"/>
        <v>74</v>
      </c>
      <c r="K77" s="119">
        <v>15.6</v>
      </c>
      <c r="L77" s="119">
        <v>2.8</v>
      </c>
      <c r="M77" s="54">
        <f t="shared" si="11"/>
        <v>9.1999999999999993</v>
      </c>
      <c r="N77" s="36">
        <v>55.5</v>
      </c>
      <c r="O77" s="55">
        <f t="shared" si="12"/>
        <v>36.162334201670127</v>
      </c>
      <c r="P77" s="56">
        <f t="shared" si="13"/>
        <v>37.030230222510212</v>
      </c>
      <c r="Q77" s="120">
        <v>20.700527999999998</v>
      </c>
      <c r="R77" s="11">
        <f t="shared" si="14"/>
        <v>3.2780321114399995</v>
      </c>
      <c r="S77" s="35">
        <f t="shared" si="10"/>
        <v>4.6103676278759966</v>
      </c>
    </row>
    <row r="78" spans="7:19" ht="18.5" x14ac:dyDescent="0.45">
      <c r="G78" s="59">
        <v>2008</v>
      </c>
      <c r="H78" s="46">
        <v>3</v>
      </c>
      <c r="I78" s="46">
        <f t="shared" si="9"/>
        <v>16</v>
      </c>
      <c r="J78" s="46">
        <f t="shared" si="9"/>
        <v>75</v>
      </c>
      <c r="K78" s="119">
        <v>13.2</v>
      </c>
      <c r="L78" s="119">
        <v>3.4</v>
      </c>
      <c r="M78" s="54">
        <f t="shared" si="11"/>
        <v>8.2999999999999989</v>
      </c>
      <c r="N78" s="36">
        <v>43</v>
      </c>
      <c r="O78" s="55">
        <f t="shared" si="12"/>
        <v>40.826823911455591</v>
      </c>
      <c r="P78" s="56">
        <f t="shared" si="13"/>
        <v>32.008229946581181</v>
      </c>
      <c r="Q78" s="120">
        <v>20.449307999999998</v>
      </c>
      <c r="R78" s="11">
        <f t="shared" si="14"/>
        <v>3.1303084960619993</v>
      </c>
      <c r="S78" s="35">
        <f t="shared" si="10"/>
        <v>4.1419837003351381</v>
      </c>
    </row>
    <row r="79" spans="7:19" ht="18.5" x14ac:dyDescent="0.45">
      <c r="G79" s="59">
        <v>2008</v>
      </c>
      <c r="H79" s="46">
        <v>3</v>
      </c>
      <c r="I79" s="46">
        <f t="shared" si="9"/>
        <v>17</v>
      </c>
      <c r="J79" s="46">
        <f t="shared" si="9"/>
        <v>76</v>
      </c>
      <c r="K79" s="119">
        <v>15.4</v>
      </c>
      <c r="L79" s="119">
        <v>-1.2</v>
      </c>
      <c r="M79" s="54">
        <f t="shared" si="11"/>
        <v>7.1000000000000005</v>
      </c>
      <c r="N79" s="36">
        <v>55</v>
      </c>
      <c r="O79" s="55">
        <f t="shared" si="12"/>
        <v>31.09952238338812</v>
      </c>
      <c r="P79" s="56">
        <f t="shared" si="13"/>
        <v>41.300165725139422</v>
      </c>
      <c r="Q79" s="120">
        <v>20.273453999999997</v>
      </c>
      <c r="R79" s="11">
        <f t="shared" si="14"/>
        <v>2.9607048119789998</v>
      </c>
      <c r="S79" s="35">
        <f t="shared" si="10"/>
        <v>4.3213463692774612</v>
      </c>
    </row>
    <row r="80" spans="7:19" ht="18.5" x14ac:dyDescent="0.45">
      <c r="G80" s="59">
        <v>2008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19">
        <v>18.399999999999999</v>
      </c>
      <c r="L80" s="119">
        <v>1.2</v>
      </c>
      <c r="M80" s="54">
        <f t="shared" si="11"/>
        <v>9.7999999999999989</v>
      </c>
      <c r="N80" s="36">
        <v>50.5</v>
      </c>
      <c r="O80" s="55">
        <f t="shared" si="12"/>
        <v>24.324456046025222</v>
      </c>
      <c r="P80" s="56">
        <f t="shared" si="13"/>
        <v>33.470451519330702</v>
      </c>
      <c r="Q80" s="120">
        <v>16.140884999999997</v>
      </c>
      <c r="R80" s="11">
        <f t="shared" si="14"/>
        <v>2.6127896184899995</v>
      </c>
      <c r="S80" s="35">
        <f t="shared" si="10"/>
        <v>4.3561553111180098</v>
      </c>
    </row>
    <row r="81" spans="7:19" ht="18.5" x14ac:dyDescent="0.45">
      <c r="G81" s="59">
        <v>2008</v>
      </c>
      <c r="H81" s="46">
        <v>3</v>
      </c>
      <c r="I81" s="46">
        <f t="shared" si="15"/>
        <v>19</v>
      </c>
      <c r="J81" s="46">
        <f t="shared" si="15"/>
        <v>78</v>
      </c>
      <c r="K81" s="119">
        <v>20</v>
      </c>
      <c r="L81" s="119">
        <v>1.8</v>
      </c>
      <c r="M81" s="54">
        <f t="shared" si="11"/>
        <v>10.9</v>
      </c>
      <c r="N81" s="36">
        <v>61.5</v>
      </c>
      <c r="O81" s="55">
        <f t="shared" si="12"/>
        <v>28.155287720506916</v>
      </c>
      <c r="P81" s="56">
        <f t="shared" si="13"/>
        <v>40.994098921058068</v>
      </c>
      <c r="Q81" s="120">
        <v>19.218329999999998</v>
      </c>
      <c r="R81" s="11">
        <f t="shared" si="14"/>
        <v>3.2349350064150002</v>
      </c>
      <c r="S81" s="35">
        <f t="shared" si="10"/>
        <v>5.620894604411399</v>
      </c>
    </row>
    <row r="82" spans="7:19" ht="18.5" x14ac:dyDescent="0.45">
      <c r="G82" s="59">
        <v>2008</v>
      </c>
      <c r="H82" s="46">
        <v>3</v>
      </c>
      <c r="I82" s="46">
        <f t="shared" si="15"/>
        <v>20</v>
      </c>
      <c r="J82" s="46">
        <f t="shared" si="15"/>
        <v>79</v>
      </c>
      <c r="K82" s="119">
        <v>23.2</v>
      </c>
      <c r="L82" s="119">
        <v>7.8</v>
      </c>
      <c r="M82" s="54">
        <f t="shared" si="11"/>
        <v>15.5</v>
      </c>
      <c r="N82" s="36">
        <v>62.5</v>
      </c>
      <c r="O82" s="55">
        <f t="shared" si="12"/>
        <v>26.406923283048059</v>
      </c>
      <c r="P82" s="56">
        <f t="shared" si="13"/>
        <v>32.53332948471521</v>
      </c>
      <c r="Q82" s="120">
        <v>16.58052</v>
      </c>
      <c r="R82" s="11">
        <f t="shared" si="14"/>
        <v>3.2382501683399987</v>
      </c>
      <c r="S82" s="35">
        <f t="shared" si="10"/>
        <v>5.4545933827559541</v>
      </c>
    </row>
    <row r="83" spans="7:19" ht="18.5" x14ac:dyDescent="0.45">
      <c r="G83" s="59">
        <v>2008</v>
      </c>
      <c r="H83" s="46">
        <v>3</v>
      </c>
      <c r="I83" s="46">
        <f t="shared" si="15"/>
        <v>21</v>
      </c>
      <c r="J83" s="46">
        <f t="shared" si="15"/>
        <v>80</v>
      </c>
      <c r="K83" s="119">
        <v>21.8</v>
      </c>
      <c r="L83" s="119">
        <v>4.5999999999999996</v>
      </c>
      <c r="M83" s="54">
        <f t="shared" si="11"/>
        <v>13.2</v>
      </c>
      <c r="N83" s="36">
        <v>61</v>
      </c>
      <c r="O83" s="55">
        <f t="shared" si="12"/>
        <v>15.938670809924698</v>
      </c>
      <c r="P83" s="56">
        <f t="shared" si="13"/>
        <v>21.931611034456388</v>
      </c>
      <c r="Q83" s="120">
        <v>10.576362</v>
      </c>
      <c r="R83" s="11">
        <f t="shared" si="14"/>
        <v>1.9229412570299997</v>
      </c>
      <c r="S83" s="35">
        <f t="shared" si="10"/>
        <v>3.485689090531757</v>
      </c>
    </row>
    <row r="84" spans="7:19" ht="18.5" x14ac:dyDescent="0.45">
      <c r="G84" s="59">
        <v>2008</v>
      </c>
      <c r="H84" s="46">
        <v>3</v>
      </c>
      <c r="I84" s="46">
        <f t="shared" si="15"/>
        <v>22</v>
      </c>
      <c r="J84" s="46">
        <f t="shared" si="15"/>
        <v>81</v>
      </c>
      <c r="K84" s="119">
        <v>17.8</v>
      </c>
      <c r="L84" s="119">
        <v>8.4</v>
      </c>
      <c r="M84" s="54">
        <f t="shared" si="11"/>
        <v>13.100000000000001</v>
      </c>
      <c r="N84" s="36">
        <v>55.5</v>
      </c>
      <c r="O84" s="55">
        <f t="shared" si="12"/>
        <v>30.471039317165317</v>
      </c>
      <c r="P84" s="56">
        <f t="shared" si="13"/>
        <v>22.914221566508317</v>
      </c>
      <c r="Q84" s="120">
        <v>14.94759</v>
      </c>
      <c r="R84" s="11">
        <f t="shared" si="14"/>
        <v>2.7089293143149997</v>
      </c>
      <c r="S84" s="35">
        <f t="shared" si="10"/>
        <v>3.6135994228323947</v>
      </c>
    </row>
    <row r="85" spans="7:19" ht="18.5" x14ac:dyDescent="0.45">
      <c r="G85" s="59">
        <v>2008</v>
      </c>
      <c r="H85" s="46">
        <v>3</v>
      </c>
      <c r="I85" s="46">
        <f t="shared" si="15"/>
        <v>23</v>
      </c>
      <c r="J85" s="46">
        <f t="shared" si="15"/>
        <v>82</v>
      </c>
      <c r="K85" s="119">
        <v>26</v>
      </c>
      <c r="L85" s="119">
        <v>9.8000000000000007</v>
      </c>
      <c r="M85" s="54">
        <f t="shared" si="11"/>
        <v>17.899999999999999</v>
      </c>
      <c r="N85" s="36">
        <v>57.5</v>
      </c>
      <c r="O85" s="55">
        <f t="shared" si="12"/>
        <v>26.019716194729206</v>
      </c>
      <c r="P85" s="56">
        <f t="shared" si="13"/>
        <v>33.721552188369053</v>
      </c>
      <c r="Q85" s="120">
        <v>16.756373999999997</v>
      </c>
      <c r="R85" s="11">
        <f t="shared" si="14"/>
        <v>3.5084579663069992</v>
      </c>
      <c r="S85" s="35">
        <f t="shared" si="10"/>
        <v>6.0400700028346455</v>
      </c>
    </row>
    <row r="86" spans="7:19" ht="18.5" x14ac:dyDescent="0.45">
      <c r="G86" s="59">
        <v>2008</v>
      </c>
      <c r="H86" s="46">
        <v>3</v>
      </c>
      <c r="I86" s="46">
        <f t="shared" si="15"/>
        <v>24</v>
      </c>
      <c r="J86" s="46">
        <f t="shared" si="15"/>
        <v>83</v>
      </c>
      <c r="K86" s="119">
        <v>26.4</v>
      </c>
      <c r="L86" s="119">
        <v>9.6</v>
      </c>
      <c r="M86" s="54">
        <f t="shared" si="11"/>
        <v>18</v>
      </c>
      <c r="N86" s="36">
        <v>56.5</v>
      </c>
      <c r="O86" s="55">
        <f t="shared" si="12"/>
        <v>29.151724066278959</v>
      </c>
      <c r="P86" s="56">
        <f t="shared" si="13"/>
        <v>39.179917145078917</v>
      </c>
      <c r="Q86" s="120">
        <v>19.117842</v>
      </c>
      <c r="R86" s="11">
        <f t="shared" si="14"/>
        <v>4.0141159312139996</v>
      </c>
      <c r="S86" s="35">
        <f t="shared" si="10"/>
        <v>6.9783678081678895</v>
      </c>
    </row>
    <row r="87" spans="7:19" ht="18.5" x14ac:dyDescent="0.45">
      <c r="G87" s="59">
        <v>2008</v>
      </c>
      <c r="H87" s="46">
        <v>3</v>
      </c>
      <c r="I87" s="46">
        <f t="shared" si="15"/>
        <v>25</v>
      </c>
      <c r="J87" s="46">
        <f t="shared" si="15"/>
        <v>84</v>
      </c>
      <c r="K87" s="119">
        <v>30.6</v>
      </c>
      <c r="L87" s="119">
        <v>6.8</v>
      </c>
      <c r="M87" s="54">
        <f t="shared" si="11"/>
        <v>18.7</v>
      </c>
      <c r="N87" s="36">
        <v>61.5</v>
      </c>
      <c r="O87" s="55">
        <f t="shared" si="12"/>
        <v>24.49234717505427</v>
      </c>
      <c r="P87" s="56">
        <f t="shared" si="13"/>
        <v>46.633429021303336</v>
      </c>
      <c r="Q87" s="120">
        <v>19.117842</v>
      </c>
      <c r="R87" s="11">
        <f t="shared" si="14"/>
        <v>4.0926042315449997</v>
      </c>
      <c r="S87" s="35">
        <f t="shared" si="10"/>
        <v>8.3812972711126239</v>
      </c>
    </row>
    <row r="88" spans="7:19" ht="18.5" x14ac:dyDescent="0.45">
      <c r="G88" s="59">
        <v>2008</v>
      </c>
      <c r="H88" s="46">
        <v>3</v>
      </c>
      <c r="I88" s="46">
        <f t="shared" si="15"/>
        <v>26</v>
      </c>
      <c r="J88" s="46">
        <f t="shared" si="15"/>
        <v>85</v>
      </c>
      <c r="K88" s="119">
        <v>29</v>
      </c>
      <c r="L88" s="119">
        <v>13</v>
      </c>
      <c r="M88" s="54">
        <f t="shared" si="11"/>
        <v>21</v>
      </c>
      <c r="N88" s="36">
        <v>55</v>
      </c>
      <c r="O88" s="55">
        <f t="shared" si="12"/>
        <v>33.5417953125</v>
      </c>
      <c r="P88" s="56">
        <f t="shared" si="13"/>
        <v>42.933498</v>
      </c>
      <c r="Q88" s="120">
        <v>21.466749</v>
      </c>
      <c r="R88" s="11">
        <f t="shared" si="14"/>
        <v>4.8850163359379994</v>
      </c>
      <c r="S88" s="35">
        <f t="shared" si="10"/>
        <v>8.141749221666668</v>
      </c>
    </row>
    <row r="89" spans="7:19" ht="18.5" x14ac:dyDescent="0.45">
      <c r="G89" s="59">
        <v>2008</v>
      </c>
      <c r="H89" s="46">
        <v>3</v>
      </c>
      <c r="I89" s="46">
        <f t="shared" si="15"/>
        <v>27</v>
      </c>
      <c r="J89" s="46">
        <f t="shared" si="15"/>
        <v>86</v>
      </c>
      <c r="K89" s="119">
        <v>24.4</v>
      </c>
      <c r="L89" s="119">
        <v>9.8000000000000007</v>
      </c>
      <c r="M89" s="54">
        <f t="shared" si="11"/>
        <v>17.100000000000001</v>
      </c>
      <c r="N89" s="36">
        <v>51</v>
      </c>
      <c r="O89" s="55">
        <f t="shared" si="12"/>
        <v>34.352953233900905</v>
      </c>
      <c r="P89" s="56">
        <f t="shared" si="13"/>
        <v>40.124249377196257</v>
      </c>
      <c r="Q89" s="120">
        <v>21.001992000000001</v>
      </c>
      <c r="R89" s="11">
        <f t="shared" si="14"/>
        <v>4.2988662394920016</v>
      </c>
      <c r="S89" s="35">
        <f t="shared" si="10"/>
        <v>6.9712690326640923</v>
      </c>
    </row>
    <row r="90" spans="7:19" ht="18.5" x14ac:dyDescent="0.45">
      <c r="G90" s="59">
        <v>2008</v>
      </c>
      <c r="H90" s="46">
        <v>3</v>
      </c>
      <c r="I90" s="46">
        <f t="shared" si="15"/>
        <v>28</v>
      </c>
      <c r="J90" s="46">
        <f t="shared" si="15"/>
        <v>87</v>
      </c>
      <c r="K90" s="119">
        <v>24.6</v>
      </c>
      <c r="L90" s="119">
        <v>3.6</v>
      </c>
      <c r="M90" s="54">
        <f t="shared" si="11"/>
        <v>14.100000000000001</v>
      </c>
      <c r="N90" s="36">
        <v>81</v>
      </c>
      <c r="O90" s="55">
        <f t="shared" si="12"/>
        <v>20.009554910556389</v>
      </c>
      <c r="P90" s="56">
        <f t="shared" si="13"/>
        <v>33.616052249734736</v>
      </c>
      <c r="Q90" s="120">
        <v>14.671247999999999</v>
      </c>
      <c r="R90" s="11">
        <f t="shared" si="14"/>
        <v>2.7448951376879998</v>
      </c>
      <c r="S90" s="35">
        <f t="shared" si="10"/>
        <v>5.3632699100890218</v>
      </c>
    </row>
    <row r="91" spans="7:19" ht="18.5" x14ac:dyDescent="0.45">
      <c r="G91" s="59">
        <v>2008</v>
      </c>
      <c r="H91" s="46">
        <v>3</v>
      </c>
      <c r="I91" s="46">
        <f t="shared" si="15"/>
        <v>29</v>
      </c>
      <c r="J91" s="46">
        <f t="shared" si="15"/>
        <v>88</v>
      </c>
      <c r="K91" s="119">
        <v>22</v>
      </c>
      <c r="L91" s="119">
        <v>4.5999999999999996</v>
      </c>
      <c r="M91" s="54">
        <f t="shared" si="11"/>
        <v>13.3</v>
      </c>
      <c r="N91" s="36">
        <v>58.5</v>
      </c>
      <c r="O91" s="55">
        <f t="shared" si="12"/>
        <v>26.53681039762704</v>
      </c>
      <c r="P91" s="56">
        <f t="shared" si="13"/>
        <v>36.939240073496833</v>
      </c>
      <c r="Q91" s="120">
        <v>17.711009999999998</v>
      </c>
      <c r="R91" s="11">
        <f t="shared" si="14"/>
        <v>3.2305147905149996</v>
      </c>
      <c r="S91" s="35">
        <f t="shared" si="10"/>
        <v>5.6861327499302989</v>
      </c>
    </row>
    <row r="92" spans="7:19" ht="18.5" x14ac:dyDescent="0.45">
      <c r="G92" s="59">
        <v>2008</v>
      </c>
      <c r="H92" s="46">
        <v>3</v>
      </c>
      <c r="I92" s="46">
        <f t="shared" si="15"/>
        <v>30</v>
      </c>
      <c r="J92" s="46">
        <f t="shared" si="15"/>
        <v>89</v>
      </c>
      <c r="K92" s="119">
        <v>24.8</v>
      </c>
      <c r="L92" s="119">
        <v>4.5999999999999996</v>
      </c>
      <c r="M92" s="54">
        <f t="shared" si="11"/>
        <v>14.7</v>
      </c>
      <c r="N92" s="36">
        <v>56</v>
      </c>
      <c r="O92" s="55">
        <f t="shared" si="12"/>
        <v>9.8690874222026235</v>
      </c>
      <c r="P92" s="56">
        <f t="shared" si="13"/>
        <v>15.948445274279443</v>
      </c>
      <c r="Q92" s="120">
        <v>7.096965</v>
      </c>
      <c r="R92" s="11">
        <f t="shared" si="14"/>
        <v>1.3527702410624998</v>
      </c>
      <c r="S92" s="35">
        <f t="shared" si="10"/>
        <v>2.7677170072354014</v>
      </c>
    </row>
    <row r="93" spans="7:19" ht="18.5" x14ac:dyDescent="0.45">
      <c r="G93" s="59">
        <v>2008</v>
      </c>
      <c r="H93" s="60">
        <v>3</v>
      </c>
      <c r="I93" s="60">
        <f t="shared" si="15"/>
        <v>31</v>
      </c>
      <c r="J93" s="46">
        <f t="shared" si="15"/>
        <v>90</v>
      </c>
      <c r="K93" s="119">
        <v>29</v>
      </c>
      <c r="L93" s="119">
        <v>12</v>
      </c>
      <c r="M93" s="54">
        <f t="shared" si="11"/>
        <v>20.5</v>
      </c>
      <c r="N93" s="36">
        <v>61.5</v>
      </c>
      <c r="O93" s="55">
        <f t="shared" si="12"/>
        <v>31.493090231116241</v>
      </c>
      <c r="P93" s="56">
        <f t="shared" si="13"/>
        <v>42.83060271431809</v>
      </c>
      <c r="Q93" s="120">
        <v>20.775893999999997</v>
      </c>
      <c r="R93" s="49">
        <f t="shared" si="14"/>
        <v>4.6668786812729977</v>
      </c>
      <c r="S93" s="48">
        <f t="shared" si="10"/>
        <v>8.0414205704082118</v>
      </c>
    </row>
    <row r="94" spans="7:19" ht="18.5" x14ac:dyDescent="0.45">
      <c r="G94" s="59">
        <v>2008</v>
      </c>
      <c r="H94" s="59">
        <v>4</v>
      </c>
      <c r="I94" s="46">
        <v>1</v>
      </c>
      <c r="J94" s="46">
        <f t="shared" si="15"/>
        <v>91</v>
      </c>
      <c r="K94" s="119">
        <v>23.4</v>
      </c>
      <c r="L94" s="119">
        <v>11.8</v>
      </c>
      <c r="M94" s="54">
        <f t="shared" si="11"/>
        <v>17.600000000000001</v>
      </c>
      <c r="N94" s="36">
        <v>65</v>
      </c>
      <c r="O94" s="55">
        <f t="shared" si="12"/>
        <v>29.919196825521244</v>
      </c>
      <c r="P94" s="56">
        <f t="shared" si="13"/>
        <v>27.765014654083711</v>
      </c>
      <c r="Q94" s="120">
        <v>16.304177999999997</v>
      </c>
      <c r="R94" s="11">
        <f t="shared" si="14"/>
        <v>3.385089740538</v>
      </c>
      <c r="S94" s="35">
        <f t="shared" si="10"/>
        <v>4.9965938635791636</v>
      </c>
    </row>
    <row r="95" spans="7:19" ht="18.5" x14ac:dyDescent="0.45">
      <c r="G95" s="59">
        <v>2008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19">
        <v>16.399999999999999</v>
      </c>
      <c r="L95" s="119">
        <v>5.8</v>
      </c>
      <c r="M95" s="54">
        <f t="shared" si="11"/>
        <v>11.1</v>
      </c>
      <c r="N95" s="36">
        <v>67</v>
      </c>
      <c r="O95" s="55">
        <f t="shared" si="12"/>
        <v>42.824693342159492</v>
      </c>
      <c r="P95" s="56">
        <f t="shared" si="13"/>
        <v>36.315339954151241</v>
      </c>
      <c r="Q95" s="120">
        <v>22.308335999999997</v>
      </c>
      <c r="R95" s="11">
        <f t="shared" si="14"/>
        <v>3.781229489495999</v>
      </c>
      <c r="S95" s="35">
        <f t="shared" si="10"/>
        <v>5.0633247043001699</v>
      </c>
    </row>
    <row r="96" spans="7:19" ht="18.5" x14ac:dyDescent="0.45">
      <c r="G96" s="59">
        <v>2008</v>
      </c>
      <c r="H96" s="59">
        <v>4</v>
      </c>
      <c r="I96" s="46">
        <f t="shared" si="16"/>
        <v>3</v>
      </c>
      <c r="J96" s="46">
        <f t="shared" si="16"/>
        <v>93</v>
      </c>
      <c r="K96" s="119">
        <v>17.399999999999999</v>
      </c>
      <c r="L96" s="119">
        <v>2.8</v>
      </c>
      <c r="M96" s="54">
        <f t="shared" si="11"/>
        <v>10.1</v>
      </c>
      <c r="N96" s="36">
        <v>52</v>
      </c>
      <c r="O96" s="55">
        <f t="shared" si="12"/>
        <v>35.411073503964232</v>
      </c>
      <c r="P96" s="56">
        <f t="shared" si="13"/>
        <v>41.36013385263022</v>
      </c>
      <c r="Q96" s="120">
        <v>21.648883499999997</v>
      </c>
      <c r="R96" s="11">
        <f t="shared" si="14"/>
        <v>3.5424825781972489</v>
      </c>
      <c r="S96" s="35">
        <f t="shared" si="10"/>
        <v>5.4200147048838723</v>
      </c>
    </row>
    <row r="97" spans="7:32" ht="18.5" x14ac:dyDescent="0.45">
      <c r="G97" s="59">
        <v>2008</v>
      </c>
      <c r="H97" s="59">
        <v>4</v>
      </c>
      <c r="I97" s="46">
        <f t="shared" si="16"/>
        <v>4</v>
      </c>
      <c r="J97" s="46">
        <f t="shared" si="16"/>
        <v>94</v>
      </c>
      <c r="K97" s="119">
        <v>19.600000000000001</v>
      </c>
      <c r="L97" s="119">
        <v>0.8</v>
      </c>
      <c r="M97" s="54">
        <f t="shared" si="11"/>
        <v>10.200000000000001</v>
      </c>
      <c r="N97" s="36">
        <v>53</v>
      </c>
      <c r="O97" s="55">
        <f t="shared" si="12"/>
        <v>29.549181985329607</v>
      </c>
      <c r="P97" s="56">
        <f t="shared" si="13"/>
        <v>44.441969705935726</v>
      </c>
      <c r="Q97" s="120">
        <v>20.499552000000001</v>
      </c>
      <c r="R97" s="11">
        <f t="shared" si="14"/>
        <v>3.3664364294400002</v>
      </c>
      <c r="S97" s="35">
        <f t="shared" si="10"/>
        <v>5.838654294054316</v>
      </c>
    </row>
    <row r="98" spans="7:32" ht="18.5" x14ac:dyDescent="0.45">
      <c r="G98" s="59">
        <v>2008</v>
      </c>
      <c r="H98" s="59">
        <v>4</v>
      </c>
      <c r="I98" s="46">
        <f t="shared" si="16"/>
        <v>5</v>
      </c>
      <c r="J98" s="46">
        <f t="shared" si="16"/>
        <v>95</v>
      </c>
      <c r="K98" s="119">
        <v>19.399999999999999</v>
      </c>
      <c r="L98" s="119">
        <v>8.1</v>
      </c>
      <c r="M98" s="54">
        <f t="shared" si="11"/>
        <v>13.75</v>
      </c>
      <c r="N98" s="36">
        <v>58</v>
      </c>
      <c r="O98" s="55">
        <f t="shared" si="12"/>
        <v>34.424092078303239</v>
      </c>
      <c r="P98" s="56">
        <f t="shared" si="13"/>
        <v>31.119379238786127</v>
      </c>
      <c r="Q98" s="120">
        <v>18.514913999999997</v>
      </c>
      <c r="R98" s="11">
        <f t="shared" si="14"/>
        <v>3.4260135727454988</v>
      </c>
      <c r="S98" s="35">
        <f t="shared" si="10"/>
        <v>4.9236514436635082</v>
      </c>
    </row>
    <row r="99" spans="7:32" ht="18.5" x14ac:dyDescent="0.45">
      <c r="G99" s="59">
        <v>2008</v>
      </c>
      <c r="H99" s="59">
        <v>4</v>
      </c>
      <c r="I99" s="46">
        <f t="shared" si="16"/>
        <v>6</v>
      </c>
      <c r="J99" s="46">
        <f t="shared" si="16"/>
        <v>96</v>
      </c>
      <c r="K99" s="119">
        <v>19.2</v>
      </c>
      <c r="L99" s="119">
        <v>2.2000000000000002</v>
      </c>
      <c r="M99" s="54">
        <f t="shared" si="11"/>
        <v>10.7</v>
      </c>
      <c r="N99" s="36">
        <v>57</v>
      </c>
      <c r="O99" s="55">
        <f t="shared" si="12"/>
        <v>23.039080519740423</v>
      </c>
      <c r="P99" s="56">
        <f t="shared" si="13"/>
        <v>31.333149506846979</v>
      </c>
      <c r="Q99" s="120">
        <v>15.19881</v>
      </c>
      <c r="R99" s="11">
        <f t="shared" si="14"/>
        <v>2.5405190885249995</v>
      </c>
      <c r="S99" s="35">
        <f t="shared" si="10"/>
        <v>4.3137971561949975</v>
      </c>
    </row>
    <row r="100" spans="7:32" ht="18.5" x14ac:dyDescent="0.45">
      <c r="G100" s="59">
        <v>2008</v>
      </c>
      <c r="H100" s="59">
        <v>4</v>
      </c>
      <c r="I100" s="46">
        <f t="shared" si="16"/>
        <v>7</v>
      </c>
      <c r="J100" s="46">
        <f t="shared" si="16"/>
        <v>97</v>
      </c>
      <c r="K100" s="119">
        <v>24</v>
      </c>
      <c r="L100" s="119">
        <v>7.2</v>
      </c>
      <c r="M100" s="54">
        <f t="shared" si="11"/>
        <v>15.6</v>
      </c>
      <c r="N100" s="36">
        <v>57</v>
      </c>
      <c r="O100" s="55">
        <f t="shared" si="12"/>
        <v>23.520576316288142</v>
      </c>
      <c r="P100" s="56">
        <f t="shared" si="13"/>
        <v>31.611654569091264</v>
      </c>
      <c r="Q100" s="120">
        <v>15.424907999999999</v>
      </c>
      <c r="R100" s="11">
        <f t="shared" si="14"/>
        <v>3.0216006530279995</v>
      </c>
      <c r="S100" s="35">
        <f t="shared" si="10"/>
        <v>5.326183055428932</v>
      </c>
    </row>
    <row r="101" spans="7:32" ht="18.5" x14ac:dyDescent="0.45">
      <c r="G101" s="59">
        <v>2008</v>
      </c>
      <c r="H101" s="59">
        <v>4</v>
      </c>
      <c r="I101" s="46">
        <f t="shared" si="16"/>
        <v>8</v>
      </c>
      <c r="J101" s="46">
        <f t="shared" si="16"/>
        <v>98</v>
      </c>
      <c r="K101" s="119">
        <v>19.2</v>
      </c>
      <c r="L101" s="119">
        <v>11.8</v>
      </c>
      <c r="M101" s="54">
        <f t="shared" si="11"/>
        <v>15.5</v>
      </c>
      <c r="N101" s="36">
        <v>59.5</v>
      </c>
      <c r="O101" s="55">
        <f t="shared" si="12"/>
        <v>47.502690027893891</v>
      </c>
      <c r="P101" s="56">
        <f t="shared" si="13"/>
        <v>28.121592496513177</v>
      </c>
      <c r="Q101" s="120">
        <v>20.675405999999999</v>
      </c>
      <c r="R101" s="11">
        <f t="shared" si="14"/>
        <v>4.0379998311269993</v>
      </c>
      <c r="S101" s="35">
        <f t="shared" si="10"/>
        <v>4.7595639982211742</v>
      </c>
    </row>
    <row r="102" spans="7:32" ht="18.5" x14ac:dyDescent="0.45">
      <c r="G102" s="59">
        <v>2008</v>
      </c>
      <c r="H102" s="59">
        <v>4</v>
      </c>
      <c r="I102" s="46">
        <f t="shared" si="16"/>
        <v>9</v>
      </c>
      <c r="J102" s="46">
        <f t="shared" si="16"/>
        <v>99</v>
      </c>
      <c r="K102" s="119">
        <v>21.3</v>
      </c>
      <c r="L102" s="119">
        <v>4.2</v>
      </c>
      <c r="M102" s="54">
        <f t="shared" si="11"/>
        <v>12.75</v>
      </c>
      <c r="N102" s="36">
        <v>75.5</v>
      </c>
      <c r="O102" s="55">
        <f t="shared" si="12"/>
        <v>35.444633959663904</v>
      </c>
      <c r="P102" s="56">
        <f t="shared" si="13"/>
        <v>48.488259256820221</v>
      </c>
      <c r="Q102" s="120">
        <v>23.451387</v>
      </c>
      <c r="R102" s="11">
        <f t="shared" si="14"/>
        <v>4.2019198542652489</v>
      </c>
      <c r="S102" s="35">
        <f t="shared" si="10"/>
        <v>7.2039844941470959</v>
      </c>
    </row>
    <row r="103" spans="7:32" ht="18.5" x14ac:dyDescent="0.45">
      <c r="G103" s="59">
        <v>2008</v>
      </c>
      <c r="H103" s="59">
        <v>4</v>
      </c>
      <c r="I103" s="46">
        <f t="shared" si="16"/>
        <v>10</v>
      </c>
      <c r="J103" s="46">
        <f t="shared" si="16"/>
        <v>100</v>
      </c>
      <c r="K103" s="119">
        <v>19</v>
      </c>
      <c r="L103" s="119">
        <v>8</v>
      </c>
      <c r="M103" s="54">
        <f t="shared" si="11"/>
        <v>13.5</v>
      </c>
      <c r="N103" s="36">
        <v>74</v>
      </c>
      <c r="O103" s="55">
        <f t="shared" si="12"/>
        <v>29.82486149402515</v>
      </c>
      <c r="P103" s="56">
        <f t="shared" si="13"/>
        <v>26.245878114742133</v>
      </c>
      <c r="Q103" s="120">
        <v>15.82686</v>
      </c>
      <c r="R103" s="11">
        <f t="shared" si="14"/>
        <v>2.9054079110699997</v>
      </c>
      <c r="S103" s="35">
        <f t="shared" si="10"/>
        <v>4.1608999968489764</v>
      </c>
      <c r="AF103" s="34"/>
    </row>
    <row r="104" spans="7:32" ht="18.5" x14ac:dyDescent="0.45">
      <c r="G104" s="59">
        <v>2008</v>
      </c>
      <c r="H104" s="59">
        <v>4</v>
      </c>
      <c r="I104" s="46">
        <f t="shared" si="16"/>
        <v>11</v>
      </c>
      <c r="J104" s="46">
        <f t="shared" si="16"/>
        <v>101</v>
      </c>
      <c r="K104" s="119">
        <v>19.8</v>
      </c>
      <c r="L104" s="119">
        <v>5.4</v>
      </c>
      <c r="M104" s="54">
        <f t="shared" si="11"/>
        <v>12.600000000000001</v>
      </c>
      <c r="N104" s="36">
        <v>54.5</v>
      </c>
      <c r="O104" s="55">
        <f t="shared" si="12"/>
        <v>31.652966471220711</v>
      </c>
      <c r="P104" s="56">
        <f t="shared" si="13"/>
        <v>36.464217374846264</v>
      </c>
      <c r="Q104" s="120">
        <v>19.218329999999998</v>
      </c>
      <c r="R104" s="11">
        <f t="shared" si="14"/>
        <v>3.4265513656799995</v>
      </c>
      <c r="S104" s="35">
        <f t="shared" si="10"/>
        <v>5.4562598937010689</v>
      </c>
      <c r="AF104" s="34"/>
    </row>
    <row r="105" spans="7:32" ht="18.5" x14ac:dyDescent="0.45">
      <c r="G105" s="59">
        <v>2008</v>
      </c>
      <c r="H105" s="59">
        <v>4</v>
      </c>
      <c r="I105" s="46">
        <f t="shared" si="16"/>
        <v>12</v>
      </c>
      <c r="J105" s="46">
        <f t="shared" si="16"/>
        <v>102</v>
      </c>
      <c r="K105" s="119">
        <v>22</v>
      </c>
      <c r="L105" s="119">
        <v>10.4</v>
      </c>
      <c r="M105" s="54">
        <f t="shared" si="11"/>
        <v>16.2</v>
      </c>
      <c r="N105" s="36">
        <v>59.5</v>
      </c>
      <c r="O105" s="55">
        <f t="shared" si="12"/>
        <v>29.573443395334174</v>
      </c>
      <c r="P105" s="56">
        <f t="shared" si="13"/>
        <v>27.444155470870111</v>
      </c>
      <c r="Q105" s="120">
        <v>16.115762999999998</v>
      </c>
      <c r="R105" s="11">
        <f t="shared" si="14"/>
        <v>3.2136442998299994</v>
      </c>
      <c r="S105" s="35">
        <f t="shared" si="10"/>
        <v>4.7538631017535167</v>
      </c>
      <c r="AF105" s="34"/>
    </row>
    <row r="106" spans="7:32" ht="18.5" x14ac:dyDescent="0.45">
      <c r="G106" s="59">
        <v>2008</v>
      </c>
      <c r="H106" s="59">
        <v>4</v>
      </c>
      <c r="I106" s="46">
        <f t="shared" si="16"/>
        <v>13</v>
      </c>
      <c r="J106" s="46">
        <f t="shared" si="16"/>
        <v>103</v>
      </c>
      <c r="K106" s="119">
        <v>23.6</v>
      </c>
      <c r="L106" s="119">
        <v>7.8</v>
      </c>
      <c r="M106" s="54">
        <f t="shared" si="11"/>
        <v>15.700000000000001</v>
      </c>
      <c r="N106" s="36">
        <v>59</v>
      </c>
      <c r="O106" s="55">
        <f t="shared" si="12"/>
        <v>32.272138274938001</v>
      </c>
      <c r="P106" s="56">
        <f t="shared" si="13"/>
        <v>40.791982779521632</v>
      </c>
      <c r="Q106" s="120">
        <v>20.524673999999997</v>
      </c>
      <c r="R106" s="11">
        <f t="shared" si="14"/>
        <v>4.032636635834999</v>
      </c>
      <c r="S106" s="35">
        <f t="shared" si="10"/>
        <v>6.798260918173674</v>
      </c>
      <c r="AF106" s="34"/>
    </row>
    <row r="107" spans="7:32" ht="18.5" x14ac:dyDescent="0.45">
      <c r="G107" s="59">
        <v>2008</v>
      </c>
      <c r="H107" s="59">
        <v>4</v>
      </c>
      <c r="I107" s="46">
        <f t="shared" si="16"/>
        <v>14</v>
      </c>
      <c r="J107" s="46">
        <f t="shared" si="16"/>
        <v>104</v>
      </c>
      <c r="K107" s="119">
        <v>27.8</v>
      </c>
      <c r="L107" s="119">
        <v>6.8</v>
      </c>
      <c r="M107" s="54">
        <f t="shared" si="11"/>
        <v>17.3</v>
      </c>
      <c r="N107" s="36">
        <v>43</v>
      </c>
      <c r="O107" s="55">
        <f t="shared" si="12"/>
        <v>26.519512843785353</v>
      </c>
      <c r="P107" s="56">
        <f t="shared" si="13"/>
        <v>44.552781577559394</v>
      </c>
      <c r="Q107" s="120">
        <v>19.444427999999998</v>
      </c>
      <c r="R107" s="11">
        <f t="shared" si="14"/>
        <v>4.002859114721999</v>
      </c>
      <c r="S107" s="35">
        <f t="shared" si="10"/>
        <v>8.5188780606964762</v>
      </c>
      <c r="AF107" s="34"/>
    </row>
    <row r="108" spans="7:32" ht="18.5" x14ac:dyDescent="0.45">
      <c r="G108" s="59">
        <v>2008</v>
      </c>
      <c r="H108" s="59">
        <v>4</v>
      </c>
      <c r="I108" s="46">
        <f t="shared" si="16"/>
        <v>15</v>
      </c>
      <c r="J108" s="46">
        <f t="shared" si="16"/>
        <v>105</v>
      </c>
      <c r="K108" s="119">
        <v>31.4</v>
      </c>
      <c r="L108" s="119">
        <v>10.8</v>
      </c>
      <c r="M108" s="54">
        <f t="shared" si="11"/>
        <v>21.1</v>
      </c>
      <c r="N108" s="36">
        <v>61.5</v>
      </c>
      <c r="O108" s="55">
        <f t="shared" si="12"/>
        <v>25.945490283253083</v>
      </c>
      <c r="P108" s="56">
        <f t="shared" si="13"/>
        <v>42.758167986801077</v>
      </c>
      <c r="Q108" s="120">
        <v>18.8415</v>
      </c>
      <c r="R108" s="11">
        <f t="shared" si="14"/>
        <v>4.2986599627500004</v>
      </c>
      <c r="S108" s="35">
        <f t="shared" si="10"/>
        <v>8.1260904931209357</v>
      </c>
      <c r="AF108" s="34"/>
    </row>
    <row r="109" spans="7:32" ht="18.5" x14ac:dyDescent="0.45">
      <c r="G109" s="59">
        <v>2008</v>
      </c>
      <c r="H109" s="59">
        <v>4</v>
      </c>
      <c r="I109" s="46">
        <f t="shared" si="16"/>
        <v>16</v>
      </c>
      <c r="J109" s="46">
        <f t="shared" si="16"/>
        <v>106</v>
      </c>
      <c r="K109" s="119">
        <v>31.8</v>
      </c>
      <c r="L109" s="119">
        <v>10.4</v>
      </c>
      <c r="M109" s="54">
        <f t="shared" si="11"/>
        <v>21.1</v>
      </c>
      <c r="N109" s="36">
        <v>55.5</v>
      </c>
      <c r="O109" s="55">
        <f t="shared" si="12"/>
        <v>21.484786975874865</v>
      </c>
      <c r="P109" s="56">
        <f t="shared" si="13"/>
        <v>36.781955302697767</v>
      </c>
      <c r="Q109" s="120">
        <v>15.902225999999999</v>
      </c>
      <c r="R109" s="11">
        <f t="shared" si="14"/>
        <v>3.6280690085609995</v>
      </c>
      <c r="S109" s="35">
        <f t="shared" si="10"/>
        <v>7.0432537294998925</v>
      </c>
      <c r="AF109" s="34"/>
    </row>
    <row r="110" spans="7:32" ht="18.5" x14ac:dyDescent="0.45">
      <c r="G110" s="59">
        <v>2008</v>
      </c>
      <c r="H110" s="59">
        <v>4</v>
      </c>
      <c r="I110" s="46">
        <f t="shared" si="16"/>
        <v>17</v>
      </c>
      <c r="J110" s="46">
        <f t="shared" si="16"/>
        <v>107</v>
      </c>
      <c r="K110" s="119">
        <v>31.5</v>
      </c>
      <c r="L110" s="119">
        <v>17.8</v>
      </c>
      <c r="M110" s="54">
        <f t="shared" si="11"/>
        <v>24.65</v>
      </c>
      <c r="N110" s="36">
        <v>79</v>
      </c>
      <c r="O110" s="55">
        <f t="shared" si="12"/>
        <v>42.059747737473117</v>
      </c>
      <c r="P110" s="56">
        <f t="shared" si="13"/>
        <v>46.097483520270529</v>
      </c>
      <c r="Q110" s="120">
        <v>24.908462999999998</v>
      </c>
      <c r="R110" s="11">
        <f t="shared" si="14"/>
        <v>6.2014413517627487</v>
      </c>
      <c r="S110" s="35">
        <f t="shared" si="10"/>
        <v>9.28687655284104</v>
      </c>
      <c r="AF110" s="34"/>
    </row>
    <row r="111" spans="7:32" ht="18.5" x14ac:dyDescent="0.45">
      <c r="G111" s="59">
        <v>2008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19">
        <v>23.2</v>
      </c>
      <c r="L111" s="119">
        <v>7.8</v>
      </c>
      <c r="M111" s="54">
        <f t="shared" si="11"/>
        <v>15.5</v>
      </c>
      <c r="N111" s="36">
        <v>71</v>
      </c>
      <c r="O111" s="55">
        <f t="shared" si="12"/>
        <v>31.988386613328668</v>
      </c>
      <c r="P111" s="56">
        <f t="shared" si="13"/>
        <v>39.409692307620915</v>
      </c>
      <c r="Q111" s="120">
        <v>20.085038999999998</v>
      </c>
      <c r="R111" s="11">
        <f t="shared" si="14"/>
        <v>3.9226984993754987</v>
      </c>
      <c r="S111" s="35">
        <f t="shared" si="10"/>
        <v>6.5379023455120828</v>
      </c>
      <c r="AF111" s="34"/>
    </row>
    <row r="112" spans="7:32" ht="18.5" x14ac:dyDescent="0.45">
      <c r="G112" s="59">
        <v>2008</v>
      </c>
      <c r="H112" s="59">
        <v>4</v>
      </c>
      <c r="I112" s="46">
        <f t="shared" si="17"/>
        <v>19</v>
      </c>
      <c r="J112" s="46">
        <f t="shared" si="17"/>
        <v>109</v>
      </c>
      <c r="K112" s="119">
        <v>22.6</v>
      </c>
      <c r="L112" s="119">
        <v>5.6</v>
      </c>
      <c r="M112" s="54">
        <f t="shared" si="11"/>
        <v>14.100000000000001</v>
      </c>
      <c r="N112" s="36">
        <v>85</v>
      </c>
      <c r="O112" s="55">
        <f t="shared" si="12"/>
        <v>34.596701904436649</v>
      </c>
      <c r="P112" s="56">
        <f t="shared" si="13"/>
        <v>47.051514590033847</v>
      </c>
      <c r="Q112" s="120">
        <v>22.823336999999999</v>
      </c>
      <c r="R112" s="11">
        <f t="shared" si="14"/>
        <v>4.2700980010094982</v>
      </c>
      <c r="S112" s="35">
        <f t="shared" si="10"/>
        <v>7.3813594595545693</v>
      </c>
      <c r="AF112" s="34"/>
    </row>
    <row r="113" spans="7:32" ht="18.5" x14ac:dyDescent="0.45">
      <c r="G113" s="59">
        <v>2008</v>
      </c>
      <c r="H113" s="59">
        <v>4</v>
      </c>
      <c r="I113" s="46">
        <f t="shared" si="17"/>
        <v>20</v>
      </c>
      <c r="J113" s="46">
        <f t="shared" si="17"/>
        <v>110</v>
      </c>
      <c r="K113" s="119">
        <v>25.4</v>
      </c>
      <c r="L113" s="119">
        <v>6.8</v>
      </c>
      <c r="M113" s="54">
        <f t="shared" si="11"/>
        <v>16.099999999999998</v>
      </c>
      <c r="N113" s="36">
        <v>78.5</v>
      </c>
      <c r="O113" s="55">
        <f t="shared" si="12"/>
        <v>35.387022438084102</v>
      </c>
      <c r="P113" s="56">
        <f t="shared" si="13"/>
        <v>52.655889387869138</v>
      </c>
      <c r="Q113" s="120">
        <v>24.418583999999999</v>
      </c>
      <c r="R113" s="11">
        <f t="shared" si="14"/>
        <v>4.8549883359239985</v>
      </c>
      <c r="S113" s="35">
        <f t="shared" si="10"/>
        <v>8.7857470718602855</v>
      </c>
      <c r="AF113" s="34"/>
    </row>
    <row r="114" spans="7:32" ht="18.5" x14ac:dyDescent="0.45">
      <c r="G114" s="59">
        <v>2008</v>
      </c>
      <c r="H114" s="59">
        <v>4</v>
      </c>
      <c r="I114" s="46">
        <f t="shared" si="17"/>
        <v>21</v>
      </c>
      <c r="J114" s="46">
        <f t="shared" si="17"/>
        <v>111</v>
      </c>
      <c r="K114" s="119">
        <v>25.8</v>
      </c>
      <c r="L114" s="119">
        <v>5</v>
      </c>
      <c r="M114" s="54">
        <f t="shared" si="11"/>
        <v>15.4</v>
      </c>
      <c r="N114" s="36">
        <v>70</v>
      </c>
      <c r="O114" s="55">
        <f t="shared" si="12"/>
        <v>31.965718397527276</v>
      </c>
      <c r="P114" s="56">
        <f t="shared" si="13"/>
        <v>53.190955413485391</v>
      </c>
      <c r="Q114" s="120">
        <v>23.325776999999999</v>
      </c>
      <c r="R114" s="11">
        <f t="shared" si="14"/>
        <v>4.5419486458860003</v>
      </c>
      <c r="S114" s="35">
        <f t="shared" si="10"/>
        <v>8.6812921428940548</v>
      </c>
      <c r="AF114" s="34"/>
    </row>
    <row r="115" spans="7:32" ht="18.5" x14ac:dyDescent="0.45">
      <c r="G115" s="59">
        <v>2008</v>
      </c>
      <c r="H115" s="59">
        <v>4</v>
      </c>
      <c r="I115" s="46">
        <f t="shared" si="17"/>
        <v>22</v>
      </c>
      <c r="J115" s="46">
        <f t="shared" si="17"/>
        <v>112</v>
      </c>
      <c r="K115" s="119">
        <v>29</v>
      </c>
      <c r="L115" s="119">
        <v>8</v>
      </c>
      <c r="M115" s="54">
        <f t="shared" si="11"/>
        <v>18.5</v>
      </c>
      <c r="N115" s="36">
        <v>70</v>
      </c>
      <c r="O115" s="55">
        <f t="shared" si="12"/>
        <v>30.528276413194771</v>
      </c>
      <c r="P115" s="56">
        <f t="shared" si="13"/>
        <v>51.287504374167213</v>
      </c>
      <c r="Q115" s="120">
        <v>22.383702</v>
      </c>
      <c r="R115" s="11">
        <f t="shared" si="14"/>
        <v>4.7654789639489987</v>
      </c>
      <c r="S115" s="35">
        <f t="shared" si="10"/>
        <v>9.1379100771895221</v>
      </c>
      <c r="AF115" s="34"/>
    </row>
    <row r="116" spans="7:32" ht="18.5" x14ac:dyDescent="0.45">
      <c r="G116" s="59">
        <v>2008</v>
      </c>
      <c r="H116" s="59">
        <v>4</v>
      </c>
      <c r="I116" s="46">
        <f t="shared" si="17"/>
        <v>23</v>
      </c>
      <c r="J116" s="46">
        <f t="shared" si="17"/>
        <v>113</v>
      </c>
      <c r="K116" s="119">
        <v>32</v>
      </c>
      <c r="L116" s="119">
        <v>11.2</v>
      </c>
      <c r="M116" s="54">
        <f t="shared" si="11"/>
        <v>21.6</v>
      </c>
      <c r="N116" s="36">
        <v>62.5</v>
      </c>
      <c r="O116" s="55">
        <f t="shared" si="12"/>
        <v>30.91568672157188</v>
      </c>
      <c r="P116" s="56">
        <f t="shared" si="13"/>
        <v>51.44370270469561</v>
      </c>
      <c r="Q116" s="120">
        <v>22.559555999999997</v>
      </c>
      <c r="R116" s="11">
        <f t="shared" si="14"/>
        <v>5.2130847600359997</v>
      </c>
      <c r="S116" s="35">
        <f t="shared" si="10"/>
        <v>9.7940347899082472</v>
      </c>
      <c r="AF116" s="34"/>
    </row>
    <row r="117" spans="7:32" ht="18.5" x14ac:dyDescent="0.45">
      <c r="G117" s="59">
        <v>2008</v>
      </c>
      <c r="H117" s="59">
        <v>4</v>
      </c>
      <c r="I117" s="46">
        <f t="shared" si="17"/>
        <v>24</v>
      </c>
      <c r="J117" s="46">
        <f t="shared" si="17"/>
        <v>114</v>
      </c>
      <c r="K117" s="119">
        <v>35.200000000000003</v>
      </c>
      <c r="L117" s="119">
        <v>13.8</v>
      </c>
      <c r="M117" s="54">
        <f t="shared" si="11"/>
        <v>24.5</v>
      </c>
      <c r="N117" s="36">
        <v>32.5</v>
      </c>
      <c r="O117" s="55">
        <f t="shared" si="12"/>
        <v>28.612441422847567</v>
      </c>
      <c r="P117" s="56">
        <f t="shared" si="13"/>
        <v>48.984499715915042</v>
      </c>
      <c r="Q117" s="120">
        <v>21.177845999999999</v>
      </c>
      <c r="R117" s="11">
        <f t="shared" si="14"/>
        <v>5.2540012252169994</v>
      </c>
      <c r="S117" s="35">
        <f t="shared" si="10"/>
        <v>12.275659029821984</v>
      </c>
      <c r="AF117" s="34"/>
    </row>
    <row r="118" spans="7:32" ht="18.5" x14ac:dyDescent="0.45">
      <c r="G118" s="59">
        <v>2008</v>
      </c>
      <c r="H118" s="59">
        <v>4</v>
      </c>
      <c r="I118" s="46">
        <f t="shared" si="17"/>
        <v>25</v>
      </c>
      <c r="J118" s="46">
        <f t="shared" si="17"/>
        <v>115</v>
      </c>
      <c r="K118" s="119">
        <v>34.6</v>
      </c>
      <c r="L118" s="119">
        <v>14</v>
      </c>
      <c r="M118" s="54">
        <f t="shared" si="11"/>
        <v>24.3</v>
      </c>
      <c r="N118" s="36">
        <v>32.5</v>
      </c>
      <c r="O118" s="55">
        <f t="shared" si="12"/>
        <v>29.785422845174534</v>
      </c>
      <c r="P118" s="56">
        <f t="shared" si="13"/>
        <v>49.086376848847635</v>
      </c>
      <c r="Q118" s="120">
        <v>21.630042</v>
      </c>
      <c r="R118" s="11">
        <f t="shared" si="14"/>
        <v>5.3408142654930009</v>
      </c>
      <c r="S118" s="35">
        <f t="shared" si="10"/>
        <v>12.261820827047368</v>
      </c>
      <c r="AF118" s="34"/>
    </row>
    <row r="119" spans="7:32" ht="18.5" x14ac:dyDescent="0.45">
      <c r="G119" s="59">
        <v>2008</v>
      </c>
      <c r="H119" s="59">
        <v>4</v>
      </c>
      <c r="I119" s="46">
        <f t="shared" si="17"/>
        <v>26</v>
      </c>
      <c r="J119" s="46">
        <f t="shared" si="17"/>
        <v>116</v>
      </c>
      <c r="K119" s="119">
        <v>35.799999999999997</v>
      </c>
      <c r="L119" s="119">
        <v>17.100000000000001</v>
      </c>
      <c r="M119" s="54">
        <f t="shared" si="11"/>
        <v>26.45</v>
      </c>
      <c r="N119" s="36">
        <v>42.5</v>
      </c>
      <c r="O119" s="55">
        <f t="shared" si="12"/>
        <v>24.435908461893327</v>
      </c>
      <c r="P119" s="56">
        <f t="shared" si="13"/>
        <v>36.556119058992408</v>
      </c>
      <c r="Q119" s="120">
        <v>16.907105999999999</v>
      </c>
      <c r="R119" s="11">
        <f t="shared" si="14"/>
        <v>4.3878378185324998</v>
      </c>
      <c r="S119" s="35">
        <f t="shared" si="10"/>
        <v>8.4639362829144034</v>
      </c>
      <c r="AF119" s="34"/>
    </row>
    <row r="120" spans="7:32" ht="18.5" x14ac:dyDescent="0.45">
      <c r="G120" s="59">
        <v>2008</v>
      </c>
      <c r="H120" s="59">
        <v>4</v>
      </c>
      <c r="I120" s="46">
        <f t="shared" si="17"/>
        <v>27</v>
      </c>
      <c r="J120" s="46">
        <f t="shared" si="17"/>
        <v>117</v>
      </c>
      <c r="K120" s="119">
        <v>35.6</v>
      </c>
      <c r="L120" s="119">
        <v>18.2</v>
      </c>
      <c r="M120" s="54">
        <f t="shared" si="11"/>
        <v>26.9</v>
      </c>
      <c r="N120" s="36">
        <v>53</v>
      </c>
      <c r="O120" s="55">
        <f t="shared" si="12"/>
        <v>23.55377178200726</v>
      </c>
      <c r="P120" s="56">
        <f t="shared" si="13"/>
        <v>32.786850320554109</v>
      </c>
      <c r="Q120" s="120">
        <v>15.720091499999999</v>
      </c>
      <c r="R120" s="11">
        <f t="shared" si="14"/>
        <v>4.1212656481432495</v>
      </c>
      <c r="S120" s="35">
        <f t="shared" si="10"/>
        <v>6.9412423585465568</v>
      </c>
      <c r="AF120" s="34"/>
    </row>
    <row r="121" spans="7:32" ht="18.5" x14ac:dyDescent="0.45">
      <c r="G121" s="59">
        <v>2008</v>
      </c>
      <c r="H121" s="59">
        <v>4</v>
      </c>
      <c r="I121" s="46">
        <f t="shared" si="17"/>
        <v>28</v>
      </c>
      <c r="J121" s="46">
        <f t="shared" si="17"/>
        <v>118</v>
      </c>
      <c r="K121" s="119">
        <v>32.6</v>
      </c>
      <c r="L121" s="119">
        <v>19.2</v>
      </c>
      <c r="M121" s="54">
        <f t="shared" si="11"/>
        <v>25.9</v>
      </c>
      <c r="N121" s="36">
        <v>56.5</v>
      </c>
      <c r="O121" s="55">
        <f t="shared" si="12"/>
        <v>40.790811597270334</v>
      </c>
      <c r="P121" s="56">
        <f t="shared" si="13"/>
        <v>43.727750032273811</v>
      </c>
      <c r="Q121" s="120">
        <v>23.891022</v>
      </c>
      <c r="R121" s="11">
        <f t="shared" si="14"/>
        <v>6.1232808841110007</v>
      </c>
      <c r="S121" s="35">
        <f t="shared" si="10"/>
        <v>8.9943940100030897</v>
      </c>
      <c r="AF121" s="34"/>
    </row>
    <row r="122" spans="7:32" ht="18.5" x14ac:dyDescent="0.45">
      <c r="G122" s="59">
        <v>2008</v>
      </c>
      <c r="H122" s="59">
        <v>4</v>
      </c>
      <c r="I122" s="46">
        <f t="shared" si="17"/>
        <v>29</v>
      </c>
      <c r="J122" s="46">
        <f t="shared" si="17"/>
        <v>119</v>
      </c>
      <c r="K122" s="119">
        <v>31.4</v>
      </c>
      <c r="L122" s="119">
        <v>11.8</v>
      </c>
      <c r="M122" s="54">
        <f t="shared" si="11"/>
        <v>21.6</v>
      </c>
      <c r="N122" s="36">
        <v>48.5</v>
      </c>
      <c r="O122" s="55">
        <f t="shared" si="12"/>
        <v>33.195716097549116</v>
      </c>
      <c r="P122" s="56">
        <f t="shared" si="13"/>
        <v>52.050882840957009</v>
      </c>
      <c r="Q122" s="120">
        <v>23.514192000000001</v>
      </c>
      <c r="R122" s="11">
        <f t="shared" si="14"/>
        <v>5.4336830015520006</v>
      </c>
      <c r="S122" s="35">
        <f t="shared" si="10"/>
        <v>10.117371441244316</v>
      </c>
      <c r="AF122" s="34"/>
    </row>
    <row r="123" spans="7:32" ht="18.5" x14ac:dyDescent="0.45">
      <c r="G123" s="59">
        <v>2008</v>
      </c>
      <c r="H123" s="60">
        <v>4</v>
      </c>
      <c r="I123" s="60">
        <f t="shared" si="17"/>
        <v>30</v>
      </c>
      <c r="J123" s="46">
        <f t="shared" si="17"/>
        <v>120</v>
      </c>
      <c r="K123" s="119">
        <v>23.2</v>
      </c>
      <c r="L123" s="119">
        <v>10.4</v>
      </c>
      <c r="M123" s="54">
        <f t="shared" si="11"/>
        <v>16.8</v>
      </c>
      <c r="N123" s="36">
        <v>50</v>
      </c>
      <c r="O123" s="55">
        <f t="shared" si="12"/>
        <v>43.206089831971163</v>
      </c>
      <c r="P123" s="56">
        <f t="shared" si="13"/>
        <v>44.24303598793847</v>
      </c>
      <c r="Q123" s="120">
        <v>24.732609</v>
      </c>
      <c r="R123" s="49">
        <f t="shared" si="14"/>
        <v>5.0189636117609986</v>
      </c>
      <c r="S123" s="48">
        <f t="shared" si="10"/>
        <v>7.5881274033076593</v>
      </c>
      <c r="AF123" s="34"/>
    </row>
    <row r="124" spans="7:32" ht="18.5" x14ac:dyDescent="0.45">
      <c r="G124" s="59">
        <v>2008</v>
      </c>
      <c r="H124" s="59">
        <v>5</v>
      </c>
      <c r="I124" s="46">
        <v>1</v>
      </c>
      <c r="J124" s="46">
        <f t="shared" si="17"/>
        <v>121</v>
      </c>
      <c r="K124" s="119">
        <v>24.8</v>
      </c>
      <c r="L124" s="119">
        <v>8.4</v>
      </c>
      <c r="M124" s="54">
        <f t="shared" si="11"/>
        <v>16.600000000000001</v>
      </c>
      <c r="N124" s="36">
        <v>50</v>
      </c>
      <c r="O124" s="55">
        <f t="shared" si="12"/>
        <v>38.461301536898034</v>
      </c>
      <c r="P124" s="56">
        <f t="shared" si="13"/>
        <v>50.461227616410213</v>
      </c>
      <c r="Q124" s="120">
        <v>24.921023999999999</v>
      </c>
      <c r="R124" s="11">
        <f t="shared" si="14"/>
        <v>5.0279661181440005</v>
      </c>
      <c r="S124" s="35">
        <f t="shared" si="10"/>
        <v>8.5578676365204736</v>
      </c>
      <c r="AF124" s="34"/>
    </row>
    <row r="125" spans="7:32" ht="18.5" x14ac:dyDescent="0.45">
      <c r="G125" s="59">
        <v>2008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19">
        <v>25.8</v>
      </c>
      <c r="L125" s="119">
        <v>6</v>
      </c>
      <c r="M125" s="54">
        <f t="shared" si="11"/>
        <v>15.9</v>
      </c>
      <c r="N125" s="36">
        <v>49.5</v>
      </c>
      <c r="O125" s="55">
        <f t="shared" si="12"/>
        <v>34.368500983826507</v>
      </c>
      <c r="P125" s="56">
        <f t="shared" si="13"/>
        <v>54.439705558381192</v>
      </c>
      <c r="Q125" s="120">
        <v>24.468827999999998</v>
      </c>
      <c r="R125" s="11">
        <f t="shared" si="14"/>
        <v>4.8362760886140004</v>
      </c>
      <c r="S125" s="35">
        <f t="shared" si="10"/>
        <v>9.0817206510202926</v>
      </c>
      <c r="AF125" s="34"/>
    </row>
    <row r="126" spans="7:32" ht="18.5" x14ac:dyDescent="0.45">
      <c r="G126" s="59">
        <v>2008</v>
      </c>
      <c r="H126" s="59">
        <v>5</v>
      </c>
      <c r="I126" s="46">
        <f t="shared" si="18"/>
        <v>3</v>
      </c>
      <c r="J126" s="46">
        <f t="shared" si="17"/>
        <v>123</v>
      </c>
      <c r="K126" s="119">
        <v>26.2</v>
      </c>
      <c r="L126" s="119">
        <v>8</v>
      </c>
      <c r="M126" s="54">
        <f t="shared" si="11"/>
        <v>17.100000000000001</v>
      </c>
      <c r="N126" s="36">
        <v>46</v>
      </c>
      <c r="O126" s="55">
        <f t="shared" si="12"/>
        <v>33.565519478565108</v>
      </c>
      <c r="P126" s="56">
        <f t="shared" si="13"/>
        <v>48.871396360790797</v>
      </c>
      <c r="Q126" s="120">
        <v>22.911263999999999</v>
      </c>
      <c r="R126" s="11">
        <f t="shared" si="14"/>
        <v>4.6896722612639987</v>
      </c>
      <c r="S126" s="35">
        <f t="shared" si="10"/>
        <v>8.8966759216879634</v>
      </c>
      <c r="AF126" s="34"/>
    </row>
    <row r="127" spans="7:32" ht="18.5" x14ac:dyDescent="0.45">
      <c r="G127" s="59">
        <v>2008</v>
      </c>
      <c r="H127" s="59">
        <v>5</v>
      </c>
      <c r="I127" s="46">
        <f t="shared" si="18"/>
        <v>4</v>
      </c>
      <c r="J127" s="46">
        <f t="shared" si="18"/>
        <v>124</v>
      </c>
      <c r="K127" s="119">
        <v>24</v>
      </c>
      <c r="L127" s="119">
        <v>13.6</v>
      </c>
      <c r="M127" s="54">
        <f t="shared" si="11"/>
        <v>18.8</v>
      </c>
      <c r="N127" s="36">
        <v>49.5</v>
      </c>
      <c r="O127" s="55">
        <f t="shared" si="12"/>
        <v>48.78488443054367</v>
      </c>
      <c r="P127" s="56">
        <f t="shared" si="13"/>
        <v>40.589023846212335</v>
      </c>
      <c r="Q127" s="120">
        <v>25.172243999999999</v>
      </c>
      <c r="R127" s="11">
        <f t="shared" si="14"/>
        <v>5.4034487247960001</v>
      </c>
      <c r="S127" s="35">
        <f t="shared" si="10"/>
        <v>7.4115389872310438</v>
      </c>
      <c r="AF127" s="34"/>
    </row>
    <row r="128" spans="7:32" ht="18.5" x14ac:dyDescent="0.45">
      <c r="G128" s="59">
        <v>2008</v>
      </c>
      <c r="H128" s="59">
        <v>5</v>
      </c>
      <c r="I128" s="46">
        <f t="shared" si="18"/>
        <v>5</v>
      </c>
      <c r="J128" s="46">
        <f t="shared" si="18"/>
        <v>125</v>
      </c>
      <c r="K128" s="119">
        <v>25.6</v>
      </c>
      <c r="L128" s="119">
        <v>11</v>
      </c>
      <c r="M128" s="54">
        <f t="shared" si="11"/>
        <v>18.3</v>
      </c>
      <c r="N128" s="36">
        <v>49.5</v>
      </c>
      <c r="O128" s="55">
        <f t="shared" si="12"/>
        <v>41.708430062690681</v>
      </c>
      <c r="P128" s="56">
        <f t="shared" si="13"/>
        <v>48.715446313222721</v>
      </c>
      <c r="Q128" s="120">
        <v>25.498829999999998</v>
      </c>
      <c r="R128" s="11">
        <f t="shared" si="14"/>
        <v>5.3987780299949995</v>
      </c>
      <c r="S128" s="35">
        <f t="shared" si="10"/>
        <v>8.717057243205204</v>
      </c>
      <c r="AF128" s="34"/>
    </row>
    <row r="129" spans="7:32" ht="18.5" x14ac:dyDescent="0.45">
      <c r="G129" s="59">
        <v>2008</v>
      </c>
      <c r="H129" s="59">
        <v>5</v>
      </c>
      <c r="I129" s="46">
        <f t="shared" si="18"/>
        <v>6</v>
      </c>
      <c r="J129" s="46">
        <f t="shared" si="18"/>
        <v>126</v>
      </c>
      <c r="K129" s="119">
        <v>29.2</v>
      </c>
      <c r="L129" s="119">
        <v>8.1999999999999993</v>
      </c>
      <c r="M129" s="54">
        <f t="shared" si="11"/>
        <v>18.7</v>
      </c>
      <c r="N129" s="36">
        <v>53</v>
      </c>
      <c r="O129" s="55">
        <f t="shared" si="12"/>
        <v>30.21990998477866</v>
      </c>
      <c r="P129" s="56">
        <f t="shared" si="13"/>
        <v>50.769448774428149</v>
      </c>
      <c r="Q129" s="120">
        <v>22.157603999999999</v>
      </c>
      <c r="R129" s="11">
        <f t="shared" si="14"/>
        <v>4.7433336822899994</v>
      </c>
      <c r="S129" s="35">
        <f t="shared" si="10"/>
        <v>9.0927663069839753</v>
      </c>
      <c r="AF129" s="34"/>
    </row>
    <row r="130" spans="7:32" ht="18.5" x14ac:dyDescent="0.45">
      <c r="G130" s="59">
        <v>2008</v>
      </c>
      <c r="H130" s="59">
        <v>5</v>
      </c>
      <c r="I130" s="46">
        <f t="shared" si="18"/>
        <v>7</v>
      </c>
      <c r="J130" s="46">
        <f t="shared" si="18"/>
        <v>127</v>
      </c>
      <c r="K130" s="119">
        <v>23</v>
      </c>
      <c r="L130" s="119">
        <v>11.8</v>
      </c>
      <c r="M130" s="54">
        <f t="shared" si="11"/>
        <v>17.399999999999999</v>
      </c>
      <c r="N130" s="36">
        <v>50.5</v>
      </c>
      <c r="O130" s="55">
        <f t="shared" si="12"/>
        <v>43.116224907311</v>
      </c>
      <c r="P130" s="56">
        <f t="shared" si="13"/>
        <v>38.63213751695065</v>
      </c>
      <c r="Q130" s="120">
        <v>23.087117999999997</v>
      </c>
      <c r="R130" s="11">
        <f t="shared" si="14"/>
        <v>4.7662893368639985</v>
      </c>
      <c r="S130" s="35">
        <f t="shared" si="10"/>
        <v>6.7794817829145622</v>
      </c>
      <c r="AF130" s="34"/>
    </row>
    <row r="131" spans="7:32" ht="18.5" x14ac:dyDescent="0.45">
      <c r="G131" s="59">
        <v>2008</v>
      </c>
      <c r="H131" s="59">
        <v>5</v>
      </c>
      <c r="I131" s="46">
        <f t="shared" si="18"/>
        <v>8</v>
      </c>
      <c r="J131" s="46">
        <f t="shared" si="18"/>
        <v>128</v>
      </c>
      <c r="K131" s="119">
        <v>21.2</v>
      </c>
      <c r="L131" s="119">
        <v>3.6</v>
      </c>
      <c r="M131" s="54">
        <f t="shared" si="11"/>
        <v>12.4</v>
      </c>
      <c r="N131" s="36">
        <v>48</v>
      </c>
      <c r="O131" s="55">
        <f t="shared" si="12"/>
        <v>30.689636682754333</v>
      </c>
      <c r="P131" s="56">
        <f t="shared" si="13"/>
        <v>43.211008449318101</v>
      </c>
      <c r="Q131" s="120">
        <v>20.60004</v>
      </c>
      <c r="R131" s="11">
        <f t="shared" si="14"/>
        <v>3.6487408849199996</v>
      </c>
      <c r="S131" s="35">
        <f t="shared" si="10"/>
        <v>6.5369496905635422</v>
      </c>
      <c r="AF131" s="34"/>
    </row>
    <row r="132" spans="7:32" ht="18.5" x14ac:dyDescent="0.45">
      <c r="G132" s="59">
        <v>2008</v>
      </c>
      <c r="H132" s="59">
        <v>5</v>
      </c>
      <c r="I132" s="46">
        <f t="shared" si="18"/>
        <v>9</v>
      </c>
      <c r="J132" s="46">
        <f t="shared" si="18"/>
        <v>129</v>
      </c>
      <c r="K132" s="119">
        <v>19.399999999999999</v>
      </c>
      <c r="L132" s="119">
        <v>4.8</v>
      </c>
      <c r="M132" s="54">
        <f t="shared" si="11"/>
        <v>12.1</v>
      </c>
      <c r="N132" s="36">
        <v>56</v>
      </c>
      <c r="O132" s="55">
        <f t="shared" si="12"/>
        <v>34.270769135255208</v>
      </c>
      <c r="P132" s="56">
        <f t="shared" si="13"/>
        <v>40.028258349978081</v>
      </c>
      <c r="Q132" s="120">
        <v>20.951747999999998</v>
      </c>
      <c r="R132" s="11">
        <f t="shared" si="14"/>
        <v>3.6741718603979994</v>
      </c>
      <c r="S132" s="35">
        <f t="shared" ref="S132:S195" si="19">0.31*(IF(N132&gt;50,1,(1+(50-N132)/70)))*(P132+2.09)*((M132/(M132+15)))</f>
        <v>5.829726460175932</v>
      </c>
      <c r="AF132" s="34"/>
    </row>
    <row r="133" spans="7:32" ht="18.5" x14ac:dyDescent="0.45">
      <c r="G133" s="59">
        <v>2008</v>
      </c>
      <c r="H133" s="59">
        <v>5</v>
      </c>
      <c r="I133" s="46">
        <f t="shared" si="18"/>
        <v>10</v>
      </c>
      <c r="J133" s="46">
        <f t="shared" si="18"/>
        <v>130</v>
      </c>
      <c r="K133" s="119">
        <v>18.399999999999999</v>
      </c>
      <c r="L133" s="119">
        <v>10.4</v>
      </c>
      <c r="M133" s="54">
        <f t="shared" ref="M133:M196" si="20">(K133+L133)/2</f>
        <v>14.399999999999999</v>
      </c>
      <c r="N133" s="36">
        <v>66</v>
      </c>
      <c r="O133" s="55">
        <f t="shared" ref="O133:O196" si="21">((Q133)/(0.16*(K133-(L133))^0.5))</f>
        <v>41.023590986249005</v>
      </c>
      <c r="P133" s="56">
        <f t="shared" ref="P133:P196" si="22">0.16*((K133-L133)^1/2)*O133</f>
        <v>26.255098231199359</v>
      </c>
      <c r="Q133" s="120">
        <v>18.565157999999997</v>
      </c>
      <c r="R133" s="11">
        <f t="shared" ref="R133:R196" si="23">0.0023*0.408*O133*(K133-L133)^0.5*(M133+17.8)</f>
        <v>3.506085783774</v>
      </c>
      <c r="S133" s="35">
        <f t="shared" si="19"/>
        <v>4.3038271600025144</v>
      </c>
      <c r="AF133" s="34"/>
    </row>
    <row r="134" spans="7:32" ht="18.5" x14ac:dyDescent="0.45">
      <c r="G134" s="59">
        <v>2008</v>
      </c>
      <c r="H134" s="59">
        <v>5</v>
      </c>
      <c r="I134" s="46">
        <f t="shared" si="18"/>
        <v>11</v>
      </c>
      <c r="J134" s="46">
        <f t="shared" si="18"/>
        <v>131</v>
      </c>
      <c r="K134" s="119">
        <v>19.2</v>
      </c>
      <c r="L134" s="119">
        <v>6.1</v>
      </c>
      <c r="M134" s="54">
        <f t="shared" si="20"/>
        <v>12.649999999999999</v>
      </c>
      <c r="N134" s="36">
        <v>66.5</v>
      </c>
      <c r="O134" s="55">
        <f t="shared" si="21"/>
        <v>42.079475223409439</v>
      </c>
      <c r="P134" s="56">
        <f t="shared" si="22"/>
        <v>44.099290034133091</v>
      </c>
      <c r="Q134" s="120">
        <v>24.36834</v>
      </c>
      <c r="R134" s="11">
        <f t="shared" si="23"/>
        <v>4.3519235643449994</v>
      </c>
      <c r="S134" s="35">
        <f t="shared" si="19"/>
        <v>6.5508607909169232</v>
      </c>
      <c r="AF134" s="34"/>
    </row>
    <row r="135" spans="7:32" ht="18.5" x14ac:dyDescent="0.45">
      <c r="G135" s="59">
        <v>2008</v>
      </c>
      <c r="H135" s="59">
        <v>5</v>
      </c>
      <c r="I135" s="46">
        <f t="shared" si="18"/>
        <v>12</v>
      </c>
      <c r="J135" s="46">
        <f t="shared" si="18"/>
        <v>132</v>
      </c>
      <c r="K135" s="119">
        <v>23.8</v>
      </c>
      <c r="L135" s="119">
        <v>10</v>
      </c>
      <c r="M135" s="54">
        <f t="shared" si="20"/>
        <v>16.899999999999999</v>
      </c>
      <c r="N135" s="36">
        <v>85</v>
      </c>
      <c r="O135" s="55">
        <f t="shared" si="21"/>
        <v>33.263612884183182</v>
      </c>
      <c r="P135" s="56">
        <f t="shared" si="22"/>
        <v>36.723028624138237</v>
      </c>
      <c r="Q135" s="120">
        <v>19.771013999999997</v>
      </c>
      <c r="R135" s="11">
        <f t="shared" si="23"/>
        <v>4.0237077997170001</v>
      </c>
      <c r="S135" s="35">
        <f t="shared" si="19"/>
        <v>6.3743403436319825</v>
      </c>
      <c r="AF135" s="34"/>
    </row>
    <row r="136" spans="7:32" ht="18.5" x14ac:dyDescent="0.45">
      <c r="G136" s="59">
        <v>2008</v>
      </c>
      <c r="H136" s="59">
        <v>5</v>
      </c>
      <c r="I136" s="46">
        <f t="shared" si="18"/>
        <v>13</v>
      </c>
      <c r="J136" s="46">
        <f t="shared" si="18"/>
        <v>133</v>
      </c>
      <c r="K136" s="119">
        <v>23.2</v>
      </c>
      <c r="L136" s="119">
        <v>7.4</v>
      </c>
      <c r="M136" s="54">
        <f t="shared" si="20"/>
        <v>15.3</v>
      </c>
      <c r="N136" s="36">
        <v>64.5</v>
      </c>
      <c r="O136" s="55">
        <f t="shared" si="21"/>
        <v>38.355258586248233</v>
      </c>
      <c r="P136" s="56">
        <f t="shared" si="22"/>
        <v>48.481046853017766</v>
      </c>
      <c r="Q136" s="120">
        <v>24.393462</v>
      </c>
      <c r="R136" s="11">
        <f t="shared" si="23"/>
        <v>4.7355393682529998</v>
      </c>
      <c r="S136" s="35">
        <f t="shared" si="19"/>
        <v>7.9161212945169384</v>
      </c>
      <c r="AF136" s="34"/>
    </row>
    <row r="137" spans="7:32" ht="18.5" x14ac:dyDescent="0.45">
      <c r="G137" s="59">
        <v>2008</v>
      </c>
      <c r="H137" s="59">
        <v>5</v>
      </c>
      <c r="I137" s="46">
        <f t="shared" si="18"/>
        <v>14</v>
      </c>
      <c r="J137" s="46">
        <f t="shared" si="18"/>
        <v>134</v>
      </c>
      <c r="K137" s="119">
        <v>24.6</v>
      </c>
      <c r="L137" s="119">
        <v>9.6</v>
      </c>
      <c r="M137" s="54">
        <f t="shared" si="20"/>
        <v>17.100000000000001</v>
      </c>
      <c r="N137" s="36">
        <v>58</v>
      </c>
      <c r="O137" s="55">
        <f t="shared" si="21"/>
        <v>40.378291363720429</v>
      </c>
      <c r="P137" s="56">
        <f t="shared" si="22"/>
        <v>48.453949636464522</v>
      </c>
      <c r="Q137" s="120">
        <v>25.021511999999998</v>
      </c>
      <c r="R137" s="11">
        <f t="shared" si="23"/>
        <v>5.1216157590120011</v>
      </c>
      <c r="S137" s="35">
        <f t="shared" si="19"/>
        <v>8.3468372904329726</v>
      </c>
      <c r="AF137" s="34"/>
    </row>
    <row r="138" spans="7:32" ht="18.5" x14ac:dyDescent="0.45">
      <c r="G138" s="59">
        <v>2008</v>
      </c>
      <c r="H138" s="59">
        <v>5</v>
      </c>
      <c r="I138" s="46">
        <f t="shared" si="18"/>
        <v>15</v>
      </c>
      <c r="J138" s="46">
        <f t="shared" si="18"/>
        <v>135</v>
      </c>
      <c r="K138" s="119">
        <v>25.9</v>
      </c>
      <c r="L138" s="119">
        <v>6.8</v>
      </c>
      <c r="M138" s="54">
        <f t="shared" si="20"/>
        <v>16.349999999999998</v>
      </c>
      <c r="N138" s="36">
        <v>54</v>
      </c>
      <c r="O138" s="55">
        <f t="shared" si="21"/>
        <v>16.526290276931736</v>
      </c>
      <c r="P138" s="56">
        <f t="shared" si="22"/>
        <v>25.25217154315169</v>
      </c>
      <c r="Q138" s="120">
        <v>11.55612</v>
      </c>
      <c r="R138" s="11">
        <f t="shared" si="23"/>
        <v>2.3145723857699996</v>
      </c>
      <c r="S138" s="35">
        <f t="shared" si="19"/>
        <v>4.4205357724550023</v>
      </c>
      <c r="AF138" s="34"/>
    </row>
    <row r="139" spans="7:32" ht="18.5" x14ac:dyDescent="0.45">
      <c r="G139" s="59">
        <v>2008</v>
      </c>
      <c r="H139" s="59">
        <v>5</v>
      </c>
      <c r="I139" s="46">
        <f t="shared" si="18"/>
        <v>16</v>
      </c>
      <c r="J139" s="46">
        <f t="shared" si="18"/>
        <v>136</v>
      </c>
      <c r="K139" s="119">
        <v>25.6</v>
      </c>
      <c r="L139" s="119">
        <v>6.6</v>
      </c>
      <c r="M139" s="54">
        <f t="shared" si="20"/>
        <v>16.100000000000001</v>
      </c>
      <c r="N139" s="36">
        <v>57.5</v>
      </c>
      <c r="O139" s="55">
        <f t="shared" si="21"/>
        <v>35.732968811036763</v>
      </c>
      <c r="P139" s="56">
        <f t="shared" si="22"/>
        <v>54.314112592775878</v>
      </c>
      <c r="Q139" s="120">
        <v>24.921023999999999</v>
      </c>
      <c r="R139" s="11">
        <f t="shared" si="23"/>
        <v>4.9548852152640004</v>
      </c>
      <c r="S139" s="35">
        <f t="shared" si="19"/>
        <v>9.0518625707570539</v>
      </c>
      <c r="AF139" s="34"/>
    </row>
    <row r="140" spans="7:32" ht="18.5" x14ac:dyDescent="0.45">
      <c r="G140" s="59">
        <v>2008</v>
      </c>
      <c r="H140" s="59">
        <v>5</v>
      </c>
      <c r="I140" s="46">
        <f t="shared" si="18"/>
        <v>17</v>
      </c>
      <c r="J140" s="46">
        <f t="shared" si="18"/>
        <v>137</v>
      </c>
      <c r="K140" s="119">
        <v>25.8</v>
      </c>
      <c r="L140" s="119">
        <v>10</v>
      </c>
      <c r="M140" s="54">
        <f t="shared" si="20"/>
        <v>17.899999999999999</v>
      </c>
      <c r="N140" s="36">
        <v>62</v>
      </c>
      <c r="O140" s="55">
        <f t="shared" si="21"/>
        <v>33.338659368479405</v>
      </c>
      <c r="P140" s="56">
        <f t="shared" si="22"/>
        <v>42.140065441757969</v>
      </c>
      <c r="Q140" s="120">
        <v>21.202967999999998</v>
      </c>
      <c r="R140" s="11">
        <f t="shared" si="23"/>
        <v>4.4394880413240001</v>
      </c>
      <c r="S140" s="35">
        <f t="shared" si="19"/>
        <v>7.4599584539913373</v>
      </c>
      <c r="AF140" s="34"/>
    </row>
    <row r="141" spans="7:32" ht="18.5" x14ac:dyDescent="0.45">
      <c r="G141" s="59">
        <v>2008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19">
        <v>28</v>
      </c>
      <c r="L141" s="119">
        <v>10.4</v>
      </c>
      <c r="M141" s="54">
        <f t="shared" si="20"/>
        <v>19.2</v>
      </c>
      <c r="N141" s="36">
        <v>57</v>
      </c>
      <c r="O141" s="55">
        <f t="shared" si="21"/>
        <v>25.300237070173083</v>
      </c>
      <c r="P141" s="56">
        <f t="shared" si="22"/>
        <v>35.6227337948037</v>
      </c>
      <c r="Q141" s="120">
        <v>16.982472000000001</v>
      </c>
      <c r="R141" s="11">
        <f t="shared" si="23"/>
        <v>3.6852813363600001</v>
      </c>
      <c r="S141" s="35">
        <f t="shared" si="19"/>
        <v>6.5633389341132045</v>
      </c>
      <c r="AF141" s="34"/>
    </row>
    <row r="142" spans="7:32" ht="18.5" x14ac:dyDescent="0.45">
      <c r="G142" s="59">
        <v>2008</v>
      </c>
      <c r="H142" s="59">
        <v>5</v>
      </c>
      <c r="I142" s="46">
        <f t="shared" si="24"/>
        <v>19</v>
      </c>
      <c r="J142" s="46">
        <f t="shared" si="24"/>
        <v>139</v>
      </c>
      <c r="K142" s="119">
        <v>25.2</v>
      </c>
      <c r="L142" s="119">
        <v>14</v>
      </c>
      <c r="M142" s="54">
        <f t="shared" si="20"/>
        <v>19.600000000000001</v>
      </c>
      <c r="N142" s="36">
        <v>59.5</v>
      </c>
      <c r="O142" s="55">
        <f t="shared" si="21"/>
        <v>49.027698616039174</v>
      </c>
      <c r="P142" s="56">
        <f t="shared" si="22"/>
        <v>43.928817959971099</v>
      </c>
      <c r="Q142" s="120">
        <v>26.252489999999998</v>
      </c>
      <c r="R142" s="11">
        <f t="shared" si="23"/>
        <v>5.7585099339900001</v>
      </c>
      <c r="S142" s="35">
        <f t="shared" si="19"/>
        <v>8.0812236394446373</v>
      </c>
      <c r="AF142" s="34"/>
    </row>
    <row r="143" spans="7:32" ht="18.5" x14ac:dyDescent="0.45">
      <c r="G143" s="59">
        <v>2008</v>
      </c>
      <c r="H143" s="59">
        <v>5</v>
      </c>
      <c r="I143" s="46">
        <f t="shared" si="24"/>
        <v>20</v>
      </c>
      <c r="J143" s="46">
        <f t="shared" si="24"/>
        <v>140</v>
      </c>
      <c r="K143" s="119">
        <v>27.7</v>
      </c>
      <c r="L143" s="119">
        <v>9.8000000000000007</v>
      </c>
      <c r="M143" s="54">
        <f t="shared" si="20"/>
        <v>18.75</v>
      </c>
      <c r="N143" s="36">
        <v>53</v>
      </c>
      <c r="O143" s="55">
        <f t="shared" si="21"/>
        <v>35.144526148996647</v>
      </c>
      <c r="P143" s="56">
        <f t="shared" si="22"/>
        <v>50.326961445363196</v>
      </c>
      <c r="Q143" s="120">
        <v>23.790534000000001</v>
      </c>
      <c r="R143" s="11">
        <f t="shared" si="23"/>
        <v>5.0998756638104998</v>
      </c>
      <c r="S143" s="35">
        <f t="shared" si="19"/>
        <v>9.027365582256996</v>
      </c>
      <c r="AF143" s="34"/>
    </row>
    <row r="144" spans="7:32" ht="18.5" x14ac:dyDescent="0.45">
      <c r="G144" s="59">
        <v>2008</v>
      </c>
      <c r="H144" s="59">
        <v>5</v>
      </c>
      <c r="I144" s="46">
        <f t="shared" si="24"/>
        <v>21</v>
      </c>
      <c r="J144" s="46">
        <f t="shared" si="24"/>
        <v>141</v>
      </c>
      <c r="K144" s="119">
        <v>29.6</v>
      </c>
      <c r="L144" s="119">
        <v>10.6</v>
      </c>
      <c r="M144" s="54">
        <f t="shared" si="20"/>
        <v>20.100000000000001</v>
      </c>
      <c r="N144" s="36">
        <v>50</v>
      </c>
      <c r="O144" s="55">
        <f t="shared" si="21"/>
        <v>36.561454983066845</v>
      </c>
      <c r="P144" s="56">
        <f t="shared" si="22"/>
        <v>55.573411574261605</v>
      </c>
      <c r="Q144" s="120">
        <v>25.498829999999998</v>
      </c>
      <c r="R144" s="11">
        <f t="shared" si="23"/>
        <v>5.6679691783049995</v>
      </c>
      <c r="S144" s="35">
        <f t="shared" si="19"/>
        <v>10.23648767861037</v>
      </c>
      <c r="AF144" s="34"/>
    </row>
    <row r="145" spans="7:32" ht="18.5" x14ac:dyDescent="0.45">
      <c r="G145" s="59">
        <v>2008</v>
      </c>
      <c r="H145" s="59">
        <v>5</v>
      </c>
      <c r="I145" s="46">
        <f t="shared" si="24"/>
        <v>22</v>
      </c>
      <c r="J145" s="46">
        <f t="shared" si="24"/>
        <v>142</v>
      </c>
      <c r="K145" s="119">
        <v>32.4</v>
      </c>
      <c r="L145" s="119">
        <v>11.4</v>
      </c>
      <c r="M145" s="54">
        <f t="shared" si="20"/>
        <v>21.9</v>
      </c>
      <c r="N145" s="36">
        <v>53</v>
      </c>
      <c r="O145" s="55">
        <f t="shared" si="21"/>
        <v>34.357159566028116</v>
      </c>
      <c r="P145" s="56">
        <f t="shared" si="22"/>
        <v>57.720028070927235</v>
      </c>
      <c r="Q145" s="120">
        <v>25.191085499999996</v>
      </c>
      <c r="R145" s="11">
        <f t="shared" si="23"/>
        <v>5.8655049433627493</v>
      </c>
      <c r="S145" s="35">
        <f t="shared" si="19"/>
        <v>11.004072644268968</v>
      </c>
      <c r="AF145" s="34"/>
    </row>
    <row r="146" spans="7:32" ht="18.5" x14ac:dyDescent="0.45">
      <c r="G146" s="59">
        <v>2008</v>
      </c>
      <c r="H146" s="59">
        <v>5</v>
      </c>
      <c r="I146" s="46">
        <f t="shared" si="24"/>
        <v>23</v>
      </c>
      <c r="J146" s="46">
        <f t="shared" si="24"/>
        <v>143</v>
      </c>
      <c r="K146" s="119">
        <v>33.6</v>
      </c>
      <c r="L146" s="119">
        <v>11.2</v>
      </c>
      <c r="M146" s="54">
        <f t="shared" si="20"/>
        <v>22.4</v>
      </c>
      <c r="N146" s="36">
        <v>30</v>
      </c>
      <c r="O146" s="55">
        <f t="shared" si="21"/>
        <v>33.705744734822545</v>
      </c>
      <c r="P146" s="56">
        <f t="shared" si="22"/>
        <v>60.400694564802009</v>
      </c>
      <c r="Q146" s="120">
        <v>25.523951999999998</v>
      </c>
      <c r="R146" s="11">
        <f t="shared" si="23"/>
        <v>6.0178587348959987</v>
      </c>
      <c r="S146" s="35">
        <f t="shared" si="19"/>
        <v>14.917564734613697</v>
      </c>
      <c r="AF146" s="34"/>
    </row>
    <row r="147" spans="7:32" ht="18.5" x14ac:dyDescent="0.45">
      <c r="G147" s="59">
        <v>2008</v>
      </c>
      <c r="H147" s="59">
        <v>5</v>
      </c>
      <c r="I147" s="46">
        <f t="shared" si="24"/>
        <v>24</v>
      </c>
      <c r="J147" s="46">
        <f t="shared" si="24"/>
        <v>144</v>
      </c>
      <c r="K147" s="119">
        <v>35.4</v>
      </c>
      <c r="L147" s="119">
        <v>12.8</v>
      </c>
      <c r="M147" s="54">
        <f t="shared" si="20"/>
        <v>24.1</v>
      </c>
      <c r="N147" s="36">
        <v>49</v>
      </c>
      <c r="O147" s="55">
        <f t="shared" si="21"/>
        <v>33.02782760482814</v>
      </c>
      <c r="P147" s="56">
        <f t="shared" si="22"/>
        <v>59.714312309529269</v>
      </c>
      <c r="Q147" s="120">
        <v>25.122</v>
      </c>
      <c r="R147" s="11">
        <f t="shared" si="23"/>
        <v>6.1735682069999998</v>
      </c>
      <c r="S147" s="35">
        <f t="shared" si="19"/>
        <v>11.977910568424923</v>
      </c>
      <c r="AF147" s="34"/>
    </row>
    <row r="148" spans="7:32" ht="18.5" x14ac:dyDescent="0.45">
      <c r="G148" s="59">
        <v>2008</v>
      </c>
      <c r="H148" s="59">
        <v>5</v>
      </c>
      <c r="I148" s="46">
        <f t="shared" si="24"/>
        <v>25</v>
      </c>
      <c r="J148" s="46">
        <f t="shared" si="24"/>
        <v>145</v>
      </c>
      <c r="K148" s="119">
        <v>36.5</v>
      </c>
      <c r="L148" s="119">
        <v>14.8</v>
      </c>
      <c r="M148" s="54">
        <f t="shared" si="20"/>
        <v>25.65</v>
      </c>
      <c r="N148" s="36">
        <v>38.5</v>
      </c>
      <c r="O148" s="55">
        <f t="shared" si="21"/>
        <v>34.143953560345864</v>
      </c>
      <c r="P148" s="56">
        <f t="shared" si="22"/>
        <v>59.273903380760416</v>
      </c>
      <c r="Q148" s="120">
        <v>25.448585999999995</v>
      </c>
      <c r="R148" s="11">
        <f t="shared" si="23"/>
        <v>6.4851713268704989</v>
      </c>
      <c r="S148" s="35">
        <f t="shared" si="19"/>
        <v>13.975297429333155</v>
      </c>
      <c r="AF148" s="34"/>
    </row>
    <row r="149" spans="7:32" ht="18.5" x14ac:dyDescent="0.45">
      <c r="G149" s="59">
        <v>2008</v>
      </c>
      <c r="H149" s="59">
        <v>5</v>
      </c>
      <c r="I149" s="46">
        <f t="shared" si="24"/>
        <v>26</v>
      </c>
      <c r="J149" s="46">
        <f t="shared" si="24"/>
        <v>146</v>
      </c>
      <c r="K149" s="119">
        <v>33</v>
      </c>
      <c r="L149" s="119">
        <v>16</v>
      </c>
      <c r="M149" s="54">
        <f t="shared" si="20"/>
        <v>24.5</v>
      </c>
      <c r="N149" s="36">
        <v>41</v>
      </c>
      <c r="O149" s="55">
        <f t="shared" si="21"/>
        <v>25.704759257561626</v>
      </c>
      <c r="P149" s="56">
        <f t="shared" si="22"/>
        <v>34.958472590283812</v>
      </c>
      <c r="Q149" s="120">
        <v>16.957349999999998</v>
      </c>
      <c r="R149" s="11">
        <f t="shared" si="23"/>
        <v>4.206940482824999</v>
      </c>
      <c r="S149" s="35">
        <f t="shared" si="19"/>
        <v>8.0395185520915859</v>
      </c>
      <c r="AF149" s="34"/>
    </row>
    <row r="150" spans="7:32" ht="18.5" x14ac:dyDescent="0.45">
      <c r="G150" s="59">
        <v>2008</v>
      </c>
      <c r="H150" s="59">
        <v>5</v>
      </c>
      <c r="I150" s="46">
        <f t="shared" si="24"/>
        <v>27</v>
      </c>
      <c r="J150" s="46">
        <f t="shared" si="24"/>
        <v>147</v>
      </c>
      <c r="K150" s="119">
        <v>30.3</v>
      </c>
      <c r="L150" s="119">
        <v>14.6</v>
      </c>
      <c r="M150" s="54">
        <f t="shared" si="20"/>
        <v>22.45</v>
      </c>
      <c r="N150" s="36">
        <v>43.5</v>
      </c>
      <c r="O150" s="55">
        <f t="shared" si="21"/>
        <v>41.568072858883447</v>
      </c>
      <c r="P150" s="56">
        <f t="shared" si="22"/>
        <v>52.20949951075761</v>
      </c>
      <c r="Q150" s="120">
        <v>26.352977999999997</v>
      </c>
      <c r="R150" s="11">
        <f t="shared" si="23"/>
        <v>6.2210486927924986</v>
      </c>
      <c r="S150" s="35">
        <f t="shared" si="19"/>
        <v>11.027712593420368</v>
      </c>
      <c r="AF150" s="34"/>
    </row>
    <row r="151" spans="7:32" ht="18.5" x14ac:dyDescent="0.45">
      <c r="G151" s="59">
        <v>2008</v>
      </c>
      <c r="H151" s="59">
        <v>5</v>
      </c>
      <c r="I151" s="46">
        <f t="shared" si="24"/>
        <v>28</v>
      </c>
      <c r="J151" s="46">
        <f t="shared" si="24"/>
        <v>148</v>
      </c>
      <c r="K151" s="119">
        <v>29.6</v>
      </c>
      <c r="L151" s="119">
        <v>13.6</v>
      </c>
      <c r="M151" s="54">
        <f t="shared" si="20"/>
        <v>21.6</v>
      </c>
      <c r="N151" s="36">
        <v>49.5</v>
      </c>
      <c r="O151" s="55">
        <f t="shared" si="21"/>
        <v>42.707399999999993</v>
      </c>
      <c r="P151" s="56">
        <f t="shared" si="22"/>
        <v>54.665471999999994</v>
      </c>
      <c r="Q151" s="120">
        <v>27.332735999999997</v>
      </c>
      <c r="R151" s="11">
        <f t="shared" si="23"/>
        <v>6.3160759676159994</v>
      </c>
      <c r="S151" s="35">
        <f t="shared" si="19"/>
        <v>10.457627695587822</v>
      </c>
      <c r="AF151" s="34"/>
    </row>
    <row r="152" spans="7:32" ht="18.5" x14ac:dyDescent="0.45">
      <c r="G152" s="59">
        <v>2008</v>
      </c>
      <c r="H152" s="59">
        <v>5</v>
      </c>
      <c r="I152" s="46">
        <f t="shared" si="24"/>
        <v>29</v>
      </c>
      <c r="J152" s="46">
        <f t="shared" si="24"/>
        <v>149</v>
      </c>
      <c r="K152" s="119">
        <v>31</v>
      </c>
      <c r="L152" s="119">
        <v>12.8</v>
      </c>
      <c r="M152" s="54">
        <f t="shared" si="20"/>
        <v>21.9</v>
      </c>
      <c r="N152" s="36">
        <v>48.5</v>
      </c>
      <c r="O152" s="55">
        <f t="shared" si="21"/>
        <v>38.460491069189189</v>
      </c>
      <c r="P152" s="56">
        <f t="shared" si="22"/>
        <v>55.998474996739461</v>
      </c>
      <c r="Q152" s="120">
        <v>26.252489999999998</v>
      </c>
      <c r="R152" s="11">
        <f t="shared" si="23"/>
        <v>6.1126428978450003</v>
      </c>
      <c r="S152" s="35">
        <f t="shared" si="19"/>
        <v>10.916349190023148</v>
      </c>
      <c r="AF152" s="34"/>
    </row>
    <row r="153" spans="7:32" ht="18.5" x14ac:dyDescent="0.45">
      <c r="G153" s="59">
        <v>2008</v>
      </c>
      <c r="H153" s="59">
        <v>5</v>
      </c>
      <c r="I153" s="46">
        <f t="shared" si="24"/>
        <v>30</v>
      </c>
      <c r="J153" s="46">
        <f t="shared" si="24"/>
        <v>150</v>
      </c>
      <c r="K153" s="119">
        <v>32.5</v>
      </c>
      <c r="L153" s="119">
        <v>12</v>
      </c>
      <c r="M153" s="54">
        <f t="shared" si="20"/>
        <v>22.25</v>
      </c>
      <c r="N153" s="36">
        <v>49</v>
      </c>
      <c r="O153" s="55">
        <f t="shared" si="21"/>
        <v>38.596903352902544</v>
      </c>
      <c r="P153" s="56">
        <f t="shared" si="22"/>
        <v>63.29892149876018</v>
      </c>
      <c r="Q153" s="120">
        <v>27.960785999999995</v>
      </c>
      <c r="R153" s="11">
        <f t="shared" si="23"/>
        <v>6.5677998960944981</v>
      </c>
      <c r="S153" s="35">
        <f t="shared" si="19"/>
        <v>12.280892083864462</v>
      </c>
      <c r="AF153" s="34"/>
    </row>
    <row r="154" spans="7:32" ht="18.5" x14ac:dyDescent="0.45">
      <c r="G154" s="59">
        <v>2008</v>
      </c>
      <c r="H154" s="60">
        <v>5</v>
      </c>
      <c r="I154" s="60">
        <f t="shared" si="24"/>
        <v>31</v>
      </c>
      <c r="J154" s="46">
        <f t="shared" si="24"/>
        <v>151</v>
      </c>
      <c r="K154" s="119">
        <v>29.8</v>
      </c>
      <c r="L154" s="119">
        <v>15.6</v>
      </c>
      <c r="M154" s="54">
        <f t="shared" si="20"/>
        <v>22.7</v>
      </c>
      <c r="N154" s="36">
        <v>39</v>
      </c>
      <c r="O154" s="55">
        <f t="shared" si="21"/>
        <v>45.833470332835155</v>
      </c>
      <c r="P154" s="56">
        <f t="shared" si="22"/>
        <v>52.066822298100739</v>
      </c>
      <c r="Q154" s="120">
        <v>27.6342</v>
      </c>
      <c r="R154" s="49">
        <f t="shared" si="23"/>
        <v>6.5640206114999984</v>
      </c>
      <c r="S154" s="48">
        <f t="shared" si="19"/>
        <v>11.697319529916831</v>
      </c>
      <c r="AF154" s="34"/>
    </row>
    <row r="155" spans="7:32" ht="18.5" x14ac:dyDescent="0.45">
      <c r="G155" s="59">
        <v>2008</v>
      </c>
      <c r="H155" s="59">
        <v>6</v>
      </c>
      <c r="I155" s="46">
        <v>1</v>
      </c>
      <c r="J155" s="46">
        <f t="shared" si="24"/>
        <v>152</v>
      </c>
      <c r="K155" s="119">
        <v>31</v>
      </c>
      <c r="L155" s="119">
        <v>9.8000000000000007</v>
      </c>
      <c r="M155" s="54">
        <f t="shared" si="20"/>
        <v>20.399999999999999</v>
      </c>
      <c r="N155" s="36">
        <v>52.5</v>
      </c>
      <c r="O155" s="55">
        <f t="shared" si="21"/>
        <v>35.43087238287152</v>
      </c>
      <c r="P155" s="56">
        <f t="shared" si="22"/>
        <v>60.090759561350097</v>
      </c>
      <c r="Q155" s="120">
        <v>26.101757999999997</v>
      </c>
      <c r="R155" s="11">
        <f t="shared" si="23"/>
        <v>5.8479161675939988</v>
      </c>
      <c r="S155" s="35">
        <f t="shared" si="19"/>
        <v>11.108223826722543</v>
      </c>
      <c r="AF155" s="34"/>
    </row>
    <row r="156" spans="7:32" ht="18.5" x14ac:dyDescent="0.45">
      <c r="G156" s="59">
        <v>2008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19">
        <v>34.4</v>
      </c>
      <c r="L156" s="119">
        <v>9.6</v>
      </c>
      <c r="M156" s="54">
        <f t="shared" si="20"/>
        <v>22</v>
      </c>
      <c r="N156" s="36">
        <v>52.5</v>
      </c>
      <c r="O156" s="55">
        <f t="shared" si="21"/>
        <v>32.711201296819375</v>
      </c>
      <c r="P156" s="56">
        <f t="shared" si="22"/>
        <v>64.89902337288963</v>
      </c>
      <c r="Q156" s="120">
        <v>26.064074999999999</v>
      </c>
      <c r="R156" s="11">
        <f t="shared" si="23"/>
        <v>6.084058835025</v>
      </c>
      <c r="S156" s="35">
        <f t="shared" si="19"/>
        <v>12.347706470354252</v>
      </c>
      <c r="AF156" s="34"/>
    </row>
    <row r="157" spans="7:32" ht="18.5" x14ac:dyDescent="0.45">
      <c r="G157" s="59">
        <v>2008</v>
      </c>
      <c r="H157" s="59">
        <v>6</v>
      </c>
      <c r="I157" s="46">
        <f t="shared" si="25"/>
        <v>3</v>
      </c>
      <c r="J157" s="46">
        <f t="shared" si="25"/>
        <v>154</v>
      </c>
      <c r="K157" s="119">
        <v>36.200000000000003</v>
      </c>
      <c r="L157" s="119">
        <v>15.6</v>
      </c>
      <c r="M157" s="54">
        <f t="shared" si="20"/>
        <v>25.900000000000002</v>
      </c>
      <c r="N157" s="36">
        <v>44</v>
      </c>
      <c r="O157" s="55">
        <f t="shared" si="21"/>
        <v>36.25449842246563</v>
      </c>
      <c r="P157" s="56">
        <f t="shared" si="22"/>
        <v>59.747413400223365</v>
      </c>
      <c r="Q157" s="120">
        <v>26.327855999999997</v>
      </c>
      <c r="R157" s="11">
        <f t="shared" si="23"/>
        <v>6.7478426567279994</v>
      </c>
      <c r="S157" s="35">
        <f t="shared" si="19"/>
        <v>13.179684598836847</v>
      </c>
      <c r="AF157" s="34"/>
    </row>
    <row r="158" spans="7:32" ht="18.5" x14ac:dyDescent="0.45">
      <c r="G158" s="59">
        <v>2008</v>
      </c>
      <c r="H158" s="59">
        <v>6</v>
      </c>
      <c r="I158" s="46">
        <f t="shared" si="25"/>
        <v>4</v>
      </c>
      <c r="J158" s="46">
        <f t="shared" si="25"/>
        <v>155</v>
      </c>
      <c r="K158" s="119">
        <v>32.5</v>
      </c>
      <c r="L158" s="119">
        <v>15.2</v>
      </c>
      <c r="M158" s="54">
        <f t="shared" si="20"/>
        <v>23.85</v>
      </c>
      <c r="N158" s="36">
        <v>48</v>
      </c>
      <c r="O158" s="55">
        <f t="shared" si="21"/>
        <v>42.524809142689044</v>
      </c>
      <c r="P158" s="56">
        <f t="shared" si="22"/>
        <v>58.854335853481643</v>
      </c>
      <c r="Q158" s="120">
        <v>28.299932999999996</v>
      </c>
      <c r="R158" s="11">
        <f t="shared" si="23"/>
        <v>6.9130298084242483</v>
      </c>
      <c r="S158" s="35">
        <f t="shared" si="19"/>
        <v>11.929626840799996</v>
      </c>
      <c r="AF158" s="34"/>
    </row>
    <row r="159" spans="7:32" ht="18.5" x14ac:dyDescent="0.45">
      <c r="G159" s="59">
        <v>2008</v>
      </c>
      <c r="H159" s="59">
        <v>6</v>
      </c>
      <c r="I159" s="46">
        <f t="shared" si="25"/>
        <v>5</v>
      </c>
      <c r="J159" s="46">
        <f t="shared" si="25"/>
        <v>156</v>
      </c>
      <c r="K159" s="119">
        <v>31.8</v>
      </c>
      <c r="L159" s="119">
        <v>15.5</v>
      </c>
      <c r="M159" s="54">
        <f t="shared" si="20"/>
        <v>23.65</v>
      </c>
      <c r="N159" s="36">
        <v>41</v>
      </c>
      <c r="O159" s="55">
        <f t="shared" si="21"/>
        <v>38.53048781436285</v>
      </c>
      <c r="P159" s="56">
        <f t="shared" si="22"/>
        <v>50.243756109929159</v>
      </c>
      <c r="Q159" s="120">
        <v>24.889621500000001</v>
      </c>
      <c r="R159" s="11">
        <f t="shared" si="23"/>
        <v>6.0507727675413747</v>
      </c>
      <c r="S159" s="35">
        <f t="shared" si="19"/>
        <v>11.203514951275441</v>
      </c>
      <c r="AF159" s="34"/>
    </row>
    <row r="160" spans="7:32" ht="18.5" x14ac:dyDescent="0.45">
      <c r="G160" s="59">
        <v>2008</v>
      </c>
      <c r="H160" s="59">
        <v>6</v>
      </c>
      <c r="I160" s="46">
        <f t="shared" si="25"/>
        <v>6</v>
      </c>
      <c r="J160" s="46">
        <f t="shared" si="25"/>
        <v>157</v>
      </c>
      <c r="K160" s="119">
        <v>33.4</v>
      </c>
      <c r="L160" s="119">
        <v>9.8000000000000007</v>
      </c>
      <c r="M160" s="54">
        <f t="shared" si="20"/>
        <v>21.6</v>
      </c>
      <c r="N160" s="36">
        <v>38.5</v>
      </c>
      <c r="O160" s="55">
        <f t="shared" si="21"/>
        <v>34.178941060135678</v>
      </c>
      <c r="P160" s="56">
        <f t="shared" si="22"/>
        <v>64.529840721536161</v>
      </c>
      <c r="Q160" s="120">
        <v>26.566514999999999</v>
      </c>
      <c r="R160" s="11">
        <f t="shared" si="23"/>
        <v>6.1390168527149998</v>
      </c>
      <c r="S160" s="35">
        <f t="shared" si="19"/>
        <v>14.19049412877424</v>
      </c>
      <c r="AF160" s="34"/>
    </row>
    <row r="161" spans="7:32" ht="18.5" x14ac:dyDescent="0.45">
      <c r="G161" s="59">
        <v>2008</v>
      </c>
      <c r="H161" s="59">
        <v>6</v>
      </c>
      <c r="I161" s="46">
        <f t="shared" si="25"/>
        <v>7</v>
      </c>
      <c r="J161" s="46">
        <f t="shared" si="25"/>
        <v>158</v>
      </c>
      <c r="K161" s="119">
        <v>35.4</v>
      </c>
      <c r="L161" s="119">
        <v>14</v>
      </c>
      <c r="M161" s="54">
        <f t="shared" si="20"/>
        <v>24.7</v>
      </c>
      <c r="N161" s="36">
        <v>40</v>
      </c>
      <c r="O161" s="55">
        <f t="shared" si="21"/>
        <v>34.144858922164474</v>
      </c>
      <c r="P161" s="56">
        <f t="shared" si="22"/>
        <v>58.455998474745577</v>
      </c>
      <c r="Q161" s="120">
        <v>25.272731999999998</v>
      </c>
      <c r="R161" s="11">
        <f t="shared" si="23"/>
        <v>6.2995443601499979</v>
      </c>
      <c r="S161" s="35">
        <f t="shared" si="19"/>
        <v>13.345828292799618</v>
      </c>
      <c r="AF161" s="34"/>
    </row>
    <row r="162" spans="7:32" ht="18.5" x14ac:dyDescent="0.45">
      <c r="G162" s="59">
        <v>2008</v>
      </c>
      <c r="H162" s="59">
        <v>6</v>
      </c>
      <c r="I162" s="46">
        <f t="shared" si="25"/>
        <v>8</v>
      </c>
      <c r="J162" s="46">
        <f t="shared" si="25"/>
        <v>159</v>
      </c>
      <c r="K162" s="119">
        <v>33.6</v>
      </c>
      <c r="L162" s="119">
        <v>16.600000000000001</v>
      </c>
      <c r="M162" s="54">
        <f t="shared" si="20"/>
        <v>25.1</v>
      </c>
      <c r="N162" s="36">
        <v>58</v>
      </c>
      <c r="O162" s="55">
        <f t="shared" si="21"/>
        <v>40.975290312794534</v>
      </c>
      <c r="P162" s="56">
        <f t="shared" si="22"/>
        <v>55.726394825400568</v>
      </c>
      <c r="Q162" s="120">
        <v>27.031271999999998</v>
      </c>
      <c r="R162" s="11">
        <f t="shared" si="23"/>
        <v>6.8012978010119989</v>
      </c>
      <c r="S162" s="35">
        <f t="shared" si="19"/>
        <v>11.218687484699297</v>
      </c>
      <c r="AF162" s="34"/>
    </row>
    <row r="163" spans="7:32" ht="18.5" x14ac:dyDescent="0.45">
      <c r="G163" s="59">
        <v>2008</v>
      </c>
      <c r="H163" s="59">
        <v>6</v>
      </c>
      <c r="I163" s="46">
        <f t="shared" si="25"/>
        <v>9</v>
      </c>
      <c r="J163" s="46">
        <f t="shared" si="25"/>
        <v>160</v>
      </c>
      <c r="K163" s="119">
        <v>32</v>
      </c>
      <c r="L163" s="119">
        <v>18</v>
      </c>
      <c r="M163" s="54">
        <f t="shared" si="20"/>
        <v>25</v>
      </c>
      <c r="N163" s="36">
        <v>55</v>
      </c>
      <c r="O163" s="55">
        <f t="shared" si="21"/>
        <v>41.711575611299878</v>
      </c>
      <c r="P163" s="56">
        <f t="shared" si="22"/>
        <v>46.716964684655871</v>
      </c>
      <c r="Q163" s="120">
        <v>24.971267999999998</v>
      </c>
      <c r="R163" s="11">
        <f t="shared" si="23"/>
        <v>6.2683376358959979</v>
      </c>
      <c r="S163" s="35">
        <f t="shared" si="19"/>
        <v>9.4563494076520733</v>
      </c>
      <c r="AF163" s="34"/>
    </row>
    <row r="164" spans="7:32" ht="18.5" x14ac:dyDescent="0.45">
      <c r="G164" s="59">
        <v>2008</v>
      </c>
      <c r="H164" s="59">
        <v>6</v>
      </c>
      <c r="I164" s="46">
        <f t="shared" si="25"/>
        <v>10</v>
      </c>
      <c r="J164" s="46">
        <f t="shared" si="25"/>
        <v>161</v>
      </c>
      <c r="K164" s="119">
        <v>34</v>
      </c>
      <c r="L164" s="119">
        <v>17.7</v>
      </c>
      <c r="M164" s="54">
        <f t="shared" si="20"/>
        <v>25.85</v>
      </c>
      <c r="N164" s="36">
        <v>49</v>
      </c>
      <c r="O164" s="55">
        <f t="shared" si="21"/>
        <v>40.212489931921461</v>
      </c>
      <c r="P164" s="56">
        <f t="shared" si="22"/>
        <v>52.437086871225588</v>
      </c>
      <c r="Q164" s="120">
        <v>25.976147999999998</v>
      </c>
      <c r="R164" s="11">
        <f t="shared" si="23"/>
        <v>6.6500822150730006</v>
      </c>
      <c r="S164" s="35">
        <f t="shared" si="19"/>
        <v>10.849326649981537</v>
      </c>
      <c r="AF164" s="34"/>
    </row>
    <row r="165" spans="7:32" ht="18.5" x14ac:dyDescent="0.45">
      <c r="G165" s="59">
        <v>2008</v>
      </c>
      <c r="H165" s="59">
        <v>6</v>
      </c>
      <c r="I165" s="46">
        <f t="shared" si="25"/>
        <v>11</v>
      </c>
      <c r="J165" s="46">
        <f t="shared" si="25"/>
        <v>162</v>
      </c>
      <c r="K165" s="119">
        <v>34.200000000000003</v>
      </c>
      <c r="L165" s="119">
        <v>15.8</v>
      </c>
      <c r="M165" s="54">
        <f t="shared" si="20"/>
        <v>25</v>
      </c>
      <c r="N165" s="36">
        <v>51.5</v>
      </c>
      <c r="O165" s="55">
        <f t="shared" si="21"/>
        <v>31.735432003430642</v>
      </c>
      <c r="P165" s="56">
        <f t="shared" si="22"/>
        <v>46.714555909049913</v>
      </c>
      <c r="Q165" s="120">
        <v>21.780774000000001</v>
      </c>
      <c r="R165" s="11">
        <f t="shared" si="23"/>
        <v>5.4674534510279997</v>
      </c>
      <c r="S165" s="35">
        <f t="shared" si="19"/>
        <v>9.4558827073784197</v>
      </c>
      <c r="AF165" s="34"/>
    </row>
    <row r="166" spans="7:32" ht="18.5" x14ac:dyDescent="0.45">
      <c r="G166" s="59">
        <v>2008</v>
      </c>
      <c r="H166" s="59">
        <v>6</v>
      </c>
      <c r="I166" s="46">
        <f t="shared" si="25"/>
        <v>12</v>
      </c>
      <c r="J166" s="46">
        <f t="shared" si="25"/>
        <v>163</v>
      </c>
      <c r="K166" s="119">
        <v>31.6</v>
      </c>
      <c r="L166" s="119">
        <v>16.600000000000001</v>
      </c>
      <c r="M166" s="54">
        <f t="shared" si="20"/>
        <v>24.1</v>
      </c>
      <c r="N166" s="36">
        <v>51</v>
      </c>
      <c r="O166" s="55">
        <f t="shared" si="21"/>
        <v>43.672203184305054</v>
      </c>
      <c r="P166" s="56">
        <f t="shared" si="22"/>
        <v>52.406643821166064</v>
      </c>
      <c r="Q166" s="120">
        <v>27.0626745</v>
      </c>
      <c r="R166" s="11">
        <f t="shared" si="23"/>
        <v>6.6504763509907505</v>
      </c>
      <c r="S166" s="35">
        <f t="shared" si="19"/>
        <v>10.412900920407459</v>
      </c>
      <c r="AF166" s="34"/>
    </row>
    <row r="167" spans="7:32" ht="18.5" x14ac:dyDescent="0.45">
      <c r="G167" s="59">
        <v>2008</v>
      </c>
      <c r="H167" s="59">
        <v>6</v>
      </c>
      <c r="I167" s="46">
        <f t="shared" si="25"/>
        <v>13</v>
      </c>
      <c r="J167" s="46">
        <f t="shared" si="25"/>
        <v>164</v>
      </c>
      <c r="K167" s="119">
        <v>27.4</v>
      </c>
      <c r="L167" s="119">
        <v>16.8</v>
      </c>
      <c r="M167" s="54">
        <f t="shared" si="20"/>
        <v>22.1</v>
      </c>
      <c r="N167" s="36">
        <v>49.5</v>
      </c>
      <c r="O167" s="55">
        <f t="shared" si="21"/>
        <v>52.421668539332629</v>
      </c>
      <c r="P167" s="56">
        <f t="shared" si="22"/>
        <v>44.453574921354061</v>
      </c>
      <c r="Q167" s="120">
        <v>27.307614000000001</v>
      </c>
      <c r="R167" s="11">
        <f t="shared" si="23"/>
        <v>6.3903503287890002</v>
      </c>
      <c r="S167" s="35">
        <f t="shared" si="19"/>
        <v>8.6562715598486211</v>
      </c>
      <c r="AF167" s="34"/>
    </row>
    <row r="168" spans="7:32" ht="18.5" x14ac:dyDescent="0.45">
      <c r="G168" s="59">
        <v>2008</v>
      </c>
      <c r="H168" s="59">
        <v>6</v>
      </c>
      <c r="I168" s="46">
        <f t="shared" si="25"/>
        <v>14</v>
      </c>
      <c r="J168" s="46">
        <f t="shared" si="25"/>
        <v>165</v>
      </c>
      <c r="K168" s="119">
        <v>31.4</v>
      </c>
      <c r="L168" s="119">
        <v>12</v>
      </c>
      <c r="M168" s="54">
        <f t="shared" si="20"/>
        <v>21.7</v>
      </c>
      <c r="N168" s="36">
        <v>57</v>
      </c>
      <c r="O168" s="55">
        <f t="shared" si="21"/>
        <v>39.444348016642067</v>
      </c>
      <c r="P168" s="56">
        <f t="shared" si="22"/>
        <v>61.217628121828483</v>
      </c>
      <c r="Q168" s="120">
        <v>27.797492999999996</v>
      </c>
      <c r="R168" s="11">
        <f t="shared" si="23"/>
        <v>6.439775709577499</v>
      </c>
      <c r="S168" s="35">
        <f t="shared" si="19"/>
        <v>11.604098484347146</v>
      </c>
      <c r="AF168" s="34"/>
    </row>
    <row r="169" spans="7:32" ht="18.5" x14ac:dyDescent="0.45">
      <c r="G169" s="59">
        <v>2008</v>
      </c>
      <c r="H169" s="59">
        <v>6</v>
      </c>
      <c r="I169" s="46">
        <f t="shared" si="25"/>
        <v>15</v>
      </c>
      <c r="J169" s="46">
        <f t="shared" si="25"/>
        <v>166</v>
      </c>
      <c r="K169" s="119">
        <v>34</v>
      </c>
      <c r="L169" s="119">
        <v>13.8</v>
      </c>
      <c r="M169" s="54">
        <f t="shared" si="20"/>
        <v>23.9</v>
      </c>
      <c r="N169" s="36">
        <v>49</v>
      </c>
      <c r="O169" s="55">
        <f t="shared" si="21"/>
        <v>36.419552699632689</v>
      </c>
      <c r="P169" s="56">
        <f t="shared" si="22"/>
        <v>58.853997162606419</v>
      </c>
      <c r="Q169" s="120">
        <v>26.189684999999997</v>
      </c>
      <c r="R169" s="11">
        <f t="shared" si="23"/>
        <v>6.405224355292499</v>
      </c>
      <c r="S169" s="35">
        <f t="shared" si="19"/>
        <v>11.773382050466514</v>
      </c>
      <c r="AF169" s="34"/>
    </row>
    <row r="170" spans="7:32" ht="18.5" x14ac:dyDescent="0.45">
      <c r="G170" s="59">
        <v>2008</v>
      </c>
      <c r="H170" s="59">
        <v>6</v>
      </c>
      <c r="I170" s="46">
        <f t="shared" si="25"/>
        <v>16</v>
      </c>
      <c r="J170" s="46">
        <f t="shared" si="25"/>
        <v>167</v>
      </c>
      <c r="K170" s="119">
        <v>35.200000000000003</v>
      </c>
      <c r="L170" s="119">
        <v>14.8</v>
      </c>
      <c r="M170" s="54">
        <f t="shared" si="20"/>
        <v>25</v>
      </c>
      <c r="N170" s="36">
        <v>36</v>
      </c>
      <c r="O170" s="55">
        <f t="shared" si="21"/>
        <v>36.275348907438577</v>
      </c>
      <c r="P170" s="56">
        <f t="shared" si="22"/>
        <v>59.201369416939762</v>
      </c>
      <c r="Q170" s="120">
        <v>26.214807</v>
      </c>
      <c r="R170" s="11">
        <f t="shared" si="23"/>
        <v>6.5804932827539995</v>
      </c>
      <c r="S170" s="35">
        <f t="shared" si="19"/>
        <v>14.250243389438493</v>
      </c>
      <c r="AF170" s="34"/>
    </row>
    <row r="171" spans="7:32" ht="18.5" x14ac:dyDescent="0.45">
      <c r="G171" s="59">
        <v>2008</v>
      </c>
      <c r="H171" s="59">
        <v>6</v>
      </c>
      <c r="I171" s="46">
        <f t="shared" si="25"/>
        <v>17</v>
      </c>
      <c r="J171" s="46">
        <f t="shared" si="25"/>
        <v>168</v>
      </c>
      <c r="K171" s="119">
        <v>35</v>
      </c>
      <c r="L171" s="119">
        <v>16</v>
      </c>
      <c r="M171" s="54">
        <f t="shared" si="20"/>
        <v>25.5</v>
      </c>
      <c r="N171" s="36">
        <v>42.5</v>
      </c>
      <c r="O171" s="55">
        <f t="shared" si="21"/>
        <v>39.425135447257802</v>
      </c>
      <c r="P171" s="56">
        <f t="shared" si="22"/>
        <v>59.926205879831862</v>
      </c>
      <c r="Q171" s="120">
        <v>27.496029</v>
      </c>
      <c r="R171" s="11">
        <f t="shared" si="23"/>
        <v>6.9827402966804994</v>
      </c>
      <c r="S171" s="35">
        <f t="shared" si="19"/>
        <v>13.401570839402291</v>
      </c>
      <c r="AF171" s="34"/>
    </row>
    <row r="172" spans="7:32" ht="18.5" x14ac:dyDescent="0.45">
      <c r="G172" s="59">
        <v>2008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19">
        <v>35.6</v>
      </c>
      <c r="L172" s="119">
        <v>14.6</v>
      </c>
      <c r="M172" s="54">
        <f t="shared" si="20"/>
        <v>25.1</v>
      </c>
      <c r="N172" s="36">
        <v>36</v>
      </c>
      <c r="O172" s="55">
        <f t="shared" si="21"/>
        <v>37.65496720325595</v>
      </c>
      <c r="P172" s="56">
        <f t="shared" si="22"/>
        <v>63.260344901469992</v>
      </c>
      <c r="Q172" s="120">
        <v>27.609077999999997</v>
      </c>
      <c r="R172" s="11">
        <f t="shared" si="23"/>
        <v>6.9466787019630001</v>
      </c>
      <c r="S172" s="35">
        <f t="shared" si="19"/>
        <v>15.216689287132311</v>
      </c>
      <c r="AF172" s="34"/>
    </row>
    <row r="173" spans="7:32" ht="18.5" x14ac:dyDescent="0.45">
      <c r="G173" s="59">
        <v>2008</v>
      </c>
      <c r="H173" s="59">
        <v>6</v>
      </c>
      <c r="I173" s="46">
        <f t="shared" si="26"/>
        <v>19</v>
      </c>
      <c r="J173" s="46">
        <f t="shared" si="26"/>
        <v>170</v>
      </c>
      <c r="K173" s="119">
        <v>36.6</v>
      </c>
      <c r="L173" s="119">
        <v>18.600000000000001</v>
      </c>
      <c r="M173" s="54">
        <f t="shared" si="20"/>
        <v>27.6</v>
      </c>
      <c r="N173" s="36">
        <v>35</v>
      </c>
      <c r="O173" s="55">
        <f t="shared" si="21"/>
        <v>41.07910328798954</v>
      </c>
      <c r="P173" s="56">
        <f t="shared" si="22"/>
        <v>59.153908734704935</v>
      </c>
      <c r="Q173" s="120">
        <v>27.88542</v>
      </c>
      <c r="R173" s="11">
        <f t="shared" si="23"/>
        <v>7.4250786688199995</v>
      </c>
      <c r="S173" s="35">
        <f t="shared" si="19"/>
        <v>14.936366554795944</v>
      </c>
      <c r="AF173" s="34"/>
    </row>
    <row r="174" spans="7:32" ht="18.5" x14ac:dyDescent="0.45">
      <c r="G174" s="59">
        <v>2008</v>
      </c>
      <c r="H174" s="59">
        <v>6</v>
      </c>
      <c r="I174" s="46">
        <f t="shared" si="26"/>
        <v>20</v>
      </c>
      <c r="J174" s="46">
        <f t="shared" si="26"/>
        <v>171</v>
      </c>
      <c r="K174" s="119">
        <v>37.4</v>
      </c>
      <c r="L174" s="119">
        <v>23.2</v>
      </c>
      <c r="M174" s="54">
        <f t="shared" si="20"/>
        <v>30.299999999999997</v>
      </c>
      <c r="N174" s="36">
        <v>33</v>
      </c>
      <c r="O174" s="55">
        <f t="shared" si="21"/>
        <v>46.302221733966419</v>
      </c>
      <c r="P174" s="56">
        <f t="shared" si="22"/>
        <v>52.59932388978585</v>
      </c>
      <c r="Q174" s="120">
        <v>27.916822499999999</v>
      </c>
      <c r="R174" s="11">
        <f t="shared" si="23"/>
        <v>7.8755170865962469</v>
      </c>
      <c r="S174" s="35">
        <f t="shared" si="19"/>
        <v>14.093857861500469</v>
      </c>
      <c r="AF174" s="34"/>
    </row>
    <row r="175" spans="7:32" ht="18.5" x14ac:dyDescent="0.45">
      <c r="G175" s="59">
        <v>2008</v>
      </c>
      <c r="H175" s="59">
        <v>6</v>
      </c>
      <c r="I175" s="46">
        <f t="shared" si="26"/>
        <v>21</v>
      </c>
      <c r="J175" s="46">
        <f t="shared" si="26"/>
        <v>172</v>
      </c>
      <c r="K175" s="119">
        <v>38</v>
      </c>
      <c r="L175" s="119">
        <v>16.8</v>
      </c>
      <c r="M175" s="54">
        <f t="shared" si="20"/>
        <v>27.4</v>
      </c>
      <c r="N175" s="36">
        <v>24.5</v>
      </c>
      <c r="O175" s="55">
        <f t="shared" si="21"/>
        <v>35.43087238287152</v>
      </c>
      <c r="P175" s="56">
        <f t="shared" si="22"/>
        <v>60.090759561350097</v>
      </c>
      <c r="Q175" s="120">
        <v>26.101757999999997</v>
      </c>
      <c r="R175" s="11">
        <f t="shared" si="23"/>
        <v>6.9195238422839989</v>
      </c>
      <c r="S175" s="35">
        <f t="shared" si="19"/>
        <v>16.994475066946528</v>
      </c>
      <c r="AF175" s="34"/>
    </row>
    <row r="176" spans="7:32" ht="18.5" x14ac:dyDescent="0.45">
      <c r="G176" s="59">
        <v>2008</v>
      </c>
      <c r="H176" s="59">
        <v>6</v>
      </c>
      <c r="I176" s="46">
        <f t="shared" si="26"/>
        <v>22</v>
      </c>
      <c r="J176" s="46">
        <f t="shared" si="26"/>
        <v>173</v>
      </c>
      <c r="K176" s="119">
        <v>37.200000000000003</v>
      </c>
      <c r="L176" s="119">
        <v>20</v>
      </c>
      <c r="M176" s="54">
        <f t="shared" si="20"/>
        <v>28.6</v>
      </c>
      <c r="N176" s="36">
        <v>25.5</v>
      </c>
      <c r="O176" s="55">
        <f t="shared" si="21"/>
        <v>41.465152504916922</v>
      </c>
      <c r="P176" s="56">
        <f t="shared" si="22"/>
        <v>57.056049846765696</v>
      </c>
      <c r="Q176" s="120">
        <v>27.514870499999997</v>
      </c>
      <c r="R176" s="11">
        <f t="shared" si="23"/>
        <v>7.487786798388</v>
      </c>
      <c r="S176" s="35">
        <f t="shared" si="19"/>
        <v>16.236811587635856</v>
      </c>
      <c r="AF176" s="34"/>
    </row>
    <row r="177" spans="7:32" ht="18.5" x14ac:dyDescent="0.45">
      <c r="G177" s="59">
        <v>2008</v>
      </c>
      <c r="H177" s="59">
        <v>6</v>
      </c>
      <c r="I177" s="46">
        <f t="shared" si="26"/>
        <v>23</v>
      </c>
      <c r="J177" s="46">
        <f t="shared" si="26"/>
        <v>174</v>
      </c>
      <c r="K177" s="119">
        <v>35.4</v>
      </c>
      <c r="L177" s="119">
        <v>22.2</v>
      </c>
      <c r="M177" s="54">
        <f t="shared" si="20"/>
        <v>28.799999999999997</v>
      </c>
      <c r="N177" s="36">
        <v>30</v>
      </c>
      <c r="O177" s="55">
        <f t="shared" si="21"/>
        <v>47.300205646661873</v>
      </c>
      <c r="P177" s="56">
        <f t="shared" si="22"/>
        <v>49.949017162874938</v>
      </c>
      <c r="Q177" s="120">
        <v>27.496029</v>
      </c>
      <c r="R177" s="11">
        <f t="shared" si="23"/>
        <v>7.5149121899609987</v>
      </c>
      <c r="S177" s="35">
        <f t="shared" si="19"/>
        <v>13.638092325738182</v>
      </c>
      <c r="AF177" s="34"/>
    </row>
    <row r="178" spans="7:32" ht="18.5" x14ac:dyDescent="0.45">
      <c r="G178" s="59">
        <v>2008</v>
      </c>
      <c r="H178" s="59">
        <v>6</v>
      </c>
      <c r="I178" s="46">
        <f t="shared" si="26"/>
        <v>24</v>
      </c>
      <c r="J178" s="46">
        <f t="shared" si="26"/>
        <v>175</v>
      </c>
      <c r="K178" s="119">
        <v>35.4</v>
      </c>
      <c r="L178" s="119">
        <v>18.3</v>
      </c>
      <c r="M178" s="54">
        <f t="shared" si="20"/>
        <v>26.85</v>
      </c>
      <c r="N178" s="36">
        <v>25.5</v>
      </c>
      <c r="O178" s="55">
        <f t="shared" si="21"/>
        <v>41.329924011884479</v>
      </c>
      <c r="P178" s="56">
        <f t="shared" si="22"/>
        <v>56.539336048257965</v>
      </c>
      <c r="Q178" s="120">
        <v>27.345296999999999</v>
      </c>
      <c r="R178" s="11">
        <f t="shared" si="23"/>
        <v>7.160974452308249</v>
      </c>
      <c r="S178" s="35">
        <f t="shared" si="19"/>
        <v>15.741976728957267</v>
      </c>
      <c r="AF178" s="34"/>
    </row>
    <row r="179" spans="7:32" ht="18.5" x14ac:dyDescent="0.45">
      <c r="G179" s="59">
        <v>2008</v>
      </c>
      <c r="H179" s="59">
        <v>6</v>
      </c>
      <c r="I179" s="46">
        <f t="shared" si="26"/>
        <v>25</v>
      </c>
      <c r="J179" s="46">
        <f t="shared" si="26"/>
        <v>176</v>
      </c>
      <c r="K179" s="119">
        <v>36</v>
      </c>
      <c r="L179" s="119">
        <v>20.399999999999999</v>
      </c>
      <c r="M179" s="54">
        <f t="shared" si="20"/>
        <v>28.2</v>
      </c>
      <c r="N179" s="36">
        <v>26.5</v>
      </c>
      <c r="O179" s="55">
        <f t="shared" si="21"/>
        <v>42.178129251637962</v>
      </c>
      <c r="P179" s="56">
        <f t="shared" si="22"/>
        <v>52.638305306044188</v>
      </c>
      <c r="Q179" s="120">
        <v>26.654442</v>
      </c>
      <c r="R179" s="11">
        <f t="shared" si="23"/>
        <v>7.1911019071799984</v>
      </c>
      <c r="S179" s="35">
        <f t="shared" si="19"/>
        <v>14.79287632478124</v>
      </c>
      <c r="AF179" s="34"/>
    </row>
    <row r="180" spans="7:32" ht="18.5" x14ac:dyDescent="0.45">
      <c r="G180" s="59">
        <v>2008</v>
      </c>
      <c r="H180" s="59">
        <v>6</v>
      </c>
      <c r="I180" s="46">
        <f t="shared" si="26"/>
        <v>26</v>
      </c>
      <c r="J180" s="46">
        <f t="shared" si="26"/>
        <v>177</v>
      </c>
      <c r="K180" s="119">
        <v>38</v>
      </c>
      <c r="L180" s="119">
        <v>18.8</v>
      </c>
      <c r="M180" s="54">
        <f t="shared" si="20"/>
        <v>28.4</v>
      </c>
      <c r="N180" s="36">
        <v>25.5</v>
      </c>
      <c r="O180" s="55">
        <f t="shared" si="21"/>
        <v>38.466764888629363</v>
      </c>
      <c r="P180" s="56">
        <f t="shared" si="22"/>
        <v>59.084950868934705</v>
      </c>
      <c r="Q180" s="120">
        <v>26.968467</v>
      </c>
      <c r="R180" s="11">
        <f t="shared" si="23"/>
        <v>7.3074567237209989</v>
      </c>
      <c r="S180" s="35">
        <f t="shared" si="19"/>
        <v>16.753197259392547</v>
      </c>
      <c r="AF180" s="34"/>
    </row>
    <row r="181" spans="7:32" ht="18.5" x14ac:dyDescent="0.45">
      <c r="G181" s="59">
        <v>2008</v>
      </c>
      <c r="H181" s="59">
        <v>6</v>
      </c>
      <c r="I181" s="46">
        <f t="shared" si="26"/>
        <v>27</v>
      </c>
      <c r="J181" s="46">
        <f t="shared" si="26"/>
        <v>178</v>
      </c>
      <c r="K181" s="119">
        <v>40</v>
      </c>
      <c r="L181" s="119">
        <v>19.2</v>
      </c>
      <c r="M181" s="54">
        <f t="shared" si="20"/>
        <v>29.6</v>
      </c>
      <c r="N181" s="36">
        <v>30</v>
      </c>
      <c r="O181" s="55">
        <f t="shared" si="21"/>
        <v>36.733895024406685</v>
      </c>
      <c r="P181" s="56">
        <f t="shared" si="22"/>
        <v>61.125201320612732</v>
      </c>
      <c r="Q181" s="120">
        <v>26.805174000000001</v>
      </c>
      <c r="R181" s="11">
        <f t="shared" si="23"/>
        <v>7.4518651771740014</v>
      </c>
      <c r="S181" s="35">
        <f t="shared" si="19"/>
        <v>16.721858378800388</v>
      </c>
      <c r="AF181" s="34"/>
    </row>
    <row r="182" spans="7:32" ht="18.5" x14ac:dyDescent="0.45">
      <c r="G182" s="59">
        <v>2008</v>
      </c>
      <c r="H182" s="59">
        <v>6</v>
      </c>
      <c r="I182" s="46">
        <f t="shared" si="26"/>
        <v>28</v>
      </c>
      <c r="J182" s="46">
        <f t="shared" si="26"/>
        <v>179</v>
      </c>
      <c r="K182" s="119">
        <v>40.4</v>
      </c>
      <c r="L182" s="119">
        <v>20.399999999999999</v>
      </c>
      <c r="M182" s="54">
        <f t="shared" si="20"/>
        <v>30.4</v>
      </c>
      <c r="N182" s="36">
        <v>24.5</v>
      </c>
      <c r="O182" s="55">
        <f t="shared" si="21"/>
        <v>35.504039282950401</v>
      </c>
      <c r="P182" s="56">
        <f t="shared" si="22"/>
        <v>56.806462852720642</v>
      </c>
      <c r="Q182" s="120">
        <v>25.404622499999999</v>
      </c>
      <c r="R182" s="11">
        <f t="shared" si="23"/>
        <v>7.1817089483925001</v>
      </c>
      <c r="S182" s="35">
        <f t="shared" si="19"/>
        <v>16.679152106905526</v>
      </c>
      <c r="AF182" s="34"/>
    </row>
    <row r="183" spans="7:32" ht="18.5" x14ac:dyDescent="0.45">
      <c r="G183" s="59">
        <v>2008</v>
      </c>
      <c r="H183" s="59">
        <v>6</v>
      </c>
      <c r="I183" s="46">
        <f t="shared" si="26"/>
        <v>29</v>
      </c>
      <c r="J183" s="46">
        <f t="shared" si="26"/>
        <v>180</v>
      </c>
      <c r="K183" s="119">
        <v>39.700000000000003</v>
      </c>
      <c r="L183" s="119">
        <v>18.600000000000001</v>
      </c>
      <c r="M183" s="54">
        <f t="shared" si="20"/>
        <v>29.150000000000002</v>
      </c>
      <c r="N183" s="36">
        <v>28.5</v>
      </c>
      <c r="O183" s="55">
        <f t="shared" si="21"/>
        <v>37.206724142552062</v>
      </c>
      <c r="P183" s="56">
        <f t="shared" si="22"/>
        <v>62.804950352627884</v>
      </c>
      <c r="Q183" s="120">
        <v>27.345296999999999</v>
      </c>
      <c r="R183" s="11">
        <f t="shared" si="23"/>
        <v>7.5298488361897498</v>
      </c>
      <c r="S183" s="35">
        <f t="shared" si="19"/>
        <v>17.362149984089708</v>
      </c>
      <c r="AF183" s="34"/>
    </row>
    <row r="184" spans="7:32" ht="18.5" x14ac:dyDescent="0.45">
      <c r="G184" s="59">
        <v>2008</v>
      </c>
      <c r="H184" s="60">
        <v>6</v>
      </c>
      <c r="I184" s="60">
        <f t="shared" si="26"/>
        <v>30</v>
      </c>
      <c r="J184" s="46">
        <f t="shared" si="26"/>
        <v>181</v>
      </c>
      <c r="K184" s="119">
        <v>39.6</v>
      </c>
      <c r="L184" s="119">
        <v>18.5</v>
      </c>
      <c r="M184" s="54">
        <f t="shared" si="20"/>
        <v>29.05</v>
      </c>
      <c r="N184" s="36">
        <v>39.5</v>
      </c>
      <c r="O184" s="55">
        <f t="shared" si="21"/>
        <v>37.027270489131396</v>
      </c>
      <c r="P184" s="56">
        <f t="shared" si="22"/>
        <v>62.502032585653801</v>
      </c>
      <c r="Q184" s="120">
        <v>27.213406500000001</v>
      </c>
      <c r="R184" s="49">
        <f t="shared" si="23"/>
        <v>7.4775705743891256</v>
      </c>
      <c r="S184" s="48">
        <f t="shared" si="19"/>
        <v>15.185836137743951</v>
      </c>
      <c r="AF184" s="34"/>
    </row>
    <row r="185" spans="7:32" ht="18.5" x14ac:dyDescent="0.45">
      <c r="G185" s="59">
        <v>2008</v>
      </c>
      <c r="H185" s="59">
        <v>7</v>
      </c>
      <c r="I185" s="46">
        <v>1</v>
      </c>
      <c r="J185" s="46">
        <f t="shared" si="26"/>
        <v>182</v>
      </c>
      <c r="K185" s="119">
        <v>38.4</v>
      </c>
      <c r="L185" s="119">
        <v>19.399999999999999</v>
      </c>
      <c r="M185" s="54">
        <f t="shared" si="20"/>
        <v>28.9</v>
      </c>
      <c r="N185" s="36">
        <v>39</v>
      </c>
      <c r="O185" s="55">
        <f t="shared" si="21"/>
        <v>39.190998050814507</v>
      </c>
      <c r="P185" s="56">
        <f t="shared" si="22"/>
        <v>59.570317037238048</v>
      </c>
      <c r="Q185" s="120">
        <v>27.332735999999997</v>
      </c>
      <c r="R185" s="11">
        <f t="shared" si="23"/>
        <v>7.4863133930879977</v>
      </c>
      <c r="S185" s="35">
        <f t="shared" si="19"/>
        <v>14.560884219741574</v>
      </c>
      <c r="AF185" s="34"/>
    </row>
    <row r="186" spans="7:32" ht="18.5" x14ac:dyDescent="0.45">
      <c r="G186" s="59">
        <v>2008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19">
        <v>37.200000000000003</v>
      </c>
      <c r="L186" s="119">
        <v>22.2</v>
      </c>
      <c r="M186" s="54">
        <f t="shared" si="20"/>
        <v>29.700000000000003</v>
      </c>
      <c r="N186" s="36">
        <v>37.5</v>
      </c>
      <c r="O186" s="55">
        <f t="shared" si="21"/>
        <v>45.425577784185471</v>
      </c>
      <c r="P186" s="56">
        <f t="shared" si="22"/>
        <v>54.510693341022581</v>
      </c>
      <c r="Q186" s="120">
        <v>28.149200999999998</v>
      </c>
      <c r="R186" s="11">
        <f t="shared" si="23"/>
        <v>7.8420155335874986</v>
      </c>
      <c r="S186" s="35">
        <f t="shared" si="19"/>
        <v>13.740048944148477</v>
      </c>
      <c r="AF186" s="34"/>
    </row>
    <row r="187" spans="7:32" ht="18.5" x14ac:dyDescent="0.45">
      <c r="G187" s="59">
        <v>2008</v>
      </c>
      <c r="H187" s="59">
        <v>7</v>
      </c>
      <c r="I187" s="46">
        <f t="shared" si="27"/>
        <v>3</v>
      </c>
      <c r="J187" s="46">
        <f t="shared" si="26"/>
        <v>184</v>
      </c>
      <c r="K187" s="119">
        <v>37.4</v>
      </c>
      <c r="L187" s="119">
        <v>16</v>
      </c>
      <c r="M187" s="54">
        <f t="shared" si="20"/>
        <v>26.7</v>
      </c>
      <c r="N187" s="36">
        <v>36</v>
      </c>
      <c r="O187" s="55">
        <f t="shared" si="21"/>
        <v>37.131685547562562</v>
      </c>
      <c r="P187" s="56">
        <f t="shared" si="22"/>
        <v>63.569445657427103</v>
      </c>
      <c r="Q187" s="120">
        <v>27.483467999999998</v>
      </c>
      <c r="R187" s="11">
        <f t="shared" si="23"/>
        <v>7.1729790219899989</v>
      </c>
      <c r="S187" s="35">
        <f t="shared" si="19"/>
        <v>15.639229689396375</v>
      </c>
      <c r="AF187" s="34"/>
    </row>
    <row r="188" spans="7:32" ht="18.5" x14ac:dyDescent="0.45">
      <c r="G188" s="59">
        <v>2008</v>
      </c>
      <c r="H188" s="59">
        <v>7</v>
      </c>
      <c r="I188" s="46">
        <f t="shared" si="27"/>
        <v>4</v>
      </c>
      <c r="J188" s="46">
        <f t="shared" si="27"/>
        <v>185</v>
      </c>
      <c r="K188" s="119">
        <v>38</v>
      </c>
      <c r="L188" s="119">
        <v>16</v>
      </c>
      <c r="M188" s="54">
        <f t="shared" si="20"/>
        <v>27</v>
      </c>
      <c r="N188" s="36">
        <v>34</v>
      </c>
      <c r="O188" s="55">
        <f t="shared" si="21"/>
        <v>38.144964734796829</v>
      </c>
      <c r="P188" s="56">
        <f t="shared" si="22"/>
        <v>67.135137933242419</v>
      </c>
      <c r="Q188" s="120">
        <v>28.626519000000002</v>
      </c>
      <c r="R188" s="11">
        <f t="shared" si="23"/>
        <v>7.5216751202880001</v>
      </c>
      <c r="S188" s="35">
        <f t="shared" si="19"/>
        <v>16.948856730308357</v>
      </c>
      <c r="AF188" s="34"/>
    </row>
    <row r="189" spans="7:32" ht="18.5" x14ac:dyDescent="0.45">
      <c r="G189" s="59">
        <v>2008</v>
      </c>
      <c r="H189" s="59">
        <v>7</v>
      </c>
      <c r="I189" s="46">
        <f t="shared" si="27"/>
        <v>5</v>
      </c>
      <c r="J189" s="46">
        <f t="shared" si="27"/>
        <v>186</v>
      </c>
      <c r="K189" s="119">
        <v>35.6</v>
      </c>
      <c r="L189" s="119">
        <v>19</v>
      </c>
      <c r="M189" s="54">
        <f t="shared" si="20"/>
        <v>27.3</v>
      </c>
      <c r="N189" s="36">
        <v>41</v>
      </c>
      <c r="O189" s="55">
        <f t="shared" si="21"/>
        <v>41.928476274010251</v>
      </c>
      <c r="P189" s="56">
        <f t="shared" si="22"/>
        <v>55.681016491885615</v>
      </c>
      <c r="Q189" s="120">
        <v>27.332735999999997</v>
      </c>
      <c r="R189" s="11">
        <f t="shared" si="23"/>
        <v>7.2298229984639981</v>
      </c>
      <c r="S189" s="35">
        <f t="shared" si="19"/>
        <v>13.044367745050797</v>
      </c>
      <c r="AF189" s="34"/>
    </row>
    <row r="190" spans="7:32" ht="18.5" x14ac:dyDescent="0.45">
      <c r="G190" s="59">
        <v>2008</v>
      </c>
      <c r="H190" s="59">
        <v>7</v>
      </c>
      <c r="I190" s="46">
        <f t="shared" si="27"/>
        <v>6</v>
      </c>
      <c r="J190" s="46">
        <f t="shared" si="27"/>
        <v>187</v>
      </c>
      <c r="K190" s="119">
        <v>37</v>
      </c>
      <c r="L190" s="119">
        <v>14.8</v>
      </c>
      <c r="M190" s="54">
        <f t="shared" si="20"/>
        <v>25.9</v>
      </c>
      <c r="N190" s="36">
        <v>39</v>
      </c>
      <c r="O190" s="55">
        <f t="shared" si="21"/>
        <v>35.523434353068112</v>
      </c>
      <c r="P190" s="56">
        <f t="shared" si="22"/>
        <v>63.089619411048965</v>
      </c>
      <c r="Q190" s="120">
        <v>26.780051999999998</v>
      </c>
      <c r="R190" s="11">
        <f t="shared" si="23"/>
        <v>6.8637407176259995</v>
      </c>
      <c r="S190" s="35">
        <f t="shared" si="19"/>
        <v>14.805972862157274</v>
      </c>
      <c r="AF190" s="34"/>
    </row>
    <row r="191" spans="7:32" ht="18.5" x14ac:dyDescent="0.45">
      <c r="G191" s="59">
        <v>2008</v>
      </c>
      <c r="H191" s="59">
        <v>7</v>
      </c>
      <c r="I191" s="46">
        <f t="shared" si="27"/>
        <v>7</v>
      </c>
      <c r="J191" s="46">
        <f t="shared" si="27"/>
        <v>188</v>
      </c>
      <c r="K191" s="119">
        <v>37.9</v>
      </c>
      <c r="L191" s="119">
        <v>16.600000000000001</v>
      </c>
      <c r="M191" s="54">
        <f t="shared" si="20"/>
        <v>27.25</v>
      </c>
      <c r="N191" s="36">
        <v>44</v>
      </c>
      <c r="O191" s="55">
        <f t="shared" si="21"/>
        <v>38.069266877500837</v>
      </c>
      <c r="P191" s="56">
        <f t="shared" si="22"/>
        <v>64.870030759261411</v>
      </c>
      <c r="Q191" s="120">
        <v>28.111517999999997</v>
      </c>
      <c r="R191" s="11">
        <f t="shared" si="23"/>
        <v>7.4275760908034982</v>
      </c>
      <c r="S191" s="35">
        <f t="shared" si="19"/>
        <v>14.535590650127951</v>
      </c>
      <c r="AF191" s="34"/>
    </row>
    <row r="192" spans="7:32" ht="18.5" x14ac:dyDescent="0.45">
      <c r="G192" s="59">
        <v>2008</v>
      </c>
      <c r="H192" s="59">
        <v>7</v>
      </c>
      <c r="I192" s="46">
        <f t="shared" si="27"/>
        <v>8</v>
      </c>
      <c r="J192" s="46">
        <f t="shared" si="27"/>
        <v>189</v>
      </c>
      <c r="K192" s="119">
        <v>37.200000000000003</v>
      </c>
      <c r="L192" s="119">
        <v>18.8</v>
      </c>
      <c r="M192" s="54">
        <f t="shared" si="20"/>
        <v>28</v>
      </c>
      <c r="N192" s="36">
        <v>22.5</v>
      </c>
      <c r="O192" s="55">
        <f t="shared" si="21"/>
        <v>42.002777651599381</v>
      </c>
      <c r="P192" s="56">
        <f t="shared" si="22"/>
        <v>61.828088703154293</v>
      </c>
      <c r="Q192" s="120">
        <v>28.827494999999999</v>
      </c>
      <c r="R192" s="11">
        <f t="shared" si="23"/>
        <v>7.7435552244149992</v>
      </c>
      <c r="S192" s="35">
        <f t="shared" si="19"/>
        <v>17.971388195840358</v>
      </c>
      <c r="AF192" s="34"/>
    </row>
    <row r="193" spans="7:32" ht="18.5" x14ac:dyDescent="0.45">
      <c r="G193" s="59">
        <v>2008</v>
      </c>
      <c r="H193" s="59">
        <v>7</v>
      </c>
      <c r="I193" s="46">
        <f t="shared" si="27"/>
        <v>9</v>
      </c>
      <c r="J193" s="46">
        <f t="shared" si="27"/>
        <v>190</v>
      </c>
      <c r="K193" s="119">
        <v>35.200000000000003</v>
      </c>
      <c r="L193" s="119">
        <v>20</v>
      </c>
      <c r="M193" s="54">
        <f t="shared" si="20"/>
        <v>27.6</v>
      </c>
      <c r="N193" s="36">
        <v>18</v>
      </c>
      <c r="O193" s="55">
        <f t="shared" si="21"/>
        <v>42.830182889550045</v>
      </c>
      <c r="P193" s="56">
        <f t="shared" si="22"/>
        <v>52.081502393692865</v>
      </c>
      <c r="Q193" s="120">
        <v>26.717247</v>
      </c>
      <c r="R193" s="11">
        <f t="shared" si="23"/>
        <v>7.1140280759370018</v>
      </c>
      <c r="S193" s="35">
        <f t="shared" si="19"/>
        <v>15.853829710598417</v>
      </c>
      <c r="AF193" s="34"/>
    </row>
    <row r="194" spans="7:32" ht="18.5" x14ac:dyDescent="0.45">
      <c r="G194" s="59">
        <v>2008</v>
      </c>
      <c r="H194" s="59">
        <v>7</v>
      </c>
      <c r="I194" s="46">
        <f t="shared" si="27"/>
        <v>10</v>
      </c>
      <c r="J194" s="46">
        <f t="shared" si="27"/>
        <v>191</v>
      </c>
      <c r="K194" s="119">
        <v>36</v>
      </c>
      <c r="L194" s="119">
        <v>19.8</v>
      </c>
      <c r="M194" s="54">
        <f t="shared" si="20"/>
        <v>27.9</v>
      </c>
      <c r="N194" s="36">
        <v>27.5</v>
      </c>
      <c r="O194" s="55">
        <f t="shared" si="21"/>
        <v>41.409188516799183</v>
      </c>
      <c r="P194" s="56">
        <f t="shared" si="22"/>
        <v>53.666308317771744</v>
      </c>
      <c r="Q194" s="120">
        <v>26.667002999999998</v>
      </c>
      <c r="R194" s="11">
        <f t="shared" si="23"/>
        <v>7.1475701475914999</v>
      </c>
      <c r="S194" s="35">
        <f t="shared" si="19"/>
        <v>14.854098812599974</v>
      </c>
      <c r="AF194" s="34"/>
    </row>
    <row r="195" spans="7:32" ht="18.5" x14ac:dyDescent="0.45">
      <c r="G195" s="59">
        <v>2008</v>
      </c>
      <c r="H195" s="59">
        <v>7</v>
      </c>
      <c r="I195" s="46">
        <f t="shared" si="27"/>
        <v>11</v>
      </c>
      <c r="J195" s="46">
        <f t="shared" si="27"/>
        <v>192</v>
      </c>
      <c r="K195" s="119">
        <v>38.700000000000003</v>
      </c>
      <c r="L195" s="119">
        <v>18.600000000000001</v>
      </c>
      <c r="M195" s="54">
        <f t="shared" si="20"/>
        <v>28.650000000000002</v>
      </c>
      <c r="N195" s="36">
        <v>34</v>
      </c>
      <c r="O195" s="55">
        <f t="shared" si="21"/>
        <v>36.982828035515041</v>
      </c>
      <c r="P195" s="56">
        <f t="shared" si="22"/>
        <v>59.468387481108188</v>
      </c>
      <c r="Q195" s="120">
        <v>26.528831999999998</v>
      </c>
      <c r="R195" s="11">
        <f t="shared" si="23"/>
        <v>7.227229805136</v>
      </c>
      <c r="S195" s="35">
        <f t="shared" si="19"/>
        <v>15.388267184931358</v>
      </c>
      <c r="AF195" s="34"/>
    </row>
    <row r="196" spans="7:32" ht="18.5" x14ac:dyDescent="0.45">
      <c r="G196" s="59">
        <v>2008</v>
      </c>
      <c r="H196" s="59">
        <v>7</v>
      </c>
      <c r="I196" s="46">
        <f t="shared" si="27"/>
        <v>12</v>
      </c>
      <c r="J196" s="46">
        <f t="shared" si="27"/>
        <v>193</v>
      </c>
      <c r="K196" s="119">
        <v>40.200000000000003</v>
      </c>
      <c r="L196" s="119">
        <v>16.2</v>
      </c>
      <c r="M196" s="54">
        <f t="shared" si="20"/>
        <v>28.200000000000003</v>
      </c>
      <c r="N196" s="36">
        <v>30.5</v>
      </c>
      <c r="O196" s="55">
        <f t="shared" si="21"/>
        <v>33.476269237947314</v>
      </c>
      <c r="P196" s="56">
        <f t="shared" si="22"/>
        <v>64.274436936858848</v>
      </c>
      <c r="Q196" s="120">
        <v>26.239929</v>
      </c>
      <c r="R196" s="11">
        <f t="shared" si="23"/>
        <v>7.0792704449099997</v>
      </c>
      <c r="S196" s="35">
        <f t="shared" ref="S196:S259" si="28">0.31*(IF(N196&gt;50,1,(1+(50-N196)/70)))*(P196+2.09)*((M196/(M196+15)))</f>
        <v>17.170678815916265</v>
      </c>
      <c r="AF196" s="34"/>
    </row>
    <row r="197" spans="7:32" ht="18.5" x14ac:dyDescent="0.45">
      <c r="G197" s="59">
        <v>2008</v>
      </c>
      <c r="H197" s="59">
        <v>7</v>
      </c>
      <c r="I197" s="46">
        <f t="shared" si="27"/>
        <v>13</v>
      </c>
      <c r="J197" s="46">
        <f t="shared" si="27"/>
        <v>194</v>
      </c>
      <c r="K197" s="119">
        <v>41.2</v>
      </c>
      <c r="L197" s="119">
        <v>18.600000000000001</v>
      </c>
      <c r="M197" s="54">
        <f t="shared" ref="M197:M260" si="29">(K197+L197)/2</f>
        <v>29.900000000000002</v>
      </c>
      <c r="N197" s="36">
        <v>32</v>
      </c>
      <c r="O197" s="55">
        <f t="shared" ref="O197:O260" si="30">((Q197)/(0.16*(K197-(L197))^0.5))</f>
        <v>34.348940709021264</v>
      </c>
      <c r="P197" s="56">
        <f t="shared" ref="P197:P260" si="31">0.16*((K197-L197)^1/2)*O197</f>
        <v>62.102884801910449</v>
      </c>
      <c r="Q197" s="120">
        <v>26.12688</v>
      </c>
      <c r="R197" s="11">
        <f t="shared" ref="R197:R260" si="32">0.0023*0.408*O197*(K197-L197)^0.5*(M197+17.8)</f>
        <v>7.3092690122400006</v>
      </c>
      <c r="S197" s="35">
        <f t="shared" si="28"/>
        <v>16.659350535203274</v>
      </c>
      <c r="AF197" s="34"/>
    </row>
    <row r="198" spans="7:32" ht="18.5" x14ac:dyDescent="0.45">
      <c r="G198" s="59">
        <v>2008</v>
      </c>
      <c r="H198" s="59">
        <v>7</v>
      </c>
      <c r="I198" s="46">
        <f t="shared" si="27"/>
        <v>14</v>
      </c>
      <c r="J198" s="46">
        <f t="shared" si="27"/>
        <v>195</v>
      </c>
      <c r="K198" s="119">
        <v>41.8</v>
      </c>
      <c r="L198" s="119">
        <v>22</v>
      </c>
      <c r="M198" s="54">
        <f t="shared" si="29"/>
        <v>31.9</v>
      </c>
      <c r="N198" s="36">
        <v>48.5</v>
      </c>
      <c r="O198" s="55">
        <f t="shared" si="30"/>
        <v>35.956368072401659</v>
      </c>
      <c r="P198" s="56">
        <f t="shared" si="31"/>
        <v>56.954887026684226</v>
      </c>
      <c r="Q198" s="120">
        <v>25.599317999999997</v>
      </c>
      <c r="R198" s="11">
        <f t="shared" si="32"/>
        <v>7.4619580034789994</v>
      </c>
      <c r="S198" s="35">
        <f t="shared" si="28"/>
        <v>12.716565482239396</v>
      </c>
      <c r="AF198" s="34"/>
    </row>
    <row r="199" spans="7:32" ht="18.5" x14ac:dyDescent="0.45">
      <c r="G199" s="59">
        <v>2008</v>
      </c>
      <c r="H199" s="59">
        <v>7</v>
      </c>
      <c r="I199" s="46">
        <f t="shared" si="27"/>
        <v>15</v>
      </c>
      <c r="J199" s="46">
        <f t="shared" si="27"/>
        <v>196</v>
      </c>
      <c r="K199" s="119">
        <v>40.200000000000003</v>
      </c>
      <c r="L199" s="119">
        <v>22</v>
      </c>
      <c r="M199" s="54">
        <f t="shared" si="29"/>
        <v>31.1</v>
      </c>
      <c r="N199" s="36">
        <v>37.5</v>
      </c>
      <c r="O199" s="55">
        <f t="shared" si="30"/>
        <v>39.251783469177283</v>
      </c>
      <c r="P199" s="56">
        <f t="shared" si="31"/>
        <v>57.150596731122128</v>
      </c>
      <c r="Q199" s="120">
        <v>26.792612999999996</v>
      </c>
      <c r="R199" s="11">
        <f t="shared" si="32"/>
        <v>7.6840812194804977</v>
      </c>
      <c r="S199" s="35">
        <f t="shared" si="28"/>
        <v>14.601466975361557</v>
      </c>
      <c r="AF199" s="34"/>
    </row>
    <row r="200" spans="7:32" ht="18.5" x14ac:dyDescent="0.45">
      <c r="G200" s="59">
        <v>2008</v>
      </c>
      <c r="H200" s="59">
        <v>7</v>
      </c>
      <c r="I200" s="46">
        <f t="shared" si="27"/>
        <v>16</v>
      </c>
      <c r="J200" s="46">
        <f t="shared" si="27"/>
        <v>197</v>
      </c>
      <c r="K200" s="119">
        <v>38</v>
      </c>
      <c r="L200" s="119">
        <v>22.8</v>
      </c>
      <c r="M200" s="54">
        <f t="shared" si="29"/>
        <v>30.4</v>
      </c>
      <c r="N200" s="36">
        <v>17.5</v>
      </c>
      <c r="O200" s="55">
        <f t="shared" si="30"/>
        <v>42.346908611529727</v>
      </c>
      <c r="P200" s="56">
        <f t="shared" si="31"/>
        <v>51.493840871620144</v>
      </c>
      <c r="Q200" s="120">
        <v>26.415782999999998</v>
      </c>
      <c r="R200" s="11">
        <f t="shared" si="32"/>
        <v>7.4675569436189981</v>
      </c>
      <c r="S200" s="35">
        <f t="shared" si="28"/>
        <v>16.286924772923282</v>
      </c>
      <c r="AF200" s="34"/>
    </row>
    <row r="201" spans="7:32" ht="18.5" x14ac:dyDescent="0.45">
      <c r="G201" s="59">
        <v>2008</v>
      </c>
      <c r="H201" s="59">
        <v>7</v>
      </c>
      <c r="I201" s="46">
        <f t="shared" si="27"/>
        <v>17</v>
      </c>
      <c r="J201" s="46">
        <f t="shared" si="27"/>
        <v>198</v>
      </c>
      <c r="K201" s="119">
        <v>39</v>
      </c>
      <c r="L201" s="119">
        <v>21.8</v>
      </c>
      <c r="M201" s="54">
        <f t="shared" si="29"/>
        <v>30.4</v>
      </c>
      <c r="N201" s="36">
        <v>32</v>
      </c>
      <c r="O201" s="55">
        <f t="shared" si="30"/>
        <v>37.537273415772781</v>
      </c>
      <c r="P201" s="56">
        <f t="shared" si="31"/>
        <v>51.651288220103339</v>
      </c>
      <c r="Q201" s="120">
        <v>24.908462999999998</v>
      </c>
      <c r="R201" s="11">
        <f t="shared" si="32"/>
        <v>7.0414481308589991</v>
      </c>
      <c r="S201" s="35">
        <f t="shared" si="28"/>
        <v>14.024007305346235</v>
      </c>
      <c r="AF201" s="34"/>
    </row>
    <row r="202" spans="7:32" ht="18.5" x14ac:dyDescent="0.45">
      <c r="G202" s="59">
        <v>2008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19">
        <v>41.2</v>
      </c>
      <c r="L202" s="119">
        <v>19</v>
      </c>
      <c r="M202" s="54">
        <f t="shared" si="29"/>
        <v>30.1</v>
      </c>
      <c r="N202" s="36">
        <v>34.5</v>
      </c>
      <c r="O202" s="55">
        <f t="shared" si="30"/>
        <v>33.424019377230117</v>
      </c>
      <c r="P202" s="56">
        <f t="shared" si="31"/>
        <v>59.361058413960698</v>
      </c>
      <c r="Q202" s="120">
        <v>25.197365999999995</v>
      </c>
      <c r="R202" s="11">
        <f t="shared" si="32"/>
        <v>7.0787842211609986</v>
      </c>
      <c r="S202" s="35">
        <f t="shared" si="28"/>
        <v>15.529200230657917</v>
      </c>
      <c r="AF202" s="34"/>
    </row>
    <row r="203" spans="7:32" ht="18.5" x14ac:dyDescent="0.45">
      <c r="G203" s="59">
        <v>2008</v>
      </c>
      <c r="H203" s="59">
        <v>7</v>
      </c>
      <c r="I203" s="46">
        <f t="shared" si="33"/>
        <v>19</v>
      </c>
      <c r="J203" s="46">
        <f t="shared" si="33"/>
        <v>200</v>
      </c>
      <c r="K203" s="119">
        <v>38.799999999999997</v>
      </c>
      <c r="L203" s="119">
        <v>22</v>
      </c>
      <c r="M203" s="54">
        <f t="shared" si="29"/>
        <v>30.4</v>
      </c>
      <c r="N203" s="36">
        <v>26.5</v>
      </c>
      <c r="O203" s="55">
        <f t="shared" si="30"/>
        <v>39.762798397894294</v>
      </c>
      <c r="P203" s="56">
        <f t="shared" si="31"/>
        <v>53.441201046769926</v>
      </c>
      <c r="Q203" s="120">
        <v>26.076635999999997</v>
      </c>
      <c r="R203" s="11">
        <f t="shared" si="32"/>
        <v>7.3716824607479996</v>
      </c>
      <c r="S203" s="35">
        <f t="shared" si="28"/>
        <v>15.396785593189124</v>
      </c>
      <c r="AF203" s="34"/>
    </row>
    <row r="204" spans="7:32" ht="18.5" x14ac:dyDescent="0.45">
      <c r="G204" s="59">
        <v>2008</v>
      </c>
      <c r="H204" s="59">
        <v>7</v>
      </c>
      <c r="I204" s="46">
        <f t="shared" si="33"/>
        <v>20</v>
      </c>
      <c r="J204" s="46">
        <f t="shared" si="33"/>
        <v>201</v>
      </c>
      <c r="K204" s="119">
        <v>41.5</v>
      </c>
      <c r="L204" s="119">
        <v>19.600000000000001</v>
      </c>
      <c r="M204" s="54">
        <f t="shared" si="29"/>
        <v>30.55</v>
      </c>
      <c r="N204" s="36">
        <v>27</v>
      </c>
      <c r="O204" s="55">
        <f t="shared" si="30"/>
        <v>34.021239024274706</v>
      </c>
      <c r="P204" s="56">
        <f t="shared" si="31"/>
        <v>59.605210770529283</v>
      </c>
      <c r="Q204" s="120">
        <v>25.473707999999998</v>
      </c>
      <c r="R204" s="11">
        <f t="shared" si="32"/>
        <v>7.2236494302569989</v>
      </c>
      <c r="S204" s="35">
        <f t="shared" si="28"/>
        <v>17.042012828920708</v>
      </c>
      <c r="AF204" s="34"/>
    </row>
    <row r="205" spans="7:32" ht="18.5" x14ac:dyDescent="0.45">
      <c r="G205" s="59">
        <v>2008</v>
      </c>
      <c r="H205" s="59">
        <v>7</v>
      </c>
      <c r="I205" s="46">
        <f t="shared" si="33"/>
        <v>21</v>
      </c>
      <c r="J205" s="46">
        <f t="shared" si="33"/>
        <v>202</v>
      </c>
      <c r="K205" s="119">
        <v>42</v>
      </c>
      <c r="L205" s="119">
        <v>18.399999999999999</v>
      </c>
      <c r="M205" s="54">
        <f t="shared" si="29"/>
        <v>30.2</v>
      </c>
      <c r="N205" s="36">
        <v>26.5</v>
      </c>
      <c r="O205" s="55">
        <f t="shared" si="30"/>
        <v>30.898409128595468</v>
      </c>
      <c r="P205" s="56">
        <f t="shared" si="31"/>
        <v>58.336196434788249</v>
      </c>
      <c r="Q205" s="120">
        <v>24.016631999999998</v>
      </c>
      <c r="R205" s="11">
        <f t="shared" si="32"/>
        <v>6.7611622406399974</v>
      </c>
      <c r="S205" s="35">
        <f t="shared" si="28"/>
        <v>16.717411431922436</v>
      </c>
      <c r="AF205" s="34"/>
    </row>
    <row r="206" spans="7:32" ht="18.5" x14ac:dyDescent="0.45">
      <c r="G206" s="59">
        <v>2008</v>
      </c>
      <c r="H206" s="59">
        <v>7</v>
      </c>
      <c r="I206" s="46">
        <f t="shared" si="33"/>
        <v>22</v>
      </c>
      <c r="J206" s="46">
        <f t="shared" si="33"/>
        <v>203</v>
      </c>
      <c r="K206" s="119">
        <v>42.6</v>
      </c>
      <c r="L206" s="119">
        <v>20.8</v>
      </c>
      <c r="M206" s="54">
        <f t="shared" si="29"/>
        <v>31.700000000000003</v>
      </c>
      <c r="N206" s="36">
        <v>36.5</v>
      </c>
      <c r="O206" s="55">
        <f t="shared" si="30"/>
        <v>33.931038195544936</v>
      </c>
      <c r="P206" s="56">
        <f t="shared" si="31"/>
        <v>59.175730613030368</v>
      </c>
      <c r="Q206" s="120">
        <v>25.348097999999997</v>
      </c>
      <c r="R206" s="11">
        <f t="shared" si="32"/>
        <v>7.3589964411149982</v>
      </c>
      <c r="S206" s="35">
        <f t="shared" si="28"/>
        <v>15.378363704591568</v>
      </c>
      <c r="AF206" s="34"/>
    </row>
    <row r="207" spans="7:32" ht="18.5" x14ac:dyDescent="0.45">
      <c r="G207" s="59">
        <v>2008</v>
      </c>
      <c r="H207" s="59">
        <v>7</v>
      </c>
      <c r="I207" s="46">
        <f t="shared" si="33"/>
        <v>23</v>
      </c>
      <c r="J207" s="46">
        <f t="shared" si="33"/>
        <v>204</v>
      </c>
      <c r="K207" s="119">
        <v>40.200000000000003</v>
      </c>
      <c r="L207" s="119">
        <v>23.8</v>
      </c>
      <c r="M207" s="54">
        <f t="shared" si="29"/>
        <v>32</v>
      </c>
      <c r="N207" s="36">
        <v>27.5</v>
      </c>
      <c r="O207" s="55">
        <f t="shared" si="30"/>
        <v>36.774742447326389</v>
      </c>
      <c r="P207" s="56">
        <f t="shared" si="31"/>
        <v>48.248462090892232</v>
      </c>
      <c r="Q207" s="120">
        <v>23.828216999999999</v>
      </c>
      <c r="R207" s="11">
        <f t="shared" si="32"/>
        <v>6.9596741367089985</v>
      </c>
      <c r="S207" s="35">
        <f t="shared" si="28"/>
        <v>14.03968778559353</v>
      </c>
      <c r="AF207" s="34"/>
    </row>
    <row r="208" spans="7:32" ht="18.5" x14ac:dyDescent="0.45">
      <c r="G208" s="59">
        <v>2008</v>
      </c>
      <c r="H208" s="59">
        <v>7</v>
      </c>
      <c r="I208" s="46">
        <f t="shared" si="33"/>
        <v>24</v>
      </c>
      <c r="J208" s="46">
        <f t="shared" si="33"/>
        <v>205</v>
      </c>
      <c r="K208" s="119">
        <v>40.6</v>
      </c>
      <c r="L208" s="119">
        <v>21.6</v>
      </c>
      <c r="M208" s="54">
        <f t="shared" si="29"/>
        <v>31.1</v>
      </c>
      <c r="N208" s="36">
        <v>25.5</v>
      </c>
      <c r="O208" s="55">
        <f t="shared" si="30"/>
        <v>29.411259107068062</v>
      </c>
      <c r="P208" s="56">
        <f t="shared" si="31"/>
        <v>44.705113842743458</v>
      </c>
      <c r="Q208" s="120">
        <v>20.512112999999999</v>
      </c>
      <c r="R208" s="11">
        <f t="shared" si="32"/>
        <v>5.8828432402305006</v>
      </c>
      <c r="S208" s="35">
        <f t="shared" si="28"/>
        <v>13.211600541283104</v>
      </c>
      <c r="AF208" s="34"/>
    </row>
    <row r="209" spans="7:32" ht="18.5" x14ac:dyDescent="0.45">
      <c r="G209" s="59">
        <v>2008</v>
      </c>
      <c r="H209" s="59">
        <v>7</v>
      </c>
      <c r="I209" s="46">
        <f t="shared" si="33"/>
        <v>25</v>
      </c>
      <c r="J209" s="46">
        <f t="shared" si="33"/>
        <v>206</v>
      </c>
      <c r="K209" s="119">
        <v>41.6</v>
      </c>
      <c r="L209" s="119">
        <v>22.6</v>
      </c>
      <c r="M209" s="54">
        <f t="shared" si="29"/>
        <v>32.1</v>
      </c>
      <c r="N209" s="36">
        <v>29</v>
      </c>
      <c r="O209" s="55">
        <f t="shared" si="30"/>
        <v>34.472228984034459</v>
      </c>
      <c r="P209" s="56">
        <f t="shared" si="31"/>
        <v>52.397788055732377</v>
      </c>
      <c r="Q209" s="120">
        <v>24.041754000000001</v>
      </c>
      <c r="R209" s="11">
        <f t="shared" si="32"/>
        <v>7.0361438717790001</v>
      </c>
      <c r="S209" s="35">
        <f t="shared" si="28"/>
        <v>14.96540069268303</v>
      </c>
      <c r="AF209" s="34"/>
    </row>
    <row r="210" spans="7:32" ht="18.5" x14ac:dyDescent="0.45">
      <c r="G210" s="59">
        <v>2008</v>
      </c>
      <c r="H210" s="59">
        <v>7</v>
      </c>
      <c r="I210" s="46">
        <f t="shared" si="33"/>
        <v>26</v>
      </c>
      <c r="J210" s="46">
        <f t="shared" si="33"/>
        <v>207</v>
      </c>
      <c r="K210" s="119">
        <v>42</v>
      </c>
      <c r="L210" s="119">
        <v>24.8</v>
      </c>
      <c r="M210" s="54">
        <f t="shared" si="29"/>
        <v>33.4</v>
      </c>
      <c r="N210" s="36">
        <v>24.5</v>
      </c>
      <c r="O210" s="55">
        <f t="shared" si="30"/>
        <v>36.81795098017048</v>
      </c>
      <c r="P210" s="56">
        <f t="shared" si="31"/>
        <v>50.661500548714578</v>
      </c>
      <c r="Q210" s="120">
        <v>24.431144999999997</v>
      </c>
      <c r="R210" s="11">
        <f t="shared" si="32"/>
        <v>7.3363796697599994</v>
      </c>
      <c r="S210" s="35">
        <f t="shared" si="28"/>
        <v>15.395824381072259</v>
      </c>
      <c r="AF210" s="34"/>
    </row>
    <row r="211" spans="7:32" ht="18.5" x14ac:dyDescent="0.45">
      <c r="G211" s="59">
        <v>2008</v>
      </c>
      <c r="H211" s="59">
        <v>7</v>
      </c>
      <c r="I211" s="46">
        <f t="shared" si="33"/>
        <v>27</v>
      </c>
      <c r="J211" s="46">
        <f t="shared" si="33"/>
        <v>208</v>
      </c>
      <c r="K211" s="119">
        <v>40.4</v>
      </c>
      <c r="L211" s="119">
        <v>21</v>
      </c>
      <c r="M211" s="54">
        <f t="shared" si="29"/>
        <v>30.7</v>
      </c>
      <c r="N211" s="36">
        <v>29</v>
      </c>
      <c r="O211" s="55">
        <f t="shared" si="30"/>
        <v>35.14878187474838</v>
      </c>
      <c r="P211" s="56">
        <f t="shared" si="31"/>
        <v>54.550909469609479</v>
      </c>
      <c r="Q211" s="120">
        <v>24.770291999999998</v>
      </c>
      <c r="R211" s="11">
        <f t="shared" si="32"/>
        <v>7.0459714851299982</v>
      </c>
      <c r="S211" s="35">
        <f t="shared" si="28"/>
        <v>15.334069935425722</v>
      </c>
      <c r="AF211" s="34"/>
    </row>
    <row r="212" spans="7:32" ht="18.5" x14ac:dyDescent="0.45">
      <c r="G212" s="59">
        <v>2008</v>
      </c>
      <c r="H212" s="59">
        <v>7</v>
      </c>
      <c r="I212" s="46">
        <f t="shared" si="33"/>
        <v>28</v>
      </c>
      <c r="J212" s="46">
        <f t="shared" si="33"/>
        <v>209</v>
      </c>
      <c r="K212" s="119">
        <v>39</v>
      </c>
      <c r="L212" s="119">
        <v>21.6</v>
      </c>
      <c r="M212" s="54">
        <f t="shared" si="29"/>
        <v>30.3</v>
      </c>
      <c r="N212" s="36">
        <v>20.5</v>
      </c>
      <c r="O212" s="55">
        <f t="shared" si="30"/>
        <v>36.229333344278054</v>
      </c>
      <c r="P212" s="56">
        <f t="shared" si="31"/>
        <v>50.431232015235047</v>
      </c>
      <c r="Q212" s="120">
        <v>24.179924999999997</v>
      </c>
      <c r="R212" s="11">
        <f t="shared" si="32"/>
        <v>6.8213140120124995</v>
      </c>
      <c r="S212" s="35">
        <f t="shared" si="28"/>
        <v>15.479825690870619</v>
      </c>
      <c r="AF212" s="34"/>
    </row>
    <row r="213" spans="7:32" ht="18.5" x14ac:dyDescent="0.45">
      <c r="G213" s="59">
        <v>2008</v>
      </c>
      <c r="H213" s="59">
        <v>7</v>
      </c>
      <c r="I213" s="46">
        <f t="shared" si="33"/>
        <v>29</v>
      </c>
      <c r="J213" s="46">
        <f t="shared" si="33"/>
        <v>210</v>
      </c>
      <c r="K213" s="119">
        <v>39</v>
      </c>
      <c r="L213" s="119">
        <v>18.399999999999999</v>
      </c>
      <c r="M213" s="54">
        <f t="shared" si="29"/>
        <v>28.7</v>
      </c>
      <c r="N213" s="36">
        <v>19</v>
      </c>
      <c r="O213" s="55">
        <f t="shared" si="30"/>
        <v>33.417791484829962</v>
      </c>
      <c r="P213" s="56">
        <f t="shared" si="31"/>
        <v>55.072520366999782</v>
      </c>
      <c r="Q213" s="120">
        <v>24.267851999999998</v>
      </c>
      <c r="R213" s="11">
        <f t="shared" si="32"/>
        <v>6.6183892670700004</v>
      </c>
      <c r="S213" s="35">
        <f t="shared" si="28"/>
        <v>16.7917846728424</v>
      </c>
      <c r="AF213" s="34"/>
    </row>
    <row r="214" spans="7:32" ht="18.5" x14ac:dyDescent="0.45">
      <c r="G214" s="59">
        <v>2008</v>
      </c>
      <c r="H214" s="59">
        <v>7</v>
      </c>
      <c r="I214" s="46">
        <f t="shared" si="33"/>
        <v>30</v>
      </c>
      <c r="J214" s="46">
        <f t="shared" si="33"/>
        <v>211</v>
      </c>
      <c r="K214" s="119">
        <v>40.4</v>
      </c>
      <c r="L214" s="119">
        <v>19.600000000000001</v>
      </c>
      <c r="M214" s="54">
        <f t="shared" si="29"/>
        <v>30</v>
      </c>
      <c r="N214" s="36">
        <v>29</v>
      </c>
      <c r="O214" s="55">
        <f t="shared" si="30"/>
        <v>31.328813938341224</v>
      </c>
      <c r="P214" s="56">
        <f t="shared" si="31"/>
        <v>52.131146393399789</v>
      </c>
      <c r="Q214" s="120">
        <v>22.86102</v>
      </c>
      <c r="R214" s="11">
        <f t="shared" si="32"/>
        <v>6.4090183739399986</v>
      </c>
      <c r="S214" s="35">
        <f t="shared" si="28"/>
        <v>14.567414664360079</v>
      </c>
      <c r="AF214" s="34"/>
    </row>
    <row r="215" spans="7:32" ht="18.5" x14ac:dyDescent="0.45">
      <c r="G215" s="59">
        <v>2008</v>
      </c>
      <c r="H215" s="60">
        <v>7</v>
      </c>
      <c r="I215" s="60">
        <f t="shared" si="33"/>
        <v>31</v>
      </c>
      <c r="J215" s="46">
        <f t="shared" si="33"/>
        <v>212</v>
      </c>
      <c r="K215" s="119">
        <v>41.8</v>
      </c>
      <c r="L215" s="119">
        <v>18.2</v>
      </c>
      <c r="M215" s="54">
        <f t="shared" si="29"/>
        <v>30</v>
      </c>
      <c r="N215" s="36">
        <v>19.5</v>
      </c>
      <c r="O215" s="55">
        <f t="shared" si="30"/>
        <v>31.884184733639568</v>
      </c>
      <c r="P215" s="56">
        <f t="shared" si="31"/>
        <v>60.197340777111499</v>
      </c>
      <c r="Q215" s="120">
        <v>24.782852999999996</v>
      </c>
      <c r="R215" s="49">
        <f t="shared" si="32"/>
        <v>6.9477984899909968</v>
      </c>
      <c r="S215" s="48">
        <f t="shared" si="28"/>
        <v>18.481543827722938</v>
      </c>
      <c r="AF215" s="34"/>
    </row>
    <row r="216" spans="7:32" ht="18.5" x14ac:dyDescent="0.45">
      <c r="G216" s="59">
        <v>2008</v>
      </c>
      <c r="H216" s="59">
        <v>8</v>
      </c>
      <c r="I216" s="46">
        <v>1</v>
      </c>
      <c r="J216" s="46">
        <f t="shared" si="33"/>
        <v>213</v>
      </c>
      <c r="K216" s="119">
        <v>41.4</v>
      </c>
      <c r="L216" s="119">
        <v>20.8</v>
      </c>
      <c r="M216" s="54">
        <f t="shared" si="29"/>
        <v>31.1</v>
      </c>
      <c r="N216" s="36">
        <v>28.5</v>
      </c>
      <c r="O216" s="55">
        <f t="shared" si="30"/>
        <v>32.397268867022014</v>
      </c>
      <c r="P216" s="56">
        <f t="shared" si="31"/>
        <v>53.390699092852273</v>
      </c>
      <c r="Q216" s="120">
        <v>23.526752999999999</v>
      </c>
      <c r="R216" s="11">
        <f t="shared" si="32"/>
        <v>6.7474374702704996</v>
      </c>
      <c r="S216" s="35">
        <f t="shared" si="28"/>
        <v>15.166526782091189</v>
      </c>
      <c r="AF216" s="34"/>
    </row>
    <row r="217" spans="7:32" ht="18.5" x14ac:dyDescent="0.45">
      <c r="G217" s="59">
        <v>2008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19">
        <v>43</v>
      </c>
      <c r="L217" s="119">
        <v>21</v>
      </c>
      <c r="M217" s="54">
        <f t="shared" si="29"/>
        <v>32</v>
      </c>
      <c r="N217" s="36">
        <v>44.5</v>
      </c>
      <c r="O217" s="55">
        <f t="shared" si="30"/>
        <v>31.064964698456738</v>
      </c>
      <c r="P217" s="56">
        <f t="shared" si="31"/>
        <v>54.67433786928386</v>
      </c>
      <c r="Q217" s="120">
        <v>23.313215999999997</v>
      </c>
      <c r="R217" s="11">
        <f t="shared" si="32"/>
        <v>6.8092541896319982</v>
      </c>
      <c r="S217" s="35">
        <f t="shared" si="28"/>
        <v>12.92225486035831</v>
      </c>
      <c r="AF217" s="34"/>
    </row>
    <row r="218" spans="7:32" ht="18.5" x14ac:dyDescent="0.45">
      <c r="G218" s="59">
        <v>2008</v>
      </c>
      <c r="H218" s="59">
        <v>8</v>
      </c>
      <c r="I218" s="46">
        <f t="shared" si="34"/>
        <v>3</v>
      </c>
      <c r="J218" s="46">
        <f t="shared" si="34"/>
        <v>215</v>
      </c>
      <c r="K218" s="119">
        <v>42.6</v>
      </c>
      <c r="L218" s="119">
        <v>22.4</v>
      </c>
      <c r="M218" s="54">
        <f t="shared" si="29"/>
        <v>32.5</v>
      </c>
      <c r="N218" s="36">
        <v>38</v>
      </c>
      <c r="O218" s="55">
        <f t="shared" si="30"/>
        <v>32.559254787585296</v>
      </c>
      <c r="P218" s="56">
        <f t="shared" si="31"/>
        <v>52.615755736737846</v>
      </c>
      <c r="Q218" s="120">
        <v>23.413703999999999</v>
      </c>
      <c r="R218" s="11">
        <f t="shared" si="32"/>
        <v>6.9072651101879989</v>
      </c>
      <c r="S218" s="35">
        <f t="shared" si="28"/>
        <v>13.592529353956683</v>
      </c>
      <c r="AF218" s="34"/>
    </row>
    <row r="219" spans="7:32" ht="18.5" x14ac:dyDescent="0.45">
      <c r="G219" s="59">
        <v>2008</v>
      </c>
      <c r="H219" s="59">
        <v>8</v>
      </c>
      <c r="I219" s="46">
        <f t="shared" si="34"/>
        <v>4</v>
      </c>
      <c r="J219" s="46">
        <f t="shared" si="34"/>
        <v>216</v>
      </c>
      <c r="K219" s="119">
        <v>41.5</v>
      </c>
      <c r="L219" s="119">
        <v>21</v>
      </c>
      <c r="M219" s="54">
        <f t="shared" si="29"/>
        <v>31.25</v>
      </c>
      <c r="N219" s="36">
        <v>38.5</v>
      </c>
      <c r="O219" s="55">
        <f t="shared" si="30"/>
        <v>31.106399198161355</v>
      </c>
      <c r="P219" s="56">
        <f t="shared" si="31"/>
        <v>51.014494684984626</v>
      </c>
      <c r="Q219" s="120">
        <v>22.534434000000001</v>
      </c>
      <c r="R219" s="11">
        <f t="shared" si="32"/>
        <v>6.4826665378604993</v>
      </c>
      <c r="S219" s="35">
        <f t="shared" si="28"/>
        <v>12.950627975059234</v>
      </c>
      <c r="AF219" s="34"/>
    </row>
    <row r="220" spans="7:32" ht="18.5" x14ac:dyDescent="0.45">
      <c r="G220" s="59">
        <v>2008</v>
      </c>
      <c r="H220" s="59">
        <v>8</v>
      </c>
      <c r="I220" s="46">
        <f t="shared" si="34"/>
        <v>5</v>
      </c>
      <c r="J220" s="46">
        <f t="shared" si="34"/>
        <v>217</v>
      </c>
      <c r="K220" s="119">
        <v>42.6</v>
      </c>
      <c r="L220" s="119">
        <v>21.7</v>
      </c>
      <c r="M220" s="54">
        <f t="shared" si="29"/>
        <v>32.15</v>
      </c>
      <c r="N220" s="36">
        <v>39.5</v>
      </c>
      <c r="O220" s="55">
        <f t="shared" si="30"/>
        <v>30.953257690330446</v>
      </c>
      <c r="P220" s="56">
        <f t="shared" si="31"/>
        <v>51.753846858232514</v>
      </c>
      <c r="Q220" s="120">
        <v>22.641202499999999</v>
      </c>
      <c r="R220" s="11">
        <f t="shared" si="32"/>
        <v>6.6328931004918745</v>
      </c>
      <c r="S220" s="35">
        <f t="shared" si="28"/>
        <v>13.08865121250181</v>
      </c>
      <c r="AF220" s="34"/>
    </row>
    <row r="221" spans="7:32" ht="18.5" x14ac:dyDescent="0.45">
      <c r="G221" s="59">
        <v>2008</v>
      </c>
      <c r="H221" s="59">
        <v>8</v>
      </c>
      <c r="I221" s="46">
        <f t="shared" si="34"/>
        <v>6</v>
      </c>
      <c r="J221" s="46">
        <f t="shared" si="34"/>
        <v>218</v>
      </c>
      <c r="K221" s="119">
        <v>41.8</v>
      </c>
      <c r="L221" s="119">
        <v>14.8</v>
      </c>
      <c r="M221" s="54">
        <f t="shared" si="29"/>
        <v>28.299999999999997</v>
      </c>
      <c r="N221" s="36">
        <v>45.5</v>
      </c>
      <c r="O221" s="55">
        <f t="shared" si="30"/>
        <v>27.074494463485991</v>
      </c>
      <c r="P221" s="56">
        <f t="shared" si="31"/>
        <v>58.48090804112973</v>
      </c>
      <c r="Q221" s="120">
        <v>22.509312000000001</v>
      </c>
      <c r="R221" s="11">
        <f t="shared" si="32"/>
        <v>6.085988995968</v>
      </c>
      <c r="S221" s="35">
        <f t="shared" si="28"/>
        <v>13.061184074642004</v>
      </c>
      <c r="AF221" s="34"/>
    </row>
    <row r="222" spans="7:32" ht="18.5" x14ac:dyDescent="0.45">
      <c r="G222" s="59">
        <v>2008</v>
      </c>
      <c r="H222" s="59">
        <v>8</v>
      </c>
      <c r="I222" s="46">
        <f t="shared" si="34"/>
        <v>7</v>
      </c>
      <c r="J222" s="46">
        <f t="shared" si="34"/>
        <v>219</v>
      </c>
      <c r="K222" s="119">
        <v>40.200000000000003</v>
      </c>
      <c r="L222" s="119">
        <v>23.4</v>
      </c>
      <c r="M222" s="54">
        <f t="shared" si="29"/>
        <v>31.8</v>
      </c>
      <c r="N222" s="36">
        <v>52</v>
      </c>
      <c r="O222" s="55">
        <f t="shared" si="30"/>
        <v>33.480429479537193</v>
      </c>
      <c r="P222" s="56">
        <f t="shared" si="31"/>
        <v>44.997697220497997</v>
      </c>
      <c r="Q222" s="120">
        <v>21.956627999999998</v>
      </c>
      <c r="R222" s="11">
        <f t="shared" si="32"/>
        <v>6.3872709117119983</v>
      </c>
      <c r="S222" s="35">
        <f t="shared" si="28"/>
        <v>9.9186008375997705</v>
      </c>
      <c r="AF222" s="34"/>
    </row>
    <row r="223" spans="7:32" ht="18.5" x14ac:dyDescent="0.45">
      <c r="G223" s="59">
        <v>2008</v>
      </c>
      <c r="H223" s="59">
        <v>8</v>
      </c>
      <c r="I223" s="46">
        <f t="shared" si="34"/>
        <v>8</v>
      </c>
      <c r="J223" s="46">
        <f t="shared" si="34"/>
        <v>220</v>
      </c>
      <c r="K223" s="119">
        <v>40</v>
      </c>
      <c r="L223" s="119">
        <v>21.7</v>
      </c>
      <c r="M223" s="54">
        <f t="shared" si="29"/>
        <v>30.85</v>
      </c>
      <c r="N223" s="36">
        <v>49.5</v>
      </c>
      <c r="O223" s="55">
        <f t="shared" si="30"/>
        <v>27.454294095756886</v>
      </c>
      <c r="P223" s="56">
        <f t="shared" si="31"/>
        <v>40.193086556188085</v>
      </c>
      <c r="Q223" s="120">
        <v>18.791256000000001</v>
      </c>
      <c r="R223" s="11">
        <f t="shared" si="32"/>
        <v>5.3617513548060005</v>
      </c>
      <c r="S223" s="35">
        <f t="shared" si="28"/>
        <v>8.8825013331507652</v>
      </c>
      <c r="AF223" s="34"/>
    </row>
    <row r="224" spans="7:32" ht="18.5" x14ac:dyDescent="0.45">
      <c r="G224" s="59">
        <v>2008</v>
      </c>
      <c r="H224" s="59">
        <v>8</v>
      </c>
      <c r="I224" s="46">
        <f t="shared" si="34"/>
        <v>9</v>
      </c>
      <c r="J224" s="46">
        <f t="shared" si="34"/>
        <v>221</v>
      </c>
      <c r="K224" s="119">
        <v>39.6</v>
      </c>
      <c r="L224" s="119">
        <v>25.6</v>
      </c>
      <c r="M224" s="54">
        <f t="shared" si="29"/>
        <v>32.6</v>
      </c>
      <c r="N224" s="36">
        <v>45.5</v>
      </c>
      <c r="O224" s="55">
        <f t="shared" si="30"/>
        <v>30.801103117398505</v>
      </c>
      <c r="P224" s="56">
        <f t="shared" si="31"/>
        <v>34.497235491486329</v>
      </c>
      <c r="Q224" s="120">
        <v>18.439547999999998</v>
      </c>
      <c r="R224" s="11">
        <f t="shared" si="32"/>
        <v>5.450656630608</v>
      </c>
      <c r="S224" s="35">
        <f t="shared" si="28"/>
        <v>8.2672328450881096</v>
      </c>
      <c r="AF224" s="34"/>
    </row>
    <row r="225" spans="7:32" ht="18.5" x14ac:dyDescent="0.45">
      <c r="G225" s="59">
        <v>2008</v>
      </c>
      <c r="H225" s="59">
        <v>8</v>
      </c>
      <c r="I225" s="46">
        <f t="shared" si="34"/>
        <v>10</v>
      </c>
      <c r="J225" s="46">
        <f t="shared" si="34"/>
        <v>222</v>
      </c>
      <c r="K225" s="119">
        <v>39.200000000000003</v>
      </c>
      <c r="L225" s="119">
        <v>20.399999999999999</v>
      </c>
      <c r="M225" s="54">
        <f t="shared" si="29"/>
        <v>29.8</v>
      </c>
      <c r="N225" s="36">
        <v>40</v>
      </c>
      <c r="O225" s="55">
        <f t="shared" si="30"/>
        <v>32.554797309817779</v>
      </c>
      <c r="P225" s="56">
        <f t="shared" si="31"/>
        <v>48.962415153965956</v>
      </c>
      <c r="Q225" s="120">
        <v>22.584677999999997</v>
      </c>
      <c r="R225" s="11">
        <f t="shared" si="32"/>
        <v>6.3050548959719999</v>
      </c>
      <c r="S225" s="35">
        <f t="shared" si="28"/>
        <v>12.031178856947385</v>
      </c>
      <c r="AF225" s="34"/>
    </row>
    <row r="226" spans="7:32" ht="18.5" x14ac:dyDescent="0.45">
      <c r="G226" s="59">
        <v>2008</v>
      </c>
      <c r="H226" s="59">
        <v>8</v>
      </c>
      <c r="I226" s="46">
        <f t="shared" si="34"/>
        <v>11</v>
      </c>
      <c r="J226" s="46">
        <f t="shared" si="34"/>
        <v>223</v>
      </c>
      <c r="K226" s="119">
        <v>39.200000000000003</v>
      </c>
      <c r="L226" s="119">
        <v>22.7</v>
      </c>
      <c r="M226" s="54">
        <f t="shared" si="29"/>
        <v>30.950000000000003</v>
      </c>
      <c r="N226" s="36">
        <v>42</v>
      </c>
      <c r="O226" s="55">
        <f t="shared" si="30"/>
        <v>33.976694994755974</v>
      </c>
      <c r="P226" s="56">
        <f t="shared" si="31"/>
        <v>44.849237393077892</v>
      </c>
      <c r="Q226" s="120">
        <v>22.082237999999997</v>
      </c>
      <c r="R226" s="11">
        <f t="shared" si="32"/>
        <v>6.3137258861624987</v>
      </c>
      <c r="S226" s="35">
        <f t="shared" si="28"/>
        <v>10.921176442435906</v>
      </c>
      <c r="AF226" s="34"/>
    </row>
    <row r="227" spans="7:32" ht="18.5" x14ac:dyDescent="0.45">
      <c r="G227" s="59">
        <v>2008</v>
      </c>
      <c r="H227" s="59">
        <v>8</v>
      </c>
      <c r="I227" s="46">
        <f t="shared" si="34"/>
        <v>12</v>
      </c>
      <c r="J227" s="46">
        <f t="shared" si="34"/>
        <v>224</v>
      </c>
      <c r="K227" s="119">
        <v>38.6</v>
      </c>
      <c r="L227" s="119">
        <v>21.6</v>
      </c>
      <c r="M227" s="54">
        <f t="shared" si="29"/>
        <v>30.1</v>
      </c>
      <c r="N227" s="36">
        <v>46</v>
      </c>
      <c r="O227" s="55">
        <f t="shared" si="30"/>
        <v>36.110426616270836</v>
      </c>
      <c r="P227" s="56">
        <f t="shared" si="31"/>
        <v>49.11018019812834</v>
      </c>
      <c r="Q227" s="120">
        <v>23.8219365</v>
      </c>
      <c r="R227" s="11">
        <f t="shared" si="32"/>
        <v>6.6923799977227505</v>
      </c>
      <c r="S227" s="35">
        <f t="shared" si="28"/>
        <v>11.198421674287749</v>
      </c>
      <c r="AF227" s="34"/>
    </row>
    <row r="228" spans="7:32" ht="18.5" x14ac:dyDescent="0.45">
      <c r="G228" s="59">
        <v>2008</v>
      </c>
      <c r="H228" s="59">
        <v>8</v>
      </c>
      <c r="I228" s="46">
        <f t="shared" si="34"/>
        <v>13</v>
      </c>
      <c r="J228" s="46">
        <f t="shared" si="34"/>
        <v>225</v>
      </c>
      <c r="K228" s="119">
        <v>39.799999999999997</v>
      </c>
      <c r="L228" s="119">
        <v>19.600000000000001</v>
      </c>
      <c r="M228" s="54">
        <f t="shared" si="29"/>
        <v>29.7</v>
      </c>
      <c r="N228" s="36">
        <v>56.5</v>
      </c>
      <c r="O228" s="55">
        <f t="shared" si="30"/>
        <v>33.316175946810283</v>
      </c>
      <c r="P228" s="56">
        <f t="shared" si="31"/>
        <v>53.838940330045403</v>
      </c>
      <c r="Q228" s="120">
        <v>23.958014000000002</v>
      </c>
      <c r="R228" s="11">
        <f t="shared" si="32"/>
        <v>6.6744032252249985</v>
      </c>
      <c r="S228" s="35">
        <f t="shared" si="28"/>
        <v>11.519860259926801</v>
      </c>
      <c r="AF228" s="34"/>
    </row>
    <row r="229" spans="7:32" ht="18.5" x14ac:dyDescent="0.45">
      <c r="G229" s="59">
        <v>2008</v>
      </c>
      <c r="H229" s="59">
        <v>8</v>
      </c>
      <c r="I229" s="46">
        <f t="shared" si="34"/>
        <v>14</v>
      </c>
      <c r="J229" s="46">
        <f t="shared" si="34"/>
        <v>226</v>
      </c>
      <c r="K229" s="119">
        <v>39.700000000000003</v>
      </c>
      <c r="L229" s="119">
        <v>20.8</v>
      </c>
      <c r="M229" s="54">
        <f t="shared" si="29"/>
        <v>30.25</v>
      </c>
      <c r="N229" s="36">
        <v>49</v>
      </c>
      <c r="O229" s="55">
        <f t="shared" si="30"/>
        <v>33.010303877841544</v>
      </c>
      <c r="P229" s="56">
        <f t="shared" si="31"/>
        <v>49.91157946329642</v>
      </c>
      <c r="Q229" s="120">
        <v>22.961507999999998</v>
      </c>
      <c r="R229" s="11">
        <f t="shared" si="32"/>
        <v>6.4708571943809998</v>
      </c>
      <c r="S229" s="35">
        <f t="shared" si="28"/>
        <v>10.930633499798391</v>
      </c>
      <c r="AF229" s="34"/>
    </row>
    <row r="230" spans="7:32" ht="18.5" x14ac:dyDescent="0.45">
      <c r="G230" s="59">
        <v>2008</v>
      </c>
      <c r="H230" s="59">
        <v>8</v>
      </c>
      <c r="I230" s="46">
        <f t="shared" si="34"/>
        <v>15</v>
      </c>
      <c r="J230" s="46">
        <f t="shared" si="34"/>
        <v>227</v>
      </c>
      <c r="K230" s="119">
        <v>39.200000000000003</v>
      </c>
      <c r="L230" s="119">
        <v>22.4</v>
      </c>
      <c r="M230" s="54">
        <f t="shared" si="29"/>
        <v>30.8</v>
      </c>
      <c r="N230" s="36">
        <v>54</v>
      </c>
      <c r="O230" s="55">
        <f t="shared" si="30"/>
        <v>32.69513336474256</v>
      </c>
      <c r="P230" s="56">
        <f t="shared" si="31"/>
        <v>43.942259242214007</v>
      </c>
      <c r="Q230" s="120">
        <v>21.441627</v>
      </c>
      <c r="R230" s="11">
        <f t="shared" si="32"/>
        <v>6.1116999184529996</v>
      </c>
      <c r="S230" s="35">
        <f t="shared" si="28"/>
        <v>9.5964194594903791</v>
      </c>
      <c r="AF230" s="34"/>
    </row>
    <row r="231" spans="7:32" ht="18.5" x14ac:dyDescent="0.45">
      <c r="G231" s="59">
        <v>2008</v>
      </c>
      <c r="H231" s="59">
        <v>8</v>
      </c>
      <c r="I231" s="46">
        <f t="shared" si="34"/>
        <v>16</v>
      </c>
      <c r="J231" s="46">
        <f t="shared" si="34"/>
        <v>228</v>
      </c>
      <c r="K231" s="119">
        <v>39.4</v>
      </c>
      <c r="L231" s="119">
        <v>20.6</v>
      </c>
      <c r="M231" s="54">
        <f t="shared" si="29"/>
        <v>30</v>
      </c>
      <c r="N231" s="36">
        <v>54</v>
      </c>
      <c r="O231" s="55">
        <f t="shared" si="30"/>
        <v>28.897361794476744</v>
      </c>
      <c r="P231" s="56">
        <f t="shared" si="31"/>
        <v>43.461632138893016</v>
      </c>
      <c r="Q231" s="120">
        <v>20.047356000000001</v>
      </c>
      <c r="R231" s="11">
        <f t="shared" si="32"/>
        <v>5.6202161125319989</v>
      </c>
      <c r="S231" s="35">
        <f t="shared" si="28"/>
        <v>9.414003975371223</v>
      </c>
      <c r="AF231" s="34"/>
    </row>
    <row r="232" spans="7:32" ht="18.5" x14ac:dyDescent="0.45">
      <c r="G232" s="59">
        <v>2008</v>
      </c>
      <c r="H232" s="59">
        <v>8</v>
      </c>
      <c r="I232" s="46">
        <f t="shared" si="34"/>
        <v>17</v>
      </c>
      <c r="J232" s="46">
        <f t="shared" si="34"/>
        <v>229</v>
      </c>
      <c r="K232" s="119">
        <v>38</v>
      </c>
      <c r="L232" s="119">
        <v>26.2</v>
      </c>
      <c r="M232" s="54">
        <f t="shared" si="29"/>
        <v>32.1</v>
      </c>
      <c r="N232" s="36">
        <v>48.5</v>
      </c>
      <c r="O232" s="55">
        <f t="shared" si="30"/>
        <v>39.994592667087673</v>
      </c>
      <c r="P232" s="56">
        <f t="shared" si="31"/>
        <v>37.754895477730763</v>
      </c>
      <c r="Q232" s="120">
        <v>21.981749999999998</v>
      </c>
      <c r="R232" s="11">
        <f t="shared" si="32"/>
        <v>6.4332558911249995</v>
      </c>
      <c r="S232" s="35">
        <f t="shared" si="28"/>
        <v>8.5985755763637428</v>
      </c>
      <c r="AF232" s="34"/>
    </row>
    <row r="233" spans="7:32" ht="18.5" x14ac:dyDescent="0.45">
      <c r="G233" s="59">
        <v>2008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19">
        <v>38.299999999999997</v>
      </c>
      <c r="L233" s="119">
        <v>20.6</v>
      </c>
      <c r="M233" s="54">
        <f t="shared" si="29"/>
        <v>29.45</v>
      </c>
      <c r="N233" s="36">
        <v>53.5</v>
      </c>
      <c r="O233" s="55">
        <f t="shared" si="30"/>
        <v>33.793723790139751</v>
      </c>
      <c r="P233" s="56">
        <f t="shared" si="31"/>
        <v>47.85191288683788</v>
      </c>
      <c r="Q233" s="120">
        <v>22.747970999999996</v>
      </c>
      <c r="R233" s="11">
        <f t="shared" si="32"/>
        <v>6.3039461584837495</v>
      </c>
      <c r="S233" s="35">
        <f t="shared" si="28"/>
        <v>10.257473424080683</v>
      </c>
      <c r="AF233" s="34"/>
    </row>
    <row r="234" spans="7:32" ht="18.5" x14ac:dyDescent="0.45">
      <c r="G234" s="59">
        <v>2008</v>
      </c>
      <c r="H234" s="59">
        <v>8</v>
      </c>
      <c r="I234" s="46">
        <f t="shared" si="35"/>
        <v>19</v>
      </c>
      <c r="J234" s="46">
        <f t="shared" si="35"/>
        <v>231</v>
      </c>
      <c r="K234" s="119">
        <v>40</v>
      </c>
      <c r="L234" s="119">
        <v>18.7</v>
      </c>
      <c r="M234" s="54">
        <f t="shared" si="29"/>
        <v>29.35</v>
      </c>
      <c r="N234" s="36">
        <v>56.5</v>
      </c>
      <c r="O234" s="55">
        <f t="shared" si="30"/>
        <v>28.560455356266271</v>
      </c>
      <c r="P234" s="56">
        <f t="shared" si="31"/>
        <v>48.667015927077728</v>
      </c>
      <c r="Q234" s="120">
        <v>21.089918999999998</v>
      </c>
      <c r="R234" s="11">
        <f t="shared" si="32"/>
        <v>5.8320954781852494</v>
      </c>
      <c r="S234" s="35">
        <f t="shared" si="28"/>
        <v>10.412913402762497</v>
      </c>
      <c r="AF234" s="34"/>
    </row>
    <row r="235" spans="7:32" ht="18.5" x14ac:dyDescent="0.45">
      <c r="G235" s="59">
        <v>2008</v>
      </c>
      <c r="H235" s="59">
        <v>8</v>
      </c>
      <c r="I235" s="46">
        <f t="shared" si="35"/>
        <v>20</v>
      </c>
      <c r="J235" s="46">
        <f t="shared" si="35"/>
        <v>232</v>
      </c>
      <c r="K235" s="119">
        <v>40.799999999999997</v>
      </c>
      <c r="L235" s="119">
        <v>19.600000000000001</v>
      </c>
      <c r="M235" s="54">
        <f t="shared" si="29"/>
        <v>30.2</v>
      </c>
      <c r="N235" s="36">
        <v>58</v>
      </c>
      <c r="O235" s="55">
        <f t="shared" si="30"/>
        <v>27.928666488519514</v>
      </c>
      <c r="P235" s="56">
        <f t="shared" si="31"/>
        <v>47.367018364529088</v>
      </c>
      <c r="Q235" s="120">
        <v>20.574917999999997</v>
      </c>
      <c r="R235" s="11">
        <f t="shared" si="32"/>
        <v>5.7922509153599986</v>
      </c>
      <c r="S235" s="35">
        <f t="shared" si="28"/>
        <v>10.243730219661975</v>
      </c>
      <c r="AF235" s="34"/>
    </row>
    <row r="236" spans="7:32" ht="18.5" x14ac:dyDescent="0.45">
      <c r="G236" s="59">
        <v>2008</v>
      </c>
      <c r="H236" s="59">
        <v>8</v>
      </c>
      <c r="I236" s="46">
        <f t="shared" si="35"/>
        <v>21</v>
      </c>
      <c r="J236" s="46">
        <f t="shared" si="35"/>
        <v>233</v>
      </c>
      <c r="K236" s="119">
        <v>40.4</v>
      </c>
      <c r="L236" s="119">
        <v>20.2</v>
      </c>
      <c r="M236" s="54">
        <f t="shared" si="29"/>
        <v>30.299999999999997</v>
      </c>
      <c r="N236" s="36">
        <v>58.5</v>
      </c>
      <c r="O236" s="55">
        <f t="shared" si="30"/>
        <v>22.899776301783433</v>
      </c>
      <c r="P236" s="56">
        <f t="shared" si="31"/>
        <v>37.006038503682028</v>
      </c>
      <c r="Q236" s="120">
        <v>16.467471</v>
      </c>
      <c r="R236" s="11">
        <f t="shared" si="32"/>
        <v>4.6455806076614987</v>
      </c>
      <c r="S236" s="35">
        <f t="shared" si="28"/>
        <v>8.1066024208628082</v>
      </c>
      <c r="AF236" s="34"/>
    </row>
    <row r="237" spans="7:32" ht="18.5" x14ac:dyDescent="0.45">
      <c r="G237" s="59">
        <v>2008</v>
      </c>
      <c r="H237" s="59">
        <v>8</v>
      </c>
      <c r="I237" s="46">
        <f t="shared" si="35"/>
        <v>22</v>
      </c>
      <c r="J237" s="46">
        <f t="shared" si="35"/>
        <v>234</v>
      </c>
      <c r="K237" s="119">
        <v>42.6</v>
      </c>
      <c r="L237" s="119">
        <v>20.6</v>
      </c>
      <c r="M237" s="54">
        <f t="shared" si="29"/>
        <v>31.6</v>
      </c>
      <c r="N237" s="36">
        <v>56</v>
      </c>
      <c r="O237" s="55">
        <f t="shared" si="30"/>
        <v>24.687943389129146</v>
      </c>
      <c r="P237" s="56">
        <f t="shared" si="31"/>
        <v>43.450780364867299</v>
      </c>
      <c r="Q237" s="120">
        <v>18.527474999999999</v>
      </c>
      <c r="R237" s="11">
        <f t="shared" si="32"/>
        <v>5.3679838592249993</v>
      </c>
      <c r="S237" s="35">
        <f t="shared" si="28"/>
        <v>9.573336576271247</v>
      </c>
      <c r="AF237" s="34"/>
    </row>
    <row r="238" spans="7:32" ht="18.5" x14ac:dyDescent="0.45">
      <c r="G238" s="59">
        <v>2008</v>
      </c>
      <c r="H238" s="59">
        <v>8</v>
      </c>
      <c r="I238" s="46">
        <f t="shared" si="35"/>
        <v>23</v>
      </c>
      <c r="J238" s="46">
        <f t="shared" si="35"/>
        <v>235</v>
      </c>
      <c r="K238" s="119">
        <v>40</v>
      </c>
      <c r="L238" s="119">
        <v>23.8</v>
      </c>
      <c r="M238" s="54">
        <f t="shared" si="29"/>
        <v>31.9</v>
      </c>
      <c r="N238" s="36">
        <v>49</v>
      </c>
      <c r="O238" s="55">
        <f t="shared" si="30"/>
        <v>23.581586866137641</v>
      </c>
      <c r="P238" s="56">
        <f t="shared" si="31"/>
        <v>30.561736578514385</v>
      </c>
      <c r="Q238" s="120">
        <v>15.186248999999998</v>
      </c>
      <c r="R238" s="11">
        <f t="shared" si="32"/>
        <v>4.4266473141344989</v>
      </c>
      <c r="S238" s="35">
        <f t="shared" si="28"/>
        <v>6.9830656822326969</v>
      </c>
      <c r="AF238" s="34"/>
    </row>
    <row r="239" spans="7:32" ht="18.5" x14ac:dyDescent="0.45">
      <c r="G239" s="59">
        <v>2008</v>
      </c>
      <c r="H239" s="59">
        <v>8</v>
      </c>
      <c r="I239" s="46">
        <f t="shared" si="35"/>
        <v>24</v>
      </c>
      <c r="J239" s="46">
        <f t="shared" si="35"/>
        <v>236</v>
      </c>
      <c r="K239" s="119">
        <v>40.799999999999997</v>
      </c>
      <c r="L239" s="119">
        <v>25</v>
      </c>
      <c r="M239" s="54">
        <f t="shared" si="29"/>
        <v>32.9</v>
      </c>
      <c r="N239" s="36">
        <v>54</v>
      </c>
      <c r="O239" s="55">
        <f t="shared" si="30"/>
        <v>12.126739841378175</v>
      </c>
      <c r="P239" s="56">
        <f t="shared" si="31"/>
        <v>15.328199159502011</v>
      </c>
      <c r="Q239" s="120">
        <v>7.7124539999999993</v>
      </c>
      <c r="R239" s="11">
        <f t="shared" si="32"/>
        <v>2.2933406153970002</v>
      </c>
      <c r="S239" s="35">
        <f t="shared" si="28"/>
        <v>3.7087309650889559</v>
      </c>
      <c r="AF239" s="34"/>
    </row>
    <row r="240" spans="7:32" ht="18.5" x14ac:dyDescent="0.45">
      <c r="G240" s="59">
        <v>2008</v>
      </c>
      <c r="H240" s="59">
        <v>8</v>
      </c>
      <c r="I240" s="46">
        <f t="shared" si="35"/>
        <v>25</v>
      </c>
      <c r="J240" s="46">
        <f t="shared" si="35"/>
        <v>237</v>
      </c>
      <c r="K240" s="119">
        <v>35.200000000000003</v>
      </c>
      <c r="L240" s="119">
        <v>24</v>
      </c>
      <c r="M240" s="54">
        <f t="shared" si="29"/>
        <v>29.6</v>
      </c>
      <c r="N240" s="36">
        <v>56</v>
      </c>
      <c r="O240" s="55">
        <f t="shared" si="30"/>
        <v>30.378406558741975</v>
      </c>
      <c r="P240" s="56">
        <f t="shared" si="31"/>
        <v>27.219052276632816</v>
      </c>
      <c r="Q240" s="120">
        <v>16.266494999999999</v>
      </c>
      <c r="R240" s="11">
        <f t="shared" si="32"/>
        <v>4.5221018764950003</v>
      </c>
      <c r="S240" s="35">
        <f t="shared" si="28"/>
        <v>6.0300417867798819</v>
      </c>
      <c r="AF240" s="34"/>
    </row>
    <row r="241" spans="7:32" ht="18.5" x14ac:dyDescent="0.45">
      <c r="G241" s="59">
        <v>2008</v>
      </c>
      <c r="H241" s="59">
        <v>8</v>
      </c>
      <c r="I241" s="46">
        <f t="shared" si="35"/>
        <v>26</v>
      </c>
      <c r="J241" s="46">
        <f t="shared" si="35"/>
        <v>238</v>
      </c>
      <c r="K241" s="119">
        <v>36</v>
      </c>
      <c r="L241" s="119">
        <v>22.8</v>
      </c>
      <c r="M241" s="54">
        <f t="shared" si="29"/>
        <v>29.4</v>
      </c>
      <c r="N241" s="36">
        <v>56.5</v>
      </c>
      <c r="O241" s="55">
        <f t="shared" si="30"/>
        <v>30.143347134350527</v>
      </c>
      <c r="P241" s="56">
        <f t="shared" si="31"/>
        <v>31.831374573874157</v>
      </c>
      <c r="Q241" s="120">
        <v>17.522594999999999</v>
      </c>
      <c r="R241" s="11">
        <f t="shared" si="32"/>
        <v>4.8507449286599993</v>
      </c>
      <c r="S241" s="35">
        <f t="shared" si="28"/>
        <v>6.9630497267182232</v>
      </c>
      <c r="AF241" s="34"/>
    </row>
    <row r="242" spans="7:32" ht="18.5" x14ac:dyDescent="0.45">
      <c r="G242" s="59">
        <v>2008</v>
      </c>
      <c r="H242" s="59">
        <v>8</v>
      </c>
      <c r="I242" s="46">
        <f t="shared" si="35"/>
        <v>27</v>
      </c>
      <c r="J242" s="46">
        <f t="shared" si="35"/>
        <v>239</v>
      </c>
      <c r="K242" s="119">
        <v>39</v>
      </c>
      <c r="L242" s="119">
        <v>20.6</v>
      </c>
      <c r="M242" s="54">
        <f t="shared" si="29"/>
        <v>29.8</v>
      </c>
      <c r="N242" s="36">
        <v>56.5</v>
      </c>
      <c r="O242" s="55">
        <f t="shared" si="30"/>
        <v>28.166568542837229</v>
      </c>
      <c r="P242" s="56">
        <f t="shared" si="31"/>
        <v>41.461188895056402</v>
      </c>
      <c r="Q242" s="120">
        <v>19.331378999999998</v>
      </c>
      <c r="R242" s="11">
        <f t="shared" si="32"/>
        <v>5.3968184009459996</v>
      </c>
      <c r="S242" s="35">
        <f t="shared" si="28"/>
        <v>8.9804884601011405</v>
      </c>
      <c r="AF242" s="34"/>
    </row>
    <row r="243" spans="7:32" ht="18.5" x14ac:dyDescent="0.45">
      <c r="G243" s="59">
        <v>2008</v>
      </c>
      <c r="H243" s="59">
        <v>8</v>
      </c>
      <c r="I243" s="46">
        <f t="shared" si="35"/>
        <v>28</v>
      </c>
      <c r="J243" s="46">
        <f t="shared" si="35"/>
        <v>240</v>
      </c>
      <c r="K243" s="119">
        <v>38.799999999999997</v>
      </c>
      <c r="L243" s="119">
        <v>23.6</v>
      </c>
      <c r="M243" s="54">
        <f t="shared" si="29"/>
        <v>31.2</v>
      </c>
      <c r="N243" s="36">
        <v>54.5</v>
      </c>
      <c r="O243" s="55">
        <f t="shared" si="30"/>
        <v>28.271545264188184</v>
      </c>
      <c r="P243" s="56">
        <f t="shared" si="31"/>
        <v>34.378199041252827</v>
      </c>
      <c r="Q243" s="120">
        <v>17.635643999999999</v>
      </c>
      <c r="R243" s="11">
        <f t="shared" si="32"/>
        <v>5.0682195509399994</v>
      </c>
      <c r="S243" s="35">
        <f t="shared" si="28"/>
        <v>7.6346411499350069</v>
      </c>
      <c r="AF243" s="34"/>
    </row>
    <row r="244" spans="7:32" ht="18.5" x14ac:dyDescent="0.45">
      <c r="G244" s="59">
        <v>2008</v>
      </c>
      <c r="H244" s="59">
        <v>8</v>
      </c>
      <c r="I244" s="46">
        <f t="shared" si="35"/>
        <v>29</v>
      </c>
      <c r="J244" s="46">
        <f t="shared" si="35"/>
        <v>241</v>
      </c>
      <c r="K244" s="119">
        <v>40</v>
      </c>
      <c r="L244" s="119">
        <v>19</v>
      </c>
      <c r="M244" s="54">
        <f t="shared" si="29"/>
        <v>29.5</v>
      </c>
      <c r="N244" s="36">
        <v>55.5</v>
      </c>
      <c r="O244" s="55">
        <f t="shared" si="30"/>
        <v>22.870510107528066</v>
      </c>
      <c r="P244" s="56">
        <f t="shared" si="31"/>
        <v>38.422456980647148</v>
      </c>
      <c r="Q244" s="120">
        <v>16.768934999999999</v>
      </c>
      <c r="R244" s="11">
        <f t="shared" si="32"/>
        <v>4.6519457185574984</v>
      </c>
      <c r="S244" s="35">
        <f t="shared" si="28"/>
        <v>8.3255375075959126</v>
      </c>
      <c r="AF244" s="34"/>
    </row>
    <row r="245" spans="7:32" ht="18.5" x14ac:dyDescent="0.45">
      <c r="G245" s="59">
        <v>2008</v>
      </c>
      <c r="H245" s="59">
        <v>8</v>
      </c>
      <c r="I245" s="46">
        <f t="shared" si="35"/>
        <v>30</v>
      </c>
      <c r="J245" s="46">
        <f t="shared" si="35"/>
        <v>242</v>
      </c>
      <c r="K245" s="119">
        <v>40.5</v>
      </c>
      <c r="L245" s="119">
        <v>22</v>
      </c>
      <c r="M245" s="54">
        <f t="shared" si="29"/>
        <v>31.25</v>
      </c>
      <c r="N245" s="36">
        <v>62</v>
      </c>
      <c r="O245" s="55">
        <f t="shared" si="30"/>
        <v>30.225862418405061</v>
      </c>
      <c r="P245" s="56">
        <f t="shared" si="31"/>
        <v>44.734276379239489</v>
      </c>
      <c r="Q245" s="120">
        <v>20.801016000000001</v>
      </c>
      <c r="R245" s="11">
        <f t="shared" si="32"/>
        <v>5.9839998811019992</v>
      </c>
      <c r="S245" s="35">
        <f t="shared" si="28"/>
        <v>9.8077876199758389</v>
      </c>
      <c r="AF245" s="34"/>
    </row>
    <row r="246" spans="7:32" ht="18.5" x14ac:dyDescent="0.45">
      <c r="G246" s="59">
        <v>2008</v>
      </c>
      <c r="H246" s="60">
        <v>8</v>
      </c>
      <c r="I246" s="60">
        <f t="shared" si="35"/>
        <v>31</v>
      </c>
      <c r="J246" s="46">
        <f t="shared" si="35"/>
        <v>243</v>
      </c>
      <c r="K246" s="119">
        <v>41</v>
      </c>
      <c r="L246" s="119">
        <v>22</v>
      </c>
      <c r="M246" s="54">
        <f t="shared" si="29"/>
        <v>31.5</v>
      </c>
      <c r="N246" s="36">
        <v>60</v>
      </c>
      <c r="O246" s="55">
        <f t="shared" si="30"/>
        <v>29.95157617578333</v>
      </c>
      <c r="P246" s="56">
        <f t="shared" si="31"/>
        <v>45.526395787190665</v>
      </c>
      <c r="Q246" s="120">
        <v>20.888942999999998</v>
      </c>
      <c r="R246" s="49">
        <f t="shared" si="32"/>
        <v>6.0399229792634985</v>
      </c>
      <c r="S246" s="48">
        <f t="shared" si="28"/>
        <v>9.99944311531004</v>
      </c>
      <c r="AF246" s="34"/>
    </row>
    <row r="247" spans="7:32" ht="18.5" x14ac:dyDescent="0.45">
      <c r="G247" s="59">
        <v>2008</v>
      </c>
      <c r="H247" s="59">
        <v>9</v>
      </c>
      <c r="I247" s="46">
        <v>1</v>
      </c>
      <c r="J247" s="46">
        <f t="shared" si="35"/>
        <v>244</v>
      </c>
      <c r="K247" s="119">
        <v>39.200000000000003</v>
      </c>
      <c r="L247" s="119">
        <v>20.8</v>
      </c>
      <c r="M247" s="54">
        <f t="shared" si="29"/>
        <v>30</v>
      </c>
      <c r="N247" s="36">
        <v>40</v>
      </c>
      <c r="O247" s="55">
        <f t="shared" si="30"/>
        <v>29.832038157780818</v>
      </c>
      <c r="P247" s="56">
        <f t="shared" si="31"/>
        <v>43.912760168253371</v>
      </c>
      <c r="Q247" s="120">
        <v>20.474429999999998</v>
      </c>
      <c r="R247" s="11">
        <f t="shared" si="32"/>
        <v>5.7399450272099983</v>
      </c>
      <c r="S247" s="35">
        <f t="shared" si="28"/>
        <v>10.865413830216035</v>
      </c>
      <c r="AF247" s="34"/>
    </row>
    <row r="248" spans="7:32" ht="18.5" x14ac:dyDescent="0.45">
      <c r="G248" s="59">
        <v>2008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19">
        <v>39</v>
      </c>
      <c r="L248" s="119">
        <v>10</v>
      </c>
      <c r="M248" s="54">
        <f t="shared" si="29"/>
        <v>24.5</v>
      </c>
      <c r="N248" s="36">
        <v>46</v>
      </c>
      <c r="O248" s="55">
        <f t="shared" si="30"/>
        <v>23.208565471277389</v>
      </c>
      <c r="P248" s="56">
        <f t="shared" si="31"/>
        <v>53.843871893363541</v>
      </c>
      <c r="Q248" s="120">
        <v>19.997112000000001</v>
      </c>
      <c r="R248" s="11">
        <f t="shared" si="32"/>
        <v>4.9610735175239995</v>
      </c>
      <c r="S248" s="35">
        <f t="shared" si="28"/>
        <v>11.369444491944707</v>
      </c>
      <c r="AF248" s="34"/>
    </row>
    <row r="249" spans="7:32" ht="18.5" x14ac:dyDescent="0.45">
      <c r="G249" s="59">
        <v>2008</v>
      </c>
      <c r="H249" s="59">
        <v>9</v>
      </c>
      <c r="I249" s="46">
        <f t="shared" si="36"/>
        <v>3</v>
      </c>
      <c r="J249" s="46">
        <f t="shared" si="36"/>
        <v>246</v>
      </c>
      <c r="K249" s="119">
        <v>40.5</v>
      </c>
      <c r="L249" s="119">
        <v>19</v>
      </c>
      <c r="M249" s="54">
        <f t="shared" si="29"/>
        <v>29.75</v>
      </c>
      <c r="N249" s="36">
        <v>42.5</v>
      </c>
      <c r="O249" s="55">
        <f t="shared" si="30"/>
        <v>27.022024910957377</v>
      </c>
      <c r="P249" s="56">
        <f t="shared" si="31"/>
        <v>46.47788284684669</v>
      </c>
      <c r="Q249" s="120">
        <v>20.047356000000001</v>
      </c>
      <c r="R249" s="11">
        <f t="shared" si="32"/>
        <v>5.5908216767969989</v>
      </c>
      <c r="S249" s="35">
        <f t="shared" si="28"/>
        <v>11.08175282219182</v>
      </c>
      <c r="AF249" s="34"/>
    </row>
    <row r="250" spans="7:32" ht="18.5" x14ac:dyDescent="0.45">
      <c r="G250" s="59">
        <v>2008</v>
      </c>
      <c r="H250" s="59">
        <v>9</v>
      </c>
      <c r="I250" s="46">
        <f t="shared" si="36"/>
        <v>4</v>
      </c>
      <c r="J250" s="46">
        <f t="shared" si="36"/>
        <v>247</v>
      </c>
      <c r="K250" s="119">
        <v>39</v>
      </c>
      <c r="L250" s="119">
        <v>20.5</v>
      </c>
      <c r="M250" s="54">
        <f t="shared" si="29"/>
        <v>29.75</v>
      </c>
      <c r="N250" s="36">
        <v>57</v>
      </c>
      <c r="O250" s="55">
        <f t="shared" si="30"/>
        <v>30.463142739322485</v>
      </c>
      <c r="P250" s="56">
        <f t="shared" si="31"/>
        <v>45.085451254197281</v>
      </c>
      <c r="Q250" s="120">
        <v>20.964308999999997</v>
      </c>
      <c r="R250" s="11">
        <f t="shared" si="32"/>
        <v>5.8465422171517485</v>
      </c>
      <c r="S250" s="35">
        <f t="shared" si="28"/>
        <v>9.7223597584767472</v>
      </c>
      <c r="AF250" s="34"/>
    </row>
    <row r="251" spans="7:32" ht="18.5" x14ac:dyDescent="0.45">
      <c r="G251" s="59">
        <v>2008</v>
      </c>
      <c r="H251" s="59">
        <v>9</v>
      </c>
      <c r="I251" s="46">
        <f t="shared" si="36"/>
        <v>5</v>
      </c>
      <c r="J251" s="46">
        <f t="shared" si="36"/>
        <v>248</v>
      </c>
      <c r="K251" s="119">
        <v>39.4</v>
      </c>
      <c r="L251" s="119">
        <v>18.8</v>
      </c>
      <c r="M251" s="54">
        <f t="shared" si="29"/>
        <v>29.1</v>
      </c>
      <c r="N251" s="36">
        <v>52</v>
      </c>
      <c r="O251" s="55">
        <f t="shared" si="30"/>
        <v>24.449300343585485</v>
      </c>
      <c r="P251" s="56">
        <f t="shared" si="31"/>
        <v>40.292446966228873</v>
      </c>
      <c r="Q251" s="120">
        <v>17.754973499999998</v>
      </c>
      <c r="R251" s="11">
        <f t="shared" si="32"/>
        <v>4.8838339281847496</v>
      </c>
      <c r="S251" s="35">
        <f t="shared" si="28"/>
        <v>8.6696610903027356</v>
      </c>
      <c r="AF251" s="34"/>
    </row>
    <row r="252" spans="7:32" ht="18.5" x14ac:dyDescent="0.45">
      <c r="G252" s="59">
        <v>2008</v>
      </c>
      <c r="H252" s="59">
        <v>9</v>
      </c>
      <c r="I252" s="46">
        <f t="shared" si="36"/>
        <v>6</v>
      </c>
      <c r="J252" s="46">
        <f t="shared" si="36"/>
        <v>249</v>
      </c>
      <c r="K252" s="119">
        <v>38.4</v>
      </c>
      <c r="L252" s="119">
        <v>10.5</v>
      </c>
      <c r="M252" s="54">
        <f t="shared" si="29"/>
        <v>24.45</v>
      </c>
      <c r="N252" s="36">
        <v>56.5</v>
      </c>
      <c r="O252" s="55">
        <f t="shared" si="30"/>
        <v>23.557619231175305</v>
      </c>
      <c r="P252" s="56">
        <f t="shared" si="31"/>
        <v>52.580606123983273</v>
      </c>
      <c r="Q252" s="120">
        <v>19.909184999999997</v>
      </c>
      <c r="R252" s="11">
        <f t="shared" si="32"/>
        <v>4.933421383556249</v>
      </c>
      <c r="S252" s="35">
        <f t="shared" si="28"/>
        <v>10.503824058725758</v>
      </c>
      <c r="AF252" s="34"/>
    </row>
    <row r="253" spans="7:32" ht="18.5" x14ac:dyDescent="0.45">
      <c r="G253" s="59">
        <v>2008</v>
      </c>
      <c r="H253" s="59">
        <v>9</v>
      </c>
      <c r="I253" s="46">
        <f t="shared" si="36"/>
        <v>7</v>
      </c>
      <c r="J253" s="46">
        <f t="shared" si="36"/>
        <v>250</v>
      </c>
      <c r="K253" s="119">
        <v>38.6</v>
      </c>
      <c r="L253" s="119">
        <v>17.600000000000001</v>
      </c>
      <c r="M253" s="54">
        <f t="shared" si="29"/>
        <v>28.1</v>
      </c>
      <c r="N253" s="36">
        <v>53</v>
      </c>
      <c r="O253" s="55">
        <f t="shared" si="30"/>
        <v>24.720708678024717</v>
      </c>
      <c r="P253" s="56">
        <f t="shared" si="31"/>
        <v>41.530790579081525</v>
      </c>
      <c r="Q253" s="120">
        <v>18.125522999999998</v>
      </c>
      <c r="R253" s="11">
        <f t="shared" si="32"/>
        <v>4.8794542309304996</v>
      </c>
      <c r="S253" s="35">
        <f t="shared" si="28"/>
        <v>8.8162576968533468</v>
      </c>
      <c r="AF253" s="34"/>
    </row>
    <row r="254" spans="7:32" ht="18.5" x14ac:dyDescent="0.45">
      <c r="G254" s="59">
        <v>2008</v>
      </c>
      <c r="H254" s="59">
        <v>9</v>
      </c>
      <c r="I254" s="46">
        <f t="shared" si="36"/>
        <v>8</v>
      </c>
      <c r="J254" s="46">
        <f t="shared" si="36"/>
        <v>251</v>
      </c>
      <c r="K254" s="119">
        <v>37.6</v>
      </c>
      <c r="L254" s="119">
        <v>14</v>
      </c>
      <c r="M254" s="54">
        <f t="shared" si="29"/>
        <v>25.8</v>
      </c>
      <c r="N254" s="36">
        <v>56</v>
      </c>
      <c r="O254" s="55">
        <f t="shared" si="30"/>
        <v>26.050332382476938</v>
      </c>
      <c r="P254" s="56">
        <f t="shared" si="31"/>
        <v>49.183027538116463</v>
      </c>
      <c r="Q254" s="120">
        <v>20.248332000000001</v>
      </c>
      <c r="R254" s="11">
        <f t="shared" si="32"/>
        <v>5.1777819690479996</v>
      </c>
      <c r="S254" s="35">
        <f t="shared" si="28"/>
        <v>10.051021427692538</v>
      </c>
      <c r="AF254" s="34"/>
    </row>
    <row r="255" spans="7:32" ht="18.5" x14ac:dyDescent="0.45">
      <c r="G255" s="59">
        <v>2008</v>
      </c>
      <c r="H255" s="59">
        <v>9</v>
      </c>
      <c r="I255" s="46">
        <f t="shared" si="36"/>
        <v>9</v>
      </c>
      <c r="J255" s="46">
        <f t="shared" si="36"/>
        <v>252</v>
      </c>
      <c r="K255" s="119">
        <v>37.200000000000003</v>
      </c>
      <c r="L255" s="119">
        <v>15.6</v>
      </c>
      <c r="M255" s="54">
        <f t="shared" si="29"/>
        <v>26.400000000000002</v>
      </c>
      <c r="N255" s="36">
        <v>56.5</v>
      </c>
      <c r="O255" s="55">
        <f t="shared" si="30"/>
        <v>22.516843368406683</v>
      </c>
      <c r="P255" s="56">
        <f t="shared" si="31"/>
        <v>38.90910534060675</v>
      </c>
      <c r="Q255" s="120">
        <v>16.743812999999999</v>
      </c>
      <c r="R255" s="11">
        <f t="shared" si="32"/>
        <v>4.3405488754290005</v>
      </c>
      <c r="S255" s="35">
        <f t="shared" si="28"/>
        <v>8.104750678925738</v>
      </c>
      <c r="AF255" s="34"/>
    </row>
    <row r="256" spans="7:32" ht="18.5" x14ac:dyDescent="0.45">
      <c r="G256" s="59">
        <v>2008</v>
      </c>
      <c r="H256" s="59">
        <v>9</v>
      </c>
      <c r="I256" s="46">
        <f t="shared" si="36"/>
        <v>10</v>
      </c>
      <c r="J256" s="46">
        <f t="shared" si="36"/>
        <v>253</v>
      </c>
      <c r="K256" s="119">
        <v>34.6</v>
      </c>
      <c r="L256" s="119">
        <v>26.8</v>
      </c>
      <c r="M256" s="54">
        <f t="shared" si="29"/>
        <v>30.700000000000003</v>
      </c>
      <c r="N256" s="36">
        <v>53.5</v>
      </c>
      <c r="O256" s="55">
        <f t="shared" si="30"/>
        <v>43.28900986414483</v>
      </c>
      <c r="P256" s="56">
        <f t="shared" si="31"/>
        <v>27.012342155226378</v>
      </c>
      <c r="Q256" s="120">
        <v>19.34394</v>
      </c>
      <c r="R256" s="11">
        <f t="shared" si="32"/>
        <v>5.5024320928499995</v>
      </c>
      <c r="S256" s="35">
        <f t="shared" si="28"/>
        <v>6.060546833507428</v>
      </c>
      <c r="AF256" s="34"/>
    </row>
    <row r="257" spans="7:32" ht="18.5" x14ac:dyDescent="0.45">
      <c r="G257" s="59">
        <v>2008</v>
      </c>
      <c r="H257" s="59">
        <v>9</v>
      </c>
      <c r="I257" s="46">
        <f t="shared" si="36"/>
        <v>11</v>
      </c>
      <c r="J257" s="46">
        <f t="shared" si="36"/>
        <v>254</v>
      </c>
      <c r="K257" s="119">
        <v>34.799999999999997</v>
      </c>
      <c r="L257" s="119">
        <v>24.2</v>
      </c>
      <c r="M257" s="54">
        <f t="shared" si="29"/>
        <v>29.5</v>
      </c>
      <c r="N257" s="36">
        <v>53.5</v>
      </c>
      <c r="O257" s="55">
        <f t="shared" si="30"/>
        <v>37.592171689429421</v>
      </c>
      <c r="P257" s="56">
        <f t="shared" si="31"/>
        <v>31.878161592636143</v>
      </c>
      <c r="Q257" s="120">
        <v>19.582598999999998</v>
      </c>
      <c r="R257" s="11">
        <f t="shared" si="32"/>
        <v>5.432496910285499</v>
      </c>
      <c r="S257" s="35">
        <f t="shared" si="28"/>
        <v>6.9806480396552253</v>
      </c>
      <c r="AF257" s="34"/>
    </row>
    <row r="258" spans="7:32" ht="18.5" x14ac:dyDescent="0.45">
      <c r="G258" s="59">
        <v>2008</v>
      </c>
      <c r="H258" s="59">
        <v>9</v>
      </c>
      <c r="I258" s="46">
        <f t="shared" si="36"/>
        <v>12</v>
      </c>
      <c r="J258" s="46">
        <f t="shared" si="36"/>
        <v>255</v>
      </c>
      <c r="K258" s="119">
        <v>32.799999999999997</v>
      </c>
      <c r="L258" s="119">
        <v>17.5</v>
      </c>
      <c r="M258" s="54">
        <f t="shared" si="29"/>
        <v>25.15</v>
      </c>
      <c r="N258" s="36">
        <v>55.5</v>
      </c>
      <c r="O258" s="55">
        <f t="shared" si="30"/>
        <v>30.467041848783627</v>
      </c>
      <c r="P258" s="56">
        <f t="shared" si="31"/>
        <v>37.29165922291115</v>
      </c>
      <c r="Q258" s="120">
        <v>19.067597999999997</v>
      </c>
      <c r="R258" s="11">
        <f t="shared" si="32"/>
        <v>4.8031613044964994</v>
      </c>
      <c r="S258" s="35">
        <f t="shared" si="28"/>
        <v>7.6473002772459973</v>
      </c>
      <c r="AF258" s="34"/>
    </row>
    <row r="259" spans="7:32" ht="18.5" x14ac:dyDescent="0.45">
      <c r="G259" s="59">
        <v>2008</v>
      </c>
      <c r="H259" s="59">
        <v>9</v>
      </c>
      <c r="I259" s="46">
        <f t="shared" si="36"/>
        <v>13</v>
      </c>
      <c r="J259" s="46">
        <f t="shared" si="36"/>
        <v>256</v>
      </c>
      <c r="K259" s="119">
        <v>33.6</v>
      </c>
      <c r="L259" s="119">
        <v>13.4</v>
      </c>
      <c r="M259" s="54">
        <f t="shared" si="29"/>
        <v>23.5</v>
      </c>
      <c r="N259" s="36">
        <v>54.5</v>
      </c>
      <c r="O259" s="55">
        <f t="shared" si="30"/>
        <v>22.454357311931812</v>
      </c>
      <c r="P259" s="56">
        <f t="shared" si="31"/>
        <v>36.286241416081815</v>
      </c>
      <c r="Q259" s="120">
        <v>16.1471655</v>
      </c>
      <c r="R259" s="11">
        <f t="shared" si="32"/>
        <v>3.9112390896547491</v>
      </c>
      <c r="S259" s="35">
        <f t="shared" si="28"/>
        <v>7.2615823043157404</v>
      </c>
      <c r="AF259" s="34"/>
    </row>
    <row r="260" spans="7:32" ht="18.5" x14ac:dyDescent="0.45">
      <c r="G260" s="59">
        <v>2008</v>
      </c>
      <c r="H260" s="59">
        <v>9</v>
      </c>
      <c r="I260" s="46">
        <f t="shared" si="36"/>
        <v>14</v>
      </c>
      <c r="J260" s="46">
        <f t="shared" si="36"/>
        <v>257</v>
      </c>
      <c r="K260" s="119">
        <v>36</v>
      </c>
      <c r="L260" s="119">
        <v>16.399999999999999</v>
      </c>
      <c r="M260" s="54">
        <f t="shared" si="29"/>
        <v>26.2</v>
      </c>
      <c r="N260" s="36">
        <v>29.5</v>
      </c>
      <c r="O260" s="55">
        <f t="shared" si="30"/>
        <v>18.22927144673103</v>
      </c>
      <c r="P260" s="56">
        <f t="shared" si="31"/>
        <v>28.583497628474255</v>
      </c>
      <c r="Q260" s="120">
        <v>12.912707999999999</v>
      </c>
      <c r="R260" s="11">
        <f t="shared" si="32"/>
        <v>3.3322534264799994</v>
      </c>
      <c r="S260" s="35">
        <f t="shared" ref="S260:S323" si="37">0.31*(IF(N260&gt;50,1,(1+(50-N260)/70)))*(P260+2.09)*((M260/(M260+15)))</f>
        <v>7.817710946716832</v>
      </c>
      <c r="AF260" s="34"/>
    </row>
    <row r="261" spans="7:32" ht="18.5" x14ac:dyDescent="0.45">
      <c r="G261" s="59">
        <v>2008</v>
      </c>
      <c r="H261" s="59">
        <v>9</v>
      </c>
      <c r="I261" s="46">
        <f t="shared" si="36"/>
        <v>15</v>
      </c>
      <c r="J261" s="46">
        <f t="shared" si="36"/>
        <v>258</v>
      </c>
      <c r="K261" s="119">
        <v>34.200000000000003</v>
      </c>
      <c r="L261" s="119">
        <v>24</v>
      </c>
      <c r="M261" s="54">
        <f t="shared" ref="M261:M324" si="38">(K261+L261)/2</f>
        <v>29.1</v>
      </c>
      <c r="N261" s="36">
        <v>34</v>
      </c>
      <c r="O261" s="55">
        <f t="shared" ref="O261:O324" si="39">((Q261)/(0.16*(K261-(L261))^0.5))</f>
        <v>35.495339982946533</v>
      </c>
      <c r="P261" s="56">
        <f t="shared" ref="P261:P324" si="40">0.16*((K261-L261)^1/2)*O261</f>
        <v>28.964197426084379</v>
      </c>
      <c r="Q261" s="120">
        <v>18.138083999999999</v>
      </c>
      <c r="R261" s="11">
        <f t="shared" ref="R261:R324" si="41">0.0023*0.408*O261*(K261-L261)^0.5*(M261+17.8)</f>
        <v>4.9892155587540001</v>
      </c>
      <c r="S261" s="35">
        <f t="shared" si="37"/>
        <v>7.8043513729643097</v>
      </c>
      <c r="AF261" s="34"/>
    </row>
    <row r="262" spans="7:32" ht="18.5" x14ac:dyDescent="0.45">
      <c r="G262" s="59">
        <v>2008</v>
      </c>
      <c r="H262" s="59">
        <v>9</v>
      </c>
      <c r="I262" s="46">
        <f t="shared" si="36"/>
        <v>16</v>
      </c>
      <c r="J262" s="46">
        <f t="shared" si="36"/>
        <v>259</v>
      </c>
      <c r="K262" s="119">
        <v>35.6</v>
      </c>
      <c r="L262" s="119">
        <v>16.2</v>
      </c>
      <c r="M262" s="54">
        <f t="shared" si="38"/>
        <v>25.9</v>
      </c>
      <c r="N262" s="36">
        <v>30</v>
      </c>
      <c r="O262" s="55">
        <f t="shared" si="39"/>
        <v>25.880340406761995</v>
      </c>
      <c r="P262" s="56">
        <f t="shared" si="40"/>
        <v>40.166288311294622</v>
      </c>
      <c r="Q262" s="120">
        <v>18.238572000000001</v>
      </c>
      <c r="R262" s="11">
        <f t="shared" si="41"/>
        <v>4.6745551228859998</v>
      </c>
      <c r="S262" s="35">
        <f t="shared" si="37"/>
        <v>10.665321863997418</v>
      </c>
      <c r="AF262" s="34"/>
    </row>
    <row r="263" spans="7:32" ht="18.5" x14ac:dyDescent="0.45">
      <c r="G263" s="59">
        <v>2008</v>
      </c>
      <c r="H263" s="59">
        <v>9</v>
      </c>
      <c r="I263" s="46">
        <f t="shared" si="36"/>
        <v>17</v>
      </c>
      <c r="J263" s="46">
        <f t="shared" si="36"/>
        <v>260</v>
      </c>
      <c r="K263" s="119">
        <v>35.6</v>
      </c>
      <c r="L263" s="119">
        <v>14.8</v>
      </c>
      <c r="M263" s="54">
        <f t="shared" si="38"/>
        <v>25.200000000000003</v>
      </c>
      <c r="N263" s="36">
        <v>36.5</v>
      </c>
      <c r="O263" s="55">
        <f t="shared" si="39"/>
        <v>24.391719423422803</v>
      </c>
      <c r="P263" s="56">
        <f t="shared" si="40"/>
        <v>40.587821120575548</v>
      </c>
      <c r="Q263" s="120">
        <v>17.798936999999999</v>
      </c>
      <c r="R263" s="11">
        <f t="shared" si="41"/>
        <v>4.4888029167149996</v>
      </c>
      <c r="S263" s="35">
        <f t="shared" si="37"/>
        <v>9.8929737287113255</v>
      </c>
      <c r="AF263" s="34"/>
    </row>
    <row r="264" spans="7:32" ht="18.5" x14ac:dyDescent="0.45">
      <c r="G264" s="59">
        <v>2008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19">
        <v>36</v>
      </c>
      <c r="L264" s="119">
        <v>16.399999999999999</v>
      </c>
      <c r="M264" s="54">
        <f t="shared" si="38"/>
        <v>26.2</v>
      </c>
      <c r="N264" s="36">
        <v>12.5</v>
      </c>
      <c r="O264" s="55">
        <f t="shared" si="39"/>
        <v>23.859420945113424</v>
      </c>
      <c r="P264" s="56">
        <f t="shared" si="40"/>
        <v>37.411572041937852</v>
      </c>
      <c r="Q264" s="120">
        <v>16.900825499999996</v>
      </c>
      <c r="R264" s="11">
        <f t="shared" si="41"/>
        <v>4.3614270285299988</v>
      </c>
      <c r="S264" s="35">
        <f t="shared" si="37"/>
        <v>11.958881786892011</v>
      </c>
      <c r="AF264" s="34"/>
    </row>
    <row r="265" spans="7:32" ht="18.5" x14ac:dyDescent="0.45">
      <c r="G265" s="59">
        <v>2008</v>
      </c>
      <c r="H265" s="59">
        <v>9</v>
      </c>
      <c r="I265" s="46">
        <f t="shared" si="42"/>
        <v>19</v>
      </c>
      <c r="J265" s="46">
        <f t="shared" si="42"/>
        <v>262</v>
      </c>
      <c r="K265" s="119">
        <v>34.6</v>
      </c>
      <c r="L265" s="119">
        <v>16</v>
      </c>
      <c r="M265" s="54">
        <f t="shared" si="38"/>
        <v>25.3</v>
      </c>
      <c r="N265" s="36">
        <v>49.5</v>
      </c>
      <c r="O265" s="55">
        <f t="shared" si="39"/>
        <v>26.039678805390587</v>
      </c>
      <c r="P265" s="56">
        <f t="shared" si="40"/>
        <v>38.747042062421201</v>
      </c>
      <c r="Q265" s="120">
        <v>17.968510499999997</v>
      </c>
      <c r="R265" s="11">
        <f t="shared" si="41"/>
        <v>4.5421070369557492</v>
      </c>
      <c r="S265" s="35">
        <f t="shared" si="37"/>
        <v>8.0042846235865479</v>
      </c>
      <c r="AF265" s="34"/>
    </row>
    <row r="266" spans="7:32" ht="18.5" x14ac:dyDescent="0.45">
      <c r="G266" s="59">
        <v>2008</v>
      </c>
      <c r="H266" s="59">
        <v>9</v>
      </c>
      <c r="I266" s="46">
        <f t="shared" si="42"/>
        <v>20</v>
      </c>
      <c r="J266" s="46">
        <f t="shared" si="42"/>
        <v>263</v>
      </c>
      <c r="K266" s="119">
        <v>33.4</v>
      </c>
      <c r="L266" s="119">
        <v>16.3</v>
      </c>
      <c r="M266" s="54">
        <f t="shared" si="38"/>
        <v>24.85</v>
      </c>
      <c r="N266" s="36">
        <v>40.5</v>
      </c>
      <c r="O266" s="55">
        <f t="shared" si="39"/>
        <v>25.705428163569859</v>
      </c>
      <c r="P266" s="56">
        <f t="shared" si="40"/>
        <v>35.165025727763563</v>
      </c>
      <c r="Q266" s="120">
        <v>17.007593999999997</v>
      </c>
      <c r="R266" s="11">
        <f t="shared" si="41"/>
        <v>4.2543178302464995</v>
      </c>
      <c r="S266" s="35">
        <f t="shared" si="37"/>
        <v>8.1792544219964931</v>
      </c>
      <c r="AF266" s="34"/>
    </row>
    <row r="267" spans="7:32" ht="18.5" x14ac:dyDescent="0.45">
      <c r="G267" s="59">
        <v>2008</v>
      </c>
      <c r="H267" s="59">
        <v>9</v>
      </c>
      <c r="I267" s="46">
        <f t="shared" si="42"/>
        <v>21</v>
      </c>
      <c r="J267" s="46">
        <f t="shared" si="42"/>
        <v>264</v>
      </c>
      <c r="K267" s="119">
        <v>33</v>
      </c>
      <c r="L267" s="119">
        <v>14</v>
      </c>
      <c r="M267" s="54">
        <f t="shared" si="38"/>
        <v>23.5</v>
      </c>
      <c r="N267" s="36">
        <v>50.5</v>
      </c>
      <c r="O267" s="55">
        <f t="shared" si="39"/>
        <v>24.413326221451779</v>
      </c>
      <c r="P267" s="56">
        <f t="shared" si="40"/>
        <v>37.108255856606704</v>
      </c>
      <c r="Q267" s="120">
        <v>17.026435499999998</v>
      </c>
      <c r="R267" s="11">
        <f t="shared" si="41"/>
        <v>4.1242198257697487</v>
      </c>
      <c r="S267" s="35">
        <f t="shared" si="37"/>
        <v>7.4171245172825939</v>
      </c>
      <c r="AF267" s="34"/>
    </row>
    <row r="268" spans="7:32" ht="18.5" x14ac:dyDescent="0.45">
      <c r="G268" s="59">
        <v>2008</v>
      </c>
      <c r="H268" s="59">
        <v>9</v>
      </c>
      <c r="I268" s="46">
        <f t="shared" si="42"/>
        <v>22</v>
      </c>
      <c r="J268" s="46">
        <f t="shared" si="42"/>
        <v>265</v>
      </c>
      <c r="K268" s="119">
        <v>33.799999999999997</v>
      </c>
      <c r="L268" s="119">
        <v>16.399999999999999</v>
      </c>
      <c r="M268" s="54">
        <f t="shared" si="38"/>
        <v>25.099999999999998</v>
      </c>
      <c r="N268" s="36">
        <v>45</v>
      </c>
      <c r="O268" s="55">
        <f t="shared" si="39"/>
        <v>26.198042605316914</v>
      </c>
      <c r="P268" s="56">
        <f t="shared" si="40"/>
        <v>36.467675306601144</v>
      </c>
      <c r="Q268" s="120">
        <v>17.484912000000001</v>
      </c>
      <c r="R268" s="11">
        <f t="shared" si="41"/>
        <v>4.3993524809520004</v>
      </c>
      <c r="S268" s="35">
        <f t="shared" si="37"/>
        <v>8.0161365753650724</v>
      </c>
      <c r="AF268" s="34"/>
    </row>
    <row r="269" spans="7:32" ht="18.5" x14ac:dyDescent="0.45">
      <c r="G269" s="59">
        <v>2008</v>
      </c>
      <c r="H269" s="59">
        <v>9</v>
      </c>
      <c r="I269" s="46">
        <f t="shared" si="42"/>
        <v>23</v>
      </c>
      <c r="J269" s="46">
        <f t="shared" si="42"/>
        <v>266</v>
      </c>
      <c r="K269" s="119">
        <v>32.799999999999997</v>
      </c>
      <c r="L269" s="119">
        <v>11.4</v>
      </c>
      <c r="M269" s="54">
        <f t="shared" si="38"/>
        <v>22.099999999999998</v>
      </c>
      <c r="N269" s="36">
        <v>54</v>
      </c>
      <c r="O269" s="55">
        <f t="shared" si="39"/>
        <v>8.8586562412375045</v>
      </c>
      <c r="P269" s="56">
        <f t="shared" si="40"/>
        <v>15.166019484998607</v>
      </c>
      <c r="Q269" s="120">
        <v>6.5568419999999996</v>
      </c>
      <c r="R269" s="11">
        <f t="shared" si="41"/>
        <v>1.5343895453669998</v>
      </c>
      <c r="S269" s="35">
        <f t="shared" si="37"/>
        <v>3.1865495819872094</v>
      </c>
      <c r="AF269" s="34"/>
    </row>
    <row r="270" spans="7:32" ht="18.5" x14ac:dyDescent="0.45">
      <c r="G270" s="59">
        <v>2008</v>
      </c>
      <c r="H270" s="59">
        <v>9</v>
      </c>
      <c r="I270" s="46">
        <f t="shared" si="42"/>
        <v>24</v>
      </c>
      <c r="J270" s="46">
        <f t="shared" si="42"/>
        <v>267</v>
      </c>
      <c r="K270" s="119">
        <v>24</v>
      </c>
      <c r="L270" s="119">
        <v>14.3</v>
      </c>
      <c r="M270" s="54">
        <f t="shared" si="38"/>
        <v>19.149999999999999</v>
      </c>
      <c r="N270" s="36">
        <v>60.5</v>
      </c>
      <c r="O270" s="55">
        <f t="shared" si="39"/>
        <v>33.827576250402871</v>
      </c>
      <c r="P270" s="56">
        <f t="shared" si="40"/>
        <v>26.250199170312623</v>
      </c>
      <c r="Q270" s="120">
        <v>16.856862</v>
      </c>
      <c r="R270" s="11">
        <f t="shared" si="41"/>
        <v>3.6530800635284995</v>
      </c>
      <c r="S270" s="35">
        <f t="shared" si="37"/>
        <v>4.9265473608949018</v>
      </c>
      <c r="AF270" s="34"/>
    </row>
    <row r="271" spans="7:32" ht="18.5" x14ac:dyDescent="0.45">
      <c r="G271" s="59">
        <v>2008</v>
      </c>
      <c r="H271" s="59">
        <v>9</v>
      </c>
      <c r="I271" s="46">
        <f t="shared" si="42"/>
        <v>25</v>
      </c>
      <c r="J271" s="46">
        <f t="shared" si="42"/>
        <v>268</v>
      </c>
      <c r="K271" s="119">
        <v>25</v>
      </c>
      <c r="L271" s="119">
        <v>12</v>
      </c>
      <c r="M271" s="54">
        <f t="shared" si="38"/>
        <v>18.5</v>
      </c>
      <c r="N271" s="36">
        <v>46.5</v>
      </c>
      <c r="O271" s="55">
        <f t="shared" si="39"/>
        <v>32.007362725731568</v>
      </c>
      <c r="P271" s="56">
        <f t="shared" si="40"/>
        <v>33.287657234760829</v>
      </c>
      <c r="Q271" s="120">
        <v>18.464669999999998</v>
      </c>
      <c r="R271" s="11">
        <f t="shared" si="41"/>
        <v>3.9311190106649994</v>
      </c>
      <c r="S271" s="35">
        <f t="shared" si="37"/>
        <v>6.3592658941319726</v>
      </c>
      <c r="AF271" s="34"/>
    </row>
    <row r="272" spans="7:32" ht="18.5" x14ac:dyDescent="0.45">
      <c r="G272" s="59">
        <v>2008</v>
      </c>
      <c r="H272" s="59">
        <v>9</v>
      </c>
      <c r="I272" s="46">
        <f t="shared" si="42"/>
        <v>26</v>
      </c>
      <c r="J272" s="46">
        <f t="shared" si="42"/>
        <v>269</v>
      </c>
      <c r="K272" s="119">
        <v>28</v>
      </c>
      <c r="L272" s="119">
        <v>10.8</v>
      </c>
      <c r="M272" s="54">
        <f t="shared" si="38"/>
        <v>19.399999999999999</v>
      </c>
      <c r="N272" s="36">
        <v>57</v>
      </c>
      <c r="O272" s="55">
        <f t="shared" si="39"/>
        <v>22.109700125881293</v>
      </c>
      <c r="P272" s="56">
        <f t="shared" si="40"/>
        <v>30.422947373212658</v>
      </c>
      <c r="Q272" s="120">
        <v>14.671247999999999</v>
      </c>
      <c r="R272" s="11">
        <f t="shared" si="41"/>
        <v>3.200943546143999</v>
      </c>
      <c r="S272" s="35">
        <f t="shared" si="37"/>
        <v>5.6840949273982817</v>
      </c>
      <c r="AF272" s="34"/>
    </row>
    <row r="273" spans="7:32" ht="18.5" x14ac:dyDescent="0.45">
      <c r="G273" s="59">
        <v>2008</v>
      </c>
      <c r="H273" s="59">
        <v>9</v>
      </c>
      <c r="I273" s="46">
        <f t="shared" si="42"/>
        <v>27</v>
      </c>
      <c r="J273" s="46">
        <f t="shared" si="42"/>
        <v>270</v>
      </c>
      <c r="K273" s="119">
        <v>29.7</v>
      </c>
      <c r="L273" s="119">
        <v>10.8</v>
      </c>
      <c r="M273" s="54">
        <f t="shared" si="38"/>
        <v>20.25</v>
      </c>
      <c r="N273" s="36">
        <v>53.5</v>
      </c>
      <c r="O273" s="55">
        <f t="shared" si="39"/>
        <v>15.818942120891244</v>
      </c>
      <c r="P273" s="56">
        <f t="shared" si="40"/>
        <v>23.91824048678756</v>
      </c>
      <c r="Q273" s="120">
        <v>11.003436000000001</v>
      </c>
      <c r="R273" s="11">
        <f t="shared" si="41"/>
        <v>2.4555625389269995</v>
      </c>
      <c r="S273" s="35">
        <f t="shared" si="37"/>
        <v>4.6316802739236573</v>
      </c>
      <c r="AF273" s="34"/>
    </row>
    <row r="274" spans="7:32" ht="18.5" x14ac:dyDescent="0.45">
      <c r="G274" s="59">
        <v>2008</v>
      </c>
      <c r="H274" s="59">
        <v>9</v>
      </c>
      <c r="I274" s="46">
        <f t="shared" si="42"/>
        <v>28</v>
      </c>
      <c r="J274" s="46">
        <f t="shared" si="42"/>
        <v>271</v>
      </c>
      <c r="K274" s="119">
        <v>20.399999999999999</v>
      </c>
      <c r="L274" s="119">
        <v>15.4</v>
      </c>
      <c r="M274" s="54">
        <f t="shared" si="38"/>
        <v>17.899999999999999</v>
      </c>
      <c r="N274" s="36">
        <v>43.5</v>
      </c>
      <c r="O274" s="55">
        <f t="shared" si="39"/>
        <v>46.168416966209925</v>
      </c>
      <c r="P274" s="56">
        <f t="shared" si="40"/>
        <v>18.467366786483964</v>
      </c>
      <c r="Q274" s="120">
        <v>16.517714999999999</v>
      </c>
      <c r="R274" s="11">
        <f t="shared" si="41"/>
        <v>3.4584874255574998</v>
      </c>
      <c r="S274" s="35">
        <f t="shared" si="37"/>
        <v>3.7892190033922115</v>
      </c>
      <c r="AF274" s="34"/>
    </row>
    <row r="275" spans="7:32" ht="18.5" x14ac:dyDescent="0.45">
      <c r="G275" s="59">
        <v>2008</v>
      </c>
      <c r="H275" s="59">
        <v>9</v>
      </c>
      <c r="I275" s="46">
        <f t="shared" si="42"/>
        <v>29</v>
      </c>
      <c r="J275" s="46">
        <f t="shared" si="42"/>
        <v>272</v>
      </c>
      <c r="K275" s="119">
        <v>23.6</v>
      </c>
      <c r="L275" s="119">
        <v>11.4</v>
      </c>
      <c r="M275" s="54">
        <f t="shared" si="38"/>
        <v>17.5</v>
      </c>
      <c r="N275" s="36">
        <v>30</v>
      </c>
      <c r="O275" s="55">
        <f t="shared" si="39"/>
        <v>30.298017340695747</v>
      </c>
      <c r="P275" s="56">
        <f t="shared" si="40"/>
        <v>29.57086492451905</v>
      </c>
      <c r="Q275" s="120">
        <v>16.932227999999999</v>
      </c>
      <c r="R275" s="11">
        <f t="shared" si="41"/>
        <v>3.5055553578659993</v>
      </c>
      <c r="S275" s="35">
        <f t="shared" si="37"/>
        <v>6.7949087030313953</v>
      </c>
      <c r="AF275" s="34"/>
    </row>
    <row r="276" spans="7:32" ht="18.5" x14ac:dyDescent="0.45">
      <c r="G276" s="59">
        <v>2008</v>
      </c>
      <c r="H276" s="60">
        <v>9</v>
      </c>
      <c r="I276" s="60">
        <f t="shared" si="42"/>
        <v>30</v>
      </c>
      <c r="J276" s="46">
        <f t="shared" si="42"/>
        <v>273</v>
      </c>
      <c r="K276" s="119">
        <v>25.4</v>
      </c>
      <c r="L276" s="119">
        <v>10</v>
      </c>
      <c r="M276" s="54">
        <f t="shared" si="38"/>
        <v>17.7</v>
      </c>
      <c r="N276" s="36">
        <v>42.5</v>
      </c>
      <c r="O276" s="55">
        <f t="shared" si="39"/>
        <v>19.985239666488642</v>
      </c>
      <c r="P276" s="56">
        <f t="shared" si="40"/>
        <v>24.621815269114006</v>
      </c>
      <c r="Q276" s="120">
        <v>12.548438999999998</v>
      </c>
      <c r="R276" s="49">
        <f t="shared" si="41"/>
        <v>2.6126791130924993</v>
      </c>
      <c r="S276" s="48">
        <f t="shared" si="37"/>
        <v>4.9624286171149903</v>
      </c>
      <c r="AF276" s="34"/>
    </row>
    <row r="277" spans="7:32" ht="18.5" x14ac:dyDescent="0.45">
      <c r="G277" s="59">
        <v>2008</v>
      </c>
      <c r="H277" s="59">
        <v>10</v>
      </c>
      <c r="I277" s="46">
        <v>1</v>
      </c>
      <c r="J277" s="46">
        <f t="shared" si="42"/>
        <v>274</v>
      </c>
      <c r="K277" s="119">
        <v>22.8</v>
      </c>
      <c r="L277" s="119">
        <v>14</v>
      </c>
      <c r="M277" s="54">
        <f t="shared" si="38"/>
        <v>18.399999999999999</v>
      </c>
      <c r="N277" s="36">
        <v>43.5</v>
      </c>
      <c r="O277" s="55">
        <f t="shared" si="39"/>
        <v>38.214667931708533</v>
      </c>
      <c r="P277" s="56">
        <f t="shared" si="40"/>
        <v>26.903126223922811</v>
      </c>
      <c r="Q277" s="120">
        <v>18.138083999999999</v>
      </c>
      <c r="R277" s="11">
        <f t="shared" si="41"/>
        <v>3.8509510282919996</v>
      </c>
      <c r="S277" s="35">
        <f t="shared" si="37"/>
        <v>5.4111739035782982</v>
      </c>
      <c r="AF277" s="34"/>
    </row>
    <row r="278" spans="7:32" ht="18.5" x14ac:dyDescent="0.45">
      <c r="G278" s="59">
        <v>2008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19">
        <v>24</v>
      </c>
      <c r="L278" s="119">
        <v>10</v>
      </c>
      <c r="M278" s="54">
        <f t="shared" si="38"/>
        <v>17</v>
      </c>
      <c r="N278" s="36">
        <v>52</v>
      </c>
      <c r="O278" s="55">
        <f t="shared" si="39"/>
        <v>28.744898685855549</v>
      </c>
      <c r="P278" s="56">
        <f t="shared" si="40"/>
        <v>32.194286528158216</v>
      </c>
      <c r="Q278" s="120">
        <v>17.208569999999998</v>
      </c>
      <c r="R278" s="11">
        <f t="shared" si="41"/>
        <v>3.5123035541399985</v>
      </c>
      <c r="S278" s="35">
        <f t="shared" si="37"/>
        <v>5.6461934376060565</v>
      </c>
      <c r="AF278" s="34"/>
    </row>
    <row r="279" spans="7:32" ht="18.5" x14ac:dyDescent="0.45">
      <c r="G279" s="59">
        <v>2008</v>
      </c>
      <c r="H279" s="59">
        <v>10</v>
      </c>
      <c r="I279" s="46">
        <f t="shared" si="43"/>
        <v>3</v>
      </c>
      <c r="J279" s="46">
        <f t="shared" si="42"/>
        <v>276</v>
      </c>
      <c r="K279" s="119">
        <v>25.2</v>
      </c>
      <c r="L279" s="119">
        <v>9.6</v>
      </c>
      <c r="M279" s="54">
        <f t="shared" si="38"/>
        <v>17.399999999999999</v>
      </c>
      <c r="N279" s="36">
        <v>55.5</v>
      </c>
      <c r="O279" s="55">
        <f t="shared" si="39"/>
        <v>26.356361634152663</v>
      </c>
      <c r="P279" s="56">
        <f t="shared" si="40"/>
        <v>32.892739319422525</v>
      </c>
      <c r="Q279" s="120">
        <v>16.655885999999999</v>
      </c>
      <c r="R279" s="11">
        <f t="shared" si="41"/>
        <v>3.4385743529280002</v>
      </c>
      <c r="S279" s="35">
        <f t="shared" si="37"/>
        <v>5.8239782681779335</v>
      </c>
      <c r="AF279" s="34"/>
    </row>
    <row r="280" spans="7:32" ht="18.5" x14ac:dyDescent="0.45">
      <c r="G280" s="59">
        <v>2008</v>
      </c>
      <c r="H280" s="59">
        <v>10</v>
      </c>
      <c r="I280" s="46">
        <f t="shared" si="43"/>
        <v>4</v>
      </c>
      <c r="J280" s="46">
        <f t="shared" si="43"/>
        <v>277</v>
      </c>
      <c r="K280" s="119">
        <v>27.6</v>
      </c>
      <c r="L280" s="119">
        <v>9.1999999999999993</v>
      </c>
      <c r="M280" s="54">
        <f t="shared" si="38"/>
        <v>18.399999999999999</v>
      </c>
      <c r="N280" s="36">
        <v>50</v>
      </c>
      <c r="O280" s="55">
        <f t="shared" si="39"/>
        <v>23.975441709627528</v>
      </c>
      <c r="P280" s="56">
        <f t="shared" si="40"/>
        <v>35.29185019657173</v>
      </c>
      <c r="Q280" s="120">
        <v>16.454909999999998</v>
      </c>
      <c r="R280" s="11">
        <f t="shared" si="41"/>
        <v>3.4935913068299991</v>
      </c>
      <c r="S280" s="35">
        <f t="shared" si="37"/>
        <v>6.384014177282789</v>
      </c>
      <c r="AF280" s="34"/>
    </row>
    <row r="281" spans="7:32" ht="18.5" x14ac:dyDescent="0.45">
      <c r="G281" s="59">
        <v>2008</v>
      </c>
      <c r="H281" s="59">
        <v>10</v>
      </c>
      <c r="I281" s="46">
        <f t="shared" si="43"/>
        <v>5</v>
      </c>
      <c r="J281" s="46">
        <f t="shared" si="43"/>
        <v>278</v>
      </c>
      <c r="K281" s="119">
        <v>28</v>
      </c>
      <c r="L281" s="119">
        <v>9.4</v>
      </c>
      <c r="M281" s="54">
        <f t="shared" si="38"/>
        <v>18.7</v>
      </c>
      <c r="N281" s="36">
        <v>55.5</v>
      </c>
      <c r="O281" s="55">
        <f t="shared" si="39"/>
        <v>23.336503480259164</v>
      </c>
      <c r="P281" s="56">
        <f t="shared" si="40"/>
        <v>34.724717178625639</v>
      </c>
      <c r="Q281" s="120">
        <v>16.103202</v>
      </c>
      <c r="R281" s="11">
        <f t="shared" si="41"/>
        <v>3.4472527101449999</v>
      </c>
      <c r="S281" s="35">
        <f t="shared" si="37"/>
        <v>6.3327868096288675</v>
      </c>
      <c r="AF281" s="34"/>
    </row>
    <row r="282" spans="7:32" ht="18.5" x14ac:dyDescent="0.45">
      <c r="G282" s="59">
        <v>2008</v>
      </c>
      <c r="H282" s="59">
        <v>10</v>
      </c>
      <c r="I282" s="46">
        <f t="shared" si="43"/>
        <v>6</v>
      </c>
      <c r="J282" s="46">
        <f t="shared" si="43"/>
        <v>279</v>
      </c>
      <c r="K282" s="119">
        <v>29.4</v>
      </c>
      <c r="L282" s="119">
        <v>10.5</v>
      </c>
      <c r="M282" s="54">
        <f t="shared" si="38"/>
        <v>19.95</v>
      </c>
      <c r="N282" s="36">
        <v>56</v>
      </c>
      <c r="O282" s="55">
        <f t="shared" si="39"/>
        <v>23.836762099973104</v>
      </c>
      <c r="P282" s="56">
        <f t="shared" si="40"/>
        <v>36.041184295159333</v>
      </c>
      <c r="Q282" s="120">
        <v>16.58052</v>
      </c>
      <c r="R282" s="11">
        <f t="shared" si="41"/>
        <v>3.6709893049499995</v>
      </c>
      <c r="S282" s="35">
        <f t="shared" si="37"/>
        <v>6.7474194355769059</v>
      </c>
      <c r="AF282" s="34"/>
    </row>
    <row r="283" spans="7:32" ht="18.5" x14ac:dyDescent="0.45">
      <c r="G283" s="59">
        <v>2008</v>
      </c>
      <c r="H283" s="59">
        <v>10</v>
      </c>
      <c r="I283" s="46">
        <f t="shared" si="43"/>
        <v>7</v>
      </c>
      <c r="J283" s="46">
        <f t="shared" si="43"/>
        <v>280</v>
      </c>
      <c r="K283" s="119">
        <v>28.8</v>
      </c>
      <c r="L283" s="119">
        <v>13</v>
      </c>
      <c r="M283" s="54">
        <f t="shared" si="38"/>
        <v>20.9</v>
      </c>
      <c r="N283" s="36">
        <v>55</v>
      </c>
      <c r="O283" s="55">
        <f t="shared" si="39"/>
        <v>27.255539057169184</v>
      </c>
      <c r="P283" s="56">
        <f t="shared" si="40"/>
        <v>34.451001368261849</v>
      </c>
      <c r="Q283" s="120">
        <v>17.33418</v>
      </c>
      <c r="R283" s="11">
        <f t="shared" si="41"/>
        <v>3.9344341725899996</v>
      </c>
      <c r="S283" s="35">
        <f t="shared" si="37"/>
        <v>6.5946837845395123</v>
      </c>
      <c r="AF283" s="34"/>
    </row>
    <row r="284" spans="7:32" ht="18.5" x14ac:dyDescent="0.45">
      <c r="G284" s="59">
        <v>2008</v>
      </c>
      <c r="H284" s="59">
        <v>10</v>
      </c>
      <c r="I284" s="46">
        <f t="shared" si="43"/>
        <v>8</v>
      </c>
      <c r="J284" s="46">
        <f t="shared" si="43"/>
        <v>281</v>
      </c>
      <c r="K284" s="119">
        <v>28</v>
      </c>
      <c r="L284" s="119">
        <v>13</v>
      </c>
      <c r="M284" s="54">
        <f t="shared" si="38"/>
        <v>20.5</v>
      </c>
      <c r="N284" s="36">
        <v>54.5</v>
      </c>
      <c r="O284" s="55">
        <f t="shared" si="39"/>
        <v>27.202644081381937</v>
      </c>
      <c r="P284" s="56">
        <f t="shared" si="40"/>
        <v>32.643172897658324</v>
      </c>
      <c r="Q284" s="120">
        <v>16.856862</v>
      </c>
      <c r="R284" s="11">
        <f t="shared" si="41"/>
        <v>3.7865484826289997</v>
      </c>
      <c r="S284" s="35">
        <f t="shared" si="37"/>
        <v>6.217727148299117</v>
      </c>
      <c r="AF284" s="34"/>
    </row>
    <row r="285" spans="7:32" ht="18.5" x14ac:dyDescent="0.45">
      <c r="G285" s="59">
        <v>2008</v>
      </c>
      <c r="H285" s="59">
        <v>10</v>
      </c>
      <c r="I285" s="46">
        <f t="shared" si="43"/>
        <v>9</v>
      </c>
      <c r="J285" s="46">
        <f t="shared" si="43"/>
        <v>282</v>
      </c>
      <c r="K285" s="119">
        <v>26.7</v>
      </c>
      <c r="L285" s="119">
        <v>10.6</v>
      </c>
      <c r="M285" s="54">
        <f t="shared" si="38"/>
        <v>18.649999999999999</v>
      </c>
      <c r="N285" s="36">
        <v>47.5</v>
      </c>
      <c r="O285" s="55">
        <f t="shared" si="39"/>
        <v>22.695997981643455</v>
      </c>
      <c r="P285" s="56">
        <f t="shared" si="40"/>
        <v>29.23244540035677</v>
      </c>
      <c r="Q285" s="120">
        <v>14.57076</v>
      </c>
      <c r="R285" s="11">
        <f t="shared" si="41"/>
        <v>3.1149261447300001</v>
      </c>
      <c r="S285" s="35">
        <f t="shared" si="37"/>
        <v>5.573796247487496</v>
      </c>
      <c r="AF285" s="34"/>
    </row>
    <row r="286" spans="7:32" ht="18.5" x14ac:dyDescent="0.45">
      <c r="G286" s="59">
        <v>2008</v>
      </c>
      <c r="H286" s="59">
        <v>10</v>
      </c>
      <c r="I286" s="46">
        <f t="shared" si="43"/>
        <v>10</v>
      </c>
      <c r="J286" s="46">
        <f t="shared" si="43"/>
        <v>283</v>
      </c>
      <c r="K286" s="119">
        <v>26.4</v>
      </c>
      <c r="L286" s="119">
        <v>8.3000000000000007</v>
      </c>
      <c r="M286" s="54">
        <f t="shared" si="38"/>
        <v>17.350000000000001</v>
      </c>
      <c r="N286" s="36">
        <v>47.5</v>
      </c>
      <c r="O286" s="55">
        <f t="shared" si="39"/>
        <v>22.586366101839534</v>
      </c>
      <c r="P286" s="56">
        <f t="shared" si="40"/>
        <v>32.705058115463643</v>
      </c>
      <c r="Q286" s="120">
        <v>15.374663999999999</v>
      </c>
      <c r="R286" s="11">
        <f t="shared" si="41"/>
        <v>3.1695600132539998</v>
      </c>
      <c r="S286" s="35">
        <f t="shared" si="37"/>
        <v>5.9916221926988484</v>
      </c>
      <c r="AF286" s="34"/>
    </row>
    <row r="287" spans="7:32" ht="18.5" x14ac:dyDescent="0.45">
      <c r="G287" s="59">
        <v>2008</v>
      </c>
      <c r="H287" s="59">
        <v>10</v>
      </c>
      <c r="I287" s="46">
        <f t="shared" si="43"/>
        <v>11</v>
      </c>
      <c r="J287" s="46">
        <f t="shared" si="43"/>
        <v>284</v>
      </c>
      <c r="K287" s="119">
        <v>26.2</v>
      </c>
      <c r="L287" s="119">
        <v>9.4</v>
      </c>
      <c r="M287" s="54">
        <f t="shared" si="38"/>
        <v>17.8</v>
      </c>
      <c r="N287" s="36">
        <v>52</v>
      </c>
      <c r="O287" s="55">
        <f t="shared" si="39"/>
        <v>22.419246399198105</v>
      </c>
      <c r="P287" s="56">
        <f t="shared" si="40"/>
        <v>30.131467160522249</v>
      </c>
      <c r="Q287" s="120">
        <v>14.702650499999999</v>
      </c>
      <c r="R287" s="11">
        <f t="shared" si="41"/>
        <v>3.0698252084969995</v>
      </c>
      <c r="S287" s="35">
        <f t="shared" si="37"/>
        <v>5.4206724326756648</v>
      </c>
      <c r="AF287" s="34"/>
    </row>
    <row r="288" spans="7:32" ht="18.5" x14ac:dyDescent="0.45">
      <c r="G288" s="59">
        <v>2008</v>
      </c>
      <c r="H288" s="59">
        <v>10</v>
      </c>
      <c r="I288" s="46">
        <f t="shared" si="43"/>
        <v>12</v>
      </c>
      <c r="J288" s="46">
        <f t="shared" si="43"/>
        <v>285</v>
      </c>
      <c r="K288" s="119">
        <v>26.4</v>
      </c>
      <c r="L288" s="119">
        <v>8.8000000000000007</v>
      </c>
      <c r="M288" s="54">
        <f t="shared" si="38"/>
        <v>17.600000000000001</v>
      </c>
      <c r="N288" s="36">
        <v>54.5</v>
      </c>
      <c r="O288" s="55">
        <f t="shared" si="39"/>
        <v>20.126039178233096</v>
      </c>
      <c r="P288" s="56">
        <f t="shared" si="40"/>
        <v>28.337463162952197</v>
      </c>
      <c r="Q288" s="120">
        <v>13.509355499999998</v>
      </c>
      <c r="R288" s="11">
        <f t="shared" si="41"/>
        <v>2.8048258982654999</v>
      </c>
      <c r="S288" s="35">
        <f t="shared" si="37"/>
        <v>5.0923999698486861</v>
      </c>
      <c r="AF288" s="34"/>
    </row>
    <row r="289" spans="7:32" ht="18.5" x14ac:dyDescent="0.45">
      <c r="G289" s="59">
        <v>2008</v>
      </c>
      <c r="H289" s="59">
        <v>10</v>
      </c>
      <c r="I289" s="46">
        <f t="shared" si="43"/>
        <v>13</v>
      </c>
      <c r="J289" s="46">
        <f t="shared" si="43"/>
        <v>286</v>
      </c>
      <c r="K289" s="119">
        <v>28.2</v>
      </c>
      <c r="L289" s="119">
        <v>8.8000000000000007</v>
      </c>
      <c r="M289" s="54">
        <f t="shared" si="38"/>
        <v>18.5</v>
      </c>
      <c r="N289" s="36">
        <v>54.5</v>
      </c>
      <c r="O289" s="55">
        <f t="shared" si="39"/>
        <v>21.174823969168902</v>
      </c>
      <c r="P289" s="56">
        <f t="shared" si="40"/>
        <v>32.863326800150134</v>
      </c>
      <c r="Q289" s="120">
        <v>14.922467999999999</v>
      </c>
      <c r="R289" s="11">
        <f t="shared" si="41"/>
        <v>3.1769859759659989</v>
      </c>
      <c r="S289" s="35">
        <f t="shared" si="37"/>
        <v>5.9838008716077926</v>
      </c>
      <c r="AF289" s="34"/>
    </row>
    <row r="290" spans="7:32" ht="18.5" x14ac:dyDescent="0.45">
      <c r="G290" s="59">
        <v>2008</v>
      </c>
      <c r="H290" s="59">
        <v>10</v>
      </c>
      <c r="I290" s="46">
        <f t="shared" si="43"/>
        <v>14</v>
      </c>
      <c r="J290" s="46">
        <f t="shared" si="43"/>
        <v>287</v>
      </c>
      <c r="K290" s="119">
        <v>31</v>
      </c>
      <c r="L290" s="119">
        <v>10.5</v>
      </c>
      <c r="M290" s="54">
        <f t="shared" si="38"/>
        <v>20.75</v>
      </c>
      <c r="N290" s="36">
        <v>56</v>
      </c>
      <c r="O290" s="55">
        <f t="shared" si="39"/>
        <v>17.06170390802161</v>
      </c>
      <c r="P290" s="56">
        <f t="shared" si="40"/>
        <v>27.981194409155442</v>
      </c>
      <c r="Q290" s="120">
        <v>12.360023999999999</v>
      </c>
      <c r="R290" s="11">
        <f t="shared" si="41"/>
        <v>2.7945488962979987</v>
      </c>
      <c r="S290" s="35">
        <f t="shared" si="37"/>
        <v>5.4107121129200664</v>
      </c>
      <c r="AF290" s="34"/>
    </row>
    <row r="291" spans="7:32" ht="18.5" x14ac:dyDescent="0.45">
      <c r="G291" s="59">
        <v>2008</v>
      </c>
      <c r="H291" s="59">
        <v>10</v>
      </c>
      <c r="I291" s="46">
        <f t="shared" si="43"/>
        <v>15</v>
      </c>
      <c r="J291" s="46">
        <f t="shared" si="43"/>
        <v>288</v>
      </c>
      <c r="K291" s="119">
        <v>32.200000000000003</v>
      </c>
      <c r="L291" s="119">
        <v>12.6</v>
      </c>
      <c r="M291" s="54">
        <f t="shared" si="38"/>
        <v>22.400000000000002</v>
      </c>
      <c r="N291" s="36">
        <v>56</v>
      </c>
      <c r="O291" s="55">
        <f t="shared" si="39"/>
        <v>13.006975297837755</v>
      </c>
      <c r="P291" s="56">
        <f t="shared" si="40"/>
        <v>20.394937267009603</v>
      </c>
      <c r="Q291" s="120">
        <v>9.2134935000000002</v>
      </c>
      <c r="R291" s="11">
        <f t="shared" si="41"/>
        <v>2.1722930029755001</v>
      </c>
      <c r="S291" s="35">
        <f t="shared" si="37"/>
        <v>4.1747434326768627</v>
      </c>
      <c r="AF291" s="34"/>
    </row>
    <row r="292" spans="7:32" ht="18.5" x14ac:dyDescent="0.45">
      <c r="G292" s="59">
        <v>2008</v>
      </c>
      <c r="H292" s="59">
        <v>10</v>
      </c>
      <c r="I292" s="46">
        <f t="shared" si="43"/>
        <v>16</v>
      </c>
      <c r="J292" s="46">
        <f t="shared" si="43"/>
        <v>289</v>
      </c>
      <c r="K292" s="119">
        <v>33.4</v>
      </c>
      <c r="L292" s="119">
        <v>17.399999999999999</v>
      </c>
      <c r="M292" s="54">
        <f t="shared" si="38"/>
        <v>25.4</v>
      </c>
      <c r="N292" s="36">
        <v>55.5</v>
      </c>
      <c r="O292" s="55">
        <f t="shared" si="39"/>
        <v>20.058346874999998</v>
      </c>
      <c r="P292" s="56">
        <f t="shared" si="40"/>
        <v>25.674683999999999</v>
      </c>
      <c r="Q292" s="120">
        <v>12.837342</v>
      </c>
      <c r="R292" s="11">
        <f t="shared" si="41"/>
        <v>3.2525716678559999</v>
      </c>
      <c r="S292" s="35">
        <f t="shared" si="37"/>
        <v>5.4113644013861384</v>
      </c>
      <c r="AF292" s="34"/>
    </row>
    <row r="293" spans="7:32" ht="18.5" x14ac:dyDescent="0.45">
      <c r="G293" s="59">
        <v>2008</v>
      </c>
      <c r="H293" s="59">
        <v>10</v>
      </c>
      <c r="I293" s="46">
        <f t="shared" si="43"/>
        <v>17</v>
      </c>
      <c r="J293" s="46">
        <f t="shared" si="43"/>
        <v>290</v>
      </c>
      <c r="K293" s="119">
        <v>25.7</v>
      </c>
      <c r="L293" s="119">
        <v>13.6</v>
      </c>
      <c r="M293" s="54">
        <f t="shared" si="38"/>
        <v>19.649999999999999</v>
      </c>
      <c r="N293" s="36">
        <v>27</v>
      </c>
      <c r="O293" s="55">
        <f t="shared" si="39"/>
        <v>26.270269499109382</v>
      </c>
      <c r="P293" s="56">
        <f t="shared" si="40"/>
        <v>25.429620875137882</v>
      </c>
      <c r="Q293" s="120">
        <v>14.621003999999999</v>
      </c>
      <c r="R293" s="11">
        <f t="shared" si="41"/>
        <v>3.2114194578269992</v>
      </c>
      <c r="S293" s="35">
        <f t="shared" si="37"/>
        <v>6.4275929343079463</v>
      </c>
      <c r="AF293" s="34"/>
    </row>
    <row r="294" spans="7:32" ht="18.5" x14ac:dyDescent="0.45">
      <c r="G294" s="59">
        <v>2008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19">
        <v>25.4</v>
      </c>
      <c r="L294" s="119">
        <v>8.6999999999999993</v>
      </c>
      <c r="M294" s="54">
        <f t="shared" si="38"/>
        <v>17.049999999999997</v>
      </c>
      <c r="N294" s="36">
        <v>40</v>
      </c>
      <c r="O294" s="55">
        <f t="shared" si="39"/>
        <v>22.322977701310993</v>
      </c>
      <c r="P294" s="56">
        <f t="shared" si="40"/>
        <v>29.823498208951488</v>
      </c>
      <c r="Q294" s="120">
        <v>14.595882</v>
      </c>
      <c r="R294" s="11">
        <f t="shared" si="41"/>
        <v>2.9833289503604994</v>
      </c>
      <c r="S294" s="35">
        <f t="shared" si="37"/>
        <v>6.0148444763418958</v>
      </c>
      <c r="AF294" s="34"/>
    </row>
    <row r="295" spans="7:32" ht="18.5" x14ac:dyDescent="0.45">
      <c r="G295" s="59">
        <v>2008</v>
      </c>
      <c r="H295" s="59">
        <v>10</v>
      </c>
      <c r="I295" s="46">
        <f t="shared" si="44"/>
        <v>19</v>
      </c>
      <c r="J295" s="46">
        <f t="shared" si="44"/>
        <v>292</v>
      </c>
      <c r="K295" s="119">
        <v>25.8</v>
      </c>
      <c r="L295" s="119">
        <v>10.5</v>
      </c>
      <c r="M295" s="54">
        <f t="shared" si="38"/>
        <v>18.149999999999999</v>
      </c>
      <c r="N295" s="36">
        <v>52.5</v>
      </c>
      <c r="O295" s="55">
        <f t="shared" si="39"/>
        <v>22.037425526985785</v>
      </c>
      <c r="P295" s="56">
        <f t="shared" si="40"/>
        <v>26.9738088450306</v>
      </c>
      <c r="Q295" s="120">
        <v>13.791977999999999</v>
      </c>
      <c r="R295" s="11">
        <f t="shared" si="41"/>
        <v>2.9079937373714997</v>
      </c>
      <c r="S295" s="35">
        <f t="shared" si="37"/>
        <v>4.9329568768194463</v>
      </c>
      <c r="AF295" s="34"/>
    </row>
    <row r="296" spans="7:32" ht="18.5" x14ac:dyDescent="0.45">
      <c r="G296" s="59">
        <v>2008</v>
      </c>
      <c r="H296" s="59">
        <v>10</v>
      </c>
      <c r="I296" s="46">
        <f t="shared" si="44"/>
        <v>20</v>
      </c>
      <c r="J296" s="46">
        <f t="shared" si="44"/>
        <v>293</v>
      </c>
      <c r="K296" s="119">
        <v>26.2</v>
      </c>
      <c r="L296" s="119">
        <v>8.8000000000000007</v>
      </c>
      <c r="M296" s="54">
        <f t="shared" si="38"/>
        <v>17.5</v>
      </c>
      <c r="N296" s="36">
        <v>59.5</v>
      </c>
      <c r="O296" s="55">
        <f t="shared" si="39"/>
        <v>21.492934378787293</v>
      </c>
      <c r="P296" s="56">
        <f t="shared" si="40"/>
        <v>29.918164655271909</v>
      </c>
      <c r="Q296" s="120">
        <v>14.344662</v>
      </c>
      <c r="R296" s="11">
        <f t="shared" si="41"/>
        <v>2.9698399248389995</v>
      </c>
      <c r="S296" s="35">
        <f t="shared" si="37"/>
        <v>5.3429013309184645</v>
      </c>
      <c r="AF296" s="34"/>
    </row>
    <row r="297" spans="7:32" ht="18.5" x14ac:dyDescent="0.45">
      <c r="G297" s="59">
        <v>2008</v>
      </c>
      <c r="H297" s="59">
        <v>10</v>
      </c>
      <c r="I297" s="46">
        <f t="shared" si="44"/>
        <v>21</v>
      </c>
      <c r="J297" s="46">
        <f t="shared" si="44"/>
        <v>294</v>
      </c>
      <c r="K297" s="119">
        <v>26.8</v>
      </c>
      <c r="L297" s="119">
        <v>7.4</v>
      </c>
      <c r="M297" s="54">
        <f t="shared" si="38"/>
        <v>17.100000000000001</v>
      </c>
      <c r="N297" s="36">
        <v>57.5</v>
      </c>
      <c r="O297" s="55">
        <f t="shared" si="39"/>
        <v>20.194508044670339</v>
      </c>
      <c r="P297" s="56">
        <f t="shared" si="40"/>
        <v>31.341876485328363</v>
      </c>
      <c r="Q297" s="120">
        <v>14.231612999999998</v>
      </c>
      <c r="R297" s="11">
        <f t="shared" si="41"/>
        <v>2.9130475175505</v>
      </c>
      <c r="S297" s="35">
        <f t="shared" si="37"/>
        <v>5.5209463317360017</v>
      </c>
      <c r="AF297" s="34"/>
    </row>
    <row r="298" spans="7:32" ht="18.5" x14ac:dyDescent="0.45">
      <c r="G298" s="59">
        <v>2008</v>
      </c>
      <c r="H298" s="59">
        <v>10</v>
      </c>
      <c r="I298" s="46">
        <f t="shared" si="44"/>
        <v>22</v>
      </c>
      <c r="J298" s="46">
        <f t="shared" si="44"/>
        <v>295</v>
      </c>
      <c r="K298" s="119">
        <v>27.8</v>
      </c>
      <c r="L298" s="119">
        <v>7.4</v>
      </c>
      <c r="M298" s="54">
        <f t="shared" si="38"/>
        <v>17.600000000000001</v>
      </c>
      <c r="N298" s="36">
        <v>50</v>
      </c>
      <c r="O298" s="55">
        <f t="shared" si="39"/>
        <v>9.1253273485410897</v>
      </c>
      <c r="P298" s="56">
        <f t="shared" si="40"/>
        <v>14.892534232819058</v>
      </c>
      <c r="Q298" s="120">
        <v>6.594525</v>
      </c>
      <c r="R298" s="11">
        <f t="shared" si="41"/>
        <v>1.3691618750250001</v>
      </c>
      <c r="S298" s="35">
        <f t="shared" si="37"/>
        <v>2.8422302691491033</v>
      </c>
      <c r="AF298" s="34"/>
    </row>
    <row r="299" spans="7:32" ht="18.5" x14ac:dyDescent="0.45">
      <c r="G299" s="59">
        <v>2008</v>
      </c>
      <c r="H299" s="59">
        <v>10</v>
      </c>
      <c r="I299" s="46">
        <f t="shared" si="44"/>
        <v>23</v>
      </c>
      <c r="J299" s="46">
        <f t="shared" si="44"/>
        <v>296</v>
      </c>
      <c r="K299" s="119">
        <v>25</v>
      </c>
      <c r="L299" s="119">
        <v>14.4</v>
      </c>
      <c r="M299" s="54">
        <f t="shared" si="38"/>
        <v>19.7</v>
      </c>
      <c r="N299" s="36">
        <v>43.5</v>
      </c>
      <c r="O299" s="55">
        <f t="shared" si="39"/>
        <v>20.459883052264825</v>
      </c>
      <c r="P299" s="56">
        <f t="shared" si="40"/>
        <v>17.349980828320572</v>
      </c>
      <c r="Q299" s="120">
        <v>10.658008499999999</v>
      </c>
      <c r="R299" s="11">
        <f t="shared" si="41"/>
        <v>2.3440957444687491</v>
      </c>
      <c r="S299" s="35">
        <f t="shared" si="37"/>
        <v>3.7390190050511984</v>
      </c>
      <c r="AF299" s="34"/>
    </row>
    <row r="300" spans="7:32" ht="18.5" x14ac:dyDescent="0.45">
      <c r="G300" s="59">
        <v>2008</v>
      </c>
      <c r="H300" s="59">
        <v>10</v>
      </c>
      <c r="I300" s="46">
        <f t="shared" si="44"/>
        <v>24</v>
      </c>
      <c r="J300" s="46">
        <f t="shared" si="44"/>
        <v>297</v>
      </c>
      <c r="K300" s="119">
        <v>27</v>
      </c>
      <c r="L300" s="119">
        <v>13.2</v>
      </c>
      <c r="M300" s="54">
        <f t="shared" si="38"/>
        <v>20.100000000000001</v>
      </c>
      <c r="N300" s="36">
        <v>47.5</v>
      </c>
      <c r="O300" s="55">
        <f t="shared" si="39"/>
        <v>19.421385159189544</v>
      </c>
      <c r="P300" s="56">
        <f t="shared" si="40"/>
        <v>21.441209215745257</v>
      </c>
      <c r="Q300" s="120">
        <v>11.543558999999998</v>
      </c>
      <c r="R300" s="11">
        <f t="shared" si="41"/>
        <v>2.5659426969764998</v>
      </c>
      <c r="S300" s="35">
        <f t="shared" si="37"/>
        <v>4.3264814551037363</v>
      </c>
      <c r="AF300" s="34"/>
    </row>
    <row r="301" spans="7:32" ht="18.5" x14ac:dyDescent="0.45">
      <c r="G301" s="59">
        <v>2008</v>
      </c>
      <c r="H301" s="59">
        <v>10</v>
      </c>
      <c r="I301" s="46">
        <f t="shared" si="44"/>
        <v>25</v>
      </c>
      <c r="J301" s="46">
        <f t="shared" si="44"/>
        <v>298</v>
      </c>
      <c r="K301" s="119">
        <v>22.8</v>
      </c>
      <c r="L301" s="119">
        <v>13.4</v>
      </c>
      <c r="M301" s="54">
        <f t="shared" si="38"/>
        <v>18.100000000000001</v>
      </c>
      <c r="N301" s="36">
        <v>50.5</v>
      </c>
      <c r="O301" s="55">
        <f t="shared" si="39"/>
        <v>23.813501315095582</v>
      </c>
      <c r="P301" s="56">
        <f t="shared" si="40"/>
        <v>17.907752988951877</v>
      </c>
      <c r="Q301" s="120">
        <v>11.68173</v>
      </c>
      <c r="R301" s="11">
        <f t="shared" si="41"/>
        <v>2.4596291375550003</v>
      </c>
      <c r="S301" s="35">
        <f t="shared" si="37"/>
        <v>3.3899514205742891</v>
      </c>
      <c r="AF301" s="34"/>
    </row>
    <row r="302" spans="7:32" ht="18.5" x14ac:dyDescent="0.45">
      <c r="G302" s="59">
        <v>2008</v>
      </c>
      <c r="H302" s="59">
        <v>10</v>
      </c>
      <c r="I302" s="46">
        <f t="shared" si="44"/>
        <v>26</v>
      </c>
      <c r="J302" s="46">
        <f t="shared" si="44"/>
        <v>299</v>
      </c>
      <c r="K302" s="119">
        <v>22.4</v>
      </c>
      <c r="L302" s="119">
        <v>12.4</v>
      </c>
      <c r="M302" s="54">
        <f t="shared" si="38"/>
        <v>17.399999999999999</v>
      </c>
      <c r="N302" s="36">
        <v>44.5</v>
      </c>
      <c r="O302" s="55">
        <f t="shared" si="39"/>
        <v>18.669043754006257</v>
      </c>
      <c r="P302" s="56">
        <f t="shared" si="40"/>
        <v>14.935235003205003</v>
      </c>
      <c r="Q302" s="120">
        <v>9.4458719999999996</v>
      </c>
      <c r="R302" s="11">
        <f t="shared" si="41"/>
        <v>1.9500813826559997</v>
      </c>
      <c r="S302" s="35">
        <f t="shared" si="37"/>
        <v>3.0570881302249679</v>
      </c>
      <c r="AF302" s="34"/>
    </row>
    <row r="303" spans="7:32" ht="18.5" x14ac:dyDescent="0.45">
      <c r="G303" s="59">
        <v>2008</v>
      </c>
      <c r="H303" s="59">
        <v>10</v>
      </c>
      <c r="I303" s="46">
        <f t="shared" si="44"/>
        <v>27</v>
      </c>
      <c r="J303" s="46">
        <f t="shared" si="44"/>
        <v>300</v>
      </c>
      <c r="K303" s="119">
        <v>22</v>
      </c>
      <c r="L303" s="119">
        <v>11.4</v>
      </c>
      <c r="M303" s="54">
        <f t="shared" si="38"/>
        <v>16.7</v>
      </c>
      <c r="N303" s="36">
        <v>42</v>
      </c>
      <c r="O303" s="55">
        <f t="shared" si="39"/>
        <v>20.218753022185098</v>
      </c>
      <c r="P303" s="56">
        <f t="shared" si="40"/>
        <v>17.145502562812961</v>
      </c>
      <c r="Q303" s="120">
        <v>10.532398499999999</v>
      </c>
      <c r="R303" s="11">
        <f t="shared" si="41"/>
        <v>2.1311518434862493</v>
      </c>
      <c r="S303" s="35">
        <f t="shared" si="37"/>
        <v>3.5004107020636548</v>
      </c>
      <c r="AF303" s="34"/>
    </row>
    <row r="304" spans="7:32" ht="18.5" x14ac:dyDescent="0.45">
      <c r="G304" s="59">
        <v>2008</v>
      </c>
      <c r="H304" s="59">
        <v>10</v>
      </c>
      <c r="I304" s="46">
        <f t="shared" si="44"/>
        <v>28</v>
      </c>
      <c r="J304" s="46">
        <f t="shared" si="44"/>
        <v>301</v>
      </c>
      <c r="K304" s="119">
        <v>21.6</v>
      </c>
      <c r="L304" s="119">
        <v>10.199999999999999</v>
      </c>
      <c r="M304" s="54">
        <f t="shared" si="38"/>
        <v>15.9</v>
      </c>
      <c r="N304" s="36">
        <v>39.5</v>
      </c>
      <c r="O304" s="55">
        <f t="shared" si="39"/>
        <v>15.927308011466849</v>
      </c>
      <c r="P304" s="56">
        <f t="shared" si="40"/>
        <v>14.525704906457769</v>
      </c>
      <c r="Q304" s="120">
        <v>8.6042849999999991</v>
      </c>
      <c r="R304" s="11">
        <f t="shared" si="41"/>
        <v>1.7006412323925</v>
      </c>
      <c r="S304" s="35">
        <f t="shared" si="37"/>
        <v>3.0480139451948185</v>
      </c>
      <c r="AF304" s="34"/>
    </row>
    <row r="305" spans="7:32" ht="18.5" x14ac:dyDescent="0.45">
      <c r="G305" s="59">
        <v>2008</v>
      </c>
      <c r="H305" s="59">
        <v>10</v>
      </c>
      <c r="I305" s="46">
        <f t="shared" si="44"/>
        <v>29</v>
      </c>
      <c r="J305" s="46">
        <f t="shared" si="44"/>
        <v>302</v>
      </c>
      <c r="K305" s="119">
        <v>20.2</v>
      </c>
      <c r="L305" s="119">
        <v>9.1999999999999993</v>
      </c>
      <c r="M305" s="54">
        <f t="shared" si="38"/>
        <v>14.7</v>
      </c>
      <c r="N305" s="36">
        <v>39</v>
      </c>
      <c r="O305" s="55">
        <f t="shared" si="39"/>
        <v>16.593038021675895</v>
      </c>
      <c r="P305" s="56">
        <f t="shared" si="40"/>
        <v>14.601873459074788</v>
      </c>
      <c r="Q305" s="120">
        <v>8.8052609999999998</v>
      </c>
      <c r="R305" s="11">
        <f t="shared" si="41"/>
        <v>1.6783928123624996</v>
      </c>
      <c r="S305" s="35">
        <f t="shared" si="37"/>
        <v>2.9635662605066413</v>
      </c>
      <c r="AF305" s="34"/>
    </row>
    <row r="306" spans="7:32" ht="18.5" x14ac:dyDescent="0.45">
      <c r="G306" s="59">
        <v>2008</v>
      </c>
      <c r="H306" s="59">
        <v>10</v>
      </c>
      <c r="I306" s="46">
        <f t="shared" si="44"/>
        <v>30</v>
      </c>
      <c r="J306" s="46">
        <f t="shared" si="44"/>
        <v>303</v>
      </c>
      <c r="K306" s="119">
        <v>17.2</v>
      </c>
      <c r="L306" s="119">
        <v>8.8000000000000007</v>
      </c>
      <c r="M306" s="54">
        <f t="shared" si="38"/>
        <v>13</v>
      </c>
      <c r="N306" s="36">
        <v>57</v>
      </c>
      <c r="O306" s="55">
        <f t="shared" si="39"/>
        <v>27.358101955650955</v>
      </c>
      <c r="P306" s="56">
        <f t="shared" si="40"/>
        <v>18.38464451419744</v>
      </c>
      <c r="Q306" s="120">
        <v>12.68661</v>
      </c>
      <c r="R306" s="11">
        <f t="shared" si="41"/>
        <v>2.2917346036200001</v>
      </c>
      <c r="S306" s="35">
        <f t="shared" si="37"/>
        <v>2.9468863354362744</v>
      </c>
      <c r="AF306" s="34"/>
    </row>
    <row r="307" spans="7:32" ht="18.5" x14ac:dyDescent="0.45">
      <c r="G307" s="59">
        <v>2008</v>
      </c>
      <c r="H307" s="61">
        <v>10</v>
      </c>
      <c r="I307" s="60">
        <f t="shared" si="44"/>
        <v>31</v>
      </c>
      <c r="J307" s="46">
        <f t="shared" si="44"/>
        <v>304</v>
      </c>
      <c r="K307" s="119">
        <v>19.399999999999999</v>
      </c>
      <c r="L307" s="119">
        <v>8.4</v>
      </c>
      <c r="M307" s="54">
        <f t="shared" si="38"/>
        <v>13.899999999999999</v>
      </c>
      <c r="N307" s="36">
        <v>54.5</v>
      </c>
      <c r="O307" s="55">
        <f t="shared" si="39"/>
        <v>22.084599820575765</v>
      </c>
      <c r="P307" s="56">
        <f t="shared" si="40"/>
        <v>19.434447842106671</v>
      </c>
      <c r="Q307" s="120">
        <v>11.719412999999998</v>
      </c>
      <c r="R307" s="49">
        <f t="shared" si="41"/>
        <v>2.1788791246664996</v>
      </c>
      <c r="S307" s="48">
        <f t="shared" si="37"/>
        <v>3.2093026211639324</v>
      </c>
      <c r="AF307" s="34"/>
    </row>
    <row r="308" spans="7:32" ht="18.5" x14ac:dyDescent="0.45">
      <c r="G308" s="59">
        <v>2008</v>
      </c>
      <c r="H308" s="59">
        <v>11</v>
      </c>
      <c r="I308" s="46">
        <v>1</v>
      </c>
      <c r="J308" s="46">
        <f t="shared" si="44"/>
        <v>305</v>
      </c>
      <c r="K308" s="119">
        <v>21.2</v>
      </c>
      <c r="L308" s="119">
        <v>9.4</v>
      </c>
      <c r="M308" s="54">
        <f t="shared" si="38"/>
        <v>15.3</v>
      </c>
      <c r="N308" s="36">
        <v>39.5</v>
      </c>
      <c r="O308" s="55">
        <f t="shared" si="39"/>
        <v>24.293858288636681</v>
      </c>
      <c r="P308" s="56">
        <f t="shared" si="40"/>
        <v>22.933402224473024</v>
      </c>
      <c r="Q308" s="120">
        <v>13.352342999999998</v>
      </c>
      <c r="R308" s="11">
        <f t="shared" si="41"/>
        <v>2.5921103751044994</v>
      </c>
      <c r="S308" s="35">
        <f t="shared" si="37"/>
        <v>4.5045840350916464</v>
      </c>
      <c r="AF308" s="34"/>
    </row>
    <row r="309" spans="7:32" ht="18.5" x14ac:dyDescent="0.45">
      <c r="G309" s="59">
        <v>2008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19">
        <v>21.2</v>
      </c>
      <c r="L309" s="119">
        <v>5.8</v>
      </c>
      <c r="M309" s="54">
        <f t="shared" si="38"/>
        <v>13.5</v>
      </c>
      <c r="N309" s="36">
        <v>51</v>
      </c>
      <c r="O309" s="55">
        <f t="shared" si="39"/>
        <v>18.004720420260039</v>
      </c>
      <c r="P309" s="56">
        <f t="shared" si="40"/>
        <v>22.181815557760366</v>
      </c>
      <c r="Q309" s="120">
        <v>11.3049</v>
      </c>
      <c r="R309" s="11">
        <f t="shared" si="41"/>
        <v>2.0752913650499996</v>
      </c>
      <c r="S309" s="35">
        <f t="shared" si="37"/>
        <v>3.564124495060601</v>
      </c>
      <c r="AF309" s="34"/>
    </row>
    <row r="310" spans="7:32" ht="18.5" x14ac:dyDescent="0.45">
      <c r="G310" s="59">
        <v>2008</v>
      </c>
      <c r="H310" s="59">
        <v>11</v>
      </c>
      <c r="I310" s="46">
        <f t="shared" si="45"/>
        <v>3</v>
      </c>
      <c r="J310" s="46">
        <f t="shared" si="45"/>
        <v>307</v>
      </c>
      <c r="K310" s="119">
        <v>20.8</v>
      </c>
      <c r="L310" s="119">
        <v>5.8</v>
      </c>
      <c r="M310" s="54">
        <f t="shared" si="38"/>
        <v>13.3</v>
      </c>
      <c r="N310" s="36">
        <v>54.5</v>
      </c>
      <c r="O310" s="55">
        <f t="shared" si="39"/>
        <v>17.979690983744991</v>
      </c>
      <c r="P310" s="56">
        <f t="shared" si="40"/>
        <v>21.575629180493987</v>
      </c>
      <c r="Q310" s="120">
        <v>11.141607</v>
      </c>
      <c r="R310" s="11">
        <f t="shared" si="41"/>
        <v>2.0322458292104999</v>
      </c>
      <c r="S310" s="35">
        <f t="shared" si="37"/>
        <v>3.4478229367906965</v>
      </c>
      <c r="AF310" s="34"/>
    </row>
    <row r="311" spans="7:32" ht="18.5" x14ac:dyDescent="0.45">
      <c r="G311" s="59">
        <v>2008</v>
      </c>
      <c r="H311" s="59">
        <v>11</v>
      </c>
      <c r="I311" s="46">
        <f t="shared" si="45"/>
        <v>4</v>
      </c>
      <c r="J311" s="46">
        <f t="shared" si="45"/>
        <v>308</v>
      </c>
      <c r="K311" s="119">
        <v>21</v>
      </c>
      <c r="L311" s="119">
        <v>10</v>
      </c>
      <c r="M311" s="54">
        <f t="shared" si="38"/>
        <v>15.5</v>
      </c>
      <c r="N311" s="36">
        <v>46</v>
      </c>
      <c r="O311" s="55">
        <f t="shared" si="39"/>
        <v>19.315148396130574</v>
      </c>
      <c r="P311" s="56">
        <f t="shared" si="40"/>
        <v>16.997330588594906</v>
      </c>
      <c r="Q311" s="120">
        <v>10.249776000000001</v>
      </c>
      <c r="R311" s="11">
        <f t="shared" si="41"/>
        <v>2.0018273767919994</v>
      </c>
      <c r="S311" s="35">
        <f t="shared" si="37"/>
        <v>3.1788675116565299</v>
      </c>
      <c r="AF311" s="34"/>
    </row>
    <row r="312" spans="7:32" ht="18.5" x14ac:dyDescent="0.45">
      <c r="G312" s="59">
        <v>2008</v>
      </c>
      <c r="H312" s="59">
        <v>11</v>
      </c>
      <c r="I312" s="46">
        <f t="shared" si="45"/>
        <v>5</v>
      </c>
      <c r="J312" s="46">
        <f t="shared" si="45"/>
        <v>309</v>
      </c>
      <c r="K312" s="119">
        <v>19.600000000000001</v>
      </c>
      <c r="L312" s="119">
        <v>4.4000000000000004</v>
      </c>
      <c r="M312" s="54">
        <f t="shared" si="38"/>
        <v>12</v>
      </c>
      <c r="N312" s="36">
        <v>64.5</v>
      </c>
      <c r="O312" s="55">
        <f t="shared" si="39"/>
        <v>16.95487258721257</v>
      </c>
      <c r="P312" s="56">
        <f t="shared" si="40"/>
        <v>20.617125066050487</v>
      </c>
      <c r="Q312" s="120">
        <v>10.576362</v>
      </c>
      <c r="R312" s="11">
        <f t="shared" si="41"/>
        <v>1.8485048212740001</v>
      </c>
      <c r="S312" s="35">
        <f t="shared" si="37"/>
        <v>3.128537231322511</v>
      </c>
      <c r="AF312" s="34"/>
    </row>
    <row r="313" spans="7:32" ht="18.5" x14ac:dyDescent="0.45">
      <c r="G313" s="59">
        <v>2008</v>
      </c>
      <c r="H313" s="59">
        <v>11</v>
      </c>
      <c r="I313" s="46">
        <f t="shared" si="45"/>
        <v>6</v>
      </c>
      <c r="J313" s="46">
        <f t="shared" si="45"/>
        <v>310</v>
      </c>
      <c r="K313" s="119">
        <v>20.399999999999999</v>
      </c>
      <c r="L313" s="119">
        <v>4</v>
      </c>
      <c r="M313" s="54">
        <f t="shared" si="38"/>
        <v>12.2</v>
      </c>
      <c r="N313" s="36">
        <v>65</v>
      </c>
      <c r="O313" s="55">
        <f t="shared" si="39"/>
        <v>17.369620048921696</v>
      </c>
      <c r="P313" s="56">
        <f t="shared" si="40"/>
        <v>22.788941504185264</v>
      </c>
      <c r="Q313" s="120">
        <v>11.254656000000001</v>
      </c>
      <c r="R313" s="11">
        <f t="shared" si="41"/>
        <v>1.9802567231999997</v>
      </c>
      <c r="S313" s="35">
        <f t="shared" si="37"/>
        <v>3.45927046944223</v>
      </c>
      <c r="AF313" s="34"/>
    </row>
    <row r="314" spans="7:32" ht="18.5" x14ac:dyDescent="0.45">
      <c r="G314" s="59">
        <v>2008</v>
      </c>
      <c r="H314" s="59">
        <v>11</v>
      </c>
      <c r="I314" s="46">
        <f t="shared" si="45"/>
        <v>7</v>
      </c>
      <c r="J314" s="46">
        <f t="shared" si="45"/>
        <v>311</v>
      </c>
      <c r="K314" s="119">
        <v>20</v>
      </c>
      <c r="L314" s="119">
        <v>2.4</v>
      </c>
      <c r="M314" s="54">
        <f t="shared" si="38"/>
        <v>11.2</v>
      </c>
      <c r="N314" s="36">
        <v>69</v>
      </c>
      <c r="O314" s="55">
        <f t="shared" si="39"/>
        <v>17.178711265102724</v>
      </c>
      <c r="P314" s="56">
        <f t="shared" si="40"/>
        <v>24.187625461264638</v>
      </c>
      <c r="Q314" s="120">
        <v>11.530997999999999</v>
      </c>
      <c r="R314" s="11">
        <f t="shared" si="41"/>
        <v>1.9612497948299994</v>
      </c>
      <c r="S314" s="35">
        <f t="shared" si="37"/>
        <v>3.4822868550194968</v>
      </c>
      <c r="AF314" s="34"/>
    </row>
    <row r="315" spans="7:32" ht="18.5" x14ac:dyDescent="0.45">
      <c r="G315" s="59">
        <v>2008</v>
      </c>
      <c r="H315" s="59">
        <v>11</v>
      </c>
      <c r="I315" s="46">
        <f t="shared" si="45"/>
        <v>8</v>
      </c>
      <c r="J315" s="46">
        <f t="shared" si="45"/>
        <v>312</v>
      </c>
      <c r="K315" s="119">
        <v>21</v>
      </c>
      <c r="L315" s="119">
        <v>5</v>
      </c>
      <c r="M315" s="54">
        <f t="shared" si="38"/>
        <v>13</v>
      </c>
      <c r="N315" s="36">
        <v>68</v>
      </c>
      <c r="O315" s="55">
        <f t="shared" si="39"/>
        <v>13.856353125</v>
      </c>
      <c r="P315" s="56">
        <f t="shared" si="40"/>
        <v>17.736132000000001</v>
      </c>
      <c r="Q315" s="120">
        <v>8.8680660000000007</v>
      </c>
      <c r="R315" s="11">
        <f t="shared" si="41"/>
        <v>1.601945178372</v>
      </c>
      <c r="S315" s="35">
        <f t="shared" si="37"/>
        <v>2.8535468557142858</v>
      </c>
      <c r="AF315" s="34"/>
    </row>
    <row r="316" spans="7:32" ht="18.5" x14ac:dyDescent="0.45">
      <c r="G316" s="59">
        <v>2008</v>
      </c>
      <c r="H316" s="59">
        <v>11</v>
      </c>
      <c r="I316" s="46">
        <f t="shared" si="45"/>
        <v>9</v>
      </c>
      <c r="J316" s="46">
        <f t="shared" si="45"/>
        <v>313</v>
      </c>
      <c r="K316" s="119">
        <v>21.5</v>
      </c>
      <c r="L316" s="119">
        <v>3.5</v>
      </c>
      <c r="M316" s="54">
        <f t="shared" si="38"/>
        <v>12.5</v>
      </c>
      <c r="N316" s="36">
        <v>79.5</v>
      </c>
      <c r="O316" s="55">
        <f t="shared" si="39"/>
        <v>13.952091837452301</v>
      </c>
      <c r="P316" s="56">
        <f t="shared" si="40"/>
        <v>20.091012245931314</v>
      </c>
      <c r="Q316" s="120">
        <v>9.4709939999999992</v>
      </c>
      <c r="R316" s="11">
        <f t="shared" si="41"/>
        <v>1.6830856082429997</v>
      </c>
      <c r="S316" s="35">
        <f t="shared" si="37"/>
        <v>3.1255062710175938</v>
      </c>
      <c r="AF316" s="34"/>
    </row>
    <row r="317" spans="7:32" ht="18.5" x14ac:dyDescent="0.45">
      <c r="G317" s="59">
        <v>2008</v>
      </c>
      <c r="H317" s="59">
        <v>11</v>
      </c>
      <c r="I317" s="46">
        <f t="shared" si="45"/>
        <v>10</v>
      </c>
      <c r="J317" s="46">
        <f t="shared" si="45"/>
        <v>314</v>
      </c>
      <c r="K317" s="119">
        <v>20.6</v>
      </c>
      <c r="L317" s="119">
        <v>4.5</v>
      </c>
      <c r="M317" s="54">
        <f t="shared" si="38"/>
        <v>12.55</v>
      </c>
      <c r="N317" s="36">
        <v>83.5</v>
      </c>
      <c r="O317" s="55">
        <f t="shared" si="39"/>
        <v>16.826343331218425</v>
      </c>
      <c r="P317" s="56">
        <f t="shared" si="40"/>
        <v>21.672330210609331</v>
      </c>
      <c r="Q317" s="120">
        <v>10.80246</v>
      </c>
      <c r="R317" s="11">
        <f t="shared" si="41"/>
        <v>1.922867586765</v>
      </c>
      <c r="S317" s="35">
        <f t="shared" si="37"/>
        <v>3.3556205330081887</v>
      </c>
      <c r="AF317" s="34"/>
    </row>
    <row r="318" spans="7:32" ht="18.5" x14ac:dyDescent="0.45">
      <c r="G318" s="59">
        <v>2008</v>
      </c>
      <c r="H318" s="59">
        <v>11</v>
      </c>
      <c r="I318" s="46">
        <f t="shared" si="45"/>
        <v>11</v>
      </c>
      <c r="J318" s="46">
        <f t="shared" si="45"/>
        <v>315</v>
      </c>
      <c r="K318" s="119">
        <v>20.8</v>
      </c>
      <c r="L318" s="119">
        <v>2.8</v>
      </c>
      <c r="M318" s="54">
        <f t="shared" si="38"/>
        <v>11.8</v>
      </c>
      <c r="N318" s="36">
        <v>77</v>
      </c>
      <c r="O318" s="55">
        <f t="shared" si="39"/>
        <v>15.06233787226283</v>
      </c>
      <c r="P318" s="56">
        <f t="shared" si="40"/>
        <v>21.689766536058475</v>
      </c>
      <c r="Q318" s="120">
        <v>10.224653999999999</v>
      </c>
      <c r="R318" s="11">
        <f t="shared" si="41"/>
        <v>1.7750408330159999</v>
      </c>
      <c r="S318" s="35">
        <f t="shared" si="37"/>
        <v>3.245760671227683</v>
      </c>
      <c r="AF318" s="34"/>
    </row>
    <row r="319" spans="7:32" ht="18.5" x14ac:dyDescent="0.45">
      <c r="G319" s="59">
        <v>2008</v>
      </c>
      <c r="H319" s="59">
        <v>11</v>
      </c>
      <c r="I319" s="46">
        <f t="shared" si="45"/>
        <v>12</v>
      </c>
      <c r="J319" s="46">
        <f t="shared" si="45"/>
        <v>316</v>
      </c>
      <c r="K319" s="119">
        <v>17</v>
      </c>
      <c r="L319" s="119">
        <v>3</v>
      </c>
      <c r="M319" s="54">
        <f t="shared" si="38"/>
        <v>10</v>
      </c>
      <c r="N319" s="36">
        <v>55</v>
      </c>
      <c r="O319" s="55">
        <f t="shared" si="39"/>
        <v>15.190734779970379</v>
      </c>
      <c r="P319" s="56">
        <f t="shared" si="40"/>
        <v>17.013622953566827</v>
      </c>
      <c r="Q319" s="120">
        <v>9.0941639999999992</v>
      </c>
      <c r="R319" s="11">
        <f t="shared" si="41"/>
        <v>1.4827761577079996</v>
      </c>
      <c r="S319" s="35">
        <f t="shared" si="37"/>
        <v>2.3688492462422865</v>
      </c>
      <c r="AF319" s="34"/>
    </row>
    <row r="320" spans="7:32" ht="18.5" x14ac:dyDescent="0.45">
      <c r="G320" s="59">
        <v>2008</v>
      </c>
      <c r="H320" s="59">
        <v>11</v>
      </c>
      <c r="I320" s="46">
        <f t="shared" si="45"/>
        <v>13</v>
      </c>
      <c r="J320" s="46">
        <f t="shared" si="45"/>
        <v>317</v>
      </c>
      <c r="K320" s="119">
        <v>18</v>
      </c>
      <c r="L320" s="119">
        <v>0.8</v>
      </c>
      <c r="M320" s="54">
        <f t="shared" si="38"/>
        <v>9.4</v>
      </c>
      <c r="N320" s="36">
        <v>62</v>
      </c>
      <c r="O320" s="55">
        <f t="shared" si="39"/>
        <v>9.067248596144811</v>
      </c>
      <c r="P320" s="56">
        <f t="shared" si="40"/>
        <v>12.476534068295258</v>
      </c>
      <c r="Q320" s="120">
        <v>6.0167189999999993</v>
      </c>
      <c r="R320" s="11">
        <f t="shared" si="41"/>
        <v>0.95983514863199992</v>
      </c>
      <c r="S320" s="35">
        <f t="shared" si="37"/>
        <v>1.739626240779196</v>
      </c>
      <c r="AF320" s="34"/>
    </row>
    <row r="321" spans="7:32" ht="18.5" x14ac:dyDescent="0.45">
      <c r="G321" s="59">
        <v>2008</v>
      </c>
      <c r="H321" s="59">
        <v>11</v>
      </c>
      <c r="I321" s="46">
        <f t="shared" si="45"/>
        <v>14</v>
      </c>
      <c r="J321" s="46">
        <f t="shared" si="45"/>
        <v>318</v>
      </c>
      <c r="K321" s="119">
        <v>16.5</v>
      </c>
      <c r="L321" s="119">
        <v>-0.2</v>
      </c>
      <c r="M321" s="54">
        <f t="shared" si="38"/>
        <v>8.15</v>
      </c>
      <c r="N321" s="36">
        <v>62</v>
      </c>
      <c r="O321" s="55">
        <f t="shared" si="39"/>
        <v>12.87125220299343</v>
      </c>
      <c r="P321" s="56">
        <f t="shared" si="40"/>
        <v>17.195992943199222</v>
      </c>
      <c r="Q321" s="120">
        <v>8.41587</v>
      </c>
      <c r="R321" s="11">
        <f t="shared" si="41"/>
        <v>1.2808680624225</v>
      </c>
      <c r="S321" s="35">
        <f t="shared" si="37"/>
        <v>2.1047974587901872</v>
      </c>
      <c r="AF321" s="34"/>
    </row>
    <row r="322" spans="7:32" ht="18.5" x14ac:dyDescent="0.45">
      <c r="G322" s="59">
        <v>2008</v>
      </c>
      <c r="H322" s="59">
        <v>11</v>
      </c>
      <c r="I322" s="46">
        <f t="shared" si="45"/>
        <v>15</v>
      </c>
      <c r="J322" s="46">
        <f t="shared" si="45"/>
        <v>319</v>
      </c>
      <c r="K322" s="119">
        <v>19</v>
      </c>
      <c r="L322" s="119">
        <v>2.4</v>
      </c>
      <c r="M322" s="54">
        <f t="shared" si="38"/>
        <v>10.7</v>
      </c>
      <c r="N322" s="36">
        <v>67</v>
      </c>
      <c r="O322" s="55">
        <f t="shared" si="39"/>
        <v>15.395612381863138</v>
      </c>
      <c r="P322" s="56">
        <f t="shared" si="40"/>
        <v>20.445373243114247</v>
      </c>
      <c r="Q322" s="120">
        <v>10.036238999999998</v>
      </c>
      <c r="R322" s="11">
        <f t="shared" si="41"/>
        <v>1.6775824394474996</v>
      </c>
      <c r="S322" s="35">
        <f t="shared" si="37"/>
        <v>2.9085538150743169</v>
      </c>
      <c r="AF322" s="34"/>
    </row>
    <row r="323" spans="7:32" ht="18.5" x14ac:dyDescent="0.45">
      <c r="G323" s="59">
        <v>2008</v>
      </c>
      <c r="H323" s="59">
        <v>11</v>
      </c>
      <c r="I323" s="46">
        <f t="shared" si="45"/>
        <v>16</v>
      </c>
      <c r="J323" s="46">
        <f t="shared" si="45"/>
        <v>320</v>
      </c>
      <c r="K323" s="119">
        <v>18.8</v>
      </c>
      <c r="L323" s="119">
        <v>0.4</v>
      </c>
      <c r="M323" s="54">
        <f t="shared" si="38"/>
        <v>9.6</v>
      </c>
      <c r="N323" s="36">
        <v>69.5</v>
      </c>
      <c r="O323" s="55">
        <f t="shared" si="39"/>
        <v>13.332907851498973</v>
      </c>
      <c r="P323" s="56">
        <f t="shared" si="40"/>
        <v>19.626040357406492</v>
      </c>
      <c r="Q323" s="120">
        <v>9.1506884999999993</v>
      </c>
      <c r="R323" s="11">
        <f t="shared" si="41"/>
        <v>1.4705247926384994</v>
      </c>
      <c r="S323" s="35">
        <f t="shared" si="37"/>
        <v>2.6271112237252727</v>
      </c>
      <c r="AF323" s="34"/>
    </row>
    <row r="324" spans="7:32" ht="18.5" x14ac:dyDescent="0.45">
      <c r="G324" s="59">
        <v>2008</v>
      </c>
      <c r="H324" s="59">
        <v>11</v>
      </c>
      <c r="I324" s="46">
        <f t="shared" si="45"/>
        <v>17</v>
      </c>
      <c r="J324" s="46">
        <f t="shared" si="45"/>
        <v>321</v>
      </c>
      <c r="K324" s="119">
        <v>17.8</v>
      </c>
      <c r="L324" s="119">
        <v>-0.2</v>
      </c>
      <c r="M324" s="54">
        <f t="shared" si="38"/>
        <v>8.8000000000000007</v>
      </c>
      <c r="N324" s="36">
        <v>75</v>
      </c>
      <c r="O324" s="55">
        <f t="shared" si="39"/>
        <v>14.3314258993459</v>
      </c>
      <c r="P324" s="56">
        <f t="shared" si="40"/>
        <v>20.637253295058095</v>
      </c>
      <c r="Q324" s="120">
        <v>9.7284945</v>
      </c>
      <c r="R324" s="11">
        <f t="shared" si="41"/>
        <v>1.5177326984505002</v>
      </c>
      <c r="S324" s="35">
        <f t="shared" ref="S324:S368" si="46">0.31*(IF(N324&gt;50,1,(1+(50-N324)/70)))*(P324+2.09)*((M324/(M324+15)))</f>
        <v>2.6050397894503567</v>
      </c>
      <c r="AF324" s="34"/>
    </row>
    <row r="325" spans="7:32" ht="18.5" x14ac:dyDescent="0.45">
      <c r="G325" s="59">
        <v>2008</v>
      </c>
      <c r="H325" s="59">
        <v>11</v>
      </c>
      <c r="I325" s="46">
        <f t="shared" ref="I325:J340" si="47">I324+1</f>
        <v>18</v>
      </c>
      <c r="J325" s="46">
        <f t="shared" si="47"/>
        <v>322</v>
      </c>
      <c r="K325" s="119">
        <v>17.399999999999999</v>
      </c>
      <c r="L325" s="119">
        <v>-0.6</v>
      </c>
      <c r="M325" s="54">
        <f t="shared" ref="M325:M368" si="48">(K325+L325)/2</f>
        <v>8.3999999999999986</v>
      </c>
      <c r="N325" s="36">
        <v>62.5</v>
      </c>
      <c r="O325" s="55">
        <f t="shared" ref="O325:O368" si="49">((Q325)/(0.16*(K325-(L325))^0.5))</f>
        <v>12.878854003802127</v>
      </c>
      <c r="P325" s="56">
        <f>0.16*((K325-L325)^1/2)*O325</f>
        <v>18.545549765475062</v>
      </c>
      <c r="Q325" s="120">
        <v>8.7424560000000007</v>
      </c>
      <c r="R325" s="11">
        <f t="shared" ref="R325:R368" si="50">0.0023*0.408*O325*(K325-L325)^0.5*(M325+17.8)</f>
        <v>1.343392016328</v>
      </c>
      <c r="S325" s="35">
        <f t="shared" si="46"/>
        <v>2.296366307234917</v>
      </c>
      <c r="AF325" s="34"/>
    </row>
    <row r="326" spans="7:32" ht="18.5" x14ac:dyDescent="0.45">
      <c r="G326" s="59">
        <v>2008</v>
      </c>
      <c r="H326" s="59">
        <v>11</v>
      </c>
      <c r="I326" s="46">
        <f t="shared" si="47"/>
        <v>19</v>
      </c>
      <c r="J326" s="46">
        <f t="shared" si="47"/>
        <v>323</v>
      </c>
      <c r="K326" s="119">
        <v>17.899999999999999</v>
      </c>
      <c r="L326" s="119">
        <v>-0.4</v>
      </c>
      <c r="M326" s="54">
        <f t="shared" si="48"/>
        <v>8.75</v>
      </c>
      <c r="N326" s="36">
        <v>60</v>
      </c>
      <c r="O326" s="55">
        <f t="shared" si="49"/>
        <v>7.0470915326006986</v>
      </c>
      <c r="P326" s="56">
        <f t="shared" ref="P326:P368" si="51">0.16*((K326-L326)^1/2)*O326</f>
        <v>10.316942003727421</v>
      </c>
      <c r="Q326" s="120">
        <v>4.8234240000000002</v>
      </c>
      <c r="R326" s="11">
        <f t="shared" si="50"/>
        <v>0.75108308572799987</v>
      </c>
      <c r="S326" s="35">
        <f t="shared" si="46"/>
        <v>1.4170033762151844</v>
      </c>
      <c r="AF326" s="34"/>
    </row>
    <row r="327" spans="7:32" ht="18.5" x14ac:dyDescent="0.45">
      <c r="G327" s="59">
        <v>2008</v>
      </c>
      <c r="H327" s="59">
        <v>11</v>
      </c>
      <c r="I327" s="46">
        <f t="shared" si="47"/>
        <v>20</v>
      </c>
      <c r="J327" s="46">
        <f t="shared" si="47"/>
        <v>324</v>
      </c>
      <c r="K327" s="119">
        <v>15.6</v>
      </c>
      <c r="L327" s="119">
        <v>3.7</v>
      </c>
      <c r="M327" s="54">
        <f t="shared" si="48"/>
        <v>9.65</v>
      </c>
      <c r="N327" s="36">
        <v>54.5</v>
      </c>
      <c r="O327" s="55">
        <f t="shared" si="49"/>
        <v>11.504080504058654</v>
      </c>
      <c r="P327" s="56">
        <f t="shared" si="51"/>
        <v>10.951884639863838</v>
      </c>
      <c r="Q327" s="120">
        <v>6.3495854999999999</v>
      </c>
      <c r="R327" s="11">
        <f t="shared" si="50"/>
        <v>1.0222467553833749</v>
      </c>
      <c r="S327" s="35">
        <f t="shared" si="46"/>
        <v>1.5827504219128876</v>
      </c>
      <c r="AF327" s="34"/>
    </row>
    <row r="328" spans="7:32" ht="18.5" x14ac:dyDescent="0.45">
      <c r="G328" s="59">
        <v>2008</v>
      </c>
      <c r="H328" s="59">
        <v>11</v>
      </c>
      <c r="I328" s="46">
        <f t="shared" si="47"/>
        <v>21</v>
      </c>
      <c r="J328" s="46">
        <f t="shared" si="47"/>
        <v>325</v>
      </c>
      <c r="K328" s="119">
        <v>15.4</v>
      </c>
      <c r="L328" s="119">
        <v>9.8000000000000007</v>
      </c>
      <c r="M328" s="54">
        <f t="shared" si="48"/>
        <v>12.600000000000001</v>
      </c>
      <c r="N328" s="36">
        <v>59.5</v>
      </c>
      <c r="O328" s="55">
        <f t="shared" si="49"/>
        <v>15.19412508715426</v>
      </c>
      <c r="P328" s="56">
        <f t="shared" si="51"/>
        <v>6.8069680390451079</v>
      </c>
      <c r="Q328" s="120">
        <v>5.7529380000000003</v>
      </c>
      <c r="R328" s="11">
        <f t="shared" si="50"/>
        <v>1.025725833648</v>
      </c>
      <c r="S328" s="35">
        <f t="shared" si="46"/>
        <v>1.2591143898735577</v>
      </c>
      <c r="AF328" s="34"/>
    </row>
    <row r="329" spans="7:32" ht="18.5" x14ac:dyDescent="0.45">
      <c r="G329" s="59">
        <v>2008</v>
      </c>
      <c r="H329" s="59">
        <v>11</v>
      </c>
      <c r="I329" s="46">
        <f t="shared" si="47"/>
        <v>22</v>
      </c>
      <c r="J329" s="46">
        <f t="shared" si="47"/>
        <v>326</v>
      </c>
      <c r="K329" s="119">
        <v>13.8</v>
      </c>
      <c r="L329" s="119">
        <v>6.8</v>
      </c>
      <c r="M329" s="54">
        <f t="shared" si="48"/>
        <v>10.3</v>
      </c>
      <c r="N329" s="36">
        <v>52</v>
      </c>
      <c r="O329" s="55">
        <f t="shared" si="49"/>
        <v>16.913366843232968</v>
      </c>
      <c r="P329" s="56">
        <f t="shared" si="51"/>
        <v>9.4714854322104625</v>
      </c>
      <c r="Q329" s="120">
        <v>7.15977</v>
      </c>
      <c r="R329" s="11">
        <f t="shared" si="50"/>
        <v>1.179976634505</v>
      </c>
      <c r="S329" s="35">
        <f t="shared" si="46"/>
        <v>1.4591234381441902</v>
      </c>
      <c r="AF329" s="34"/>
    </row>
    <row r="330" spans="7:32" ht="18.5" x14ac:dyDescent="0.45">
      <c r="G330" s="59">
        <v>2008</v>
      </c>
      <c r="H330" s="59">
        <v>11</v>
      </c>
      <c r="I330" s="46">
        <f t="shared" si="47"/>
        <v>23</v>
      </c>
      <c r="J330" s="46">
        <f t="shared" si="47"/>
        <v>327</v>
      </c>
      <c r="K330" s="119">
        <v>14.7</v>
      </c>
      <c r="L330" s="119">
        <v>7.6</v>
      </c>
      <c r="M330" s="54">
        <f t="shared" si="48"/>
        <v>11.149999999999999</v>
      </c>
      <c r="N330" s="36">
        <v>53</v>
      </c>
      <c r="O330" s="55">
        <f t="shared" si="49"/>
        <v>9.4870443383696177</v>
      </c>
      <c r="P330" s="56">
        <f t="shared" si="51"/>
        <v>5.3886411841939426</v>
      </c>
      <c r="Q330" s="120">
        <v>4.0446419999999996</v>
      </c>
      <c r="R330" s="11">
        <f t="shared" si="50"/>
        <v>0.68674684330349989</v>
      </c>
      <c r="S330" s="35">
        <f t="shared" si="46"/>
        <v>0.98852478979603675</v>
      </c>
      <c r="AF330" s="34"/>
    </row>
    <row r="331" spans="7:32" ht="18.5" x14ac:dyDescent="0.45">
      <c r="G331" s="59">
        <v>2008</v>
      </c>
      <c r="H331" s="59">
        <v>11</v>
      </c>
      <c r="I331" s="46">
        <f t="shared" si="47"/>
        <v>24</v>
      </c>
      <c r="J331" s="46">
        <f t="shared" si="47"/>
        <v>328</v>
      </c>
      <c r="K331" s="119">
        <v>17.8</v>
      </c>
      <c r="L331" s="119">
        <v>10.5</v>
      </c>
      <c r="M331" s="54">
        <f t="shared" si="48"/>
        <v>14.15</v>
      </c>
      <c r="N331" s="36">
        <v>61.5</v>
      </c>
      <c r="O331" s="55">
        <f t="shared" si="49"/>
        <v>17.521049437609836</v>
      </c>
      <c r="P331" s="56">
        <f t="shared" si="51"/>
        <v>10.232292871564146</v>
      </c>
      <c r="Q331" s="120">
        <v>7.5742829999999994</v>
      </c>
      <c r="R331" s="11">
        <f t="shared" si="50"/>
        <v>1.41932027495025</v>
      </c>
      <c r="S331" s="35">
        <f t="shared" si="46"/>
        <v>1.8542620130743097</v>
      </c>
      <c r="AF331" s="34"/>
    </row>
    <row r="332" spans="7:32" ht="18.5" x14ac:dyDescent="0.45">
      <c r="G332" s="59">
        <v>2008</v>
      </c>
      <c r="H332" s="59">
        <v>11</v>
      </c>
      <c r="I332" s="46">
        <f t="shared" si="47"/>
        <v>25</v>
      </c>
      <c r="J332" s="46">
        <f t="shared" si="47"/>
        <v>329</v>
      </c>
      <c r="K332" s="119">
        <v>18.3</v>
      </c>
      <c r="L332" s="119">
        <v>7.6</v>
      </c>
      <c r="M332" s="54">
        <f t="shared" si="48"/>
        <v>12.95</v>
      </c>
      <c r="N332" s="36">
        <v>66</v>
      </c>
      <c r="O332" s="55">
        <f t="shared" si="49"/>
        <v>12.57603192260113</v>
      </c>
      <c r="P332" s="56">
        <f t="shared" si="51"/>
        <v>10.765083325746568</v>
      </c>
      <c r="Q332" s="120">
        <v>6.5819639999999993</v>
      </c>
      <c r="R332" s="11">
        <f t="shared" si="50"/>
        <v>1.1870489799449999</v>
      </c>
      <c r="S332" s="35">
        <f t="shared" si="46"/>
        <v>1.8463947052311127</v>
      </c>
      <c r="AF332" s="34"/>
    </row>
    <row r="333" spans="7:32" ht="18.5" x14ac:dyDescent="0.45">
      <c r="G333" s="59">
        <v>2008</v>
      </c>
      <c r="H333" s="59">
        <v>11</v>
      </c>
      <c r="I333" s="46">
        <f t="shared" si="47"/>
        <v>26</v>
      </c>
      <c r="J333" s="46">
        <f t="shared" si="47"/>
        <v>330</v>
      </c>
      <c r="K333" s="119">
        <v>17.8</v>
      </c>
      <c r="L333" s="119">
        <v>4.5999999999999996</v>
      </c>
      <c r="M333" s="54">
        <f t="shared" si="48"/>
        <v>11.2</v>
      </c>
      <c r="N333" s="36">
        <v>59.5</v>
      </c>
      <c r="O333" s="55">
        <f t="shared" si="49"/>
        <v>14.888004426930117</v>
      </c>
      <c r="P333" s="56">
        <f t="shared" si="51"/>
        <v>15.721732674838204</v>
      </c>
      <c r="Q333" s="120">
        <v>8.6545289999999984</v>
      </c>
      <c r="R333" s="11">
        <f t="shared" si="50"/>
        <v>1.4720055649649999</v>
      </c>
      <c r="S333" s="35">
        <f t="shared" si="46"/>
        <v>2.3603944979785587</v>
      </c>
    </row>
    <row r="334" spans="7:32" ht="18.5" x14ac:dyDescent="0.45">
      <c r="G334" s="59">
        <v>2008</v>
      </c>
      <c r="H334" s="59">
        <v>11</v>
      </c>
      <c r="I334" s="46">
        <f t="shared" si="47"/>
        <v>27</v>
      </c>
      <c r="J334" s="46">
        <f t="shared" si="47"/>
        <v>331</v>
      </c>
      <c r="K334" s="119">
        <v>17.3</v>
      </c>
      <c r="L334" s="119">
        <v>2.6</v>
      </c>
      <c r="M334" s="54">
        <f t="shared" si="48"/>
        <v>9.9500000000000011</v>
      </c>
      <c r="N334" s="36">
        <v>61.5</v>
      </c>
      <c r="O334" s="55">
        <f t="shared" si="49"/>
        <v>16.647005045954177</v>
      </c>
      <c r="P334" s="56">
        <f t="shared" si="51"/>
        <v>19.576877934042116</v>
      </c>
      <c r="Q334" s="120">
        <v>10.212092999999999</v>
      </c>
      <c r="R334" s="11">
        <f t="shared" si="50"/>
        <v>1.6620564310987498</v>
      </c>
      <c r="S334" s="35">
        <f t="shared" si="46"/>
        <v>2.6786166327676515</v>
      </c>
    </row>
    <row r="335" spans="7:32" ht="18.5" x14ac:dyDescent="0.45">
      <c r="G335" s="59">
        <v>2008</v>
      </c>
      <c r="H335" s="59">
        <v>11</v>
      </c>
      <c r="I335" s="46">
        <f t="shared" si="47"/>
        <v>28</v>
      </c>
      <c r="J335" s="46">
        <f t="shared" si="47"/>
        <v>332</v>
      </c>
      <c r="K335" s="119">
        <v>16.8</v>
      </c>
      <c r="L335" s="119">
        <v>1.2</v>
      </c>
      <c r="M335" s="54">
        <f t="shared" si="48"/>
        <v>9</v>
      </c>
      <c r="N335" s="36">
        <v>57.5</v>
      </c>
      <c r="O335" s="55">
        <f t="shared" si="49"/>
        <v>2.0075358409120803</v>
      </c>
      <c r="P335" s="56">
        <f t="shared" si="51"/>
        <v>2.5054047294582764</v>
      </c>
      <c r="Q335" s="120">
        <v>1.268661</v>
      </c>
      <c r="R335" s="11">
        <f t="shared" si="50"/>
        <v>0.19941067330199996</v>
      </c>
      <c r="S335" s="35">
        <f t="shared" si="46"/>
        <v>0.5342157997995246</v>
      </c>
    </row>
    <row r="336" spans="7:32" ht="18.5" x14ac:dyDescent="0.45">
      <c r="G336" s="59">
        <v>2008</v>
      </c>
      <c r="H336" s="59">
        <v>11</v>
      </c>
      <c r="I336" s="46">
        <f t="shared" si="47"/>
        <v>29</v>
      </c>
      <c r="J336" s="46">
        <f t="shared" si="47"/>
        <v>333</v>
      </c>
      <c r="K336" s="119">
        <v>17</v>
      </c>
      <c r="L336" s="119">
        <v>5.8</v>
      </c>
      <c r="M336" s="54">
        <f t="shared" si="48"/>
        <v>11.4</v>
      </c>
      <c r="N336" s="36">
        <v>38</v>
      </c>
      <c r="O336" s="55">
        <f t="shared" si="49"/>
        <v>9.9932055552309507</v>
      </c>
      <c r="P336" s="56">
        <f t="shared" si="51"/>
        <v>8.9539121774869308</v>
      </c>
      <c r="Q336" s="120">
        <v>5.3509859999999998</v>
      </c>
      <c r="R336" s="51">
        <f t="shared" si="50"/>
        <v>0.91639916038799973</v>
      </c>
      <c r="S336" s="50">
        <f t="shared" si="46"/>
        <v>1.7318145141177401</v>
      </c>
    </row>
    <row r="337" spans="7:19" ht="18.5" x14ac:dyDescent="0.45">
      <c r="G337" s="59">
        <v>2008</v>
      </c>
      <c r="H337" s="60">
        <v>11</v>
      </c>
      <c r="I337" s="60">
        <f t="shared" si="47"/>
        <v>30</v>
      </c>
      <c r="J337" s="46">
        <f t="shared" si="47"/>
        <v>334</v>
      </c>
      <c r="K337" s="119">
        <v>10.6</v>
      </c>
      <c r="L337" s="119">
        <v>4.5999999999999996</v>
      </c>
      <c r="M337" s="54">
        <f t="shared" si="48"/>
        <v>7.6</v>
      </c>
      <c r="N337" s="36">
        <v>46.5</v>
      </c>
      <c r="O337" s="55">
        <f t="shared" si="49"/>
        <v>19.422325666056562</v>
      </c>
      <c r="P337" s="56">
        <f t="shared" si="51"/>
        <v>9.3227163197071494</v>
      </c>
      <c r="Q337" s="120">
        <v>7.6119659999999998</v>
      </c>
      <c r="R337" s="49">
        <f t="shared" si="50"/>
        <v>1.1339621869859997</v>
      </c>
      <c r="S337" s="48">
        <f t="shared" si="46"/>
        <v>1.2492379483049356</v>
      </c>
    </row>
    <row r="338" spans="7:19" ht="18.5" x14ac:dyDescent="0.45">
      <c r="G338" s="59">
        <v>2008</v>
      </c>
      <c r="H338" s="59">
        <v>12</v>
      </c>
      <c r="I338" s="46">
        <v>1</v>
      </c>
      <c r="J338" s="46">
        <f t="shared" si="47"/>
        <v>335</v>
      </c>
      <c r="K338" s="119">
        <v>12.1</v>
      </c>
      <c r="L338" s="119">
        <v>1.2</v>
      </c>
      <c r="M338" s="54">
        <f t="shared" si="48"/>
        <v>6.6499999999999995</v>
      </c>
      <c r="N338" s="36">
        <v>37.5</v>
      </c>
      <c r="O338" s="55">
        <f t="shared" si="49"/>
        <v>19.712672853754196</v>
      </c>
      <c r="P338" s="56">
        <f t="shared" si="51"/>
        <v>17.189450728473659</v>
      </c>
      <c r="Q338" s="120">
        <v>10.413068999999998</v>
      </c>
      <c r="R338" s="11">
        <f t="shared" si="50"/>
        <v>1.4932262847982496</v>
      </c>
      <c r="S338" s="35">
        <f t="shared" si="46"/>
        <v>2.163595172109368</v>
      </c>
    </row>
    <row r="339" spans="7:19" ht="18.5" x14ac:dyDescent="0.45">
      <c r="G339" s="59">
        <v>2008</v>
      </c>
      <c r="H339" s="59">
        <v>12</v>
      </c>
      <c r="I339" s="46">
        <f t="shared" ref="I339:J354" si="52">I338+1</f>
        <v>2</v>
      </c>
      <c r="J339" s="46">
        <f t="shared" si="47"/>
        <v>336</v>
      </c>
      <c r="K339" s="119">
        <v>9.6</v>
      </c>
      <c r="L339" s="119">
        <v>1.4</v>
      </c>
      <c r="M339" s="54">
        <f t="shared" si="48"/>
        <v>5.5</v>
      </c>
      <c r="N339" s="36">
        <v>46.5</v>
      </c>
      <c r="O339" s="55">
        <f t="shared" si="49"/>
        <v>18.012030609285056</v>
      </c>
      <c r="P339" s="56">
        <f t="shared" si="51"/>
        <v>11.815892079690995</v>
      </c>
      <c r="Q339" s="120">
        <v>8.2525769999999987</v>
      </c>
      <c r="R339" s="11">
        <f t="shared" si="50"/>
        <v>1.1277517836464999</v>
      </c>
      <c r="S339" s="35">
        <f t="shared" si="46"/>
        <v>1.2143913802764295</v>
      </c>
    </row>
    <row r="340" spans="7:19" ht="18.5" x14ac:dyDescent="0.45">
      <c r="G340" s="59">
        <v>2008</v>
      </c>
      <c r="H340" s="59">
        <v>12</v>
      </c>
      <c r="I340" s="46">
        <f t="shared" si="52"/>
        <v>3</v>
      </c>
      <c r="J340" s="46">
        <f t="shared" si="47"/>
        <v>337</v>
      </c>
      <c r="K340" s="119">
        <v>7.4</v>
      </c>
      <c r="L340" s="119">
        <v>2.2000000000000002</v>
      </c>
      <c r="M340" s="54">
        <f t="shared" si="48"/>
        <v>4.8000000000000007</v>
      </c>
      <c r="N340" s="36">
        <v>37.5</v>
      </c>
      <c r="O340" s="55">
        <f t="shared" si="49"/>
        <v>22.584287850056967</v>
      </c>
      <c r="P340" s="56">
        <f t="shared" si="51"/>
        <v>9.3950637456236983</v>
      </c>
      <c r="Q340" s="120">
        <v>8.2400160000000007</v>
      </c>
      <c r="R340" s="11">
        <f t="shared" si="50"/>
        <v>1.0922058807840003</v>
      </c>
      <c r="S340" s="35">
        <f t="shared" si="46"/>
        <v>1.0172485031838134</v>
      </c>
    </row>
    <row r="341" spans="7:19" ht="18.5" x14ac:dyDescent="0.45">
      <c r="G341" s="59">
        <v>2008</v>
      </c>
      <c r="H341" s="59">
        <v>12</v>
      </c>
      <c r="I341" s="46">
        <f t="shared" si="52"/>
        <v>4</v>
      </c>
      <c r="J341" s="46">
        <f t="shared" si="52"/>
        <v>338</v>
      </c>
      <c r="K341" s="119">
        <v>5.8</v>
      </c>
      <c r="L341" s="119">
        <v>1.8</v>
      </c>
      <c r="M341" s="54">
        <f t="shared" si="48"/>
        <v>3.8</v>
      </c>
      <c r="N341" s="36">
        <v>50.5</v>
      </c>
      <c r="O341" s="55">
        <f t="shared" si="49"/>
        <v>24.729468749999999</v>
      </c>
      <c r="P341" s="56">
        <f t="shared" si="51"/>
        <v>7.91343</v>
      </c>
      <c r="Q341" s="120">
        <v>7.91343</v>
      </c>
      <c r="R341" s="11">
        <f t="shared" si="50"/>
        <v>1.0025049661200001</v>
      </c>
      <c r="S341" s="35">
        <f t="shared" si="46"/>
        <v>0.62681066702127652</v>
      </c>
    </row>
    <row r="342" spans="7:19" ht="18.5" x14ac:dyDescent="0.45">
      <c r="G342" s="59">
        <v>2008</v>
      </c>
      <c r="H342" s="59">
        <v>12</v>
      </c>
      <c r="I342" s="46">
        <f t="shared" si="52"/>
        <v>5</v>
      </c>
      <c r="J342" s="46">
        <f t="shared" si="52"/>
        <v>339</v>
      </c>
      <c r="K342" s="119">
        <v>6</v>
      </c>
      <c r="L342" s="119">
        <v>0.2</v>
      </c>
      <c r="M342" s="54">
        <f t="shared" si="48"/>
        <v>3.1</v>
      </c>
      <c r="N342" s="36">
        <v>54.5</v>
      </c>
      <c r="O342" s="55">
        <f t="shared" si="49"/>
        <v>20.797489556828879</v>
      </c>
      <c r="P342" s="56">
        <f t="shared" si="51"/>
        <v>9.6500351543685987</v>
      </c>
      <c r="Q342" s="120">
        <v>8.0139180000000003</v>
      </c>
      <c r="R342" s="11">
        <f t="shared" si="50"/>
        <v>0.98233404756300002</v>
      </c>
      <c r="S342" s="35">
        <f t="shared" si="46"/>
        <v>0.62332451841702885</v>
      </c>
    </row>
    <row r="343" spans="7:19" ht="18.5" x14ac:dyDescent="0.45">
      <c r="G343" s="59">
        <v>2008</v>
      </c>
      <c r="H343" s="59">
        <v>12</v>
      </c>
      <c r="I343" s="46">
        <f t="shared" si="52"/>
        <v>6</v>
      </c>
      <c r="J343" s="46">
        <f t="shared" si="52"/>
        <v>340</v>
      </c>
      <c r="K343" s="119">
        <v>4.3</v>
      </c>
      <c r="L343" s="119">
        <v>-0.2</v>
      </c>
      <c r="M343" s="54">
        <f t="shared" si="48"/>
        <v>2.0499999999999998</v>
      </c>
      <c r="N343" s="36">
        <v>78.5</v>
      </c>
      <c r="O343" s="55">
        <f t="shared" si="49"/>
        <v>20.650576247475819</v>
      </c>
      <c r="P343" s="56">
        <f t="shared" si="51"/>
        <v>7.4342074490912946</v>
      </c>
      <c r="Q343" s="120">
        <v>7.0090379999999994</v>
      </c>
      <c r="R343" s="11">
        <f t="shared" si="50"/>
        <v>0.81599395621949988</v>
      </c>
      <c r="S343" s="35">
        <f t="shared" si="46"/>
        <v>0.35499318673885732</v>
      </c>
    </row>
    <row r="344" spans="7:19" ht="18.5" x14ac:dyDescent="0.45">
      <c r="G344" s="59">
        <v>2008</v>
      </c>
      <c r="H344" s="59">
        <v>12</v>
      </c>
      <c r="I344" s="46">
        <f t="shared" si="52"/>
        <v>7</v>
      </c>
      <c r="J344" s="46">
        <f t="shared" si="52"/>
        <v>341</v>
      </c>
      <c r="K344" s="119">
        <v>3.4</v>
      </c>
      <c r="L344" s="119">
        <v>-0.5</v>
      </c>
      <c r="M344" s="54">
        <f t="shared" si="48"/>
        <v>1.45</v>
      </c>
      <c r="N344" s="36">
        <v>52</v>
      </c>
      <c r="O344" s="55">
        <f t="shared" si="49"/>
        <v>21.148694403271818</v>
      </c>
      <c r="P344" s="56">
        <f t="shared" si="51"/>
        <v>6.5983926538208078</v>
      </c>
      <c r="Q344" s="120">
        <v>6.6824519999999996</v>
      </c>
      <c r="R344" s="11">
        <f t="shared" si="50"/>
        <v>0.75445718386499994</v>
      </c>
      <c r="S344" s="35">
        <f t="shared" si="46"/>
        <v>0.23741230990227677</v>
      </c>
    </row>
    <row r="345" spans="7:19" ht="18.5" x14ac:dyDescent="0.45">
      <c r="G345" s="59">
        <v>2008</v>
      </c>
      <c r="H345" s="59">
        <v>12</v>
      </c>
      <c r="I345" s="46">
        <f t="shared" si="52"/>
        <v>8</v>
      </c>
      <c r="J345" s="46">
        <f t="shared" si="52"/>
        <v>342</v>
      </c>
      <c r="K345" s="119">
        <v>3.4</v>
      </c>
      <c r="L345" s="119">
        <v>0.6</v>
      </c>
      <c r="M345" s="54">
        <f t="shared" si="48"/>
        <v>2</v>
      </c>
      <c r="N345" s="36">
        <v>48</v>
      </c>
      <c r="O345" s="55">
        <f t="shared" si="49"/>
        <v>26.460882315259418</v>
      </c>
      <c r="P345" s="56">
        <f t="shared" si="51"/>
        <v>5.9272376386181094</v>
      </c>
      <c r="Q345" s="120">
        <v>7.0844039999999993</v>
      </c>
      <c r="R345" s="11">
        <f t="shared" si="50"/>
        <v>0.82269058330799971</v>
      </c>
      <c r="S345" s="35">
        <f t="shared" si="46"/>
        <v>0.30074746906547256</v>
      </c>
    </row>
    <row r="346" spans="7:19" ht="18.5" x14ac:dyDescent="0.45">
      <c r="G346" s="59">
        <v>2008</v>
      </c>
      <c r="H346" s="59">
        <v>12</v>
      </c>
      <c r="I346" s="46">
        <f t="shared" si="52"/>
        <v>9</v>
      </c>
      <c r="J346" s="46">
        <f t="shared" si="52"/>
        <v>343</v>
      </c>
      <c r="K346" s="119">
        <v>7.8</v>
      </c>
      <c r="L346" s="119">
        <v>0.8</v>
      </c>
      <c r="M346" s="54">
        <f t="shared" si="48"/>
        <v>4.3</v>
      </c>
      <c r="N346" s="36">
        <v>56.5</v>
      </c>
      <c r="O346" s="55">
        <f t="shared" si="49"/>
        <v>1.3352658034131288</v>
      </c>
      <c r="P346" s="56">
        <f t="shared" si="51"/>
        <v>0.74774884991135226</v>
      </c>
      <c r="Q346" s="120">
        <v>0.565245</v>
      </c>
      <c r="R346" s="11">
        <f t="shared" si="50"/>
        <v>7.3265078542499987E-2</v>
      </c>
      <c r="S346" s="35">
        <f t="shared" si="46"/>
        <v>0.19599581434879959</v>
      </c>
    </row>
    <row r="347" spans="7:19" ht="18.5" x14ac:dyDescent="0.45">
      <c r="G347" s="59">
        <v>2008</v>
      </c>
      <c r="H347" s="59">
        <v>12</v>
      </c>
      <c r="I347" s="46">
        <f t="shared" si="52"/>
        <v>10</v>
      </c>
      <c r="J347" s="46">
        <f t="shared" si="52"/>
        <v>344</v>
      </c>
      <c r="K347" s="119">
        <v>11.4</v>
      </c>
      <c r="L347" s="119">
        <v>0.6</v>
      </c>
      <c r="M347" s="54">
        <f t="shared" si="48"/>
        <v>6</v>
      </c>
      <c r="N347" s="36">
        <v>78</v>
      </c>
      <c r="O347" s="55">
        <f t="shared" si="49"/>
        <v>14.57210158799187</v>
      </c>
      <c r="P347" s="56">
        <f t="shared" si="51"/>
        <v>12.590295772024977</v>
      </c>
      <c r="Q347" s="120">
        <v>7.66221</v>
      </c>
      <c r="R347" s="11">
        <f t="shared" si="50"/>
        <v>1.0695449072700001</v>
      </c>
      <c r="S347" s="35">
        <f t="shared" si="46"/>
        <v>1.3002547683793548</v>
      </c>
    </row>
    <row r="348" spans="7:19" ht="18.5" x14ac:dyDescent="0.45">
      <c r="G348" s="59">
        <v>2008</v>
      </c>
      <c r="H348" s="59">
        <v>12</v>
      </c>
      <c r="I348" s="46">
        <f t="shared" si="52"/>
        <v>11</v>
      </c>
      <c r="J348" s="46">
        <f t="shared" si="52"/>
        <v>345</v>
      </c>
      <c r="K348" s="119">
        <v>10</v>
      </c>
      <c r="L348" s="119">
        <v>1.5</v>
      </c>
      <c r="M348" s="54">
        <f t="shared" si="48"/>
        <v>5.75</v>
      </c>
      <c r="N348" s="36">
        <v>49.5</v>
      </c>
      <c r="O348" s="55">
        <f t="shared" si="49"/>
        <v>17.556678882996685</v>
      </c>
      <c r="P348" s="56">
        <f t="shared" si="51"/>
        <v>11.938541640437746</v>
      </c>
      <c r="Q348" s="120">
        <v>8.1897719999999996</v>
      </c>
      <c r="R348" s="11">
        <f t="shared" si="50"/>
        <v>1.131177450969</v>
      </c>
      <c r="S348" s="35">
        <f t="shared" si="46"/>
        <v>1.2137103070035524</v>
      </c>
    </row>
    <row r="349" spans="7:19" ht="18.5" x14ac:dyDescent="0.45">
      <c r="G349" s="59">
        <v>2008</v>
      </c>
      <c r="H349" s="59">
        <v>12</v>
      </c>
      <c r="I349" s="46">
        <f t="shared" si="52"/>
        <v>12</v>
      </c>
      <c r="J349" s="46">
        <f t="shared" si="52"/>
        <v>346</v>
      </c>
      <c r="K349" s="119">
        <v>8</v>
      </c>
      <c r="L349" s="119">
        <v>-2.2999999999999998</v>
      </c>
      <c r="M349" s="54">
        <f t="shared" si="48"/>
        <v>2.85</v>
      </c>
      <c r="N349" s="36">
        <v>58</v>
      </c>
      <c r="O349" s="55">
        <f t="shared" si="49"/>
        <v>16.144684266038176</v>
      </c>
      <c r="P349" s="56">
        <f t="shared" si="51"/>
        <v>13.303219835215458</v>
      </c>
      <c r="Q349" s="120">
        <v>8.29026</v>
      </c>
      <c r="R349" s="11">
        <f t="shared" si="50"/>
        <v>1.0040520416850001</v>
      </c>
      <c r="S349" s="35">
        <f t="shared" si="46"/>
        <v>0.76189970444889954</v>
      </c>
    </row>
    <row r="350" spans="7:19" ht="18.5" x14ac:dyDescent="0.45">
      <c r="G350" s="59">
        <v>2008</v>
      </c>
      <c r="H350" s="59">
        <v>12</v>
      </c>
      <c r="I350" s="46">
        <f t="shared" si="52"/>
        <v>13</v>
      </c>
      <c r="J350" s="46">
        <f t="shared" si="52"/>
        <v>347</v>
      </c>
      <c r="K350" s="119">
        <v>6.6</v>
      </c>
      <c r="L350" s="119">
        <v>-5</v>
      </c>
      <c r="M350" s="54">
        <f t="shared" si="48"/>
        <v>0.79999999999999982</v>
      </c>
      <c r="N350" s="36">
        <v>59</v>
      </c>
      <c r="O350" s="55">
        <f t="shared" si="49"/>
        <v>13.599634920691477</v>
      </c>
      <c r="P350" s="56">
        <f t="shared" si="51"/>
        <v>12.620461206401689</v>
      </c>
      <c r="Q350" s="120">
        <v>7.41099</v>
      </c>
      <c r="R350" s="11">
        <f t="shared" si="50"/>
        <v>0.80845748810999996</v>
      </c>
      <c r="S350" s="35">
        <f t="shared" si="46"/>
        <v>0.23089837842959607</v>
      </c>
    </row>
    <row r="351" spans="7:19" ht="18.5" x14ac:dyDescent="0.45">
      <c r="G351" s="59">
        <v>2008</v>
      </c>
      <c r="H351" s="59">
        <v>12</v>
      </c>
      <c r="I351" s="46">
        <f t="shared" si="52"/>
        <v>14</v>
      </c>
      <c r="J351" s="46">
        <f t="shared" si="52"/>
        <v>348</v>
      </c>
      <c r="K351" s="119">
        <v>7.2</v>
      </c>
      <c r="L351" s="119">
        <v>-6.6</v>
      </c>
      <c r="M351" s="54">
        <f t="shared" si="48"/>
        <v>0.30000000000000027</v>
      </c>
      <c r="N351" s="36">
        <v>51.5</v>
      </c>
      <c r="O351" s="55">
        <f t="shared" si="49"/>
        <v>13.20823256201683</v>
      </c>
      <c r="P351" s="56">
        <f t="shared" si="51"/>
        <v>14.581888748466582</v>
      </c>
      <c r="Q351" s="120">
        <v>7.850625</v>
      </c>
      <c r="R351" s="11">
        <f t="shared" si="50"/>
        <v>0.83339487281249991</v>
      </c>
      <c r="S351" s="35">
        <f t="shared" si="46"/>
        <v>0.10133893160832637</v>
      </c>
    </row>
    <row r="352" spans="7:19" ht="18.5" x14ac:dyDescent="0.45">
      <c r="G352" s="59">
        <v>2008</v>
      </c>
      <c r="H352" s="59">
        <v>12</v>
      </c>
      <c r="I352" s="46">
        <f t="shared" si="52"/>
        <v>15</v>
      </c>
      <c r="J352" s="46">
        <f t="shared" si="52"/>
        <v>349</v>
      </c>
      <c r="K352" s="119">
        <v>6.2</v>
      </c>
      <c r="L352" s="119">
        <v>-6.2</v>
      </c>
      <c r="M352" s="54">
        <f t="shared" si="48"/>
        <v>0</v>
      </c>
      <c r="N352" s="36">
        <v>68.5</v>
      </c>
      <c r="O352" s="55">
        <f t="shared" si="49"/>
        <v>11.905143851212253</v>
      </c>
      <c r="P352" s="56">
        <f t="shared" si="51"/>
        <v>11.809902700402557</v>
      </c>
      <c r="Q352" s="120">
        <v>6.7075739999999993</v>
      </c>
      <c r="R352" s="11">
        <f t="shared" si="50"/>
        <v>0.70025060287799989</v>
      </c>
      <c r="S352" s="35">
        <f t="shared" si="46"/>
        <v>0</v>
      </c>
    </row>
    <row r="353" spans="7:19" ht="18.5" x14ac:dyDescent="0.45">
      <c r="G353" s="59">
        <v>2008</v>
      </c>
      <c r="H353" s="59">
        <v>12</v>
      </c>
      <c r="I353" s="46">
        <f t="shared" si="52"/>
        <v>16</v>
      </c>
      <c r="J353" s="46">
        <f t="shared" si="52"/>
        <v>350</v>
      </c>
      <c r="K353" s="119">
        <v>6.4</v>
      </c>
      <c r="L353" s="119">
        <v>-6.4</v>
      </c>
      <c r="M353" s="54">
        <f t="shared" si="48"/>
        <v>0</v>
      </c>
      <c r="N353" s="36">
        <v>55.5</v>
      </c>
      <c r="O353" s="55">
        <f t="shared" si="49"/>
        <v>12.02485384861361</v>
      </c>
      <c r="P353" s="56">
        <f t="shared" si="51"/>
        <v>12.313450340980337</v>
      </c>
      <c r="Q353" s="120">
        <v>6.8834279999999994</v>
      </c>
      <c r="R353" s="11">
        <f t="shared" si="50"/>
        <v>0.71860923291599976</v>
      </c>
      <c r="S353" s="35">
        <f t="shared" si="46"/>
        <v>0</v>
      </c>
    </row>
    <row r="354" spans="7:19" ht="18.5" x14ac:dyDescent="0.45">
      <c r="G354" s="59">
        <v>2008</v>
      </c>
      <c r="H354" s="59">
        <v>12</v>
      </c>
      <c r="I354" s="46">
        <f t="shared" si="52"/>
        <v>17</v>
      </c>
      <c r="J354" s="46">
        <f t="shared" si="52"/>
        <v>351</v>
      </c>
      <c r="K354" s="119">
        <v>8.6</v>
      </c>
      <c r="L354" s="119">
        <v>-7</v>
      </c>
      <c r="M354" s="54">
        <f t="shared" si="48"/>
        <v>0.79999999999999982</v>
      </c>
      <c r="N354" s="36">
        <v>44.5</v>
      </c>
      <c r="O354" s="55">
        <f t="shared" si="49"/>
        <v>11.409164085975586</v>
      </c>
      <c r="P354" s="56">
        <f t="shared" si="51"/>
        <v>14.238636779297531</v>
      </c>
      <c r="Q354" s="120">
        <v>7.2100139999999993</v>
      </c>
      <c r="R354" s="11">
        <f t="shared" si="50"/>
        <v>0.786533217246</v>
      </c>
      <c r="S354" s="35">
        <f t="shared" si="46"/>
        <v>0.27643525773559396</v>
      </c>
    </row>
    <row r="355" spans="7:19" ht="18.5" x14ac:dyDescent="0.45">
      <c r="G355" s="59">
        <v>2008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19">
        <v>8.3000000000000007</v>
      </c>
      <c r="L355" s="119">
        <v>-7.2</v>
      </c>
      <c r="M355" s="54">
        <f t="shared" si="48"/>
        <v>0.55000000000000027</v>
      </c>
      <c r="N355" s="36">
        <v>48.5</v>
      </c>
      <c r="O355" s="55">
        <f t="shared" si="49"/>
        <v>12.562582687588968</v>
      </c>
      <c r="P355" s="56">
        <f t="shared" si="51"/>
        <v>15.577602532610321</v>
      </c>
      <c r="Q355" s="120">
        <v>7.91343</v>
      </c>
      <c r="R355" s="11">
        <f t="shared" si="50"/>
        <v>0.85166509853249983</v>
      </c>
      <c r="S355" s="35">
        <f t="shared" si="46"/>
        <v>0.19786984434948951</v>
      </c>
    </row>
    <row r="356" spans="7:19" ht="18.5" x14ac:dyDescent="0.45">
      <c r="G356" s="59">
        <v>2008</v>
      </c>
      <c r="H356" s="59">
        <v>12</v>
      </c>
      <c r="I356" s="46">
        <f t="shared" si="53"/>
        <v>19</v>
      </c>
      <c r="J356" s="46">
        <f t="shared" si="53"/>
        <v>353</v>
      </c>
      <c r="K356" s="119">
        <v>9.1999999999999993</v>
      </c>
      <c r="L356" s="119">
        <v>-6.9</v>
      </c>
      <c r="M356" s="54">
        <f t="shared" si="48"/>
        <v>1.1499999999999995</v>
      </c>
      <c r="N356" s="36">
        <v>32</v>
      </c>
      <c r="O356" s="55">
        <f t="shared" si="49"/>
        <v>9.8218887817112179</v>
      </c>
      <c r="P356" s="56">
        <f t="shared" si="51"/>
        <v>12.65059275084405</v>
      </c>
      <c r="Q356" s="120">
        <v>6.3056219999999996</v>
      </c>
      <c r="R356" s="11">
        <f t="shared" si="50"/>
        <v>0.70081786391849965</v>
      </c>
      <c r="S356" s="35">
        <f t="shared" si="46"/>
        <v>0.40905959821271948</v>
      </c>
    </row>
    <row r="357" spans="7:19" ht="18.5" x14ac:dyDescent="0.45">
      <c r="G357" s="59">
        <v>2008</v>
      </c>
      <c r="H357" s="59">
        <v>12</v>
      </c>
      <c r="I357" s="46">
        <f t="shared" si="53"/>
        <v>20</v>
      </c>
      <c r="J357" s="46">
        <f t="shared" si="53"/>
        <v>354</v>
      </c>
      <c r="K357" s="119">
        <v>7.6</v>
      </c>
      <c r="L357" s="119">
        <v>-5.4</v>
      </c>
      <c r="M357" s="54">
        <f t="shared" si="48"/>
        <v>1.0999999999999996</v>
      </c>
      <c r="N357" s="36">
        <v>40.5</v>
      </c>
      <c r="O357" s="55">
        <f t="shared" si="49"/>
        <v>13.151324548531882</v>
      </c>
      <c r="P357" s="56">
        <f t="shared" si="51"/>
        <v>13.677377530473157</v>
      </c>
      <c r="Q357" s="120">
        <v>7.5868439999999993</v>
      </c>
      <c r="R357" s="11">
        <f t="shared" si="50"/>
        <v>0.84099027713399988</v>
      </c>
      <c r="S357" s="35">
        <f t="shared" si="46"/>
        <v>0.37927748106686943</v>
      </c>
    </row>
    <row r="358" spans="7:19" ht="18.5" x14ac:dyDescent="0.45">
      <c r="G358" s="59">
        <v>2008</v>
      </c>
      <c r="H358" s="59">
        <v>12</v>
      </c>
      <c r="I358" s="46">
        <f t="shared" si="53"/>
        <v>21</v>
      </c>
      <c r="J358" s="46">
        <f t="shared" si="53"/>
        <v>355</v>
      </c>
      <c r="K358" s="119">
        <v>10.6</v>
      </c>
      <c r="L358" s="119">
        <v>-6.8</v>
      </c>
      <c r="M358" s="54">
        <f t="shared" si="48"/>
        <v>1.9</v>
      </c>
      <c r="N358" s="36">
        <v>36.5</v>
      </c>
      <c r="O358" s="55">
        <f t="shared" si="49"/>
        <v>5.3450029453376446</v>
      </c>
      <c r="P358" s="56">
        <f t="shared" si="51"/>
        <v>7.440244099910001</v>
      </c>
      <c r="Q358" s="120">
        <v>3.5673239999999997</v>
      </c>
      <c r="R358" s="11">
        <f t="shared" si="50"/>
        <v>0.41217039862199989</v>
      </c>
      <c r="S358" s="35">
        <f t="shared" si="46"/>
        <v>0.39620600185944516</v>
      </c>
    </row>
    <row r="359" spans="7:19" ht="18.5" x14ac:dyDescent="0.45">
      <c r="G359" s="59">
        <v>2008</v>
      </c>
      <c r="H359" s="59">
        <v>12</v>
      </c>
      <c r="I359" s="46">
        <f t="shared" si="53"/>
        <v>22</v>
      </c>
      <c r="J359" s="46">
        <f t="shared" si="53"/>
        <v>356</v>
      </c>
      <c r="K359" s="119">
        <v>10</v>
      </c>
      <c r="L359" s="119">
        <v>1.6</v>
      </c>
      <c r="M359" s="54">
        <f t="shared" si="48"/>
        <v>5.8</v>
      </c>
      <c r="N359" s="36">
        <v>34.5</v>
      </c>
      <c r="O359" s="55">
        <f t="shared" si="49"/>
        <v>3.9005610709046894</v>
      </c>
      <c r="P359" s="56">
        <f t="shared" si="51"/>
        <v>2.6211770396479515</v>
      </c>
      <c r="Q359" s="120">
        <v>1.8087839999999999</v>
      </c>
      <c r="R359" s="11">
        <f t="shared" si="50"/>
        <v>0.25036102857599996</v>
      </c>
      <c r="S359" s="35">
        <f t="shared" si="46"/>
        <v>0.49742069720332421</v>
      </c>
    </row>
    <row r="360" spans="7:19" ht="18.5" x14ac:dyDescent="0.45">
      <c r="G360" s="59">
        <v>2008</v>
      </c>
      <c r="H360" s="59">
        <v>12</v>
      </c>
      <c r="I360" s="46">
        <f t="shared" si="53"/>
        <v>23</v>
      </c>
      <c r="J360" s="46">
        <f t="shared" si="53"/>
        <v>357</v>
      </c>
      <c r="K360" s="119">
        <v>8.1999999999999993</v>
      </c>
      <c r="L360" s="119">
        <v>3.7</v>
      </c>
      <c r="M360" s="54">
        <f t="shared" si="48"/>
        <v>5.9499999999999993</v>
      </c>
      <c r="N360" s="36">
        <v>42.5</v>
      </c>
      <c r="O360" s="55">
        <f t="shared" si="49"/>
        <v>13.470985222367741</v>
      </c>
      <c r="P360" s="56">
        <f t="shared" si="51"/>
        <v>4.8495546800523854</v>
      </c>
      <c r="Q360" s="120">
        <v>4.5722040000000002</v>
      </c>
      <c r="R360" s="11">
        <f t="shared" si="50"/>
        <v>0.63687944092499993</v>
      </c>
      <c r="S360" s="35">
        <f t="shared" si="46"/>
        <v>0.67644095947503469</v>
      </c>
    </row>
    <row r="361" spans="7:19" ht="18.5" x14ac:dyDescent="0.45">
      <c r="G361" s="59">
        <v>2008</v>
      </c>
      <c r="H361" s="59">
        <v>12</v>
      </c>
      <c r="I361" s="46">
        <f t="shared" si="53"/>
        <v>24</v>
      </c>
      <c r="J361" s="46">
        <f t="shared" si="53"/>
        <v>358</v>
      </c>
      <c r="K361" s="119">
        <v>12.8</v>
      </c>
      <c r="L361" s="119">
        <v>6.4</v>
      </c>
      <c r="M361" s="54">
        <f t="shared" si="48"/>
        <v>9.6000000000000014</v>
      </c>
      <c r="N361" s="36">
        <v>44</v>
      </c>
      <c r="O361" s="55">
        <f t="shared" si="49"/>
        <v>6.9512396956406279</v>
      </c>
      <c r="P361" s="56">
        <f t="shared" si="51"/>
        <v>3.5590347241680016</v>
      </c>
      <c r="Q361" s="120">
        <v>2.8136640000000002</v>
      </c>
      <c r="R361" s="11">
        <f t="shared" si="50"/>
        <v>0.45215861846400007</v>
      </c>
      <c r="S361" s="35">
        <f t="shared" si="46"/>
        <v>0.74197217060012877</v>
      </c>
    </row>
    <row r="362" spans="7:19" ht="18.5" x14ac:dyDescent="0.45">
      <c r="G362" s="59">
        <v>2008</v>
      </c>
      <c r="H362" s="59">
        <v>12</v>
      </c>
      <c r="I362" s="46">
        <f t="shared" si="53"/>
        <v>25</v>
      </c>
      <c r="J362" s="46">
        <f t="shared" si="53"/>
        <v>359</v>
      </c>
      <c r="K362" s="119">
        <v>9.8000000000000007</v>
      </c>
      <c r="L362" s="119">
        <v>5</v>
      </c>
      <c r="M362" s="54">
        <f t="shared" si="48"/>
        <v>7.4</v>
      </c>
      <c r="N362" s="36">
        <v>46</v>
      </c>
      <c r="O362" s="55">
        <f t="shared" si="49"/>
        <v>17.701520125740938</v>
      </c>
      <c r="P362" s="56">
        <f t="shared" si="51"/>
        <v>6.7973837282845215</v>
      </c>
      <c r="Q362" s="120">
        <v>6.2051339999999993</v>
      </c>
      <c r="R362" s="11">
        <f t="shared" si="50"/>
        <v>0.91710639493199986</v>
      </c>
      <c r="S362" s="35">
        <f t="shared" si="46"/>
        <v>0.96217264807312985</v>
      </c>
    </row>
    <row r="363" spans="7:19" ht="18.5" x14ac:dyDescent="0.45">
      <c r="G363" s="59">
        <v>2008</v>
      </c>
      <c r="H363" s="59">
        <v>12</v>
      </c>
      <c r="I363" s="46">
        <f t="shared" si="53"/>
        <v>26</v>
      </c>
      <c r="J363" s="46">
        <f t="shared" si="53"/>
        <v>360</v>
      </c>
      <c r="K363" s="119">
        <v>9.8000000000000007</v>
      </c>
      <c r="L363" s="119">
        <v>2.6</v>
      </c>
      <c r="M363" s="54">
        <f t="shared" si="48"/>
        <v>6.2</v>
      </c>
      <c r="N363" s="36">
        <v>48.5</v>
      </c>
      <c r="O363" s="55">
        <f t="shared" si="49"/>
        <v>14.862836387094193</v>
      </c>
      <c r="P363" s="56">
        <f t="shared" si="51"/>
        <v>8.5609937589662568</v>
      </c>
      <c r="Q363" s="120">
        <v>6.3809879999999994</v>
      </c>
      <c r="R363" s="11">
        <f t="shared" si="50"/>
        <v>0.89818787087999974</v>
      </c>
      <c r="S363" s="35">
        <f t="shared" si="46"/>
        <v>0.98631503729004033</v>
      </c>
    </row>
    <row r="364" spans="7:19" ht="18.5" x14ac:dyDescent="0.45">
      <c r="G364" s="59">
        <v>2008</v>
      </c>
      <c r="H364" s="59">
        <v>12</v>
      </c>
      <c r="I364" s="46">
        <f t="shared" si="53"/>
        <v>27</v>
      </c>
      <c r="J364" s="46">
        <f t="shared" si="53"/>
        <v>361</v>
      </c>
      <c r="K364" s="119">
        <v>7.4</v>
      </c>
      <c r="L364" s="119">
        <v>-1.5</v>
      </c>
      <c r="M364" s="54">
        <f t="shared" si="48"/>
        <v>2.95</v>
      </c>
      <c r="N364" s="36">
        <v>45</v>
      </c>
      <c r="O364" s="55">
        <f t="shared" si="49"/>
        <v>14.578706552858915</v>
      </c>
      <c r="P364" s="56">
        <f t="shared" si="51"/>
        <v>10.380039065635549</v>
      </c>
      <c r="Q364" s="120">
        <v>6.9587939999999993</v>
      </c>
      <c r="R364" s="11">
        <f t="shared" si="50"/>
        <v>0.84687653130749985</v>
      </c>
      <c r="S364" s="35">
        <f t="shared" si="46"/>
        <v>0.68069144800181314</v>
      </c>
    </row>
    <row r="365" spans="7:19" ht="18.5" x14ac:dyDescent="0.45">
      <c r="G365" s="59">
        <v>2008</v>
      </c>
      <c r="H365" s="59">
        <v>12</v>
      </c>
      <c r="I365" s="46">
        <f t="shared" si="53"/>
        <v>28</v>
      </c>
      <c r="J365" s="46">
        <f t="shared" si="53"/>
        <v>362</v>
      </c>
      <c r="K365" s="119">
        <v>6.4</v>
      </c>
      <c r="L365" s="119">
        <v>-3.4</v>
      </c>
      <c r="M365" s="54">
        <f t="shared" si="48"/>
        <v>1.5000000000000002</v>
      </c>
      <c r="N365" s="36">
        <v>47.5</v>
      </c>
      <c r="O365" s="55">
        <f t="shared" si="49"/>
        <v>13.742690112701268</v>
      </c>
      <c r="P365" s="56">
        <f t="shared" si="51"/>
        <v>10.774269048357795</v>
      </c>
      <c r="Q365" s="120">
        <v>6.8834279999999994</v>
      </c>
      <c r="R365" s="11">
        <f t="shared" si="50"/>
        <v>0.77916619074599991</v>
      </c>
      <c r="S365" s="35">
        <f t="shared" si="46"/>
        <v>0.37548629462576821</v>
      </c>
    </row>
    <row r="366" spans="7:19" ht="18.5" x14ac:dyDescent="0.45">
      <c r="G366" s="59">
        <v>2008</v>
      </c>
      <c r="H366" s="59">
        <v>12</v>
      </c>
      <c r="I366" s="46">
        <f t="shared" si="53"/>
        <v>29</v>
      </c>
      <c r="J366" s="46">
        <f t="shared" si="53"/>
        <v>363</v>
      </c>
      <c r="K366" s="119">
        <v>6</v>
      </c>
      <c r="L366" s="119">
        <v>-5.6</v>
      </c>
      <c r="M366" s="54">
        <f t="shared" si="48"/>
        <v>0.20000000000000018</v>
      </c>
      <c r="N366" s="36">
        <v>74</v>
      </c>
      <c r="O366" s="55">
        <f t="shared" si="49"/>
        <v>5.3476530535600375</v>
      </c>
      <c r="P366" s="56">
        <f t="shared" si="51"/>
        <v>4.9626220337037141</v>
      </c>
      <c r="Q366" s="120">
        <v>2.9141519999999996</v>
      </c>
      <c r="R366" s="11">
        <f t="shared" si="50"/>
        <v>0.30764702663999993</v>
      </c>
      <c r="S366" s="35">
        <f t="shared" si="46"/>
        <v>2.8767274084844124E-2</v>
      </c>
    </row>
    <row r="367" spans="7:19" ht="18.5" x14ac:dyDescent="0.45">
      <c r="G367" s="59">
        <v>2008</v>
      </c>
      <c r="H367" s="59">
        <v>12</v>
      </c>
      <c r="I367" s="46">
        <f t="shared" si="53"/>
        <v>30</v>
      </c>
      <c r="J367" s="46">
        <f t="shared" si="53"/>
        <v>364</v>
      </c>
      <c r="K367" s="119">
        <v>3.2</v>
      </c>
      <c r="L367" s="119">
        <v>-3.6</v>
      </c>
      <c r="M367" s="54">
        <f t="shared" si="48"/>
        <v>-0.19999999999999996</v>
      </c>
      <c r="N367" s="36">
        <v>56.5</v>
      </c>
      <c r="O367" s="55">
        <f t="shared" si="49"/>
        <v>18.183886637021057</v>
      </c>
      <c r="P367" s="56">
        <f t="shared" si="51"/>
        <v>9.892034330539456</v>
      </c>
      <c r="Q367" s="120">
        <v>7.5868439999999993</v>
      </c>
      <c r="R367" s="11">
        <f t="shared" si="50"/>
        <v>0.78314438505599981</v>
      </c>
      <c r="S367" s="35">
        <f t="shared" si="46"/>
        <v>-5.0195008681989596E-2</v>
      </c>
    </row>
    <row r="368" spans="7:19" ht="18.5" x14ac:dyDescent="0.45">
      <c r="G368" s="59">
        <v>2008</v>
      </c>
      <c r="H368" s="59">
        <v>12</v>
      </c>
      <c r="I368" s="46">
        <f t="shared" si="53"/>
        <v>31</v>
      </c>
      <c r="J368" s="46">
        <f t="shared" si="53"/>
        <v>365</v>
      </c>
      <c r="K368" s="119">
        <v>1.5</v>
      </c>
      <c r="L368" s="119">
        <v>-1</v>
      </c>
      <c r="M368" s="54">
        <f t="shared" si="48"/>
        <v>0.25</v>
      </c>
      <c r="N368" s="36">
        <v>62.5</v>
      </c>
      <c r="O368" s="55">
        <f t="shared" si="49"/>
        <v>13.5052656943875</v>
      </c>
      <c r="P368" s="56">
        <f t="shared" si="51"/>
        <v>2.7010531388775001</v>
      </c>
      <c r="Q368" s="120">
        <v>3.4165919999999996</v>
      </c>
      <c r="R368" s="49">
        <f t="shared" si="50"/>
        <v>0.36169153304399992</v>
      </c>
      <c r="S368" s="48">
        <f t="shared" si="46"/>
        <v>2.4347974968065983E-2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119"/>
      <c r="L369" s="119"/>
      <c r="M369" s="37"/>
      <c r="N369" s="37"/>
      <c r="O369" s="39"/>
      <c r="P369" s="40"/>
      <c r="Q369" s="120"/>
      <c r="R369" s="36"/>
      <c r="S369" s="38"/>
      <c r="T369" s="2"/>
    </row>
    <row r="370" spans="1:20" x14ac:dyDescent="0.35">
      <c r="R370" s="41">
        <f>SUM(R59:R369)</f>
        <v>1272.3307555227086</v>
      </c>
      <c r="S370" s="42">
        <f>SUM(S59:S369)</f>
        <v>2324.9809743973356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G2:G3"/>
    <mergeCell ref="R372:R373"/>
    <mergeCell ref="S372:S373"/>
    <mergeCell ref="P2:P3"/>
    <mergeCell ref="Q2:Q3"/>
    <mergeCell ref="R2:R3"/>
    <mergeCell ref="S2:S3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abSelected="1" zoomScale="91" zoomScaleNormal="91" workbookViewId="0">
      <selection activeCell="F4" sqref="F4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68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7" t="s">
        <v>7</v>
      </c>
      <c r="P2" s="140" t="s">
        <v>33</v>
      </c>
      <c r="Q2" s="144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5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2017</v>
      </c>
      <c r="H4" s="46">
        <v>1</v>
      </c>
      <c r="I4" s="46">
        <v>1</v>
      </c>
      <c r="J4" s="46">
        <v>1</v>
      </c>
      <c r="K4" s="131">
        <v>10.4</v>
      </c>
      <c r="L4" s="131">
        <v>-1.3</v>
      </c>
      <c r="M4" s="54">
        <f>(K4+L4)/2</f>
        <v>4.55</v>
      </c>
      <c r="N4" s="36">
        <v>69.5</v>
      </c>
      <c r="O4" s="55">
        <f>((Q4)/(0.16*(K4-(L4))^0.5))</f>
        <v>12.256107430823596</v>
      </c>
      <c r="P4" s="56">
        <f>0.16*((K4-(L4))^1/2)*O4</f>
        <v>11.471716555250886</v>
      </c>
      <c r="Q4" s="132">
        <v>6.7075739999999993</v>
      </c>
      <c r="R4" s="11">
        <f>0.0023*0.408*O4*SQRT(K4-L4)*(M4+17.8)</f>
        <v>0.87924724574849988</v>
      </c>
      <c r="S4" s="35">
        <f>0.31*(IF(N4&gt;50,1,(1+(50-N4)/70)))*(P4+2.09)*((M4/(M4+15)))</f>
        <v>0.97845530440825446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2017</v>
      </c>
      <c r="H5" s="46">
        <v>1</v>
      </c>
      <c r="I5" s="46">
        <f t="shared" ref="I5:J20" si="0">I4+1</f>
        <v>2</v>
      </c>
      <c r="J5" s="46">
        <f>J4+1</f>
        <v>2</v>
      </c>
      <c r="K5" s="131">
        <v>8.5</v>
      </c>
      <c r="L5" s="131">
        <v>-5.6</v>
      </c>
      <c r="M5" s="54">
        <f t="shared" ref="M5:M68" si="1">(K5+L5)/2</f>
        <v>1.4500000000000002</v>
      </c>
      <c r="N5" s="36">
        <v>70</v>
      </c>
      <c r="O5" s="55">
        <f t="shared" ref="O5:O68" si="2">((Q5)/(0.16*(K5-(L5))^0.5))</f>
        <v>10.202685476346673</v>
      </c>
      <c r="P5" s="56">
        <f t="shared" ref="P5:P68" si="3">0.16*((K5-L5)^1/2)*O5</f>
        <v>11.508629217319045</v>
      </c>
      <c r="Q5" s="132">
        <v>6.1297679999999994</v>
      </c>
      <c r="R5" s="11">
        <f t="shared" ref="R5:R68" si="4">0.0023*0.408*O5*(K5-L5)^0.5*(M5+17.8)</f>
        <v>0.69205846940999993</v>
      </c>
      <c r="S5" s="35">
        <f t="shared" ref="S5:S68" si="5">0.31*(IF(N5&gt;50,1,(1+(50-N5)/70)))*(P5+2.09)*((M5/(M5+15)))</f>
        <v>0.37158564335470584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2017</v>
      </c>
      <c r="H6" s="46">
        <v>1</v>
      </c>
      <c r="I6" s="46">
        <f t="shared" si="0"/>
        <v>3</v>
      </c>
      <c r="J6" s="46">
        <f t="shared" si="0"/>
        <v>3</v>
      </c>
      <c r="K6" s="131">
        <v>5.0999999999999996</v>
      </c>
      <c r="L6" s="131">
        <v>-3.3</v>
      </c>
      <c r="M6" s="54">
        <f t="shared" si="1"/>
        <v>0.89999999999999991</v>
      </c>
      <c r="N6" s="36">
        <v>71.5</v>
      </c>
      <c r="O6" s="55">
        <f t="shared" si="2"/>
        <v>11.024502471237563</v>
      </c>
      <c r="P6" s="56">
        <f t="shared" si="3"/>
        <v>7.4084656606716415</v>
      </c>
      <c r="Q6" s="132">
        <v>5.1123269999999996</v>
      </c>
      <c r="R6" s="11">
        <f t="shared" si="4"/>
        <v>0.56069701988849996</v>
      </c>
      <c r="S6" s="35">
        <f t="shared" si="5"/>
        <v>0.16667118989480426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2017</v>
      </c>
      <c r="H7" s="46">
        <v>1</v>
      </c>
      <c r="I7" s="46">
        <f t="shared" si="0"/>
        <v>4</v>
      </c>
      <c r="J7" s="46">
        <f t="shared" si="0"/>
        <v>4</v>
      </c>
      <c r="K7" s="131">
        <v>6.2</v>
      </c>
      <c r="L7" s="131">
        <v>0</v>
      </c>
      <c r="M7" s="54">
        <f t="shared" si="1"/>
        <v>3.1</v>
      </c>
      <c r="N7" s="36">
        <v>79</v>
      </c>
      <c r="O7" s="55">
        <f t="shared" si="2"/>
        <v>6.6210624311634394</v>
      </c>
      <c r="P7" s="56">
        <f t="shared" si="3"/>
        <v>3.2840469658570663</v>
      </c>
      <c r="Q7" s="132">
        <v>2.63781</v>
      </c>
      <c r="R7" s="11">
        <f t="shared" si="4"/>
        <v>0.32333879308499996</v>
      </c>
      <c r="S7" s="35">
        <f t="shared" si="5"/>
        <v>0.28532923393307402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2017</v>
      </c>
      <c r="H8" s="46">
        <v>1</v>
      </c>
      <c r="I8" s="46">
        <f t="shared" si="0"/>
        <v>5</v>
      </c>
      <c r="J8" s="46">
        <f t="shared" si="0"/>
        <v>5</v>
      </c>
      <c r="K8" s="131">
        <v>4.4000000000000004</v>
      </c>
      <c r="L8" s="131">
        <v>-5.4</v>
      </c>
      <c r="M8" s="54">
        <f t="shared" si="1"/>
        <v>-0.5</v>
      </c>
      <c r="N8" s="36">
        <v>81.5</v>
      </c>
      <c r="O8" s="55">
        <f t="shared" si="2"/>
        <v>16.877427820890425</v>
      </c>
      <c r="P8" s="56">
        <f t="shared" si="3"/>
        <v>13.231903411578093</v>
      </c>
      <c r="Q8" s="132">
        <v>8.4535529999999994</v>
      </c>
      <c r="R8" s="11">
        <f t="shared" si="4"/>
        <v>0.85773552836849987</v>
      </c>
      <c r="S8" s="35">
        <f t="shared" si="5"/>
        <v>-0.16378586405480031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2017</v>
      </c>
      <c r="H9" s="46">
        <v>1</v>
      </c>
      <c r="I9" s="46">
        <f t="shared" si="0"/>
        <v>6</v>
      </c>
      <c r="J9" s="46">
        <f t="shared" si="0"/>
        <v>6</v>
      </c>
      <c r="K9" s="131">
        <v>11.1</v>
      </c>
      <c r="L9" s="131">
        <v>0.6</v>
      </c>
      <c r="M9" s="54">
        <f t="shared" si="1"/>
        <v>5.85</v>
      </c>
      <c r="N9" s="36">
        <v>72</v>
      </c>
      <c r="O9" s="55">
        <f t="shared" si="2"/>
        <v>17.007743424617914</v>
      </c>
      <c r="P9" s="56">
        <f t="shared" si="3"/>
        <v>14.286504476679047</v>
      </c>
      <c r="Q9" s="132">
        <v>8.8178219999999996</v>
      </c>
      <c r="R9" s="11">
        <f t="shared" si="4"/>
        <v>1.2230958406095001</v>
      </c>
      <c r="S9" s="35">
        <f t="shared" si="5"/>
        <v>1.4244024397341701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2017</v>
      </c>
      <c r="H10" s="46">
        <v>1</v>
      </c>
      <c r="I10" s="46">
        <f t="shared" si="0"/>
        <v>7</v>
      </c>
      <c r="J10" s="46">
        <f t="shared" si="0"/>
        <v>7</v>
      </c>
      <c r="K10" s="131">
        <v>7.7</v>
      </c>
      <c r="L10" s="131">
        <v>-4.4000000000000004</v>
      </c>
      <c r="M10" s="54">
        <f t="shared" si="1"/>
        <v>1.65</v>
      </c>
      <c r="N10" s="36">
        <v>81</v>
      </c>
      <c r="O10" s="55">
        <f t="shared" si="2"/>
        <v>14.714961953109379</v>
      </c>
      <c r="P10" s="56">
        <f t="shared" si="3"/>
        <v>14.24408317060988</v>
      </c>
      <c r="Q10" s="132">
        <v>8.1897719999999996</v>
      </c>
      <c r="R10" s="11">
        <f t="shared" si="4"/>
        <v>0.93424209857099982</v>
      </c>
      <c r="S10" s="35">
        <f t="shared" si="5"/>
        <v>0.50179480731333048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2017</v>
      </c>
      <c r="H11" s="46">
        <v>1</v>
      </c>
      <c r="I11" s="46">
        <f t="shared" si="0"/>
        <v>8</v>
      </c>
      <c r="J11" s="46">
        <f t="shared" si="0"/>
        <v>8</v>
      </c>
      <c r="K11" s="131">
        <v>13.5</v>
      </c>
      <c r="L11" s="131">
        <v>3</v>
      </c>
      <c r="M11" s="54">
        <f t="shared" si="1"/>
        <v>8.25</v>
      </c>
      <c r="N11" s="36">
        <v>62</v>
      </c>
      <c r="O11" s="55">
        <f t="shared" si="2"/>
        <v>10.514758755390561</v>
      </c>
      <c r="P11" s="56">
        <f t="shared" si="3"/>
        <v>8.8323973545280712</v>
      </c>
      <c r="Q11" s="132">
        <v>5.4514739999999993</v>
      </c>
      <c r="R11" s="11">
        <f t="shared" si="4"/>
        <v>0.83289391501049992</v>
      </c>
      <c r="S11" s="35">
        <f t="shared" si="5"/>
        <v>1.2014637089980877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2017</v>
      </c>
      <c r="H12" s="46">
        <v>1</v>
      </c>
      <c r="I12" s="46">
        <f t="shared" si="0"/>
        <v>9</v>
      </c>
      <c r="J12" s="46">
        <f t="shared" si="0"/>
        <v>9</v>
      </c>
      <c r="K12" s="131">
        <v>11.6</v>
      </c>
      <c r="L12" s="131">
        <v>3.9</v>
      </c>
      <c r="M12" s="54">
        <f t="shared" si="1"/>
        <v>7.75</v>
      </c>
      <c r="N12" s="36">
        <v>59.5</v>
      </c>
      <c r="O12" s="55">
        <f t="shared" si="2"/>
        <v>17.880347240891886</v>
      </c>
      <c r="P12" s="56">
        <f t="shared" si="3"/>
        <v>11.014293900389402</v>
      </c>
      <c r="Q12" s="132">
        <v>7.9385519999999996</v>
      </c>
      <c r="R12" s="11">
        <f t="shared" si="4"/>
        <v>1.1895979711139997</v>
      </c>
      <c r="S12" s="35">
        <f t="shared" si="5"/>
        <v>1.3838710371729908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2017</v>
      </c>
      <c r="H13" s="46">
        <v>1</v>
      </c>
      <c r="I13" s="46">
        <f t="shared" si="0"/>
        <v>10</v>
      </c>
      <c r="J13" s="46">
        <f t="shared" si="0"/>
        <v>10</v>
      </c>
      <c r="K13" s="131">
        <v>9</v>
      </c>
      <c r="L13" s="131">
        <v>-0.4</v>
      </c>
      <c r="M13" s="54">
        <f t="shared" si="1"/>
        <v>4.3</v>
      </c>
      <c r="N13" s="36">
        <v>75.5</v>
      </c>
      <c r="O13" s="55">
        <f t="shared" si="2"/>
        <v>13.980829804346438</v>
      </c>
      <c r="P13" s="56">
        <f t="shared" si="3"/>
        <v>10.513584012868522</v>
      </c>
      <c r="Q13" s="132">
        <v>6.8583059999999998</v>
      </c>
      <c r="R13" s="11">
        <f t="shared" si="4"/>
        <v>0.88894961964899977</v>
      </c>
      <c r="S13" s="35">
        <f t="shared" si="5"/>
        <v>0.87049624296133354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2017</v>
      </c>
      <c r="H14" s="46">
        <v>1</v>
      </c>
      <c r="I14" s="46">
        <f t="shared" si="0"/>
        <v>11</v>
      </c>
      <c r="J14" s="46">
        <f t="shared" si="0"/>
        <v>11</v>
      </c>
      <c r="K14" s="131">
        <v>9.6999999999999993</v>
      </c>
      <c r="L14" s="131">
        <v>-5</v>
      </c>
      <c r="M14" s="54">
        <f t="shared" si="1"/>
        <v>2.3499999999999996</v>
      </c>
      <c r="N14" s="36">
        <v>70.5</v>
      </c>
      <c r="O14" s="55">
        <f t="shared" si="2"/>
        <v>15.357015725049981</v>
      </c>
      <c r="P14" s="56">
        <f t="shared" si="3"/>
        <v>18.059850492658779</v>
      </c>
      <c r="Q14" s="132">
        <v>9.42075</v>
      </c>
      <c r="R14" s="11">
        <f t="shared" si="4"/>
        <v>1.1133418798124999</v>
      </c>
      <c r="S14" s="35">
        <f t="shared" si="5"/>
        <v>0.84606144575803544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2017</v>
      </c>
      <c r="H15" s="46">
        <v>1</v>
      </c>
      <c r="I15" s="46">
        <f t="shared" si="0"/>
        <v>12</v>
      </c>
      <c r="J15" s="46">
        <f t="shared" si="0"/>
        <v>12</v>
      </c>
      <c r="K15" s="131">
        <v>9.1999999999999993</v>
      </c>
      <c r="L15" s="131">
        <v>-6.1</v>
      </c>
      <c r="M15" s="54">
        <f t="shared" si="1"/>
        <v>1.5499999999999998</v>
      </c>
      <c r="N15" s="36">
        <v>67</v>
      </c>
      <c r="O15" s="55">
        <f t="shared" si="2"/>
        <v>14.357108433792197</v>
      </c>
      <c r="P15" s="56">
        <f t="shared" si="3"/>
        <v>17.573100722961648</v>
      </c>
      <c r="Q15" s="132">
        <v>8.985301999999999</v>
      </c>
      <c r="R15" s="11">
        <f t="shared" si="4"/>
        <v>1.0197217070504998</v>
      </c>
      <c r="S15" s="35">
        <f t="shared" si="5"/>
        <v>0.57088337748538187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2017</v>
      </c>
      <c r="H16" s="46">
        <v>1</v>
      </c>
      <c r="I16" s="46">
        <f t="shared" si="0"/>
        <v>13</v>
      </c>
      <c r="J16" s="46">
        <f t="shared" si="0"/>
        <v>13</v>
      </c>
      <c r="K16" s="131">
        <v>8.1999999999999993</v>
      </c>
      <c r="L16" s="131">
        <v>-3</v>
      </c>
      <c r="M16" s="54">
        <f t="shared" si="1"/>
        <v>2.5999999999999996</v>
      </c>
      <c r="N16" s="36">
        <v>67</v>
      </c>
      <c r="O16" s="55">
        <f t="shared" si="2"/>
        <v>17.382547691141163</v>
      </c>
      <c r="P16" s="56">
        <f t="shared" si="3"/>
        <v>15.57476273126248</v>
      </c>
      <c r="Q16" s="132">
        <v>9.3077009999999998</v>
      </c>
      <c r="R16" s="11">
        <f t="shared" si="4"/>
        <v>1.1136291938459997</v>
      </c>
      <c r="S16" s="35">
        <f t="shared" si="5"/>
        <v>0.80896583871577021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2017</v>
      </c>
      <c r="H17" s="46">
        <v>1</v>
      </c>
      <c r="I17" s="46">
        <f t="shared" si="0"/>
        <v>14</v>
      </c>
      <c r="J17" s="46">
        <f t="shared" si="0"/>
        <v>14</v>
      </c>
      <c r="K17" s="131">
        <v>7.6</v>
      </c>
      <c r="L17" s="131">
        <v>-6.6</v>
      </c>
      <c r="M17" s="54">
        <f t="shared" si="1"/>
        <v>0.5</v>
      </c>
      <c r="N17" s="36">
        <v>65</v>
      </c>
      <c r="O17" s="55">
        <f t="shared" si="2"/>
        <v>16.555605041436213</v>
      </c>
      <c r="P17" s="56">
        <f t="shared" si="3"/>
        <v>18.807167327071536</v>
      </c>
      <c r="Q17" s="132">
        <v>9.9818079999999991</v>
      </c>
      <c r="R17" s="11">
        <f t="shared" si="4"/>
        <v>1.0713424617359999</v>
      </c>
      <c r="S17" s="35">
        <f t="shared" si="5"/>
        <v>0.20897167327071534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2017</v>
      </c>
      <c r="H18" s="46">
        <v>1</v>
      </c>
      <c r="I18" s="46">
        <f t="shared" si="0"/>
        <v>15</v>
      </c>
      <c r="J18" s="46">
        <f t="shared" si="0"/>
        <v>15</v>
      </c>
      <c r="K18" s="131">
        <v>3.5</v>
      </c>
      <c r="L18" s="131">
        <v>-1.6</v>
      </c>
      <c r="M18" s="54">
        <f t="shared" si="1"/>
        <v>0.95</v>
      </c>
      <c r="N18" s="36">
        <v>72.5</v>
      </c>
      <c r="O18" s="55">
        <f t="shared" si="2"/>
        <v>26.385232219210231</v>
      </c>
      <c r="P18" s="56">
        <f t="shared" si="3"/>
        <v>10.765174745437774</v>
      </c>
      <c r="Q18" s="132">
        <v>9.5337989999999984</v>
      </c>
      <c r="R18" s="11">
        <f t="shared" si="4"/>
        <v>1.0484199587812497</v>
      </c>
      <c r="S18" s="35">
        <f t="shared" si="5"/>
        <v>0.23735730172610811</v>
      </c>
    </row>
    <row r="19" spans="2:22" ht="18.5" x14ac:dyDescent="0.45">
      <c r="G19" s="59">
        <v>2017</v>
      </c>
      <c r="H19" s="46">
        <v>1</v>
      </c>
      <c r="I19" s="46">
        <f t="shared" si="0"/>
        <v>16</v>
      </c>
      <c r="J19" s="46">
        <f t="shared" si="0"/>
        <v>16</v>
      </c>
      <c r="K19" s="131">
        <v>6.9</v>
      </c>
      <c r="L19" s="131">
        <v>-2.2000000000000002</v>
      </c>
      <c r="M19" s="54">
        <f t="shared" si="1"/>
        <v>2.35</v>
      </c>
      <c r="N19" s="36">
        <v>78</v>
      </c>
      <c r="O19" s="55">
        <f t="shared" si="2"/>
        <v>7.252179744743553</v>
      </c>
      <c r="P19" s="56">
        <f t="shared" si="3"/>
        <v>5.2795868541733073</v>
      </c>
      <c r="Q19" s="132">
        <v>3.5003319999999993</v>
      </c>
      <c r="R19" s="11">
        <f t="shared" si="4"/>
        <v>0.41366836067699991</v>
      </c>
      <c r="S19" s="35">
        <f t="shared" si="5"/>
        <v>0.30943769586543252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2017</v>
      </c>
      <c r="H20" s="46">
        <v>1</v>
      </c>
      <c r="I20" s="46">
        <f t="shared" si="0"/>
        <v>17</v>
      </c>
      <c r="J20" s="46">
        <f t="shared" si="0"/>
        <v>17</v>
      </c>
      <c r="K20" s="131">
        <v>10</v>
      </c>
      <c r="L20" s="131">
        <v>-4.0999999999999996</v>
      </c>
      <c r="M20" s="54">
        <f t="shared" si="1"/>
        <v>2.95</v>
      </c>
      <c r="N20" s="36">
        <v>71</v>
      </c>
      <c r="O20" s="55">
        <f t="shared" si="2"/>
        <v>14.530463946846183</v>
      </c>
      <c r="P20" s="56">
        <f t="shared" si="3"/>
        <v>16.390363332042494</v>
      </c>
      <c r="Q20" s="132">
        <v>8.7298949999999991</v>
      </c>
      <c r="R20" s="11">
        <f t="shared" si="4"/>
        <v>1.0624173091312499</v>
      </c>
      <c r="S20" s="35">
        <f t="shared" si="5"/>
        <v>0.941520460565619</v>
      </c>
    </row>
    <row r="21" spans="2:22" ht="18.5" x14ac:dyDescent="0.45">
      <c r="B21" s="24"/>
      <c r="G21" s="59">
        <v>2017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31">
        <v>10.6</v>
      </c>
      <c r="L21" s="131">
        <v>-3.1</v>
      </c>
      <c r="M21" s="54">
        <f t="shared" si="1"/>
        <v>3.75</v>
      </c>
      <c r="N21" s="36">
        <v>65.5</v>
      </c>
      <c r="O21" s="55">
        <f t="shared" si="2"/>
        <v>18.071056516554261</v>
      </c>
      <c r="P21" s="56">
        <f t="shared" si="3"/>
        <v>19.805877942143468</v>
      </c>
      <c r="Q21" s="132">
        <v>10.701972</v>
      </c>
      <c r="R21" s="11">
        <f t="shared" si="4"/>
        <v>1.3526302675590001</v>
      </c>
      <c r="S21" s="35">
        <f t="shared" si="5"/>
        <v>1.3575444324128951</v>
      </c>
    </row>
    <row r="22" spans="2:22" ht="18.5" x14ac:dyDescent="0.45">
      <c r="C22" s="13"/>
      <c r="G22" s="59">
        <v>2017</v>
      </c>
      <c r="H22" s="46">
        <v>1</v>
      </c>
      <c r="I22" s="46">
        <f t="shared" si="6"/>
        <v>19</v>
      </c>
      <c r="J22" s="46">
        <f t="shared" si="6"/>
        <v>19</v>
      </c>
      <c r="K22" s="131">
        <v>12.6</v>
      </c>
      <c r="L22" s="131">
        <v>-3.7</v>
      </c>
      <c r="M22" s="54">
        <f t="shared" si="1"/>
        <v>4.4499999999999993</v>
      </c>
      <c r="N22" s="36">
        <v>64</v>
      </c>
      <c r="O22" s="55">
        <f t="shared" si="2"/>
        <v>14.337528647551622</v>
      </c>
      <c r="P22" s="56">
        <f t="shared" si="3"/>
        <v>18.696137356407316</v>
      </c>
      <c r="Q22" s="132">
        <v>9.2616439999999987</v>
      </c>
      <c r="R22" s="11">
        <f t="shared" si="4"/>
        <v>1.2086098108349999</v>
      </c>
      <c r="S22" s="35">
        <f t="shared" si="5"/>
        <v>1.4742661430932591</v>
      </c>
    </row>
    <row r="23" spans="2:22" ht="18.5" x14ac:dyDescent="0.45">
      <c r="B23" s="14"/>
      <c r="C23" s="14"/>
      <c r="D23" s="14"/>
      <c r="E23" s="14"/>
      <c r="G23" s="59">
        <v>2017</v>
      </c>
      <c r="H23" s="46">
        <v>1</v>
      </c>
      <c r="I23" s="46">
        <f t="shared" si="6"/>
        <v>20</v>
      </c>
      <c r="J23" s="46">
        <f t="shared" si="6"/>
        <v>20</v>
      </c>
      <c r="K23" s="131">
        <v>11.3</v>
      </c>
      <c r="L23" s="131">
        <v>-5.4</v>
      </c>
      <c r="M23" s="54">
        <f t="shared" si="1"/>
        <v>2.95</v>
      </c>
      <c r="N23" s="36">
        <v>62</v>
      </c>
      <c r="O23" s="55">
        <f t="shared" si="2"/>
        <v>14.920406782574473</v>
      </c>
      <c r="P23" s="56">
        <f t="shared" si="3"/>
        <v>19.933663461519501</v>
      </c>
      <c r="Q23" s="132">
        <v>9.7557099999999988</v>
      </c>
      <c r="R23" s="11">
        <f t="shared" si="4"/>
        <v>1.1872577123624999</v>
      </c>
      <c r="S23" s="35">
        <f t="shared" si="5"/>
        <v>1.1220412387498375</v>
      </c>
    </row>
    <row r="24" spans="2:22" ht="18.5" x14ac:dyDescent="0.45">
      <c r="G24" s="59">
        <v>2017</v>
      </c>
      <c r="H24" s="46">
        <v>1</v>
      </c>
      <c r="I24" s="46">
        <f t="shared" si="6"/>
        <v>21</v>
      </c>
      <c r="J24" s="46">
        <f t="shared" si="6"/>
        <v>21</v>
      </c>
      <c r="K24" s="131">
        <v>10</v>
      </c>
      <c r="L24" s="131">
        <v>-5.9</v>
      </c>
      <c r="M24" s="54">
        <f t="shared" si="1"/>
        <v>2.0499999999999998</v>
      </c>
      <c r="N24" s="36">
        <v>63.5</v>
      </c>
      <c r="O24" s="55">
        <f t="shared" si="2"/>
        <v>15.711171240503921</v>
      </c>
      <c r="P24" s="56">
        <f t="shared" si="3"/>
        <v>19.984609817920987</v>
      </c>
      <c r="Q24" s="132">
        <v>10.023678</v>
      </c>
      <c r="R24" s="11">
        <f t="shared" si="4"/>
        <v>1.1669590986795</v>
      </c>
      <c r="S24" s="35">
        <f t="shared" si="5"/>
        <v>0.82278091139523679</v>
      </c>
      <c r="U24" s="14"/>
      <c r="V24" s="14"/>
    </row>
    <row r="25" spans="2:22" ht="18.5" x14ac:dyDescent="0.45">
      <c r="G25" s="59">
        <v>2017</v>
      </c>
      <c r="H25" s="46">
        <v>1</v>
      </c>
      <c r="I25" s="46">
        <f t="shared" si="6"/>
        <v>22</v>
      </c>
      <c r="J25" s="46">
        <f t="shared" si="6"/>
        <v>22</v>
      </c>
      <c r="K25" s="131">
        <v>10.7</v>
      </c>
      <c r="L25" s="131">
        <v>-6.6</v>
      </c>
      <c r="M25" s="54">
        <f t="shared" si="1"/>
        <v>2.0499999999999998</v>
      </c>
      <c r="N25" s="36">
        <v>56.5</v>
      </c>
      <c r="O25" s="55">
        <f t="shared" si="2"/>
        <v>14.005063641311706</v>
      </c>
      <c r="P25" s="56">
        <f t="shared" si="3"/>
        <v>19.383008079575401</v>
      </c>
      <c r="Q25" s="132">
        <v>9.3202619999999996</v>
      </c>
      <c r="R25" s="11">
        <f t="shared" si="4"/>
        <v>1.0850672321054999</v>
      </c>
      <c r="S25" s="35">
        <f t="shared" si="5"/>
        <v>0.80035757387508299</v>
      </c>
    </row>
    <row r="26" spans="2:22" ht="18.5" x14ac:dyDescent="0.45">
      <c r="G26" s="59">
        <v>2017</v>
      </c>
      <c r="H26" s="46">
        <v>1</v>
      </c>
      <c r="I26" s="46">
        <f t="shared" si="6"/>
        <v>23</v>
      </c>
      <c r="J26" s="46">
        <f t="shared" si="6"/>
        <v>23</v>
      </c>
      <c r="K26" s="131">
        <v>10.5</v>
      </c>
      <c r="L26" s="131">
        <v>-8.6</v>
      </c>
      <c r="M26" s="54">
        <f t="shared" si="1"/>
        <v>0.95000000000000018</v>
      </c>
      <c r="N26" s="36">
        <v>50.5</v>
      </c>
      <c r="O26" s="55">
        <f t="shared" si="2"/>
        <v>10.580418449035642</v>
      </c>
      <c r="P26" s="56">
        <f t="shared" si="3"/>
        <v>16.166879390126464</v>
      </c>
      <c r="Q26" s="132">
        <v>7.3984289999999993</v>
      </c>
      <c r="R26" s="11">
        <f t="shared" si="4"/>
        <v>0.81359598909374986</v>
      </c>
      <c r="S26" s="35">
        <f t="shared" si="5"/>
        <v>0.33709410535374573</v>
      </c>
    </row>
    <row r="27" spans="2:22" ht="18.5" x14ac:dyDescent="0.45">
      <c r="G27" s="59">
        <v>2017</v>
      </c>
      <c r="H27" s="46">
        <v>1</v>
      </c>
      <c r="I27" s="46">
        <f t="shared" si="6"/>
        <v>24</v>
      </c>
      <c r="J27" s="46">
        <f t="shared" si="6"/>
        <v>24</v>
      </c>
      <c r="K27" s="131">
        <v>10</v>
      </c>
      <c r="L27" s="131">
        <v>-9.5</v>
      </c>
      <c r="M27" s="54">
        <f t="shared" si="1"/>
        <v>0.25</v>
      </c>
      <c r="N27" s="36">
        <v>53.5</v>
      </c>
      <c r="O27" s="55">
        <f t="shared" si="2"/>
        <v>13.813634035895918</v>
      </c>
      <c r="P27" s="56">
        <f t="shared" si="3"/>
        <v>21.549269095997634</v>
      </c>
      <c r="Q27" s="132">
        <v>9.7598969999999987</v>
      </c>
      <c r="R27" s="11">
        <f t="shared" si="4"/>
        <v>1.0332144160852497</v>
      </c>
      <c r="S27" s="35">
        <f t="shared" si="5"/>
        <v>0.12013399048785682</v>
      </c>
    </row>
    <row r="28" spans="2:22" ht="18.5" x14ac:dyDescent="0.45">
      <c r="G28" s="59">
        <v>2017</v>
      </c>
      <c r="H28" s="46">
        <v>1</v>
      </c>
      <c r="I28" s="46">
        <f t="shared" si="6"/>
        <v>25</v>
      </c>
      <c r="J28" s="46">
        <f t="shared" si="6"/>
        <v>25</v>
      </c>
      <c r="K28" s="131">
        <v>5.3</v>
      </c>
      <c r="L28" s="131">
        <v>-2.2999999999999998</v>
      </c>
      <c r="M28" s="54">
        <f t="shared" si="1"/>
        <v>1.5</v>
      </c>
      <c r="N28" s="36">
        <v>71.5</v>
      </c>
      <c r="O28" s="55">
        <f t="shared" si="2"/>
        <v>22.126792115687348</v>
      </c>
      <c r="P28" s="56">
        <f t="shared" si="3"/>
        <v>13.453089606337906</v>
      </c>
      <c r="Q28" s="132">
        <v>9.7598969999999987</v>
      </c>
      <c r="R28" s="11">
        <f t="shared" si="4"/>
        <v>1.1047666609664997</v>
      </c>
      <c r="S28" s="35">
        <f t="shared" si="5"/>
        <v>0.43803252526952285</v>
      </c>
    </row>
    <row r="29" spans="2:22" ht="18.5" x14ac:dyDescent="0.45">
      <c r="G29" s="59">
        <v>2017</v>
      </c>
      <c r="H29" s="46">
        <v>1</v>
      </c>
      <c r="I29" s="46">
        <f t="shared" si="6"/>
        <v>26</v>
      </c>
      <c r="J29" s="46">
        <f t="shared" si="6"/>
        <v>26</v>
      </c>
      <c r="K29" s="131">
        <v>6.3</v>
      </c>
      <c r="L29" s="131">
        <v>1.5</v>
      </c>
      <c r="M29" s="54">
        <f t="shared" si="1"/>
        <v>3.9</v>
      </c>
      <c r="N29" s="36">
        <v>87</v>
      </c>
      <c r="O29" s="55">
        <f t="shared" si="2"/>
        <v>24.402297987104422</v>
      </c>
      <c r="P29" s="56">
        <f t="shared" si="3"/>
        <v>9.3704824270480991</v>
      </c>
      <c r="Q29" s="132">
        <v>8.5540409999999998</v>
      </c>
      <c r="R29" s="11">
        <f t="shared" si="4"/>
        <v>1.0886770750904999</v>
      </c>
      <c r="S29" s="35">
        <f t="shared" si="5"/>
        <v>0.73310705049212443</v>
      </c>
    </row>
    <row r="30" spans="2:22" ht="18.5" x14ac:dyDescent="0.45">
      <c r="G30" s="59">
        <v>2017</v>
      </c>
      <c r="H30" s="46">
        <v>1</v>
      </c>
      <c r="I30" s="46">
        <f t="shared" si="6"/>
        <v>27</v>
      </c>
      <c r="J30" s="46">
        <f t="shared" si="6"/>
        <v>27</v>
      </c>
      <c r="K30" s="131">
        <v>8.5</v>
      </c>
      <c r="L30" s="131">
        <v>3.2</v>
      </c>
      <c r="M30" s="54">
        <f t="shared" si="1"/>
        <v>5.85</v>
      </c>
      <c r="N30" s="36">
        <v>81.5</v>
      </c>
      <c r="O30" s="55">
        <f t="shared" si="2"/>
        <v>27.621758065568756</v>
      </c>
      <c r="P30" s="56">
        <f t="shared" si="3"/>
        <v>11.711625419801152</v>
      </c>
      <c r="Q30" s="132">
        <v>10.17441</v>
      </c>
      <c r="R30" s="11">
        <f t="shared" si="4"/>
        <v>1.4112644314724998</v>
      </c>
      <c r="S30" s="35">
        <f t="shared" si="5"/>
        <v>1.2004435347150784</v>
      </c>
    </row>
    <row r="31" spans="2:22" ht="18.5" x14ac:dyDescent="0.45">
      <c r="G31" s="59">
        <v>2017</v>
      </c>
      <c r="H31" s="46">
        <v>1</v>
      </c>
      <c r="I31" s="46">
        <f t="shared" si="6"/>
        <v>28</v>
      </c>
      <c r="J31" s="46">
        <f t="shared" si="6"/>
        <v>28</v>
      </c>
      <c r="K31" s="131">
        <v>3.7</v>
      </c>
      <c r="L31" s="131">
        <v>-1.4</v>
      </c>
      <c r="M31" s="54">
        <f t="shared" si="1"/>
        <v>1.1500000000000001</v>
      </c>
      <c r="N31" s="36">
        <v>91.5</v>
      </c>
      <c r="O31" s="55">
        <f t="shared" si="2"/>
        <v>13.488102899938831</v>
      </c>
      <c r="P31" s="56">
        <f t="shared" si="3"/>
        <v>5.5031459831750427</v>
      </c>
      <c r="Q31" s="132">
        <v>4.8736680000000003</v>
      </c>
      <c r="R31" s="11">
        <f t="shared" si="4"/>
        <v>0.54166799043900005</v>
      </c>
      <c r="S31" s="35">
        <f t="shared" si="5"/>
        <v>0.16761340823541196</v>
      </c>
    </row>
    <row r="32" spans="2:22" ht="18.5" x14ac:dyDescent="0.45">
      <c r="G32" s="59">
        <v>2017</v>
      </c>
      <c r="H32" s="46">
        <v>1</v>
      </c>
      <c r="I32" s="46">
        <f t="shared" si="6"/>
        <v>29</v>
      </c>
      <c r="J32" s="46">
        <f t="shared" si="6"/>
        <v>29</v>
      </c>
      <c r="K32" s="131">
        <v>4.4000000000000004</v>
      </c>
      <c r="L32" s="131">
        <v>-11.4</v>
      </c>
      <c r="M32" s="54">
        <f t="shared" si="1"/>
        <v>-3.5</v>
      </c>
      <c r="N32" s="36">
        <v>73</v>
      </c>
      <c r="O32" s="55">
        <f t="shared" si="2"/>
        <v>1.886162304318592</v>
      </c>
      <c r="P32" s="56">
        <f t="shared" si="3"/>
        <v>2.3841091526587004</v>
      </c>
      <c r="Q32" s="132">
        <v>1.1995754999999999</v>
      </c>
      <c r="R32" s="11">
        <f t="shared" si="4"/>
        <v>0.10060779739724998</v>
      </c>
      <c r="S32" s="35">
        <f t="shared" si="5"/>
        <v>-0.42212247222910348</v>
      </c>
    </row>
    <row r="33" spans="7:19" ht="18.5" x14ac:dyDescent="0.45">
      <c r="G33" s="59">
        <v>2017</v>
      </c>
      <c r="H33" s="46">
        <v>1</v>
      </c>
      <c r="I33" s="46">
        <f t="shared" si="6"/>
        <v>30</v>
      </c>
      <c r="J33" s="46">
        <f t="shared" si="6"/>
        <v>30</v>
      </c>
      <c r="K33" s="131">
        <v>-4.7</v>
      </c>
      <c r="L33" s="131">
        <v>-17.3</v>
      </c>
      <c r="M33" s="54">
        <f t="shared" si="1"/>
        <v>-11</v>
      </c>
      <c r="N33" s="36">
        <v>83.5</v>
      </c>
      <c r="O33" s="55">
        <f t="shared" si="2"/>
        <v>18.327314394306395</v>
      </c>
      <c r="P33" s="56">
        <f t="shared" si="3"/>
        <v>18.473932909460849</v>
      </c>
      <c r="Q33" s="132">
        <v>10.408881999999998</v>
      </c>
      <c r="R33" s="11">
        <f t="shared" si="4"/>
        <v>0.41512703192399997</v>
      </c>
      <c r="S33" s="35">
        <f t="shared" si="5"/>
        <v>-17.530752805315373</v>
      </c>
    </row>
    <row r="34" spans="7:19" ht="18.5" x14ac:dyDescent="0.45">
      <c r="G34" s="59">
        <v>2017</v>
      </c>
      <c r="H34" s="60">
        <v>1</v>
      </c>
      <c r="I34" s="60">
        <f t="shared" si="6"/>
        <v>31</v>
      </c>
      <c r="J34" s="46">
        <f t="shared" si="6"/>
        <v>31</v>
      </c>
      <c r="K34" s="131">
        <v>0.7</v>
      </c>
      <c r="L34" s="131">
        <v>-6.4</v>
      </c>
      <c r="M34" s="54">
        <f t="shared" si="1"/>
        <v>-2.85</v>
      </c>
      <c r="N34" s="36">
        <v>85.5</v>
      </c>
      <c r="O34" s="55">
        <f t="shared" si="2"/>
        <v>25.308605859190994</v>
      </c>
      <c r="P34" s="56">
        <f t="shared" si="3"/>
        <v>14.375288128020486</v>
      </c>
      <c r="Q34" s="132">
        <v>10.789898999999998</v>
      </c>
      <c r="R34" s="49">
        <f t="shared" si="4"/>
        <v>0.94607722664324978</v>
      </c>
      <c r="S34" s="48">
        <f t="shared" si="5"/>
        <v>-1.1972907046177859</v>
      </c>
    </row>
    <row r="35" spans="7:19" ht="18.5" x14ac:dyDescent="0.45">
      <c r="G35" s="59">
        <v>2017</v>
      </c>
      <c r="H35" s="46">
        <v>2</v>
      </c>
      <c r="I35" s="46">
        <v>1</v>
      </c>
      <c r="J35" s="46">
        <f t="shared" si="6"/>
        <v>32</v>
      </c>
      <c r="K35" s="131">
        <v>0.2</v>
      </c>
      <c r="L35" s="131">
        <v>-9.6999999999999993</v>
      </c>
      <c r="M35" s="54">
        <f t="shared" si="1"/>
        <v>-4.75</v>
      </c>
      <c r="N35" s="36">
        <v>69.5</v>
      </c>
      <c r="O35" s="55">
        <f t="shared" si="2"/>
        <v>22.555635415617818</v>
      </c>
      <c r="P35" s="56">
        <f t="shared" si="3"/>
        <v>17.864063249169309</v>
      </c>
      <c r="Q35" s="132">
        <v>11.355143999999999</v>
      </c>
      <c r="R35" s="11">
        <f t="shared" si="4"/>
        <v>0.86910285025800005</v>
      </c>
      <c r="S35" s="35">
        <f t="shared" si="5"/>
        <v>-2.8665715253074935</v>
      </c>
    </row>
    <row r="36" spans="7:19" ht="18.5" x14ac:dyDescent="0.45">
      <c r="G36" s="59">
        <v>2017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31">
        <v>-1.4</v>
      </c>
      <c r="L36" s="131">
        <v>-18.2</v>
      </c>
      <c r="M36" s="54">
        <f t="shared" si="1"/>
        <v>-9.7999999999999989</v>
      </c>
      <c r="N36" s="36">
        <v>70.5</v>
      </c>
      <c r="O36" s="55">
        <f t="shared" si="2"/>
        <v>16.979634286962085</v>
      </c>
      <c r="P36" s="56">
        <f t="shared" si="3"/>
        <v>22.820628481677044</v>
      </c>
      <c r="Q36" s="132">
        <v>11.1353265</v>
      </c>
      <c r="R36" s="11">
        <f t="shared" si="4"/>
        <v>0.52246951938000008</v>
      </c>
      <c r="S36" s="35">
        <f t="shared" si="5"/>
        <v>-14.553555639872084</v>
      </c>
    </row>
    <row r="37" spans="7:19" ht="18.5" x14ac:dyDescent="0.45">
      <c r="G37" s="59">
        <v>2017</v>
      </c>
      <c r="H37" s="46">
        <v>2</v>
      </c>
      <c r="I37" s="46">
        <f t="shared" si="7"/>
        <v>3</v>
      </c>
      <c r="J37" s="46">
        <f t="shared" si="7"/>
        <v>34</v>
      </c>
      <c r="K37" s="131">
        <v>0.7</v>
      </c>
      <c r="L37" s="131">
        <v>-16.8</v>
      </c>
      <c r="M37" s="54">
        <f t="shared" si="1"/>
        <v>-8.0500000000000007</v>
      </c>
      <c r="N37" s="36">
        <v>66</v>
      </c>
      <c r="O37" s="55">
        <f t="shared" si="2"/>
        <v>17.890809319537105</v>
      </c>
      <c r="P37" s="56">
        <f t="shared" si="3"/>
        <v>25.047133047351949</v>
      </c>
      <c r="Q37" s="132">
        <v>11.974819999999999</v>
      </c>
      <c r="R37" s="11">
        <f t="shared" si="4"/>
        <v>0.684765113175</v>
      </c>
      <c r="S37" s="35">
        <f t="shared" si="5"/>
        <v>-9.7439878445563739</v>
      </c>
    </row>
    <row r="38" spans="7:19" ht="18.5" x14ac:dyDescent="0.45">
      <c r="G38" s="59">
        <v>2017</v>
      </c>
      <c r="H38" s="46">
        <v>2</v>
      </c>
      <c r="I38" s="46">
        <f t="shared" si="7"/>
        <v>4</v>
      </c>
      <c r="J38" s="46">
        <f t="shared" si="7"/>
        <v>35</v>
      </c>
      <c r="K38" s="131">
        <v>-1.1000000000000001</v>
      </c>
      <c r="L38" s="131">
        <v>-17</v>
      </c>
      <c r="M38" s="54">
        <f t="shared" si="1"/>
        <v>-9.0500000000000007</v>
      </c>
      <c r="N38" s="36">
        <v>74</v>
      </c>
      <c r="O38" s="55">
        <f t="shared" si="2"/>
        <v>19.383017651975074</v>
      </c>
      <c r="P38" s="56">
        <f t="shared" si="3"/>
        <v>24.655198453312295</v>
      </c>
      <c r="Q38" s="132">
        <v>12.3663045</v>
      </c>
      <c r="R38" s="11">
        <f t="shared" si="4"/>
        <v>0.63462328905937493</v>
      </c>
      <c r="S38" s="35">
        <f t="shared" si="5"/>
        <v>-12.610698195087004</v>
      </c>
    </row>
    <row r="39" spans="7:19" ht="18.5" x14ac:dyDescent="0.45">
      <c r="G39" s="59">
        <v>2017</v>
      </c>
      <c r="H39" s="46">
        <v>2</v>
      </c>
      <c r="I39" s="46">
        <f t="shared" si="7"/>
        <v>5</v>
      </c>
      <c r="J39" s="46">
        <f t="shared" si="7"/>
        <v>36</v>
      </c>
      <c r="K39" s="131">
        <v>1.1000000000000001</v>
      </c>
      <c r="L39" s="131">
        <v>-11</v>
      </c>
      <c r="M39" s="54">
        <f t="shared" si="1"/>
        <v>-4.95</v>
      </c>
      <c r="N39" s="36">
        <v>70.5</v>
      </c>
      <c r="O39" s="55">
        <f t="shared" si="2"/>
        <v>22.328224476906257</v>
      </c>
      <c r="P39" s="56">
        <f t="shared" si="3"/>
        <v>21.613721293645256</v>
      </c>
      <c r="Q39" s="132">
        <v>12.427016</v>
      </c>
      <c r="R39" s="11">
        <f t="shared" si="4"/>
        <v>0.93656516759399999</v>
      </c>
      <c r="S39" s="35">
        <f t="shared" si="5"/>
        <v>-3.6192398333431486</v>
      </c>
    </row>
    <row r="40" spans="7:19" ht="18.5" x14ac:dyDescent="0.45">
      <c r="G40" s="59">
        <v>2017</v>
      </c>
      <c r="H40" s="46">
        <v>2</v>
      </c>
      <c r="I40" s="46">
        <f t="shared" si="7"/>
        <v>6</v>
      </c>
      <c r="J40" s="46">
        <f t="shared" si="7"/>
        <v>37</v>
      </c>
      <c r="K40" s="131">
        <v>2.2999999999999998</v>
      </c>
      <c r="L40" s="131">
        <v>-11.6</v>
      </c>
      <c r="M40" s="54">
        <f t="shared" si="1"/>
        <v>-4.6500000000000004</v>
      </c>
      <c r="N40" s="36">
        <v>74</v>
      </c>
      <c r="O40" s="55">
        <f t="shared" si="2"/>
        <v>21.604498699595013</v>
      </c>
      <c r="P40" s="56">
        <f t="shared" si="3"/>
        <v>24.024202553949653</v>
      </c>
      <c r="Q40" s="132">
        <v>12.887585999999999</v>
      </c>
      <c r="R40" s="11">
        <f t="shared" si="4"/>
        <v>0.99395184835349981</v>
      </c>
      <c r="S40" s="35">
        <f t="shared" si="5"/>
        <v>-3.6370650223689305</v>
      </c>
    </row>
    <row r="41" spans="7:19" ht="18.5" x14ac:dyDescent="0.45">
      <c r="G41" s="59">
        <v>2017</v>
      </c>
      <c r="H41" s="46">
        <v>2</v>
      </c>
      <c r="I41" s="46">
        <f t="shared" si="7"/>
        <v>7</v>
      </c>
      <c r="J41" s="46">
        <f t="shared" si="7"/>
        <v>38</v>
      </c>
      <c r="K41" s="131">
        <v>3.7</v>
      </c>
      <c r="L41" s="131">
        <v>-9.9</v>
      </c>
      <c r="M41" s="54">
        <f t="shared" si="1"/>
        <v>-3.1</v>
      </c>
      <c r="N41" s="36">
        <v>76</v>
      </c>
      <c r="O41" s="55">
        <f t="shared" si="2"/>
        <v>20.649356064377624</v>
      </c>
      <c r="P41" s="56">
        <f t="shared" si="3"/>
        <v>22.466499398042856</v>
      </c>
      <c r="Q41" s="132">
        <v>12.18417</v>
      </c>
      <c r="R41" s="11">
        <f t="shared" si="4"/>
        <v>1.0504643086350001</v>
      </c>
      <c r="S41" s="35">
        <f t="shared" si="5"/>
        <v>-1.9830920942453096</v>
      </c>
    </row>
    <row r="42" spans="7:19" ht="18.5" x14ac:dyDescent="0.45">
      <c r="G42" s="59">
        <v>2017</v>
      </c>
      <c r="H42" s="46">
        <v>2</v>
      </c>
      <c r="I42" s="46">
        <f t="shared" si="7"/>
        <v>8</v>
      </c>
      <c r="J42" s="46">
        <f t="shared" si="7"/>
        <v>39</v>
      </c>
      <c r="K42" s="131">
        <v>1.2</v>
      </c>
      <c r="L42" s="131">
        <v>-8.6999999999999993</v>
      </c>
      <c r="M42" s="54">
        <f t="shared" si="1"/>
        <v>-3.7499999999999996</v>
      </c>
      <c r="N42" s="36">
        <v>84</v>
      </c>
      <c r="O42" s="55">
        <f t="shared" si="2"/>
        <v>17.627827899484501</v>
      </c>
      <c r="P42" s="56">
        <f t="shared" si="3"/>
        <v>13.961239696391724</v>
      </c>
      <c r="Q42" s="132">
        <v>8.8743464999999997</v>
      </c>
      <c r="R42" s="11">
        <f t="shared" si="4"/>
        <v>0.73127499322612499</v>
      </c>
      <c r="S42" s="35">
        <f t="shared" si="5"/>
        <v>-1.6586281019604781</v>
      </c>
    </row>
    <row r="43" spans="7:19" ht="18.5" x14ac:dyDescent="0.45">
      <c r="G43" s="59">
        <v>2017</v>
      </c>
      <c r="H43" s="46">
        <v>2</v>
      </c>
      <c r="I43" s="46">
        <f t="shared" si="7"/>
        <v>9</v>
      </c>
      <c r="J43" s="46">
        <f t="shared" si="7"/>
        <v>40</v>
      </c>
      <c r="K43" s="131">
        <v>2.6</v>
      </c>
      <c r="L43" s="131">
        <v>-3</v>
      </c>
      <c r="M43" s="54">
        <f t="shared" si="1"/>
        <v>-0.19999999999999996</v>
      </c>
      <c r="N43" s="36">
        <v>93</v>
      </c>
      <c r="O43" s="55">
        <f t="shared" si="2"/>
        <v>23.819610944490737</v>
      </c>
      <c r="P43" s="56">
        <f t="shared" si="3"/>
        <v>10.671185703131849</v>
      </c>
      <c r="Q43" s="132">
        <v>9.0187980000000003</v>
      </c>
      <c r="R43" s="11">
        <f t="shared" si="4"/>
        <v>0.93095640475199992</v>
      </c>
      <c r="S43" s="35">
        <f t="shared" si="5"/>
        <v>-5.3459021188795565E-2</v>
      </c>
    </row>
    <row r="44" spans="7:19" ht="18.5" x14ac:dyDescent="0.45">
      <c r="G44" s="59">
        <v>2017</v>
      </c>
      <c r="H44" s="46">
        <v>2</v>
      </c>
      <c r="I44" s="46">
        <f t="shared" si="7"/>
        <v>10</v>
      </c>
      <c r="J44" s="46">
        <f t="shared" si="7"/>
        <v>41</v>
      </c>
      <c r="K44" s="131">
        <v>2.9</v>
      </c>
      <c r="L44" s="131">
        <v>-2</v>
      </c>
      <c r="M44" s="54">
        <f t="shared" si="1"/>
        <v>0.44999999999999996</v>
      </c>
      <c r="N44" s="36">
        <v>89.5</v>
      </c>
      <c r="O44" s="55">
        <f t="shared" si="2"/>
        <v>30.03928582758985</v>
      </c>
      <c r="P44" s="56">
        <f t="shared" si="3"/>
        <v>11.775400044415221</v>
      </c>
      <c r="Q44" s="132">
        <v>10.639166999999999</v>
      </c>
      <c r="R44" s="11">
        <f t="shared" si="4"/>
        <v>1.1387765388037498</v>
      </c>
      <c r="S44" s="35">
        <f t="shared" si="5"/>
        <v>0.12519244700297238</v>
      </c>
    </row>
    <row r="45" spans="7:19" ht="18.5" x14ac:dyDescent="0.45">
      <c r="G45" s="59">
        <v>2017</v>
      </c>
      <c r="H45" s="46">
        <v>2</v>
      </c>
      <c r="I45" s="46">
        <f t="shared" si="7"/>
        <v>11</v>
      </c>
      <c r="J45" s="46">
        <f t="shared" si="7"/>
        <v>42</v>
      </c>
      <c r="K45" s="131">
        <v>5.4</v>
      </c>
      <c r="L45" s="131">
        <v>-0.3</v>
      </c>
      <c r="M45" s="54">
        <f t="shared" si="1"/>
        <v>2.5500000000000003</v>
      </c>
      <c r="N45" s="36">
        <v>82.5</v>
      </c>
      <c r="O45" s="55">
        <f t="shared" si="2"/>
        <v>16.781112198503315</v>
      </c>
      <c r="P45" s="56">
        <f t="shared" si="3"/>
        <v>7.652187162517512</v>
      </c>
      <c r="Q45" s="132">
        <v>6.410296999999999</v>
      </c>
      <c r="R45" s="11">
        <f t="shared" si="4"/>
        <v>0.76508657526674984</v>
      </c>
      <c r="S45" s="35">
        <f t="shared" si="5"/>
        <v>0.43881475509801104</v>
      </c>
    </row>
    <row r="46" spans="7:19" ht="18.5" x14ac:dyDescent="0.45">
      <c r="G46" s="59">
        <v>2017</v>
      </c>
      <c r="H46" s="46">
        <v>2</v>
      </c>
      <c r="I46" s="46">
        <f t="shared" si="7"/>
        <v>12</v>
      </c>
      <c r="J46" s="46">
        <f t="shared" si="7"/>
        <v>43</v>
      </c>
      <c r="K46" s="131">
        <v>4.8</v>
      </c>
      <c r="L46" s="131">
        <v>-3.4</v>
      </c>
      <c r="M46" s="54">
        <f t="shared" si="1"/>
        <v>0.7</v>
      </c>
      <c r="N46" s="36">
        <v>86</v>
      </c>
      <c r="O46" s="55">
        <f t="shared" si="2"/>
        <v>19.108653477430263</v>
      </c>
      <c r="P46" s="56">
        <f t="shared" si="3"/>
        <v>12.535276681194251</v>
      </c>
      <c r="Q46" s="132">
        <v>8.7550169999999987</v>
      </c>
      <c r="R46" s="11">
        <f t="shared" si="4"/>
        <v>0.94994123204249969</v>
      </c>
      <c r="S46" s="35">
        <f t="shared" si="5"/>
        <v>0.2021455439375256</v>
      </c>
    </row>
    <row r="47" spans="7:19" ht="18.5" x14ac:dyDescent="0.45">
      <c r="G47" s="59">
        <v>2017</v>
      </c>
      <c r="H47" s="46">
        <v>2</v>
      </c>
      <c r="I47" s="46">
        <f t="shared" si="7"/>
        <v>13</v>
      </c>
      <c r="J47" s="46">
        <f t="shared" si="7"/>
        <v>44</v>
      </c>
      <c r="K47" s="131">
        <v>6.6</v>
      </c>
      <c r="L47" s="131">
        <v>1.4</v>
      </c>
      <c r="M47" s="54">
        <f t="shared" si="1"/>
        <v>4</v>
      </c>
      <c r="N47" s="36">
        <v>74.5</v>
      </c>
      <c r="O47" s="55">
        <f t="shared" si="2"/>
        <v>22.859705994569858</v>
      </c>
      <c r="P47" s="56">
        <f t="shared" si="3"/>
        <v>9.5096376937410589</v>
      </c>
      <c r="Q47" s="132">
        <v>8.3405039999999993</v>
      </c>
      <c r="R47" s="11">
        <f t="shared" si="4"/>
        <v>1.0663918199279998</v>
      </c>
      <c r="S47" s="35">
        <f t="shared" si="5"/>
        <v>0.7570289863283638</v>
      </c>
    </row>
    <row r="48" spans="7:19" ht="18.5" x14ac:dyDescent="0.45">
      <c r="G48" s="59">
        <v>2017</v>
      </c>
      <c r="H48" s="46">
        <v>2</v>
      </c>
      <c r="I48" s="46">
        <f t="shared" si="7"/>
        <v>14</v>
      </c>
      <c r="J48" s="46">
        <f t="shared" si="7"/>
        <v>45</v>
      </c>
      <c r="K48" s="131">
        <v>8.5</v>
      </c>
      <c r="L48" s="131">
        <v>-1.3</v>
      </c>
      <c r="M48" s="54">
        <f t="shared" si="1"/>
        <v>3.6</v>
      </c>
      <c r="N48" s="36">
        <v>66</v>
      </c>
      <c r="O48" s="55">
        <f t="shared" si="2"/>
        <v>12.388483422763551</v>
      </c>
      <c r="P48" s="56">
        <f t="shared" si="3"/>
        <v>9.7125710034466248</v>
      </c>
      <c r="Q48" s="132">
        <v>6.2051339999999993</v>
      </c>
      <c r="R48" s="11">
        <f t="shared" si="4"/>
        <v>0.7788125734739999</v>
      </c>
      <c r="S48" s="35">
        <f t="shared" si="5"/>
        <v>0.70815426020679739</v>
      </c>
    </row>
    <row r="49" spans="7:19" ht="18.5" x14ac:dyDescent="0.45">
      <c r="G49" s="59">
        <v>2017</v>
      </c>
      <c r="H49" s="46">
        <v>2</v>
      </c>
      <c r="I49" s="46">
        <f t="shared" si="7"/>
        <v>15</v>
      </c>
      <c r="J49" s="46">
        <f t="shared" si="7"/>
        <v>46</v>
      </c>
      <c r="K49" s="131">
        <v>6.6</v>
      </c>
      <c r="L49" s="131">
        <v>-0.1</v>
      </c>
      <c r="M49" s="54">
        <f t="shared" si="1"/>
        <v>3.25</v>
      </c>
      <c r="N49" s="36">
        <v>76</v>
      </c>
      <c r="O49" s="55">
        <f t="shared" si="2"/>
        <v>32.877297673751279</v>
      </c>
      <c r="P49" s="56">
        <f t="shared" si="3"/>
        <v>17.622231553130682</v>
      </c>
      <c r="Q49" s="132">
        <v>13.616123999999999</v>
      </c>
      <c r="R49" s="11">
        <f t="shared" si="4"/>
        <v>1.6810228408229997</v>
      </c>
      <c r="S49" s="35">
        <f t="shared" si="5"/>
        <v>1.088223193960502</v>
      </c>
    </row>
    <row r="50" spans="7:19" ht="18.5" x14ac:dyDescent="0.45">
      <c r="G50" s="59">
        <v>2017</v>
      </c>
      <c r="H50" s="46">
        <v>2</v>
      </c>
      <c r="I50" s="46">
        <f t="shared" si="7"/>
        <v>16</v>
      </c>
      <c r="J50" s="46">
        <f t="shared" si="7"/>
        <v>47</v>
      </c>
      <c r="K50" s="131">
        <v>5.2</v>
      </c>
      <c r="L50" s="131">
        <v>-4.9000000000000004</v>
      </c>
      <c r="M50" s="54">
        <f t="shared" si="1"/>
        <v>0.14999999999999991</v>
      </c>
      <c r="N50" s="36">
        <v>66</v>
      </c>
      <c r="O50" s="55">
        <f t="shared" si="2"/>
        <v>7.0649579155526681</v>
      </c>
      <c r="P50" s="56">
        <f t="shared" si="3"/>
        <v>5.7084859957665568</v>
      </c>
      <c r="Q50" s="132">
        <v>3.5924459999999998</v>
      </c>
      <c r="R50" s="11">
        <f t="shared" si="4"/>
        <v>0.37820103943049987</v>
      </c>
      <c r="S50" s="35">
        <f t="shared" si="5"/>
        <v>2.3935947115719117E-2</v>
      </c>
    </row>
    <row r="51" spans="7:19" ht="18.5" x14ac:dyDescent="0.45">
      <c r="G51" s="59">
        <v>2017</v>
      </c>
      <c r="H51" s="46">
        <v>2</v>
      </c>
      <c r="I51" s="46">
        <f t="shared" si="7"/>
        <v>17</v>
      </c>
      <c r="J51" s="46">
        <f t="shared" si="7"/>
        <v>48</v>
      </c>
      <c r="K51" s="131">
        <v>4.2</v>
      </c>
      <c r="L51" s="131">
        <v>-6.8</v>
      </c>
      <c r="M51" s="54">
        <f t="shared" si="1"/>
        <v>-1.2999999999999998</v>
      </c>
      <c r="N51" s="36">
        <v>48</v>
      </c>
      <c r="O51" s="55">
        <f t="shared" si="2"/>
        <v>5.3968796989188368</v>
      </c>
      <c r="P51" s="56">
        <f t="shared" si="3"/>
        <v>4.7492541350485764</v>
      </c>
      <c r="Q51" s="132">
        <v>2.8639079999999999</v>
      </c>
      <c r="R51" s="11">
        <f t="shared" si="4"/>
        <v>0.27714753692999999</v>
      </c>
      <c r="S51" s="35">
        <f t="shared" si="5"/>
        <v>-0.20693201040935294</v>
      </c>
    </row>
    <row r="52" spans="7:19" ht="18.5" x14ac:dyDescent="0.45">
      <c r="G52" s="59">
        <v>2017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31">
        <v>8.1</v>
      </c>
      <c r="L52" s="131">
        <v>-9.6999999999999993</v>
      </c>
      <c r="M52" s="54">
        <f t="shared" si="1"/>
        <v>-0.79999999999999982</v>
      </c>
      <c r="N52" s="36">
        <v>46</v>
      </c>
      <c r="O52" s="55">
        <f t="shared" si="2"/>
        <v>7.7222228154313131</v>
      </c>
      <c r="P52" s="56">
        <f t="shared" si="3"/>
        <v>10.996445289174188</v>
      </c>
      <c r="Q52" s="132">
        <v>5.212815</v>
      </c>
      <c r="R52" s="11">
        <f t="shared" si="4"/>
        <v>0.51974371957499987</v>
      </c>
      <c r="S52" s="35">
        <f t="shared" si="5"/>
        <v>-0.24161211664680549</v>
      </c>
    </row>
    <row r="53" spans="7:19" ht="18.5" x14ac:dyDescent="0.45">
      <c r="G53" s="59">
        <v>2017</v>
      </c>
      <c r="H53" s="46">
        <v>2</v>
      </c>
      <c r="I53" s="46">
        <f t="shared" si="8"/>
        <v>19</v>
      </c>
      <c r="J53" s="46">
        <f t="shared" si="8"/>
        <v>50</v>
      </c>
      <c r="K53" s="131">
        <v>9.3000000000000007</v>
      </c>
      <c r="L53" s="131">
        <v>-8.1</v>
      </c>
      <c r="M53" s="54">
        <f t="shared" si="1"/>
        <v>0.60000000000000053</v>
      </c>
      <c r="N53" s="36">
        <v>52</v>
      </c>
      <c r="O53" s="55">
        <f t="shared" si="2"/>
        <v>18.444024247996101</v>
      </c>
      <c r="P53" s="56">
        <f t="shared" si="3"/>
        <v>25.674081753210569</v>
      </c>
      <c r="Q53" s="132">
        <v>12.30978</v>
      </c>
      <c r="R53" s="11">
        <f t="shared" si="4"/>
        <v>1.3284222184800003</v>
      </c>
      <c r="S53" s="35">
        <f t="shared" si="5"/>
        <v>0.33103328244212626</v>
      </c>
    </row>
    <row r="54" spans="7:19" ht="18.5" x14ac:dyDescent="0.45">
      <c r="G54" s="59">
        <v>2017</v>
      </c>
      <c r="H54" s="46">
        <v>2</v>
      </c>
      <c r="I54" s="46">
        <f t="shared" si="8"/>
        <v>20</v>
      </c>
      <c r="J54" s="46">
        <f t="shared" si="8"/>
        <v>51</v>
      </c>
      <c r="K54" s="131">
        <v>14</v>
      </c>
      <c r="L54" s="131">
        <v>-7.8</v>
      </c>
      <c r="M54" s="54">
        <f t="shared" si="1"/>
        <v>3.1</v>
      </c>
      <c r="N54" s="36">
        <v>56.5</v>
      </c>
      <c r="O54" s="55">
        <f t="shared" si="2"/>
        <v>19.538090378207741</v>
      </c>
      <c r="P54" s="56">
        <f t="shared" si="3"/>
        <v>34.074429619594298</v>
      </c>
      <c r="Q54" s="132">
        <v>14.595882</v>
      </c>
      <c r="R54" s="11">
        <f t="shared" si="4"/>
        <v>1.7891413217369998</v>
      </c>
      <c r="S54" s="35">
        <f t="shared" si="5"/>
        <v>1.9201114289740397</v>
      </c>
    </row>
    <row r="55" spans="7:19" ht="18.5" x14ac:dyDescent="0.45">
      <c r="G55" s="59">
        <v>2017</v>
      </c>
      <c r="H55" s="46">
        <v>2</v>
      </c>
      <c r="I55" s="46">
        <f t="shared" si="8"/>
        <v>21</v>
      </c>
      <c r="J55" s="46">
        <f t="shared" si="8"/>
        <v>52</v>
      </c>
      <c r="K55" s="131">
        <v>14.1</v>
      </c>
      <c r="L55" s="131">
        <v>-7</v>
      </c>
      <c r="M55" s="54">
        <f t="shared" si="1"/>
        <v>3.55</v>
      </c>
      <c r="N55" s="36">
        <v>56</v>
      </c>
      <c r="O55" s="55">
        <f t="shared" si="2"/>
        <v>17.774457100713892</v>
      </c>
      <c r="P55" s="56">
        <f t="shared" si="3"/>
        <v>30.003283586005054</v>
      </c>
      <c r="Q55" s="132">
        <v>13.06344</v>
      </c>
      <c r="R55" s="11">
        <f t="shared" si="4"/>
        <v>1.6357745640600001</v>
      </c>
      <c r="S55" s="35">
        <f t="shared" si="5"/>
        <v>1.9039708132829412</v>
      </c>
    </row>
    <row r="56" spans="7:19" ht="18.5" x14ac:dyDescent="0.45">
      <c r="G56" s="59">
        <v>2017</v>
      </c>
      <c r="H56" s="46">
        <v>2</v>
      </c>
      <c r="I56" s="46">
        <f t="shared" si="8"/>
        <v>22</v>
      </c>
      <c r="J56" s="46">
        <f t="shared" si="8"/>
        <v>53</v>
      </c>
      <c r="K56" s="131">
        <v>16.100000000000001</v>
      </c>
      <c r="L56" s="131">
        <v>-5.3</v>
      </c>
      <c r="M56" s="54">
        <f t="shared" si="1"/>
        <v>5.4</v>
      </c>
      <c r="N56" s="36">
        <v>54.5</v>
      </c>
      <c r="O56" s="55">
        <f t="shared" si="2"/>
        <v>18.243401263084895</v>
      </c>
      <c r="P56" s="56">
        <f t="shared" si="3"/>
        <v>31.232702962401344</v>
      </c>
      <c r="Q56" s="132">
        <v>13.503074999999999</v>
      </c>
      <c r="R56" s="11">
        <f t="shared" si="4"/>
        <v>1.8373364091000002</v>
      </c>
      <c r="S56" s="35">
        <f t="shared" si="5"/>
        <v>2.7344218019146989</v>
      </c>
    </row>
    <row r="57" spans="7:19" ht="18.5" x14ac:dyDescent="0.45">
      <c r="G57" s="59">
        <v>2017</v>
      </c>
      <c r="H57" s="46">
        <v>2</v>
      </c>
      <c r="I57" s="46">
        <f t="shared" si="8"/>
        <v>23</v>
      </c>
      <c r="J57" s="46">
        <f t="shared" si="8"/>
        <v>54</v>
      </c>
      <c r="K57" s="131">
        <v>15.7</v>
      </c>
      <c r="L57" s="131">
        <v>3.7</v>
      </c>
      <c r="M57" s="54">
        <f t="shared" si="1"/>
        <v>9.6999999999999993</v>
      </c>
      <c r="N57" s="36">
        <v>48.5</v>
      </c>
      <c r="O57" s="55">
        <f t="shared" si="2"/>
        <v>26.40216466235589</v>
      </c>
      <c r="P57" s="56">
        <f t="shared" si="3"/>
        <v>25.346078075861655</v>
      </c>
      <c r="Q57" s="132">
        <v>14.633564999999999</v>
      </c>
      <c r="R57" s="11">
        <f t="shared" si="4"/>
        <v>2.3602111149374996</v>
      </c>
      <c r="S57" s="35">
        <f t="shared" si="5"/>
        <v>3.4116659944183301</v>
      </c>
    </row>
    <row r="58" spans="7:19" ht="18.5" x14ac:dyDescent="0.45">
      <c r="G58" s="59">
        <v>2017</v>
      </c>
      <c r="H58" s="46">
        <v>2</v>
      </c>
      <c r="I58" s="46">
        <f t="shared" si="8"/>
        <v>24</v>
      </c>
      <c r="J58" s="46">
        <f t="shared" si="8"/>
        <v>55</v>
      </c>
      <c r="K58" s="131">
        <v>17.600000000000001</v>
      </c>
      <c r="L58" s="131">
        <v>-4.5</v>
      </c>
      <c r="M58" s="54">
        <f t="shared" si="1"/>
        <v>6.5500000000000007</v>
      </c>
      <c r="N58" s="36">
        <v>57</v>
      </c>
      <c r="O58" s="55">
        <f t="shared" si="2"/>
        <v>7.8989476733985811</v>
      </c>
      <c r="P58" s="56">
        <f t="shared" si="3"/>
        <v>13.965339486568693</v>
      </c>
      <c r="Q58" s="132">
        <v>5.9413529999999994</v>
      </c>
      <c r="R58" s="11">
        <f t="shared" si="4"/>
        <v>0.84850096065074987</v>
      </c>
      <c r="S58" s="35">
        <f t="shared" si="5"/>
        <v>1.5127780430384097</v>
      </c>
    </row>
    <row r="59" spans="7:19" ht="18.5" x14ac:dyDescent="0.45">
      <c r="G59" s="59">
        <v>2017</v>
      </c>
      <c r="H59" s="46">
        <v>2</v>
      </c>
      <c r="I59" s="46">
        <f t="shared" si="8"/>
        <v>25</v>
      </c>
      <c r="J59" s="46">
        <f t="shared" si="8"/>
        <v>56</v>
      </c>
      <c r="K59" s="131">
        <v>18.8</v>
      </c>
      <c r="L59" s="131">
        <v>-2.2999999999999998</v>
      </c>
      <c r="M59" s="54">
        <f t="shared" si="1"/>
        <v>8.25</v>
      </c>
      <c r="N59" s="36">
        <v>53.5</v>
      </c>
      <c r="O59" s="55">
        <f t="shared" si="2"/>
        <v>11.285640870677634</v>
      </c>
      <c r="P59" s="56">
        <f t="shared" si="3"/>
        <v>19.050161789703846</v>
      </c>
      <c r="Q59" s="132">
        <v>8.2944469999999999</v>
      </c>
      <c r="R59" s="11">
        <f t="shared" si="4"/>
        <v>1.2672525696127499</v>
      </c>
      <c r="S59" s="35">
        <f t="shared" si="5"/>
        <v>2.3254177968674234</v>
      </c>
    </row>
    <row r="60" spans="7:19" ht="18.5" x14ac:dyDescent="0.45">
      <c r="G60" s="59">
        <v>2017</v>
      </c>
      <c r="H60" s="46">
        <v>2</v>
      </c>
      <c r="I60" s="46">
        <f t="shared" si="8"/>
        <v>26</v>
      </c>
      <c r="J60" s="46">
        <f t="shared" si="8"/>
        <v>57</v>
      </c>
      <c r="K60" s="131">
        <v>17.2</v>
      </c>
      <c r="L60" s="131">
        <v>-2.6</v>
      </c>
      <c r="M60" s="54">
        <f t="shared" si="1"/>
        <v>7.3</v>
      </c>
      <c r="N60" s="36">
        <v>58</v>
      </c>
      <c r="O60" s="55">
        <f t="shared" si="2"/>
        <v>12.852901933633271</v>
      </c>
      <c r="P60" s="56">
        <f t="shared" si="3"/>
        <v>20.358996662875104</v>
      </c>
      <c r="Q60" s="132">
        <v>9.1506884999999993</v>
      </c>
      <c r="R60" s="11">
        <f t="shared" si="4"/>
        <v>1.3470865801177498</v>
      </c>
      <c r="S60" s="35">
        <f t="shared" si="5"/>
        <v>2.2781201546227066</v>
      </c>
    </row>
    <row r="61" spans="7:19" ht="18.5" x14ac:dyDescent="0.45">
      <c r="G61" s="59">
        <v>2017</v>
      </c>
      <c r="H61" s="46">
        <v>2</v>
      </c>
      <c r="I61" s="46">
        <f t="shared" si="8"/>
        <v>27</v>
      </c>
      <c r="J61" s="46">
        <f t="shared" si="8"/>
        <v>58</v>
      </c>
      <c r="K61" s="131">
        <v>19</v>
      </c>
      <c r="L61" s="131">
        <v>-0.6</v>
      </c>
      <c r="M61" s="54">
        <f t="shared" si="1"/>
        <v>9.1999999999999993</v>
      </c>
      <c r="N61" s="36">
        <v>56</v>
      </c>
      <c r="O61" s="55">
        <f t="shared" si="2"/>
        <v>20.983759285309716</v>
      </c>
      <c r="P61" s="56">
        <f t="shared" si="3"/>
        <v>32.902534559365634</v>
      </c>
      <c r="Q61" s="132">
        <v>14.863849999999999</v>
      </c>
      <c r="R61" s="11">
        <f t="shared" si="4"/>
        <v>2.35376496675</v>
      </c>
      <c r="S61" s="35">
        <f t="shared" si="5"/>
        <v>4.1239135769963138</v>
      </c>
    </row>
    <row r="62" spans="7:19" ht="18.5" x14ac:dyDescent="0.45">
      <c r="G62" s="59">
        <v>2017</v>
      </c>
      <c r="H62" s="60">
        <v>2</v>
      </c>
      <c r="I62" s="60">
        <f t="shared" si="8"/>
        <v>28</v>
      </c>
      <c r="J62" s="60">
        <f t="shared" si="8"/>
        <v>59</v>
      </c>
      <c r="K62" s="131">
        <v>20.100000000000001</v>
      </c>
      <c r="L62" s="131">
        <v>-0.8</v>
      </c>
      <c r="M62" s="54">
        <f t="shared" si="1"/>
        <v>9.65</v>
      </c>
      <c r="N62" s="36">
        <v>55.5</v>
      </c>
      <c r="O62" s="55">
        <f t="shared" si="2"/>
        <v>17.218196788259636</v>
      </c>
      <c r="P62" s="56">
        <f t="shared" si="3"/>
        <v>28.788825029970113</v>
      </c>
      <c r="Q62" s="132">
        <v>12.594495999999999</v>
      </c>
      <c r="R62" s="49">
        <f t="shared" si="4"/>
        <v>2.0276414376480001</v>
      </c>
      <c r="S62" s="48">
        <f t="shared" si="5"/>
        <v>3.7474241410610798</v>
      </c>
    </row>
    <row r="63" spans="7:19" ht="18.5" x14ac:dyDescent="0.45">
      <c r="G63" s="59">
        <v>2017</v>
      </c>
      <c r="H63" s="46">
        <v>3</v>
      </c>
      <c r="I63" s="46">
        <v>1</v>
      </c>
      <c r="J63" s="46">
        <f t="shared" si="8"/>
        <v>60</v>
      </c>
      <c r="K63" s="131">
        <v>19.5</v>
      </c>
      <c r="L63" s="131">
        <v>2.7</v>
      </c>
      <c r="M63" s="54">
        <f t="shared" si="1"/>
        <v>11.1</v>
      </c>
      <c r="N63" s="36">
        <v>55</v>
      </c>
      <c r="O63" s="55">
        <f t="shared" si="2"/>
        <v>19.562173136022491</v>
      </c>
      <c r="P63" s="56">
        <f t="shared" si="3"/>
        <v>26.29156069481423</v>
      </c>
      <c r="Q63" s="132">
        <v>12.828967999999998</v>
      </c>
      <c r="R63" s="11">
        <f t="shared" si="4"/>
        <v>2.174490832547999</v>
      </c>
      <c r="S63" s="35">
        <f t="shared" si="5"/>
        <v>3.7417988640174618</v>
      </c>
    </row>
    <row r="64" spans="7:19" ht="18.5" x14ac:dyDescent="0.45">
      <c r="G64" s="59">
        <v>2017</v>
      </c>
      <c r="H64" s="46">
        <v>3</v>
      </c>
      <c r="I64" s="46">
        <f t="shared" ref="I64:J79" si="9">I63+1</f>
        <v>2</v>
      </c>
      <c r="J64" s="46">
        <f>J63+1</f>
        <v>61</v>
      </c>
      <c r="K64" s="131">
        <v>14.2</v>
      </c>
      <c r="L64" s="131">
        <v>7.6</v>
      </c>
      <c r="M64" s="54">
        <f t="shared" si="1"/>
        <v>10.899999999999999</v>
      </c>
      <c r="N64" s="36">
        <v>68.5</v>
      </c>
      <c r="O64" s="55">
        <f t="shared" si="2"/>
        <v>31.169686694891087</v>
      </c>
      <c r="P64" s="56">
        <f t="shared" si="3"/>
        <v>16.457594574902494</v>
      </c>
      <c r="Q64" s="132">
        <v>12.81222</v>
      </c>
      <c r="R64" s="11">
        <f t="shared" si="4"/>
        <v>2.1566233376099997</v>
      </c>
      <c r="S64" s="35">
        <f t="shared" si="5"/>
        <v>2.4197807748492481</v>
      </c>
    </row>
    <row r="65" spans="7:19" ht="18.5" x14ac:dyDescent="0.45">
      <c r="G65" s="59">
        <v>2017</v>
      </c>
      <c r="H65" s="46">
        <v>3</v>
      </c>
      <c r="I65" s="46">
        <f t="shared" si="9"/>
        <v>3</v>
      </c>
      <c r="J65" s="46">
        <f>J64+1</f>
        <v>62</v>
      </c>
      <c r="K65" s="131">
        <v>10.7</v>
      </c>
      <c r="L65" s="131">
        <v>6.8</v>
      </c>
      <c r="M65" s="54">
        <f t="shared" si="1"/>
        <v>8.75</v>
      </c>
      <c r="N65" s="36">
        <v>89</v>
      </c>
      <c r="O65" s="55">
        <f t="shared" si="2"/>
        <v>43.211712060820432</v>
      </c>
      <c r="P65" s="56">
        <f t="shared" si="3"/>
        <v>13.482054162975972</v>
      </c>
      <c r="Q65" s="132">
        <v>13.653807</v>
      </c>
      <c r="R65" s="11">
        <f t="shared" si="4"/>
        <v>2.1261127973602503</v>
      </c>
      <c r="S65" s="35">
        <f t="shared" si="5"/>
        <v>1.7784925017714661</v>
      </c>
    </row>
    <row r="66" spans="7:19" ht="18.5" x14ac:dyDescent="0.45">
      <c r="G66" s="59">
        <v>2017</v>
      </c>
      <c r="H66" s="46">
        <v>3</v>
      </c>
      <c r="I66" s="46">
        <f t="shared" si="9"/>
        <v>4</v>
      </c>
      <c r="J66" s="46">
        <f>J65+1</f>
        <v>63</v>
      </c>
      <c r="K66" s="131">
        <v>11.9</v>
      </c>
      <c r="L66" s="131">
        <v>6.5</v>
      </c>
      <c r="M66" s="54">
        <f t="shared" si="1"/>
        <v>9.1999999999999993</v>
      </c>
      <c r="N66" s="36">
        <v>83.5</v>
      </c>
      <c r="O66" s="55">
        <f t="shared" si="2"/>
        <v>36.01343590505855</v>
      </c>
      <c r="P66" s="56">
        <f t="shared" si="3"/>
        <v>15.557804310985295</v>
      </c>
      <c r="Q66" s="132">
        <v>13.390025999999999</v>
      </c>
      <c r="R66" s="11">
        <f t="shared" si="4"/>
        <v>2.1203775672299998</v>
      </c>
      <c r="S66" s="35">
        <f t="shared" si="5"/>
        <v>2.0798156154929774</v>
      </c>
    </row>
    <row r="67" spans="7:19" ht="18.5" x14ac:dyDescent="0.45">
      <c r="G67" s="59">
        <v>2017</v>
      </c>
      <c r="H67" s="46">
        <v>3</v>
      </c>
      <c r="I67" s="46">
        <f t="shared" si="9"/>
        <v>5</v>
      </c>
      <c r="J67" s="46">
        <f t="shared" si="9"/>
        <v>64</v>
      </c>
      <c r="K67" s="131">
        <v>17.399999999999999</v>
      </c>
      <c r="L67" s="131">
        <v>3.9</v>
      </c>
      <c r="M67" s="54">
        <f t="shared" si="1"/>
        <v>10.649999999999999</v>
      </c>
      <c r="N67" s="36">
        <v>70.5</v>
      </c>
      <c r="O67" s="55">
        <f t="shared" si="2"/>
        <v>26.430601593962557</v>
      </c>
      <c r="P67" s="56">
        <f t="shared" si="3"/>
        <v>28.545049721479558</v>
      </c>
      <c r="Q67" s="132">
        <v>15.537957</v>
      </c>
      <c r="R67" s="11">
        <f t="shared" si="4"/>
        <v>2.5926518515522492</v>
      </c>
      <c r="S67" s="35">
        <f t="shared" si="5"/>
        <v>3.9431429495307895</v>
      </c>
    </row>
    <row r="68" spans="7:19" ht="18.5" x14ac:dyDescent="0.45">
      <c r="G68" s="59">
        <v>2017</v>
      </c>
      <c r="H68" s="46">
        <v>3</v>
      </c>
      <c r="I68" s="46">
        <f t="shared" si="9"/>
        <v>6</v>
      </c>
      <c r="J68" s="46">
        <f t="shared" si="9"/>
        <v>65</v>
      </c>
      <c r="K68" s="131">
        <v>18.899999999999999</v>
      </c>
      <c r="L68" s="131">
        <v>0.5</v>
      </c>
      <c r="M68" s="54">
        <f t="shared" si="1"/>
        <v>9.6999999999999993</v>
      </c>
      <c r="N68" s="36">
        <v>61</v>
      </c>
      <c r="O68" s="55">
        <f t="shared" si="2"/>
        <v>20.827521118745135</v>
      </c>
      <c r="P68" s="56">
        <f t="shared" si="3"/>
        <v>30.658111086792839</v>
      </c>
      <c r="Q68" s="132">
        <v>14.294417999999999</v>
      </c>
      <c r="R68" s="11">
        <f t="shared" si="4"/>
        <v>2.3055109431749998</v>
      </c>
      <c r="S68" s="35">
        <f t="shared" si="5"/>
        <v>3.9867842120642134</v>
      </c>
    </row>
    <row r="69" spans="7:19" ht="18.5" x14ac:dyDescent="0.45">
      <c r="G69" s="59">
        <v>2017</v>
      </c>
      <c r="H69" s="46">
        <v>3</v>
      </c>
      <c r="I69" s="46">
        <f t="shared" si="9"/>
        <v>7</v>
      </c>
      <c r="J69" s="46">
        <f t="shared" si="9"/>
        <v>66</v>
      </c>
      <c r="K69" s="131">
        <v>18.5</v>
      </c>
      <c r="L69" s="131">
        <v>0.7</v>
      </c>
      <c r="M69" s="54">
        <f t="shared" ref="M69:M132" si="10">(K69+L69)/2</f>
        <v>9.6</v>
      </c>
      <c r="N69" s="36">
        <v>57</v>
      </c>
      <c r="O69" s="55">
        <f t="shared" ref="O69:O132" si="11">((Q69)/(0.16*(K69-(L69))^0.5))</f>
        <v>21.808301541410842</v>
      </c>
      <c r="P69" s="56">
        <f t="shared" ref="P69:P132" si="12">0.16*((K69-L69)^1/2)*O69</f>
        <v>31.055021394969042</v>
      </c>
      <c r="Q69" s="132">
        <v>14.721492</v>
      </c>
      <c r="R69" s="11">
        <f t="shared" ref="R69:R132" si="13">0.0023*0.408*O69*(K69-L69)^0.5*(M69+17.8)</f>
        <v>2.3657584858919996</v>
      </c>
      <c r="S69" s="35">
        <f t="shared" ref="S69:S132" si="14">0.31*(IF(N69&gt;50,1,(1+(50-N69)/70)))*(P69+2.09)*((M69/(M69+15)))</f>
        <v>4.0097391736352792</v>
      </c>
    </row>
    <row r="70" spans="7:19" ht="18.5" x14ac:dyDescent="0.45">
      <c r="G70" s="59">
        <v>2017</v>
      </c>
      <c r="H70" s="46">
        <v>3</v>
      </c>
      <c r="I70" s="46">
        <f t="shared" si="9"/>
        <v>8</v>
      </c>
      <c r="J70" s="46">
        <f t="shared" si="9"/>
        <v>67</v>
      </c>
      <c r="K70" s="131">
        <v>19.5</v>
      </c>
      <c r="L70" s="131">
        <v>3.8</v>
      </c>
      <c r="M70" s="54">
        <f t="shared" si="10"/>
        <v>11.65</v>
      </c>
      <c r="N70" s="36">
        <v>50.5</v>
      </c>
      <c r="O70" s="55">
        <f t="shared" si="11"/>
        <v>22.854514796340354</v>
      </c>
      <c r="P70" s="56">
        <f t="shared" si="12"/>
        <v>28.705270584203483</v>
      </c>
      <c r="Q70" s="132">
        <v>14.4891135</v>
      </c>
      <c r="R70" s="11">
        <f t="shared" si="13"/>
        <v>2.5026212624523749</v>
      </c>
      <c r="S70" s="35">
        <f t="shared" si="14"/>
        <v>4.1732502707261121</v>
      </c>
    </row>
    <row r="71" spans="7:19" ht="18.5" x14ac:dyDescent="0.45">
      <c r="G71" s="59">
        <v>2017</v>
      </c>
      <c r="H71" s="46">
        <v>3</v>
      </c>
      <c r="I71" s="46">
        <f t="shared" si="9"/>
        <v>9</v>
      </c>
      <c r="J71" s="46">
        <f t="shared" si="9"/>
        <v>68</v>
      </c>
      <c r="K71" s="131">
        <v>19.600000000000001</v>
      </c>
      <c r="L71" s="131">
        <v>1.4</v>
      </c>
      <c r="M71" s="54">
        <f t="shared" si="10"/>
        <v>10.5</v>
      </c>
      <c r="N71" s="36">
        <v>55.5</v>
      </c>
      <c r="O71" s="55">
        <f t="shared" si="11"/>
        <v>21.033656120613987</v>
      </c>
      <c r="P71" s="56">
        <f t="shared" si="12"/>
        <v>30.62500331161397</v>
      </c>
      <c r="Q71" s="132">
        <v>14.357222999999998</v>
      </c>
      <c r="R71" s="11">
        <f t="shared" si="13"/>
        <v>2.3830046949284993</v>
      </c>
      <c r="S71" s="35">
        <f t="shared" si="14"/>
        <v>4.1759739521295476</v>
      </c>
    </row>
    <row r="72" spans="7:19" ht="18.5" x14ac:dyDescent="0.45">
      <c r="G72" s="59">
        <v>2017</v>
      </c>
      <c r="H72" s="46">
        <v>3</v>
      </c>
      <c r="I72" s="46">
        <f t="shared" si="9"/>
        <v>10</v>
      </c>
      <c r="J72" s="46">
        <f t="shared" si="9"/>
        <v>69</v>
      </c>
      <c r="K72" s="131">
        <v>21.6</v>
      </c>
      <c r="L72" s="131">
        <v>5.8</v>
      </c>
      <c r="M72" s="54">
        <f t="shared" si="10"/>
        <v>13.700000000000001</v>
      </c>
      <c r="N72" s="36">
        <v>48.5</v>
      </c>
      <c r="O72" s="55">
        <f t="shared" si="11"/>
        <v>11.968736716409076</v>
      </c>
      <c r="P72" s="56">
        <f t="shared" si="12"/>
        <v>15.128483209541072</v>
      </c>
      <c r="Q72" s="132">
        <v>7.6119659999999998</v>
      </c>
      <c r="R72" s="11">
        <f t="shared" si="13"/>
        <v>1.4062916885849996</v>
      </c>
      <c r="S72" s="35">
        <f t="shared" si="14"/>
        <v>2.6025750227231681</v>
      </c>
    </row>
    <row r="73" spans="7:19" ht="18.5" x14ac:dyDescent="0.45">
      <c r="G73" s="59">
        <v>2017</v>
      </c>
      <c r="H73" s="46">
        <v>3</v>
      </c>
      <c r="I73" s="46">
        <f t="shared" si="9"/>
        <v>11</v>
      </c>
      <c r="J73" s="46">
        <f t="shared" si="9"/>
        <v>70</v>
      </c>
      <c r="K73" s="131">
        <v>18</v>
      </c>
      <c r="L73" s="131">
        <v>10.9</v>
      </c>
      <c r="M73" s="54">
        <f t="shared" si="10"/>
        <v>14.45</v>
      </c>
      <c r="N73" s="36">
        <v>55.5</v>
      </c>
      <c r="O73" s="55">
        <f t="shared" si="11"/>
        <v>15.674247167741107</v>
      </c>
      <c r="P73" s="56">
        <f t="shared" si="12"/>
        <v>8.9029723912769487</v>
      </c>
      <c r="Q73" s="132">
        <v>6.6824519999999996</v>
      </c>
      <c r="R73" s="11">
        <f t="shared" si="13"/>
        <v>1.2639607366049999</v>
      </c>
      <c r="S73" s="35">
        <f t="shared" si="14"/>
        <v>1.6720889584626515</v>
      </c>
    </row>
    <row r="74" spans="7:19" ht="18.5" x14ac:dyDescent="0.45">
      <c r="G74" s="59">
        <v>2017</v>
      </c>
      <c r="H74" s="46">
        <v>3</v>
      </c>
      <c r="I74" s="46">
        <f t="shared" si="9"/>
        <v>12</v>
      </c>
      <c r="J74" s="46">
        <f t="shared" si="9"/>
        <v>71</v>
      </c>
      <c r="K74" s="131">
        <v>17.899999999999999</v>
      </c>
      <c r="L74" s="131">
        <v>5.9</v>
      </c>
      <c r="M74" s="54">
        <f t="shared" si="10"/>
        <v>11.899999999999999</v>
      </c>
      <c r="N74" s="36">
        <v>63.5</v>
      </c>
      <c r="O74" s="55">
        <f t="shared" si="11"/>
        <v>28.011223624611059</v>
      </c>
      <c r="P74" s="56">
        <f t="shared" si="12"/>
        <v>26.890774679626613</v>
      </c>
      <c r="Q74" s="132">
        <v>15.525395999999999</v>
      </c>
      <c r="R74" s="11">
        <f t="shared" si="13"/>
        <v>2.7043764919379996</v>
      </c>
      <c r="S74" s="35">
        <f t="shared" si="14"/>
        <v>3.9743523343175675</v>
      </c>
    </row>
    <row r="75" spans="7:19" ht="18.5" x14ac:dyDescent="0.45">
      <c r="G75" s="59">
        <v>2017</v>
      </c>
      <c r="H75" s="46">
        <v>3</v>
      </c>
      <c r="I75" s="46">
        <f t="shared" si="9"/>
        <v>13</v>
      </c>
      <c r="J75" s="46">
        <f t="shared" si="9"/>
        <v>72</v>
      </c>
      <c r="K75" s="131">
        <v>14.8</v>
      </c>
      <c r="L75" s="131">
        <v>8.1</v>
      </c>
      <c r="M75" s="54">
        <f t="shared" si="10"/>
        <v>11.45</v>
      </c>
      <c r="N75" s="36">
        <v>71</v>
      </c>
      <c r="O75" s="55">
        <f t="shared" si="11"/>
        <v>33.483889881754067</v>
      </c>
      <c r="P75" s="56">
        <f t="shared" si="12"/>
        <v>17.947364976620186</v>
      </c>
      <c r="Q75" s="132">
        <v>13.867343999999999</v>
      </c>
      <c r="R75" s="11">
        <f t="shared" si="13"/>
        <v>2.3789601973799996</v>
      </c>
      <c r="S75" s="35">
        <f t="shared" si="14"/>
        <v>2.6889461997925648</v>
      </c>
    </row>
    <row r="76" spans="7:19" ht="18.5" x14ac:dyDescent="0.45">
      <c r="G76" s="59">
        <v>2017</v>
      </c>
      <c r="H76" s="46">
        <v>3</v>
      </c>
      <c r="I76" s="46">
        <f t="shared" si="9"/>
        <v>14</v>
      </c>
      <c r="J76" s="46">
        <f t="shared" si="9"/>
        <v>73</v>
      </c>
      <c r="K76" s="131">
        <v>16.100000000000001</v>
      </c>
      <c r="L76" s="131">
        <v>4.0999999999999996</v>
      </c>
      <c r="M76" s="54">
        <f t="shared" si="10"/>
        <v>10.100000000000001</v>
      </c>
      <c r="N76" s="36">
        <v>68.5</v>
      </c>
      <c r="O76" s="55">
        <f t="shared" si="11"/>
        <v>18.470183862506481</v>
      </c>
      <c r="P76" s="56">
        <f t="shared" si="12"/>
        <v>17.731376508006225</v>
      </c>
      <c r="Q76" s="132">
        <v>10.237214999999999</v>
      </c>
      <c r="R76" s="11">
        <f t="shared" si="13"/>
        <v>1.6751513207024997</v>
      </c>
      <c r="S76" s="35">
        <f t="shared" si="14"/>
        <v>2.4725390377118521</v>
      </c>
    </row>
    <row r="77" spans="7:19" ht="18.5" x14ac:dyDescent="0.45">
      <c r="G77" s="59">
        <v>2017</v>
      </c>
      <c r="H77" s="46">
        <v>3</v>
      </c>
      <c r="I77" s="46">
        <f t="shared" si="9"/>
        <v>15</v>
      </c>
      <c r="J77" s="46">
        <f t="shared" si="9"/>
        <v>74</v>
      </c>
      <c r="K77" s="131">
        <v>13.3</v>
      </c>
      <c r="L77" s="131">
        <v>5.8</v>
      </c>
      <c r="M77" s="54">
        <f t="shared" si="10"/>
        <v>9.5500000000000007</v>
      </c>
      <c r="N77" s="36">
        <v>74</v>
      </c>
      <c r="O77" s="55">
        <f t="shared" si="11"/>
        <v>11.007908871715827</v>
      </c>
      <c r="P77" s="56">
        <f t="shared" si="12"/>
        <v>6.6047453230294977</v>
      </c>
      <c r="Q77" s="132">
        <v>4.8234240000000002</v>
      </c>
      <c r="R77" s="11">
        <f t="shared" si="13"/>
        <v>0.77371459113600005</v>
      </c>
      <c r="S77" s="35">
        <f t="shared" si="14"/>
        <v>1.0485048280582008</v>
      </c>
    </row>
    <row r="78" spans="7:19" ht="18.5" x14ac:dyDescent="0.45">
      <c r="G78" s="59">
        <v>2017</v>
      </c>
      <c r="H78" s="46">
        <v>3</v>
      </c>
      <c r="I78" s="46">
        <f t="shared" si="9"/>
        <v>16</v>
      </c>
      <c r="J78" s="46">
        <f t="shared" si="9"/>
        <v>75</v>
      </c>
      <c r="K78" s="131">
        <v>10.1</v>
      </c>
      <c r="L78" s="131">
        <v>5.7</v>
      </c>
      <c r="M78" s="54">
        <f t="shared" si="10"/>
        <v>7.9</v>
      </c>
      <c r="N78" s="36">
        <v>80</v>
      </c>
      <c r="O78" s="55">
        <f t="shared" si="11"/>
        <v>52.172382360682356</v>
      </c>
      <c r="P78" s="56">
        <f t="shared" si="12"/>
        <v>18.364678590960189</v>
      </c>
      <c r="Q78" s="132">
        <v>17.510033999999997</v>
      </c>
      <c r="R78" s="11">
        <f t="shared" si="13"/>
        <v>2.6392961798369994</v>
      </c>
      <c r="S78" s="35">
        <f t="shared" si="14"/>
        <v>2.187489426605306</v>
      </c>
    </row>
    <row r="79" spans="7:19" ht="18.5" x14ac:dyDescent="0.45">
      <c r="G79" s="59">
        <v>2017</v>
      </c>
      <c r="H79" s="46">
        <v>3</v>
      </c>
      <c r="I79" s="46">
        <f t="shared" si="9"/>
        <v>17</v>
      </c>
      <c r="J79" s="46">
        <f t="shared" si="9"/>
        <v>76</v>
      </c>
      <c r="K79" s="131">
        <v>11.8</v>
      </c>
      <c r="L79" s="131">
        <v>2.9</v>
      </c>
      <c r="M79" s="54">
        <f t="shared" si="10"/>
        <v>7.3500000000000005</v>
      </c>
      <c r="N79" s="36">
        <v>71.5</v>
      </c>
      <c r="O79" s="55">
        <f t="shared" si="11"/>
        <v>34.946791159199712</v>
      </c>
      <c r="P79" s="56">
        <f t="shared" si="12"/>
        <v>24.882115305350197</v>
      </c>
      <c r="Q79" s="132">
        <v>16.681007999999999</v>
      </c>
      <c r="R79" s="11">
        <f t="shared" si="13"/>
        <v>2.4605279147879999</v>
      </c>
      <c r="S79" s="35">
        <f t="shared" si="14"/>
        <v>2.7497075938810034</v>
      </c>
    </row>
    <row r="80" spans="7:19" ht="18.5" x14ac:dyDescent="0.45">
      <c r="G80" s="59">
        <v>2017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31">
        <v>10.1</v>
      </c>
      <c r="L80" s="131">
        <v>4.9000000000000004</v>
      </c>
      <c r="M80" s="54">
        <f t="shared" si="10"/>
        <v>7.5</v>
      </c>
      <c r="N80" s="36">
        <v>85</v>
      </c>
      <c r="O80" s="55">
        <f t="shared" si="11"/>
        <v>40.383185439202471</v>
      </c>
      <c r="P80" s="56">
        <f t="shared" si="12"/>
        <v>16.799405142708224</v>
      </c>
      <c r="Q80" s="132">
        <v>14.734052999999998</v>
      </c>
      <c r="R80" s="11">
        <f t="shared" si="13"/>
        <v>2.1863050873784995</v>
      </c>
      <c r="S80" s="35">
        <f t="shared" si="14"/>
        <v>1.9519051980798496</v>
      </c>
    </row>
    <row r="81" spans="7:19" ht="18.5" x14ac:dyDescent="0.45">
      <c r="G81" s="59">
        <v>2017</v>
      </c>
      <c r="H81" s="46">
        <v>3</v>
      </c>
      <c r="I81" s="46">
        <f t="shared" si="15"/>
        <v>19</v>
      </c>
      <c r="J81" s="46">
        <f t="shared" si="15"/>
        <v>78</v>
      </c>
      <c r="K81" s="131">
        <v>14.8</v>
      </c>
      <c r="L81" s="131">
        <v>-0.2</v>
      </c>
      <c r="M81" s="54">
        <f t="shared" si="10"/>
        <v>7.3000000000000007</v>
      </c>
      <c r="N81" s="36">
        <v>81</v>
      </c>
      <c r="O81" s="55">
        <f t="shared" si="11"/>
        <v>22.702653778798638</v>
      </c>
      <c r="P81" s="56">
        <f t="shared" si="12"/>
        <v>27.243184534558363</v>
      </c>
      <c r="Q81" s="132">
        <v>14.06832</v>
      </c>
      <c r="R81" s="11">
        <f t="shared" si="13"/>
        <v>2.0710184896800001</v>
      </c>
      <c r="S81" s="35">
        <f t="shared" si="14"/>
        <v>2.976726305009219</v>
      </c>
    </row>
    <row r="82" spans="7:19" ht="18.5" x14ac:dyDescent="0.45">
      <c r="G82" s="59">
        <v>2017</v>
      </c>
      <c r="H82" s="46">
        <v>3</v>
      </c>
      <c r="I82" s="46">
        <f t="shared" si="15"/>
        <v>20</v>
      </c>
      <c r="J82" s="46">
        <f t="shared" si="15"/>
        <v>79</v>
      </c>
      <c r="K82" s="131">
        <v>16.2</v>
      </c>
      <c r="L82" s="131">
        <v>4.4000000000000004</v>
      </c>
      <c r="M82" s="54">
        <f t="shared" si="10"/>
        <v>10.3</v>
      </c>
      <c r="N82" s="36">
        <v>72</v>
      </c>
      <c r="O82" s="55">
        <f t="shared" si="11"/>
        <v>28.567566190776912</v>
      </c>
      <c r="P82" s="56">
        <f t="shared" si="12"/>
        <v>26.967782484093405</v>
      </c>
      <c r="Q82" s="132">
        <v>15.70125</v>
      </c>
      <c r="R82" s="11">
        <f t="shared" si="13"/>
        <v>2.5876680581249998</v>
      </c>
      <c r="S82" s="35">
        <f t="shared" si="14"/>
        <v>3.6672529435458596</v>
      </c>
    </row>
    <row r="83" spans="7:19" ht="18.5" x14ac:dyDescent="0.45">
      <c r="G83" s="59">
        <v>2017</v>
      </c>
      <c r="H83" s="46">
        <v>3</v>
      </c>
      <c r="I83" s="46">
        <f t="shared" si="15"/>
        <v>21</v>
      </c>
      <c r="J83" s="46">
        <f t="shared" si="15"/>
        <v>80</v>
      </c>
      <c r="K83" s="131">
        <v>10.9</v>
      </c>
      <c r="L83" s="131">
        <v>-0.1</v>
      </c>
      <c r="M83" s="54">
        <f t="shared" si="10"/>
        <v>5.4</v>
      </c>
      <c r="N83" s="36">
        <v>73</v>
      </c>
      <c r="O83" s="55">
        <f t="shared" si="11"/>
        <v>27.97856054439502</v>
      </c>
      <c r="P83" s="56">
        <f t="shared" si="12"/>
        <v>24.621133279067617</v>
      </c>
      <c r="Q83" s="132">
        <v>14.847102</v>
      </c>
      <c r="R83" s="11">
        <f t="shared" si="13"/>
        <v>2.0202154749359997</v>
      </c>
      <c r="S83" s="35">
        <f t="shared" si="14"/>
        <v>2.1918841720176077</v>
      </c>
    </row>
    <row r="84" spans="7:19" ht="18.5" x14ac:dyDescent="0.45">
      <c r="G84" s="59">
        <v>2017</v>
      </c>
      <c r="H84" s="46">
        <v>3</v>
      </c>
      <c r="I84" s="46">
        <f t="shared" si="15"/>
        <v>22</v>
      </c>
      <c r="J84" s="46">
        <f t="shared" si="15"/>
        <v>81</v>
      </c>
      <c r="K84" s="131">
        <v>8.8000000000000007</v>
      </c>
      <c r="L84" s="131">
        <v>1.3</v>
      </c>
      <c r="M84" s="54">
        <f t="shared" si="10"/>
        <v>5.0500000000000007</v>
      </c>
      <c r="N84" s="36">
        <v>85</v>
      </c>
      <c r="O84" s="55">
        <f t="shared" si="11"/>
        <v>25.183458186985295</v>
      </c>
      <c r="P84" s="56">
        <f t="shared" si="12"/>
        <v>15.110074912191179</v>
      </c>
      <c r="Q84" s="132">
        <v>11.034838499999999</v>
      </c>
      <c r="R84" s="11">
        <f t="shared" si="13"/>
        <v>1.4788366402871249</v>
      </c>
      <c r="S84" s="35">
        <f t="shared" si="14"/>
        <v>1.3429784177074957</v>
      </c>
    </row>
    <row r="85" spans="7:19" ht="18.5" x14ac:dyDescent="0.45">
      <c r="G85" s="59">
        <v>2017</v>
      </c>
      <c r="H85" s="46">
        <v>3</v>
      </c>
      <c r="I85" s="46">
        <f t="shared" si="15"/>
        <v>23</v>
      </c>
      <c r="J85" s="46">
        <f t="shared" si="15"/>
        <v>82</v>
      </c>
      <c r="K85" s="131">
        <v>15</v>
      </c>
      <c r="L85" s="131">
        <v>-0.5</v>
      </c>
      <c r="M85" s="54">
        <f t="shared" si="10"/>
        <v>7.25</v>
      </c>
      <c r="N85" s="36">
        <v>69</v>
      </c>
      <c r="O85" s="55">
        <f t="shared" si="11"/>
        <v>18.584646134655426</v>
      </c>
      <c r="P85" s="56">
        <f t="shared" si="12"/>
        <v>23.044961206972729</v>
      </c>
      <c r="Q85" s="132">
        <v>11.706852</v>
      </c>
      <c r="R85" s="11">
        <f t="shared" si="13"/>
        <v>1.7199502088489995</v>
      </c>
      <c r="S85" s="35">
        <f t="shared" si="14"/>
        <v>2.5389134971987062</v>
      </c>
    </row>
    <row r="86" spans="7:19" ht="18.5" x14ac:dyDescent="0.45">
      <c r="G86" s="59">
        <v>2017</v>
      </c>
      <c r="H86" s="46">
        <v>3</v>
      </c>
      <c r="I86" s="46">
        <f t="shared" si="15"/>
        <v>24</v>
      </c>
      <c r="J86" s="46">
        <f t="shared" si="15"/>
        <v>83</v>
      </c>
      <c r="K86" s="131">
        <v>18.100000000000001</v>
      </c>
      <c r="L86" s="131">
        <v>-0.3</v>
      </c>
      <c r="M86" s="54">
        <f t="shared" si="10"/>
        <v>8.9</v>
      </c>
      <c r="N86" s="36">
        <v>60</v>
      </c>
      <c r="O86" s="55">
        <f t="shared" si="11"/>
        <v>20.013088175173824</v>
      </c>
      <c r="P86" s="56">
        <f t="shared" si="12"/>
        <v>29.459265793855874</v>
      </c>
      <c r="Q86" s="132">
        <v>13.7354535</v>
      </c>
      <c r="R86" s="11">
        <f t="shared" si="13"/>
        <v>2.15091020855925</v>
      </c>
      <c r="S86" s="35">
        <f t="shared" si="14"/>
        <v>3.6420261223953285</v>
      </c>
    </row>
    <row r="87" spans="7:19" ht="18.5" x14ac:dyDescent="0.45">
      <c r="G87" s="59">
        <v>2017</v>
      </c>
      <c r="H87" s="46">
        <v>3</v>
      </c>
      <c r="I87" s="46">
        <f t="shared" si="15"/>
        <v>25</v>
      </c>
      <c r="J87" s="46">
        <f t="shared" si="15"/>
        <v>84</v>
      </c>
      <c r="K87" s="131">
        <v>18.7</v>
      </c>
      <c r="L87" s="131">
        <v>-1.1000000000000001</v>
      </c>
      <c r="M87" s="54">
        <f t="shared" si="10"/>
        <v>8.7999999999999989</v>
      </c>
      <c r="N87" s="36">
        <v>57.5</v>
      </c>
      <c r="O87" s="55">
        <f t="shared" si="11"/>
        <v>23.25343136380048</v>
      </c>
      <c r="P87" s="56">
        <f t="shared" si="12"/>
        <v>36.833435280259962</v>
      </c>
      <c r="Q87" s="132">
        <v>16.555397999999997</v>
      </c>
      <c r="R87" s="11">
        <f t="shared" si="13"/>
        <v>2.5827910865819996</v>
      </c>
      <c r="S87" s="35">
        <f t="shared" si="14"/>
        <v>4.4614761111155126</v>
      </c>
    </row>
    <row r="88" spans="7:19" ht="18.5" x14ac:dyDescent="0.45">
      <c r="G88" s="59">
        <v>2017</v>
      </c>
      <c r="H88" s="46">
        <v>3</v>
      </c>
      <c r="I88" s="46">
        <f t="shared" si="15"/>
        <v>26</v>
      </c>
      <c r="J88" s="46">
        <f t="shared" si="15"/>
        <v>85</v>
      </c>
      <c r="K88" s="131">
        <v>22.4</v>
      </c>
      <c r="L88" s="131">
        <v>1</v>
      </c>
      <c r="M88" s="54">
        <f t="shared" si="10"/>
        <v>11.7</v>
      </c>
      <c r="N88" s="36">
        <v>56.5</v>
      </c>
      <c r="O88" s="55">
        <f t="shared" si="11"/>
        <v>21.858140304049627</v>
      </c>
      <c r="P88" s="56">
        <f t="shared" si="12"/>
        <v>37.421136200532963</v>
      </c>
      <c r="Q88" s="132">
        <v>16.178567999999999</v>
      </c>
      <c r="R88" s="11">
        <f t="shared" si="13"/>
        <v>2.7991753889399997</v>
      </c>
      <c r="S88" s="35">
        <f t="shared" si="14"/>
        <v>5.3672992883645332</v>
      </c>
    </row>
    <row r="89" spans="7:19" ht="18.5" x14ac:dyDescent="0.45">
      <c r="G89" s="59">
        <v>2017</v>
      </c>
      <c r="H89" s="46">
        <v>3</v>
      </c>
      <c r="I89" s="46">
        <f t="shared" si="15"/>
        <v>27</v>
      </c>
      <c r="J89" s="46">
        <f t="shared" si="15"/>
        <v>86</v>
      </c>
      <c r="K89" s="131">
        <v>20.9</v>
      </c>
      <c r="L89" s="131">
        <v>8.5</v>
      </c>
      <c r="M89" s="54">
        <f t="shared" si="10"/>
        <v>14.7</v>
      </c>
      <c r="N89" s="36">
        <v>42.5</v>
      </c>
      <c r="O89" s="55">
        <f t="shared" si="11"/>
        <v>32.884058390520742</v>
      </c>
      <c r="P89" s="56">
        <f t="shared" si="12"/>
        <v>32.620985923396574</v>
      </c>
      <c r="Q89" s="132">
        <v>18.527474999999999</v>
      </c>
      <c r="R89" s="11">
        <f t="shared" si="13"/>
        <v>3.5315683284374995</v>
      </c>
      <c r="S89" s="35">
        <f t="shared" si="14"/>
        <v>5.8964849067345648</v>
      </c>
    </row>
    <row r="90" spans="7:19" ht="18.5" x14ac:dyDescent="0.45">
      <c r="G90" s="59">
        <v>2017</v>
      </c>
      <c r="H90" s="46">
        <v>3</v>
      </c>
      <c r="I90" s="46">
        <f t="shared" si="15"/>
        <v>28</v>
      </c>
      <c r="J90" s="46">
        <f t="shared" si="15"/>
        <v>87</v>
      </c>
      <c r="K90" s="131">
        <v>22.6</v>
      </c>
      <c r="L90" s="131">
        <v>10.1</v>
      </c>
      <c r="M90" s="54">
        <f t="shared" si="10"/>
        <v>16.350000000000001</v>
      </c>
      <c r="N90" s="36">
        <v>47</v>
      </c>
      <c r="O90" s="55">
        <f t="shared" si="11"/>
        <v>28.777577222288887</v>
      </c>
      <c r="P90" s="56">
        <f t="shared" si="12"/>
        <v>28.777577222288894</v>
      </c>
      <c r="Q90" s="132">
        <v>16.279056000000001</v>
      </c>
      <c r="R90" s="11">
        <f t="shared" si="13"/>
        <v>3.2605280564760006</v>
      </c>
      <c r="S90" s="35">
        <f t="shared" si="14"/>
        <v>5.2043832335545703</v>
      </c>
    </row>
    <row r="91" spans="7:19" ht="18.5" x14ac:dyDescent="0.45">
      <c r="G91" s="59">
        <v>2017</v>
      </c>
      <c r="H91" s="46">
        <v>3</v>
      </c>
      <c r="I91" s="46">
        <f t="shared" si="15"/>
        <v>29</v>
      </c>
      <c r="J91" s="46">
        <f t="shared" si="15"/>
        <v>88</v>
      </c>
      <c r="K91" s="131">
        <v>21</v>
      </c>
      <c r="L91" s="131">
        <v>5.5</v>
      </c>
      <c r="M91" s="54">
        <f t="shared" si="10"/>
        <v>13.25</v>
      </c>
      <c r="N91" s="36">
        <v>62</v>
      </c>
      <c r="O91" s="55">
        <f t="shared" si="11"/>
        <v>21.545826339587112</v>
      </c>
      <c r="P91" s="56">
        <f t="shared" si="12"/>
        <v>26.716824661088019</v>
      </c>
      <c r="Q91" s="132">
        <v>13.572160499999999</v>
      </c>
      <c r="R91" s="11">
        <f t="shared" si="13"/>
        <v>2.471602397374125</v>
      </c>
      <c r="S91" s="35">
        <f t="shared" si="14"/>
        <v>4.1884613201918244</v>
      </c>
    </row>
    <row r="92" spans="7:19" ht="18.5" x14ac:dyDescent="0.45">
      <c r="G92" s="59">
        <v>2017</v>
      </c>
      <c r="H92" s="46">
        <v>3</v>
      </c>
      <c r="I92" s="46">
        <f t="shared" si="15"/>
        <v>30</v>
      </c>
      <c r="J92" s="46">
        <f t="shared" si="15"/>
        <v>89</v>
      </c>
      <c r="K92" s="131">
        <v>22.2</v>
      </c>
      <c r="L92" s="131">
        <v>3.3</v>
      </c>
      <c r="M92" s="54">
        <f t="shared" si="10"/>
        <v>12.75</v>
      </c>
      <c r="N92" s="36">
        <v>58.5</v>
      </c>
      <c r="O92" s="55">
        <f t="shared" si="11"/>
        <v>15.963407345739563</v>
      </c>
      <c r="P92" s="56">
        <f t="shared" si="12"/>
        <v>24.13667190675822</v>
      </c>
      <c r="Q92" s="132">
        <v>11.103923999999999</v>
      </c>
      <c r="R92" s="11">
        <f t="shared" si="13"/>
        <v>1.9895539106429996</v>
      </c>
      <c r="S92" s="35">
        <f t="shared" si="14"/>
        <v>3.7355286742869138</v>
      </c>
    </row>
    <row r="93" spans="7:19" ht="18.5" x14ac:dyDescent="0.45">
      <c r="G93" s="59">
        <v>2017</v>
      </c>
      <c r="H93" s="60">
        <v>3</v>
      </c>
      <c r="I93" s="60">
        <f t="shared" si="15"/>
        <v>31</v>
      </c>
      <c r="J93" s="46">
        <f t="shared" si="15"/>
        <v>90</v>
      </c>
      <c r="K93" s="131">
        <v>19.100000000000001</v>
      </c>
      <c r="L93" s="131">
        <v>9.6</v>
      </c>
      <c r="M93" s="54">
        <f t="shared" si="10"/>
        <v>14.350000000000001</v>
      </c>
      <c r="N93" s="36">
        <v>73</v>
      </c>
      <c r="O93" s="55">
        <f t="shared" si="11"/>
        <v>16.505072493670415</v>
      </c>
      <c r="P93" s="56">
        <f t="shared" si="12"/>
        <v>12.543855095189517</v>
      </c>
      <c r="Q93" s="132">
        <v>8.1395280000000003</v>
      </c>
      <c r="R93" s="49">
        <f t="shared" si="13"/>
        <v>1.5347873647979999</v>
      </c>
      <c r="S93" s="48">
        <f t="shared" si="14"/>
        <v>2.2180137782265952</v>
      </c>
    </row>
    <row r="94" spans="7:19" ht="18.5" x14ac:dyDescent="0.45">
      <c r="G94" s="59">
        <v>2017</v>
      </c>
      <c r="H94" s="59">
        <v>4</v>
      </c>
      <c r="I94" s="46">
        <v>1</v>
      </c>
      <c r="J94" s="46">
        <f t="shared" si="15"/>
        <v>91</v>
      </c>
      <c r="K94" s="131">
        <v>15.2</v>
      </c>
      <c r="L94" s="131">
        <v>8.9</v>
      </c>
      <c r="M94" s="54">
        <f t="shared" si="10"/>
        <v>12.05</v>
      </c>
      <c r="N94" s="36">
        <v>80</v>
      </c>
      <c r="O94" s="55">
        <f t="shared" si="11"/>
        <v>25.991717735201636</v>
      </c>
      <c r="P94" s="56">
        <f t="shared" si="12"/>
        <v>13.099825738541622</v>
      </c>
      <c r="Q94" s="132">
        <v>10.438191</v>
      </c>
      <c r="R94" s="11">
        <f t="shared" si="13"/>
        <v>1.8274167079177499</v>
      </c>
      <c r="S94" s="35">
        <f t="shared" si="14"/>
        <v>2.0976559721376056</v>
      </c>
    </row>
    <row r="95" spans="7:19" ht="18.5" x14ac:dyDescent="0.45">
      <c r="G95" s="59">
        <v>2017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31">
        <v>16.7</v>
      </c>
      <c r="L95" s="131">
        <v>6.5</v>
      </c>
      <c r="M95" s="54">
        <f t="shared" si="10"/>
        <v>11.6</v>
      </c>
      <c r="N95" s="36">
        <v>76</v>
      </c>
      <c r="O95" s="55">
        <f t="shared" si="11"/>
        <v>31.119875636018229</v>
      </c>
      <c r="P95" s="56">
        <f t="shared" si="12"/>
        <v>25.393818518990873</v>
      </c>
      <c r="Q95" s="132">
        <v>15.902225999999999</v>
      </c>
      <c r="R95" s="11">
        <f t="shared" si="13"/>
        <v>2.7420367314059999</v>
      </c>
      <c r="S95" s="35">
        <f t="shared" si="14"/>
        <v>3.7154816313643297</v>
      </c>
    </row>
    <row r="96" spans="7:19" ht="18.5" x14ac:dyDescent="0.45">
      <c r="G96" s="59">
        <v>2017</v>
      </c>
      <c r="H96" s="59">
        <v>4</v>
      </c>
      <c r="I96" s="46">
        <f t="shared" si="16"/>
        <v>3</v>
      </c>
      <c r="J96" s="46">
        <f t="shared" si="16"/>
        <v>93</v>
      </c>
      <c r="K96" s="131">
        <v>12.6</v>
      </c>
      <c r="L96" s="131">
        <v>7.7</v>
      </c>
      <c r="M96" s="54">
        <f t="shared" si="10"/>
        <v>10.15</v>
      </c>
      <c r="N96" s="36">
        <v>77.5</v>
      </c>
      <c r="O96" s="55">
        <f t="shared" si="11"/>
        <v>44.190023779429701</v>
      </c>
      <c r="P96" s="56">
        <f t="shared" si="12"/>
        <v>17.322489321536441</v>
      </c>
      <c r="Q96" s="132">
        <v>15.651005999999999</v>
      </c>
      <c r="R96" s="11">
        <f t="shared" si="13"/>
        <v>2.5656185478105002</v>
      </c>
      <c r="S96" s="35">
        <f t="shared" si="14"/>
        <v>2.4286838031894402</v>
      </c>
    </row>
    <row r="97" spans="7:32" ht="18.5" x14ac:dyDescent="0.45">
      <c r="G97" s="59">
        <v>2017</v>
      </c>
      <c r="H97" s="59">
        <v>4</v>
      </c>
      <c r="I97" s="46">
        <f t="shared" si="16"/>
        <v>4</v>
      </c>
      <c r="J97" s="46">
        <f t="shared" si="16"/>
        <v>94</v>
      </c>
      <c r="K97" s="131">
        <v>19.100000000000001</v>
      </c>
      <c r="L97" s="131">
        <v>1.4</v>
      </c>
      <c r="M97" s="54">
        <f t="shared" si="10"/>
        <v>10.25</v>
      </c>
      <c r="N97" s="36">
        <v>66</v>
      </c>
      <c r="O97" s="55">
        <f t="shared" si="11"/>
        <v>27.243973900388752</v>
      </c>
      <c r="P97" s="56">
        <f t="shared" si="12"/>
        <v>38.577467042950481</v>
      </c>
      <c r="Q97" s="132">
        <v>18.33906</v>
      </c>
      <c r="R97" s="11">
        <f t="shared" si="13"/>
        <v>3.017018362545</v>
      </c>
      <c r="S97" s="35">
        <f t="shared" si="14"/>
        <v>5.1176584763950554</v>
      </c>
    </row>
    <row r="98" spans="7:32" ht="18.5" x14ac:dyDescent="0.45">
      <c r="G98" s="59">
        <v>2017</v>
      </c>
      <c r="H98" s="59">
        <v>4</v>
      </c>
      <c r="I98" s="46">
        <f t="shared" si="16"/>
        <v>5</v>
      </c>
      <c r="J98" s="46">
        <f t="shared" si="16"/>
        <v>95</v>
      </c>
      <c r="K98" s="131">
        <v>22.3</v>
      </c>
      <c r="L98" s="131">
        <v>1.7</v>
      </c>
      <c r="M98" s="54">
        <f t="shared" si="10"/>
        <v>12</v>
      </c>
      <c r="N98" s="36">
        <v>58.5</v>
      </c>
      <c r="O98" s="55">
        <f t="shared" si="11"/>
        <v>22.39960661120849</v>
      </c>
      <c r="P98" s="56">
        <f t="shared" si="12"/>
        <v>36.914551695271598</v>
      </c>
      <c r="Q98" s="132">
        <v>16.266494999999999</v>
      </c>
      <c r="R98" s="11">
        <f t="shared" si="13"/>
        <v>2.8430091966149997</v>
      </c>
      <c r="S98" s="35">
        <f t="shared" si="14"/>
        <v>5.3739604557929761</v>
      </c>
    </row>
    <row r="99" spans="7:32" ht="18.5" x14ac:dyDescent="0.45">
      <c r="G99" s="59">
        <v>2017</v>
      </c>
      <c r="H99" s="59">
        <v>4</v>
      </c>
      <c r="I99" s="46">
        <f t="shared" si="16"/>
        <v>6</v>
      </c>
      <c r="J99" s="46">
        <f t="shared" si="16"/>
        <v>96</v>
      </c>
      <c r="K99" s="131">
        <v>23</v>
      </c>
      <c r="L99" s="131">
        <v>2.1</v>
      </c>
      <c r="M99" s="54">
        <f t="shared" si="10"/>
        <v>12.55</v>
      </c>
      <c r="N99" s="36">
        <v>55.5</v>
      </c>
      <c r="O99" s="55">
        <f t="shared" si="11"/>
        <v>19.490678212773958</v>
      </c>
      <c r="P99" s="56">
        <f t="shared" si="12"/>
        <v>32.588413971758058</v>
      </c>
      <c r="Q99" s="132">
        <v>14.256734999999999</v>
      </c>
      <c r="R99" s="11">
        <f t="shared" si="13"/>
        <v>2.53773803602125</v>
      </c>
      <c r="S99" s="35">
        <f t="shared" si="14"/>
        <v>4.8971459004400995</v>
      </c>
    </row>
    <row r="100" spans="7:32" ht="18.5" x14ac:dyDescent="0.45">
      <c r="G100" s="59">
        <v>2017</v>
      </c>
      <c r="H100" s="59">
        <v>4</v>
      </c>
      <c r="I100" s="46">
        <f t="shared" si="16"/>
        <v>7</v>
      </c>
      <c r="J100" s="46">
        <f t="shared" si="16"/>
        <v>97</v>
      </c>
      <c r="K100" s="131">
        <v>18.600000000000001</v>
      </c>
      <c r="L100" s="131">
        <v>9.8000000000000007</v>
      </c>
      <c r="M100" s="54">
        <f t="shared" si="10"/>
        <v>14.200000000000001</v>
      </c>
      <c r="N100" s="36">
        <v>67</v>
      </c>
      <c r="O100" s="55">
        <f t="shared" si="11"/>
        <v>17.916433649422906</v>
      </c>
      <c r="P100" s="56">
        <f t="shared" si="12"/>
        <v>12.613169289193728</v>
      </c>
      <c r="Q100" s="132">
        <v>8.5037969999999987</v>
      </c>
      <c r="R100" s="11">
        <f t="shared" si="13"/>
        <v>1.5959926209599997</v>
      </c>
      <c r="S100" s="35">
        <f t="shared" si="14"/>
        <v>2.2165531236654381</v>
      </c>
    </row>
    <row r="101" spans="7:32" ht="18.5" x14ac:dyDescent="0.45">
      <c r="G101" s="59">
        <v>2017</v>
      </c>
      <c r="H101" s="59">
        <v>4</v>
      </c>
      <c r="I101" s="46">
        <f t="shared" si="16"/>
        <v>8</v>
      </c>
      <c r="J101" s="46">
        <f t="shared" si="16"/>
        <v>98</v>
      </c>
      <c r="K101" s="131">
        <v>19.399999999999999</v>
      </c>
      <c r="L101" s="131">
        <v>3.6</v>
      </c>
      <c r="M101" s="54">
        <f t="shared" si="10"/>
        <v>11.5</v>
      </c>
      <c r="N101" s="36">
        <v>65.5</v>
      </c>
      <c r="O101" s="55">
        <f t="shared" si="11"/>
        <v>23.878222260954743</v>
      </c>
      <c r="P101" s="56">
        <f t="shared" si="12"/>
        <v>30.182072937846797</v>
      </c>
      <c r="Q101" s="132">
        <v>15.186248999999998</v>
      </c>
      <c r="R101" s="11">
        <f t="shared" si="13"/>
        <v>2.6096733662805001</v>
      </c>
      <c r="S101" s="35">
        <f t="shared" si="14"/>
        <v>4.3415071706952393</v>
      </c>
    </row>
    <row r="102" spans="7:32" ht="18.5" x14ac:dyDescent="0.45">
      <c r="G102" s="59">
        <v>2017</v>
      </c>
      <c r="H102" s="59">
        <v>4</v>
      </c>
      <c r="I102" s="46">
        <f t="shared" si="16"/>
        <v>9</v>
      </c>
      <c r="J102" s="46">
        <f t="shared" si="16"/>
        <v>99</v>
      </c>
      <c r="K102" s="131">
        <v>12.8</v>
      </c>
      <c r="L102" s="131">
        <v>7.2</v>
      </c>
      <c r="M102" s="54">
        <f t="shared" si="10"/>
        <v>10</v>
      </c>
      <c r="N102" s="36">
        <v>81</v>
      </c>
      <c r="O102" s="55">
        <f t="shared" si="11"/>
        <v>43.061079395472106</v>
      </c>
      <c r="P102" s="56">
        <f t="shared" si="12"/>
        <v>19.291363569171505</v>
      </c>
      <c r="Q102" s="132">
        <v>16.304177999999997</v>
      </c>
      <c r="R102" s="11">
        <f t="shared" si="13"/>
        <v>2.6583473103659991</v>
      </c>
      <c r="S102" s="35">
        <f t="shared" si="14"/>
        <v>2.6512890825772666</v>
      </c>
    </row>
    <row r="103" spans="7:32" ht="18.5" x14ac:dyDescent="0.45">
      <c r="G103" s="59">
        <v>2017</v>
      </c>
      <c r="H103" s="59">
        <v>4</v>
      </c>
      <c r="I103" s="46">
        <f t="shared" si="16"/>
        <v>10</v>
      </c>
      <c r="J103" s="46">
        <f t="shared" si="16"/>
        <v>100</v>
      </c>
      <c r="K103" s="131">
        <v>16.3</v>
      </c>
      <c r="L103" s="131">
        <v>1.3</v>
      </c>
      <c r="M103" s="54">
        <f t="shared" si="10"/>
        <v>8.8000000000000007</v>
      </c>
      <c r="N103" s="36">
        <v>69.5</v>
      </c>
      <c r="O103" s="55">
        <f t="shared" si="11"/>
        <v>27.324265440911212</v>
      </c>
      <c r="P103" s="56">
        <f t="shared" si="12"/>
        <v>32.78911852909345</v>
      </c>
      <c r="Q103" s="132">
        <v>16.932227999999999</v>
      </c>
      <c r="R103" s="11">
        <f t="shared" si="13"/>
        <v>2.6415799580519996</v>
      </c>
      <c r="S103" s="35">
        <f t="shared" si="14"/>
        <v>3.9979090482086947</v>
      </c>
      <c r="AF103" s="34"/>
    </row>
    <row r="104" spans="7:32" ht="18.5" x14ac:dyDescent="0.45">
      <c r="G104" s="59">
        <v>2017</v>
      </c>
      <c r="H104" s="59">
        <v>4</v>
      </c>
      <c r="I104" s="46">
        <f t="shared" si="16"/>
        <v>11</v>
      </c>
      <c r="J104" s="46">
        <f t="shared" si="16"/>
        <v>101</v>
      </c>
      <c r="K104" s="131">
        <v>18.899999999999999</v>
      </c>
      <c r="L104" s="131">
        <v>1.8</v>
      </c>
      <c r="M104" s="54">
        <f t="shared" si="10"/>
        <v>10.35</v>
      </c>
      <c r="N104" s="36">
        <v>65</v>
      </c>
      <c r="O104" s="55">
        <f t="shared" si="11"/>
        <v>19.345517945847629</v>
      </c>
      <c r="P104" s="56">
        <f t="shared" si="12"/>
        <v>26.464668549919555</v>
      </c>
      <c r="Q104" s="132">
        <v>12.799658999999998</v>
      </c>
      <c r="R104" s="11">
        <f t="shared" si="13"/>
        <v>2.1132205009852494</v>
      </c>
      <c r="S104" s="35">
        <f t="shared" si="14"/>
        <v>3.6141086407265046</v>
      </c>
      <c r="AF104" s="34"/>
    </row>
    <row r="105" spans="7:32" ht="18.5" x14ac:dyDescent="0.45">
      <c r="G105" s="59">
        <v>2017</v>
      </c>
      <c r="H105" s="59">
        <v>4</v>
      </c>
      <c r="I105" s="46">
        <f t="shared" si="16"/>
        <v>12</v>
      </c>
      <c r="J105" s="46">
        <f t="shared" si="16"/>
        <v>102</v>
      </c>
      <c r="K105" s="131">
        <v>20.5</v>
      </c>
      <c r="L105" s="131">
        <v>0.9</v>
      </c>
      <c r="M105" s="54">
        <f t="shared" si="10"/>
        <v>10.7</v>
      </c>
      <c r="N105" s="36">
        <v>60</v>
      </c>
      <c r="O105" s="55">
        <f t="shared" si="11"/>
        <v>25.375571439953411</v>
      </c>
      <c r="P105" s="56">
        <f t="shared" si="12"/>
        <v>39.788896017846952</v>
      </c>
      <c r="Q105" s="132">
        <v>17.974791</v>
      </c>
      <c r="R105" s="11">
        <f t="shared" si="13"/>
        <v>3.0045312526274999</v>
      </c>
      <c r="S105" s="35">
        <f t="shared" si="14"/>
        <v>5.4051477856497412</v>
      </c>
      <c r="AF105" s="34"/>
    </row>
    <row r="106" spans="7:32" ht="18.5" x14ac:dyDescent="0.45">
      <c r="G106" s="59">
        <v>2017</v>
      </c>
      <c r="H106" s="59">
        <v>4</v>
      </c>
      <c r="I106" s="46">
        <f t="shared" si="16"/>
        <v>13</v>
      </c>
      <c r="J106" s="46">
        <f t="shared" si="16"/>
        <v>103</v>
      </c>
      <c r="K106" s="131">
        <v>18.399999999999999</v>
      </c>
      <c r="L106" s="131">
        <v>10</v>
      </c>
      <c r="M106" s="54">
        <f t="shared" si="10"/>
        <v>14.2</v>
      </c>
      <c r="N106" s="36">
        <v>80</v>
      </c>
      <c r="O106" s="55">
        <f t="shared" si="11"/>
        <v>34.969613489846914</v>
      </c>
      <c r="P106" s="56">
        <f t="shared" si="12"/>
        <v>23.499580265177123</v>
      </c>
      <c r="Q106" s="132">
        <v>16.216251</v>
      </c>
      <c r="R106" s="11">
        <f t="shared" si="13"/>
        <v>3.0434659876799999</v>
      </c>
      <c r="S106" s="35">
        <f t="shared" si="14"/>
        <v>3.8577168605243046</v>
      </c>
      <c r="AF106" s="34"/>
    </row>
    <row r="107" spans="7:32" ht="18.5" x14ac:dyDescent="0.45">
      <c r="G107" s="59">
        <v>2017</v>
      </c>
      <c r="H107" s="59">
        <v>4</v>
      </c>
      <c r="I107" s="46">
        <f t="shared" si="16"/>
        <v>14</v>
      </c>
      <c r="J107" s="46">
        <f t="shared" si="16"/>
        <v>104</v>
      </c>
      <c r="K107" s="131">
        <v>21.5</v>
      </c>
      <c r="L107" s="131">
        <v>14</v>
      </c>
      <c r="M107" s="54">
        <f t="shared" si="10"/>
        <v>17.75</v>
      </c>
      <c r="N107" s="36">
        <v>72.5</v>
      </c>
      <c r="O107" s="55">
        <f t="shared" si="11"/>
        <v>41.594988991822042</v>
      </c>
      <c r="P107" s="56">
        <f t="shared" si="12"/>
        <v>24.956993395093225</v>
      </c>
      <c r="Q107" s="132">
        <v>18.226011</v>
      </c>
      <c r="R107" s="11">
        <f t="shared" si="13"/>
        <v>3.8001369630082493</v>
      </c>
      <c r="S107" s="35">
        <f t="shared" si="14"/>
        <v>4.5443078215725334</v>
      </c>
      <c r="AF107" s="34"/>
    </row>
    <row r="108" spans="7:32" ht="18.5" x14ac:dyDescent="0.45">
      <c r="G108" s="59">
        <v>2017</v>
      </c>
      <c r="H108" s="59">
        <v>4</v>
      </c>
      <c r="I108" s="46">
        <f t="shared" si="16"/>
        <v>15</v>
      </c>
      <c r="J108" s="46">
        <f t="shared" si="16"/>
        <v>105</v>
      </c>
      <c r="K108" s="131">
        <v>23</v>
      </c>
      <c r="L108" s="131">
        <v>9.4</v>
      </c>
      <c r="M108" s="54">
        <f t="shared" si="10"/>
        <v>16.2</v>
      </c>
      <c r="N108" s="36">
        <v>68</v>
      </c>
      <c r="O108" s="55">
        <f t="shared" si="11"/>
        <v>27.440226770085317</v>
      </c>
      <c r="P108" s="56">
        <f t="shared" si="12"/>
        <v>29.854966725852826</v>
      </c>
      <c r="Q108" s="132">
        <v>16.191129</v>
      </c>
      <c r="R108" s="11">
        <f t="shared" si="13"/>
        <v>3.2286730338899998</v>
      </c>
      <c r="S108" s="35">
        <f t="shared" si="14"/>
        <v>5.1419109902959264</v>
      </c>
      <c r="AF108" s="34"/>
    </row>
    <row r="109" spans="7:32" ht="18.5" x14ac:dyDescent="0.45">
      <c r="G109" s="59">
        <v>2017</v>
      </c>
      <c r="H109" s="59">
        <v>4</v>
      </c>
      <c r="I109" s="46">
        <f t="shared" si="16"/>
        <v>16</v>
      </c>
      <c r="J109" s="46">
        <f t="shared" si="16"/>
        <v>106</v>
      </c>
      <c r="K109" s="131">
        <v>21.3</v>
      </c>
      <c r="L109" s="131">
        <v>5.3</v>
      </c>
      <c r="M109" s="54">
        <f t="shared" si="10"/>
        <v>13.3</v>
      </c>
      <c r="N109" s="36">
        <v>68.5</v>
      </c>
      <c r="O109" s="55">
        <f t="shared" si="11"/>
        <v>27.55569375</v>
      </c>
      <c r="P109" s="56">
        <f t="shared" si="12"/>
        <v>35.271287999999998</v>
      </c>
      <c r="Q109" s="132">
        <v>17.635643999999999</v>
      </c>
      <c r="R109" s="11">
        <f t="shared" si="13"/>
        <v>3.2167679190659997</v>
      </c>
      <c r="S109" s="35">
        <f t="shared" si="14"/>
        <v>5.4431304036749113</v>
      </c>
      <c r="AF109" s="34"/>
    </row>
    <row r="110" spans="7:32" ht="18.5" x14ac:dyDescent="0.45">
      <c r="G110" s="59">
        <v>2017</v>
      </c>
      <c r="H110" s="59">
        <v>4</v>
      </c>
      <c r="I110" s="46">
        <f t="shared" si="16"/>
        <v>17</v>
      </c>
      <c r="J110" s="46">
        <f t="shared" si="16"/>
        <v>107</v>
      </c>
      <c r="K110" s="131">
        <v>23.3</v>
      </c>
      <c r="L110" s="131">
        <v>6.9</v>
      </c>
      <c r="M110" s="54">
        <f t="shared" si="10"/>
        <v>15.100000000000001</v>
      </c>
      <c r="N110" s="36">
        <v>64.5</v>
      </c>
      <c r="O110" s="55">
        <f t="shared" si="11"/>
        <v>23.70875593731164</v>
      </c>
      <c r="P110" s="56">
        <f t="shared" si="12"/>
        <v>31.105887789752867</v>
      </c>
      <c r="Q110" s="132">
        <v>15.362102999999998</v>
      </c>
      <c r="R110" s="11">
        <f t="shared" si="13"/>
        <v>2.9642483517254998</v>
      </c>
      <c r="S110" s="35">
        <f t="shared" si="14"/>
        <v>5.1624568353432956</v>
      </c>
      <c r="AF110" s="34"/>
    </row>
    <row r="111" spans="7:32" ht="18.5" x14ac:dyDescent="0.45">
      <c r="G111" s="59">
        <v>2017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31">
        <v>17.100000000000001</v>
      </c>
      <c r="L111" s="131">
        <v>8</v>
      </c>
      <c r="M111" s="54">
        <f t="shared" si="10"/>
        <v>12.55</v>
      </c>
      <c r="N111" s="36">
        <v>68.5</v>
      </c>
      <c r="O111" s="55">
        <f t="shared" si="11"/>
        <v>42.159800908437411</v>
      </c>
      <c r="P111" s="56">
        <f t="shared" si="12"/>
        <v>30.69233506134244</v>
      </c>
      <c r="Q111" s="132">
        <v>20.34882</v>
      </c>
      <c r="R111" s="11">
        <f t="shared" si="13"/>
        <v>3.6221459192550003</v>
      </c>
      <c r="S111" s="35">
        <f t="shared" si="14"/>
        <v>4.6293892760853987</v>
      </c>
      <c r="AF111" s="34"/>
    </row>
    <row r="112" spans="7:32" ht="18.5" x14ac:dyDescent="0.45">
      <c r="G112" s="59">
        <v>2017</v>
      </c>
      <c r="H112" s="59">
        <v>4</v>
      </c>
      <c r="I112" s="46">
        <f t="shared" si="17"/>
        <v>19</v>
      </c>
      <c r="J112" s="46">
        <f t="shared" si="17"/>
        <v>109</v>
      </c>
      <c r="K112" s="131">
        <v>20</v>
      </c>
      <c r="L112" s="131">
        <v>7.8</v>
      </c>
      <c r="M112" s="54">
        <f t="shared" si="10"/>
        <v>13.9</v>
      </c>
      <c r="N112" s="36">
        <v>69</v>
      </c>
      <c r="O112" s="55">
        <f t="shared" si="11"/>
        <v>30.567732628595117</v>
      </c>
      <c r="P112" s="56">
        <f t="shared" si="12"/>
        <v>29.834107045508834</v>
      </c>
      <c r="Q112" s="132">
        <v>17.08296</v>
      </c>
      <c r="R112" s="11">
        <f t="shared" si="13"/>
        <v>3.1760724646799998</v>
      </c>
      <c r="S112" s="35">
        <f t="shared" si="14"/>
        <v>4.7598954068891901</v>
      </c>
      <c r="AF112" s="34"/>
    </row>
    <row r="113" spans="7:32" ht="18.5" x14ac:dyDescent="0.45">
      <c r="G113" s="59">
        <v>2017</v>
      </c>
      <c r="H113" s="59">
        <v>4</v>
      </c>
      <c r="I113" s="46">
        <f t="shared" si="17"/>
        <v>20</v>
      </c>
      <c r="J113" s="46">
        <f t="shared" si="17"/>
        <v>110</v>
      </c>
      <c r="K113" s="131">
        <v>22.5</v>
      </c>
      <c r="L113" s="131">
        <v>7.1</v>
      </c>
      <c r="M113" s="54">
        <f t="shared" si="10"/>
        <v>14.8</v>
      </c>
      <c r="N113" s="36">
        <v>66.5</v>
      </c>
      <c r="O113" s="55">
        <f t="shared" si="11"/>
        <v>32.02839710315147</v>
      </c>
      <c r="P113" s="56">
        <f t="shared" si="12"/>
        <v>39.458985231082607</v>
      </c>
      <c r="Q113" s="132">
        <v>20.110160999999998</v>
      </c>
      <c r="R113" s="11">
        <f t="shared" si="13"/>
        <v>3.8450426730389995</v>
      </c>
      <c r="S113" s="35">
        <f t="shared" si="14"/>
        <v>6.3968706120874836</v>
      </c>
      <c r="AF113" s="34"/>
    </row>
    <row r="114" spans="7:32" ht="18.5" x14ac:dyDescent="0.45">
      <c r="G114" s="59">
        <v>2017</v>
      </c>
      <c r="H114" s="59">
        <v>4</v>
      </c>
      <c r="I114" s="46">
        <f t="shared" si="17"/>
        <v>21</v>
      </c>
      <c r="J114" s="46">
        <f t="shared" si="17"/>
        <v>111</v>
      </c>
      <c r="K114" s="131">
        <v>23.6</v>
      </c>
      <c r="L114" s="131">
        <v>6.4</v>
      </c>
      <c r="M114" s="54">
        <f t="shared" si="10"/>
        <v>15</v>
      </c>
      <c r="N114" s="36">
        <v>66</v>
      </c>
      <c r="O114" s="55">
        <f t="shared" si="11"/>
        <v>29.416501708578359</v>
      </c>
      <c r="P114" s="56">
        <f t="shared" si="12"/>
        <v>40.477106351003833</v>
      </c>
      <c r="Q114" s="132">
        <v>19.519793999999997</v>
      </c>
      <c r="R114" s="11">
        <f t="shared" si="13"/>
        <v>3.755061811367999</v>
      </c>
      <c r="S114" s="35">
        <f t="shared" si="14"/>
        <v>6.5979014844055932</v>
      </c>
      <c r="AF114" s="34"/>
    </row>
    <row r="115" spans="7:32" ht="18.5" x14ac:dyDescent="0.45">
      <c r="G115" s="59">
        <v>2017</v>
      </c>
      <c r="H115" s="59">
        <v>4</v>
      </c>
      <c r="I115" s="46">
        <f t="shared" si="17"/>
        <v>22</v>
      </c>
      <c r="J115" s="46">
        <f t="shared" si="17"/>
        <v>112</v>
      </c>
      <c r="K115" s="131">
        <v>28.2</v>
      </c>
      <c r="L115" s="131">
        <v>7.4</v>
      </c>
      <c r="M115" s="54">
        <f t="shared" si="10"/>
        <v>17.8</v>
      </c>
      <c r="N115" s="36">
        <v>60</v>
      </c>
      <c r="O115" s="55">
        <f t="shared" si="11"/>
        <v>24.908128444384477</v>
      </c>
      <c r="P115" s="56">
        <f t="shared" si="12"/>
        <v>41.447125731455763</v>
      </c>
      <c r="Q115" s="132">
        <v>18.175767</v>
      </c>
      <c r="R115" s="11">
        <f t="shared" si="13"/>
        <v>3.7949910949980001</v>
      </c>
      <c r="S115" s="35">
        <f t="shared" si="14"/>
        <v>7.3243249934808805</v>
      </c>
      <c r="AF115" s="34"/>
    </row>
    <row r="116" spans="7:32" ht="18.5" x14ac:dyDescent="0.45">
      <c r="G116" s="59">
        <v>2017</v>
      </c>
      <c r="H116" s="59">
        <v>4</v>
      </c>
      <c r="I116" s="46">
        <f t="shared" si="17"/>
        <v>23</v>
      </c>
      <c r="J116" s="46">
        <f t="shared" si="17"/>
        <v>113</v>
      </c>
      <c r="K116" s="131">
        <v>26.9</v>
      </c>
      <c r="L116" s="131">
        <v>14.5</v>
      </c>
      <c r="M116" s="54">
        <f t="shared" si="10"/>
        <v>20.7</v>
      </c>
      <c r="N116" s="36">
        <v>54</v>
      </c>
      <c r="O116" s="55">
        <f t="shared" si="11"/>
        <v>30.409393657403587</v>
      </c>
      <c r="P116" s="56">
        <f t="shared" si="12"/>
        <v>30.166118508144354</v>
      </c>
      <c r="Q116" s="132">
        <v>17.133203999999999</v>
      </c>
      <c r="R116" s="11">
        <f t="shared" si="13"/>
        <v>3.8687202962099994</v>
      </c>
      <c r="S116" s="35">
        <f t="shared" si="14"/>
        <v>5.7979695368840982</v>
      </c>
      <c r="AF116" s="34"/>
    </row>
    <row r="117" spans="7:32" ht="18.5" x14ac:dyDescent="0.45">
      <c r="G117" s="59">
        <v>2017</v>
      </c>
      <c r="H117" s="59">
        <v>4</v>
      </c>
      <c r="I117" s="46">
        <f t="shared" si="17"/>
        <v>24</v>
      </c>
      <c r="J117" s="46">
        <f t="shared" si="17"/>
        <v>114</v>
      </c>
      <c r="K117" s="131">
        <v>20</v>
      </c>
      <c r="L117" s="131">
        <v>7.4</v>
      </c>
      <c r="M117" s="54">
        <f t="shared" si="10"/>
        <v>13.7</v>
      </c>
      <c r="N117" s="36">
        <v>50.5</v>
      </c>
      <c r="O117" s="55">
        <f t="shared" si="11"/>
        <v>28.707386263648068</v>
      </c>
      <c r="P117" s="56">
        <f t="shared" si="12"/>
        <v>28.937045353757252</v>
      </c>
      <c r="Q117" s="132">
        <v>16.304177999999997</v>
      </c>
      <c r="R117" s="11">
        <f t="shared" si="13"/>
        <v>3.0121561250549989</v>
      </c>
      <c r="S117" s="35">
        <f t="shared" si="14"/>
        <v>4.5913540633242871</v>
      </c>
      <c r="AF117" s="34"/>
    </row>
    <row r="118" spans="7:32" ht="18.5" x14ac:dyDescent="0.45">
      <c r="G118" s="59">
        <v>2017</v>
      </c>
      <c r="H118" s="59">
        <v>4</v>
      </c>
      <c r="I118" s="46">
        <f t="shared" si="17"/>
        <v>25</v>
      </c>
      <c r="J118" s="46">
        <f t="shared" si="17"/>
        <v>115</v>
      </c>
      <c r="K118" s="131">
        <v>21.3</v>
      </c>
      <c r="L118" s="131">
        <v>1.5</v>
      </c>
      <c r="M118" s="54">
        <f t="shared" si="10"/>
        <v>11.4</v>
      </c>
      <c r="N118" s="36">
        <v>55.5</v>
      </c>
      <c r="O118" s="55">
        <f t="shared" si="11"/>
        <v>23.588647749166345</v>
      </c>
      <c r="P118" s="56">
        <f t="shared" si="12"/>
        <v>37.364418034679495</v>
      </c>
      <c r="Q118" s="132">
        <v>16.794056999999999</v>
      </c>
      <c r="R118" s="11">
        <f t="shared" si="13"/>
        <v>2.8761166137059995</v>
      </c>
      <c r="S118" s="35">
        <f t="shared" si="14"/>
        <v>5.2815118687332321</v>
      </c>
      <c r="AF118" s="34"/>
    </row>
    <row r="119" spans="7:32" ht="18.5" x14ac:dyDescent="0.45">
      <c r="G119" s="59">
        <v>2017</v>
      </c>
      <c r="H119" s="59">
        <v>4</v>
      </c>
      <c r="I119" s="46">
        <f t="shared" si="17"/>
        <v>26</v>
      </c>
      <c r="J119" s="46">
        <f t="shared" si="17"/>
        <v>116</v>
      </c>
      <c r="K119" s="131">
        <v>24.1</v>
      </c>
      <c r="L119" s="131">
        <v>0.8</v>
      </c>
      <c r="M119" s="54">
        <f t="shared" si="10"/>
        <v>12.450000000000001</v>
      </c>
      <c r="N119" s="36">
        <v>58</v>
      </c>
      <c r="O119" s="55">
        <f t="shared" si="11"/>
        <v>18.703552920134527</v>
      </c>
      <c r="P119" s="56">
        <f t="shared" si="12"/>
        <v>34.863422643130761</v>
      </c>
      <c r="Q119" s="132">
        <v>14.44515</v>
      </c>
      <c r="R119" s="11">
        <f t="shared" si="13"/>
        <v>2.5628043436875001</v>
      </c>
      <c r="S119" s="35">
        <f t="shared" si="14"/>
        <v>5.1956916098784403</v>
      </c>
      <c r="AF119" s="34"/>
    </row>
    <row r="120" spans="7:32" ht="18.5" x14ac:dyDescent="0.45">
      <c r="G120" s="59">
        <v>2017</v>
      </c>
      <c r="H120" s="59">
        <v>4</v>
      </c>
      <c r="I120" s="46">
        <f t="shared" si="17"/>
        <v>27</v>
      </c>
      <c r="J120" s="46">
        <f t="shared" si="17"/>
        <v>117</v>
      </c>
      <c r="K120" s="131">
        <v>25.6</v>
      </c>
      <c r="L120" s="131">
        <v>4.7</v>
      </c>
      <c r="M120" s="54">
        <f t="shared" si="10"/>
        <v>15.15</v>
      </c>
      <c r="N120" s="36">
        <v>55.5</v>
      </c>
      <c r="O120" s="55">
        <f t="shared" si="11"/>
        <v>23.2170898182118</v>
      </c>
      <c r="P120" s="56">
        <f t="shared" si="12"/>
        <v>38.818974176050133</v>
      </c>
      <c r="Q120" s="132">
        <v>16.982472000000001</v>
      </c>
      <c r="R120" s="11">
        <f t="shared" si="13"/>
        <v>3.2818924333260009</v>
      </c>
      <c r="S120" s="35">
        <f t="shared" si="14"/>
        <v>6.3724377186673129</v>
      </c>
      <c r="AF120" s="34"/>
    </row>
    <row r="121" spans="7:32" ht="18.5" x14ac:dyDescent="0.45">
      <c r="G121" s="59">
        <v>2017</v>
      </c>
      <c r="H121" s="59">
        <v>4</v>
      </c>
      <c r="I121" s="46">
        <f t="shared" si="17"/>
        <v>28</v>
      </c>
      <c r="J121" s="46">
        <f t="shared" si="17"/>
        <v>118</v>
      </c>
      <c r="K121" s="131">
        <v>26.6</v>
      </c>
      <c r="L121" s="131">
        <v>6.1</v>
      </c>
      <c r="M121" s="54">
        <f t="shared" si="10"/>
        <v>16.350000000000001</v>
      </c>
      <c r="N121" s="36">
        <v>56</v>
      </c>
      <c r="O121" s="55">
        <f t="shared" si="11"/>
        <v>26.806294961180296</v>
      </c>
      <c r="P121" s="56">
        <f t="shared" si="12"/>
        <v>43.962323736335691</v>
      </c>
      <c r="Q121" s="132">
        <v>19.419305999999999</v>
      </c>
      <c r="R121" s="11">
        <f t="shared" si="13"/>
        <v>3.8894879439135002</v>
      </c>
      <c r="S121" s="35">
        <f t="shared" si="14"/>
        <v>7.4454929141185806</v>
      </c>
      <c r="AF121" s="34"/>
    </row>
    <row r="122" spans="7:32" ht="18.5" x14ac:dyDescent="0.45">
      <c r="G122" s="59">
        <v>2017</v>
      </c>
      <c r="H122" s="59">
        <v>4</v>
      </c>
      <c r="I122" s="46">
        <f t="shared" si="17"/>
        <v>29</v>
      </c>
      <c r="J122" s="46">
        <f t="shared" si="17"/>
        <v>119</v>
      </c>
      <c r="K122" s="131">
        <v>27.5</v>
      </c>
      <c r="L122" s="131">
        <v>7.3</v>
      </c>
      <c r="M122" s="54">
        <f t="shared" si="10"/>
        <v>17.399999999999999</v>
      </c>
      <c r="N122" s="36">
        <v>56</v>
      </c>
      <c r="O122" s="55">
        <f t="shared" si="11"/>
        <v>27.222960615049185</v>
      </c>
      <c r="P122" s="56">
        <f t="shared" si="12"/>
        <v>43.992304353919479</v>
      </c>
      <c r="Q122" s="132">
        <v>19.576318499999999</v>
      </c>
      <c r="R122" s="11">
        <f t="shared" si="13"/>
        <v>4.0414918016880002</v>
      </c>
      <c r="S122" s="35">
        <f t="shared" si="14"/>
        <v>7.6718502989210391</v>
      </c>
      <c r="AF122" s="34"/>
    </row>
    <row r="123" spans="7:32" ht="18.5" x14ac:dyDescent="0.45">
      <c r="G123" s="59">
        <v>2017</v>
      </c>
      <c r="H123" s="60">
        <v>4</v>
      </c>
      <c r="I123" s="60">
        <f t="shared" si="17"/>
        <v>30</v>
      </c>
      <c r="J123" s="46">
        <f t="shared" si="17"/>
        <v>120</v>
      </c>
      <c r="K123" s="131">
        <v>27.9</v>
      </c>
      <c r="L123" s="131">
        <v>5.6</v>
      </c>
      <c r="M123" s="54">
        <f t="shared" si="10"/>
        <v>16.75</v>
      </c>
      <c r="N123" s="36">
        <v>54.5</v>
      </c>
      <c r="O123" s="55">
        <f t="shared" si="11"/>
        <v>25.867913145548357</v>
      </c>
      <c r="P123" s="56">
        <f t="shared" si="12"/>
        <v>46.148357051658266</v>
      </c>
      <c r="Q123" s="132">
        <v>19.544916000000001</v>
      </c>
      <c r="R123" s="49">
        <f t="shared" si="13"/>
        <v>3.9604987123469999</v>
      </c>
      <c r="S123" s="48">
        <f t="shared" si="14"/>
        <v>7.8890604406530871</v>
      </c>
      <c r="AF123" s="34"/>
    </row>
    <row r="124" spans="7:32" ht="18.5" x14ac:dyDescent="0.45">
      <c r="G124" s="59">
        <v>2017</v>
      </c>
      <c r="H124" s="59">
        <v>5</v>
      </c>
      <c r="I124" s="46">
        <v>1</v>
      </c>
      <c r="J124" s="46">
        <f t="shared" si="17"/>
        <v>121</v>
      </c>
      <c r="K124" s="131">
        <v>26.2</v>
      </c>
      <c r="L124" s="131">
        <v>5.7</v>
      </c>
      <c r="M124" s="54">
        <f t="shared" si="10"/>
        <v>15.95</v>
      </c>
      <c r="N124" s="36">
        <v>62</v>
      </c>
      <c r="O124" s="55">
        <f t="shared" si="11"/>
        <v>23.147738533748832</v>
      </c>
      <c r="P124" s="56">
        <f t="shared" si="12"/>
        <v>37.962291195348087</v>
      </c>
      <c r="Q124" s="132">
        <v>16.768934999999999</v>
      </c>
      <c r="R124" s="11">
        <f t="shared" si="13"/>
        <v>3.3193058774062498</v>
      </c>
      <c r="S124" s="35">
        <f t="shared" si="14"/>
        <v>6.3986608664102942</v>
      </c>
      <c r="AF124" s="34"/>
    </row>
    <row r="125" spans="7:32" ht="18.5" x14ac:dyDescent="0.45">
      <c r="G125" s="59">
        <v>2017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31">
        <v>22.1</v>
      </c>
      <c r="L125" s="131">
        <v>12.8</v>
      </c>
      <c r="M125" s="54">
        <f t="shared" si="10"/>
        <v>17.450000000000003</v>
      </c>
      <c r="N125" s="36">
        <v>63.5</v>
      </c>
      <c r="O125" s="55">
        <f t="shared" si="11"/>
        <v>38.820765973467516</v>
      </c>
      <c r="P125" s="56">
        <f t="shared" si="12"/>
        <v>28.882649884259838</v>
      </c>
      <c r="Q125" s="132">
        <v>18.941987999999998</v>
      </c>
      <c r="R125" s="11">
        <f t="shared" si="13"/>
        <v>3.916090276604999</v>
      </c>
      <c r="S125" s="35">
        <f t="shared" si="14"/>
        <v>5.1632218659138243</v>
      </c>
      <c r="AF125" s="34"/>
    </row>
    <row r="126" spans="7:32" ht="18.5" x14ac:dyDescent="0.45">
      <c r="G126" s="59">
        <v>2017</v>
      </c>
      <c r="H126" s="59">
        <v>5</v>
      </c>
      <c r="I126" s="46">
        <f t="shared" si="18"/>
        <v>3</v>
      </c>
      <c r="J126" s="46">
        <f t="shared" si="17"/>
        <v>123</v>
      </c>
      <c r="K126" s="131">
        <v>18.899999999999999</v>
      </c>
      <c r="L126" s="131">
        <v>9.1999999999999993</v>
      </c>
      <c r="M126" s="54">
        <f t="shared" si="10"/>
        <v>14.049999999999999</v>
      </c>
      <c r="N126" s="36">
        <v>82.5</v>
      </c>
      <c r="O126" s="55">
        <f t="shared" si="11"/>
        <v>39.524321580202454</v>
      </c>
      <c r="P126" s="56">
        <f t="shared" si="12"/>
        <v>30.6708735462371</v>
      </c>
      <c r="Q126" s="132">
        <v>19.695647999999998</v>
      </c>
      <c r="R126" s="11">
        <f t="shared" si="13"/>
        <v>3.6791519703119997</v>
      </c>
      <c r="S126" s="35">
        <f t="shared" si="14"/>
        <v>4.9118755501079416</v>
      </c>
      <c r="AF126" s="34"/>
    </row>
    <row r="127" spans="7:32" ht="18.5" x14ac:dyDescent="0.45">
      <c r="G127" s="59">
        <v>2017</v>
      </c>
      <c r="H127" s="59">
        <v>5</v>
      </c>
      <c r="I127" s="46">
        <f t="shared" si="18"/>
        <v>4</v>
      </c>
      <c r="J127" s="46">
        <f t="shared" si="18"/>
        <v>124</v>
      </c>
      <c r="K127" s="131">
        <v>21.7</v>
      </c>
      <c r="L127" s="131">
        <v>11.5</v>
      </c>
      <c r="M127" s="54">
        <f t="shared" si="10"/>
        <v>16.600000000000001</v>
      </c>
      <c r="N127" s="36">
        <v>72.5</v>
      </c>
      <c r="O127" s="55">
        <f t="shared" si="11"/>
        <v>42.390383518415035</v>
      </c>
      <c r="P127" s="56">
        <f t="shared" si="12"/>
        <v>34.590552951026666</v>
      </c>
      <c r="Q127" s="132">
        <v>21.661444499999998</v>
      </c>
      <c r="R127" s="11">
        <f t="shared" si="13"/>
        <v>4.3703263965420005</v>
      </c>
      <c r="S127" s="35">
        <f t="shared" si="14"/>
        <v>5.9733584014551662</v>
      </c>
      <c r="AF127" s="34"/>
    </row>
    <row r="128" spans="7:32" ht="18.5" x14ac:dyDescent="0.45">
      <c r="G128" s="59">
        <v>2017</v>
      </c>
      <c r="H128" s="59">
        <v>5</v>
      </c>
      <c r="I128" s="46">
        <f t="shared" si="18"/>
        <v>5</v>
      </c>
      <c r="J128" s="46">
        <f t="shared" si="18"/>
        <v>125</v>
      </c>
      <c r="K128" s="131">
        <v>23.5</v>
      </c>
      <c r="L128" s="131">
        <v>9.4</v>
      </c>
      <c r="M128" s="54">
        <f t="shared" si="10"/>
        <v>16.45</v>
      </c>
      <c r="N128" s="36">
        <v>71</v>
      </c>
      <c r="O128" s="55">
        <f t="shared" si="11"/>
        <v>32.113370679648547</v>
      </c>
      <c r="P128" s="56">
        <f t="shared" si="12"/>
        <v>36.223882126643559</v>
      </c>
      <c r="Q128" s="132">
        <v>19.293696000000001</v>
      </c>
      <c r="R128" s="11">
        <f t="shared" si="13"/>
        <v>3.8756453011200005</v>
      </c>
      <c r="S128" s="35">
        <f t="shared" si="14"/>
        <v>6.2124528427605359</v>
      </c>
      <c r="AF128" s="34"/>
    </row>
    <row r="129" spans="7:32" ht="18.5" x14ac:dyDescent="0.45">
      <c r="G129" s="59">
        <v>2017</v>
      </c>
      <c r="H129" s="59">
        <v>5</v>
      </c>
      <c r="I129" s="46">
        <f t="shared" si="18"/>
        <v>6</v>
      </c>
      <c r="J129" s="46">
        <f t="shared" si="18"/>
        <v>126</v>
      </c>
      <c r="K129" s="131">
        <v>25.4</v>
      </c>
      <c r="L129" s="131">
        <v>8</v>
      </c>
      <c r="M129" s="54">
        <f t="shared" si="10"/>
        <v>16.7</v>
      </c>
      <c r="N129" s="36">
        <v>67.5</v>
      </c>
      <c r="O129" s="55">
        <f t="shared" si="11"/>
        <v>32.107658537838105</v>
      </c>
      <c r="P129" s="56">
        <f t="shared" si="12"/>
        <v>44.693860684670639</v>
      </c>
      <c r="Q129" s="132">
        <v>21.429065999999999</v>
      </c>
      <c r="R129" s="11">
        <f t="shared" si="13"/>
        <v>4.3360107871049989</v>
      </c>
      <c r="S129" s="35">
        <f t="shared" si="14"/>
        <v>7.6403800241179773</v>
      </c>
      <c r="AF129" s="34"/>
    </row>
    <row r="130" spans="7:32" ht="18.5" x14ac:dyDescent="0.45">
      <c r="G130" s="59">
        <v>2017</v>
      </c>
      <c r="H130" s="59">
        <v>5</v>
      </c>
      <c r="I130" s="46">
        <f t="shared" si="18"/>
        <v>7</v>
      </c>
      <c r="J130" s="46">
        <f t="shared" si="18"/>
        <v>127</v>
      </c>
      <c r="K130" s="131">
        <v>20.5</v>
      </c>
      <c r="L130" s="131">
        <v>11.1</v>
      </c>
      <c r="M130" s="54">
        <f t="shared" si="10"/>
        <v>15.8</v>
      </c>
      <c r="N130" s="36">
        <v>78</v>
      </c>
      <c r="O130" s="55">
        <f t="shared" si="11"/>
        <v>40.316513785610752</v>
      </c>
      <c r="P130" s="56">
        <f t="shared" si="12"/>
        <v>30.318018366779285</v>
      </c>
      <c r="Q130" s="132">
        <v>19.7772945</v>
      </c>
      <c r="R130" s="11">
        <f t="shared" si="13"/>
        <v>3.8973927633480003</v>
      </c>
      <c r="S130" s="35">
        <f t="shared" si="14"/>
        <v>5.1537166870287319</v>
      </c>
      <c r="AF130" s="34"/>
    </row>
    <row r="131" spans="7:32" ht="18.5" x14ac:dyDescent="0.45">
      <c r="G131" s="59">
        <v>2017</v>
      </c>
      <c r="H131" s="59">
        <v>5</v>
      </c>
      <c r="I131" s="46">
        <f t="shared" si="18"/>
        <v>8</v>
      </c>
      <c r="J131" s="46">
        <f t="shared" si="18"/>
        <v>128</v>
      </c>
      <c r="K131" s="131">
        <v>24.8</v>
      </c>
      <c r="L131" s="131">
        <v>8.5</v>
      </c>
      <c r="M131" s="54">
        <f t="shared" si="10"/>
        <v>16.649999999999999</v>
      </c>
      <c r="N131" s="36">
        <v>70.5</v>
      </c>
      <c r="O131" s="55">
        <f t="shared" si="11"/>
        <v>25.265681133886179</v>
      </c>
      <c r="P131" s="56">
        <f t="shared" si="12"/>
        <v>32.946448198587582</v>
      </c>
      <c r="Q131" s="132">
        <v>16.320926</v>
      </c>
      <c r="R131" s="11">
        <f t="shared" si="13"/>
        <v>3.2976308576054998</v>
      </c>
      <c r="S131" s="35">
        <f t="shared" si="14"/>
        <v>5.7137638981677652</v>
      </c>
      <c r="AF131" s="34"/>
    </row>
    <row r="132" spans="7:32" ht="18.5" x14ac:dyDescent="0.45">
      <c r="G132" s="59">
        <v>2017</v>
      </c>
      <c r="H132" s="59">
        <v>5</v>
      </c>
      <c r="I132" s="46">
        <f t="shared" si="18"/>
        <v>9</v>
      </c>
      <c r="J132" s="46">
        <f t="shared" si="18"/>
        <v>129</v>
      </c>
      <c r="K132" s="131">
        <v>28.5</v>
      </c>
      <c r="L132" s="131">
        <v>10.8</v>
      </c>
      <c r="M132" s="54">
        <f t="shared" si="10"/>
        <v>19.649999999999999</v>
      </c>
      <c r="N132" s="36">
        <v>66.5</v>
      </c>
      <c r="O132" s="55">
        <f t="shared" si="11"/>
        <v>18.399012510810486</v>
      </c>
      <c r="P132" s="56">
        <f t="shared" si="12"/>
        <v>26.053001715307648</v>
      </c>
      <c r="Q132" s="132">
        <v>12.385145999999999</v>
      </c>
      <c r="R132" s="11">
        <f t="shared" si="13"/>
        <v>2.7203261043105003</v>
      </c>
      <c r="S132" s="35">
        <f t="shared" si="14"/>
        <v>4.9475640677863364</v>
      </c>
      <c r="AF132" s="34"/>
    </row>
    <row r="133" spans="7:32" ht="18.5" x14ac:dyDescent="0.45">
      <c r="G133" s="59">
        <v>2017</v>
      </c>
      <c r="H133" s="59">
        <v>5</v>
      </c>
      <c r="I133" s="46">
        <f t="shared" si="18"/>
        <v>10</v>
      </c>
      <c r="J133" s="46">
        <f t="shared" si="18"/>
        <v>130</v>
      </c>
      <c r="K133" s="131">
        <v>28.1</v>
      </c>
      <c r="L133" s="131">
        <v>11.1</v>
      </c>
      <c r="M133" s="54">
        <f t="shared" ref="M133:M196" si="19">(K133+L133)/2</f>
        <v>19.600000000000001</v>
      </c>
      <c r="N133" s="36">
        <v>63</v>
      </c>
      <c r="O133" s="55">
        <f t="shared" ref="O133:O196" si="20">((Q133)/(0.16*(K133-(L133))^0.5))</f>
        <v>23.572216267304661</v>
      </c>
      <c r="P133" s="56">
        <f t="shared" ref="P133:P196" si="21">0.16*((K133-L133)^1/2)*O133</f>
        <v>32.058214123534341</v>
      </c>
      <c r="Q133" s="132">
        <v>15.550517999999999</v>
      </c>
      <c r="R133" s="11">
        <f t="shared" ref="R133:R196" si="22">0.0023*0.408*O133*(K133-L133)^0.5*(M133+17.8)</f>
        <v>3.4110216738179999</v>
      </c>
      <c r="S133" s="35">
        <f t="shared" ref="S133:S196" si="23">0.31*(IF(N133&gt;50,1,(1+(50-N133)/70)))*(P133+2.09)*((M133/(M133+15)))</f>
        <v>5.9966632663177659</v>
      </c>
      <c r="AF133" s="34"/>
    </row>
    <row r="134" spans="7:32" ht="18.5" x14ac:dyDescent="0.45">
      <c r="G134" s="59">
        <v>2017</v>
      </c>
      <c r="H134" s="59">
        <v>5</v>
      </c>
      <c r="I134" s="46">
        <f t="shared" si="18"/>
        <v>11</v>
      </c>
      <c r="J134" s="46">
        <f t="shared" si="18"/>
        <v>131</v>
      </c>
      <c r="K134" s="131">
        <v>31.7</v>
      </c>
      <c r="L134" s="131">
        <v>11.3</v>
      </c>
      <c r="M134" s="54">
        <f t="shared" si="19"/>
        <v>21.5</v>
      </c>
      <c r="N134" s="36">
        <v>56.5</v>
      </c>
      <c r="O134" s="55">
        <f t="shared" si="20"/>
        <v>26.732863737249893</v>
      </c>
      <c r="P134" s="56">
        <f t="shared" si="21"/>
        <v>43.628033619191825</v>
      </c>
      <c r="Q134" s="132">
        <v>19.318817999999997</v>
      </c>
      <c r="R134" s="11">
        <f t="shared" si="22"/>
        <v>4.4528812955009984</v>
      </c>
      <c r="S134" s="35">
        <f t="shared" si="23"/>
        <v>8.3482381937510564</v>
      </c>
      <c r="AF134" s="34"/>
    </row>
    <row r="135" spans="7:32" ht="18.5" x14ac:dyDescent="0.45">
      <c r="G135" s="59">
        <v>2017</v>
      </c>
      <c r="H135" s="59">
        <v>5</v>
      </c>
      <c r="I135" s="46">
        <f t="shared" si="18"/>
        <v>12</v>
      </c>
      <c r="J135" s="46">
        <f t="shared" si="18"/>
        <v>132</v>
      </c>
      <c r="K135" s="131">
        <v>28.3</v>
      </c>
      <c r="L135" s="131">
        <v>7.9</v>
      </c>
      <c r="M135" s="54">
        <f t="shared" si="19"/>
        <v>18.100000000000001</v>
      </c>
      <c r="N135" s="36">
        <v>57</v>
      </c>
      <c r="O135" s="55">
        <f t="shared" si="20"/>
        <v>22.080395254152439</v>
      </c>
      <c r="P135" s="56">
        <f t="shared" si="21"/>
        <v>36.035205054776775</v>
      </c>
      <c r="Q135" s="132">
        <v>15.956657</v>
      </c>
      <c r="R135" s="11">
        <f t="shared" si="22"/>
        <v>3.3597299796495004</v>
      </c>
      <c r="S135" s="35">
        <f t="shared" si="23"/>
        <v>6.462855757170769</v>
      </c>
      <c r="AF135" s="34"/>
    </row>
    <row r="136" spans="7:32" ht="18.5" x14ac:dyDescent="0.45">
      <c r="G136" s="59">
        <v>2017</v>
      </c>
      <c r="H136" s="59">
        <v>5</v>
      </c>
      <c r="I136" s="46">
        <f t="shared" si="18"/>
        <v>13</v>
      </c>
      <c r="J136" s="46">
        <f t="shared" si="18"/>
        <v>133</v>
      </c>
      <c r="K136" s="131">
        <v>30.4</v>
      </c>
      <c r="L136" s="131">
        <v>8.6999999999999993</v>
      </c>
      <c r="M136" s="54">
        <f t="shared" si="19"/>
        <v>19.549999999999997</v>
      </c>
      <c r="N136" s="36">
        <v>54</v>
      </c>
      <c r="O136" s="55">
        <f t="shared" si="20"/>
        <v>26.661270746528711</v>
      </c>
      <c r="P136" s="56">
        <f t="shared" si="21"/>
        <v>46.283966015973839</v>
      </c>
      <c r="Q136" s="132">
        <v>19.871502</v>
      </c>
      <c r="R136" s="11">
        <f t="shared" si="22"/>
        <v>4.3530065172404981</v>
      </c>
      <c r="S136" s="35">
        <f t="shared" si="23"/>
        <v>8.4853956885617787</v>
      </c>
      <c r="AF136" s="34"/>
    </row>
    <row r="137" spans="7:32" ht="18.5" x14ac:dyDescent="0.45">
      <c r="G137" s="59">
        <v>2017</v>
      </c>
      <c r="H137" s="59">
        <v>5</v>
      </c>
      <c r="I137" s="46">
        <f t="shared" si="18"/>
        <v>14</v>
      </c>
      <c r="J137" s="46">
        <f t="shared" si="18"/>
        <v>134</v>
      </c>
      <c r="K137" s="131">
        <v>32.200000000000003</v>
      </c>
      <c r="L137" s="131">
        <v>8.6</v>
      </c>
      <c r="M137" s="54">
        <f t="shared" si="19"/>
        <v>20.400000000000002</v>
      </c>
      <c r="N137" s="36">
        <v>59.5</v>
      </c>
      <c r="O137" s="55">
        <f t="shared" si="20"/>
        <v>23.755576055980825</v>
      </c>
      <c r="P137" s="56">
        <f t="shared" si="21"/>
        <v>44.850527593691801</v>
      </c>
      <c r="Q137" s="132">
        <v>18.464669999999998</v>
      </c>
      <c r="R137" s="11">
        <f t="shared" si="22"/>
        <v>4.1368800608099994</v>
      </c>
      <c r="S137" s="35">
        <f t="shared" si="23"/>
        <v>8.385646793856127</v>
      </c>
      <c r="AF137" s="34"/>
    </row>
    <row r="138" spans="7:32" ht="18.5" x14ac:dyDescent="0.45">
      <c r="G138" s="59">
        <v>2017</v>
      </c>
      <c r="H138" s="59">
        <v>5</v>
      </c>
      <c r="I138" s="46">
        <f t="shared" si="18"/>
        <v>15</v>
      </c>
      <c r="J138" s="46">
        <f t="shared" si="18"/>
        <v>135</v>
      </c>
      <c r="K138" s="131">
        <v>28</v>
      </c>
      <c r="L138" s="131">
        <v>15.4</v>
      </c>
      <c r="M138" s="54">
        <f t="shared" si="19"/>
        <v>21.7</v>
      </c>
      <c r="N138" s="36">
        <v>55.5</v>
      </c>
      <c r="O138" s="55">
        <f t="shared" si="20"/>
        <v>33.926911038856808</v>
      </c>
      <c r="P138" s="56">
        <f t="shared" si="21"/>
        <v>34.198326327167663</v>
      </c>
      <c r="Q138" s="132">
        <v>19.268573999999997</v>
      </c>
      <c r="R138" s="11">
        <f t="shared" si="22"/>
        <v>4.4639023671449989</v>
      </c>
      <c r="S138" s="35">
        <f t="shared" si="23"/>
        <v>6.6515414496691241</v>
      </c>
      <c r="AF138" s="34"/>
    </row>
    <row r="139" spans="7:32" ht="18.5" x14ac:dyDescent="0.45">
      <c r="G139" s="59">
        <v>2017</v>
      </c>
      <c r="H139" s="59">
        <v>5</v>
      </c>
      <c r="I139" s="46">
        <f t="shared" si="18"/>
        <v>16</v>
      </c>
      <c r="J139" s="46">
        <f t="shared" si="18"/>
        <v>136</v>
      </c>
      <c r="K139" s="131">
        <v>27.9</v>
      </c>
      <c r="L139" s="131">
        <v>8.4</v>
      </c>
      <c r="M139" s="54">
        <f t="shared" si="19"/>
        <v>18.149999999999999</v>
      </c>
      <c r="N139" s="36">
        <v>60</v>
      </c>
      <c r="O139" s="55">
        <f t="shared" si="20"/>
        <v>18.311509725833716</v>
      </c>
      <c r="P139" s="56">
        <f t="shared" si="21"/>
        <v>28.565955172300598</v>
      </c>
      <c r="Q139" s="132">
        <v>12.93783</v>
      </c>
      <c r="R139" s="11">
        <f t="shared" si="22"/>
        <v>2.7278994075524996</v>
      </c>
      <c r="S139" s="35">
        <f t="shared" si="23"/>
        <v>5.2031894955339144</v>
      </c>
      <c r="AF139" s="34"/>
    </row>
    <row r="140" spans="7:32" ht="18.5" x14ac:dyDescent="0.45">
      <c r="G140" s="59">
        <v>2017</v>
      </c>
      <c r="H140" s="59">
        <v>5</v>
      </c>
      <c r="I140" s="46">
        <f t="shared" si="18"/>
        <v>17</v>
      </c>
      <c r="J140" s="46">
        <f t="shared" si="18"/>
        <v>137</v>
      </c>
      <c r="K140" s="131">
        <v>28.9</v>
      </c>
      <c r="L140" s="131">
        <v>6.5</v>
      </c>
      <c r="M140" s="54">
        <f t="shared" si="19"/>
        <v>17.7</v>
      </c>
      <c r="N140" s="36">
        <v>57.5</v>
      </c>
      <c r="O140" s="55">
        <f t="shared" si="20"/>
        <v>26.075507245640281</v>
      </c>
      <c r="P140" s="56">
        <f t="shared" si="21"/>
        <v>46.727308984187381</v>
      </c>
      <c r="Q140" s="132">
        <v>19.745892000000001</v>
      </c>
      <c r="R140" s="11">
        <f t="shared" si="22"/>
        <v>4.111242808590001</v>
      </c>
      <c r="S140" s="35">
        <f t="shared" si="23"/>
        <v>8.1914548745026341</v>
      </c>
      <c r="AF140" s="34"/>
    </row>
    <row r="141" spans="7:32" ht="18.5" x14ac:dyDescent="0.45">
      <c r="G141" s="59">
        <v>2017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31">
        <v>31</v>
      </c>
      <c r="L141" s="131">
        <v>8.3000000000000007</v>
      </c>
      <c r="M141" s="54">
        <f t="shared" si="19"/>
        <v>19.649999999999999</v>
      </c>
      <c r="N141" s="36">
        <v>56</v>
      </c>
      <c r="O141" s="55">
        <f t="shared" si="20"/>
        <v>29.165173928617595</v>
      </c>
      <c r="P141" s="56">
        <f t="shared" si="21"/>
        <v>52.963955854369551</v>
      </c>
      <c r="Q141" s="132">
        <v>22.232969999999998</v>
      </c>
      <c r="R141" s="11">
        <f t="shared" si="22"/>
        <v>4.8833440209224985</v>
      </c>
      <c r="S141" s="35">
        <f t="shared" si="23"/>
        <v>9.6785331049608114</v>
      </c>
      <c r="AF141" s="34"/>
    </row>
    <row r="142" spans="7:32" ht="18.5" x14ac:dyDescent="0.45">
      <c r="G142" s="59">
        <v>2017</v>
      </c>
      <c r="H142" s="59">
        <v>5</v>
      </c>
      <c r="I142" s="46">
        <f t="shared" si="24"/>
        <v>19</v>
      </c>
      <c r="J142" s="46">
        <f t="shared" si="24"/>
        <v>139</v>
      </c>
      <c r="K142" s="131">
        <v>33.299999999999997</v>
      </c>
      <c r="L142" s="131">
        <v>16.8</v>
      </c>
      <c r="M142" s="54">
        <f t="shared" si="19"/>
        <v>25.049999999999997</v>
      </c>
      <c r="N142" s="36">
        <v>44.5</v>
      </c>
      <c r="O142" s="55">
        <f t="shared" si="20"/>
        <v>23.694782743783183</v>
      </c>
      <c r="P142" s="56">
        <f t="shared" si="21"/>
        <v>31.277113221793797</v>
      </c>
      <c r="Q142" s="132">
        <v>15.399785999999999</v>
      </c>
      <c r="R142" s="11">
        <f t="shared" si="22"/>
        <v>3.8702010685364989</v>
      </c>
      <c r="S142" s="35">
        <f t="shared" si="23"/>
        <v>6.9780559971998937</v>
      </c>
      <c r="AF142" s="34"/>
    </row>
    <row r="143" spans="7:32" ht="18.5" x14ac:dyDescent="0.45">
      <c r="G143" s="59">
        <v>2017</v>
      </c>
      <c r="H143" s="59">
        <v>5</v>
      </c>
      <c r="I143" s="46">
        <f t="shared" si="24"/>
        <v>20</v>
      </c>
      <c r="J143" s="46">
        <f t="shared" si="24"/>
        <v>140</v>
      </c>
      <c r="K143" s="131">
        <v>26.9</v>
      </c>
      <c r="L143" s="131">
        <v>14.7</v>
      </c>
      <c r="M143" s="54">
        <f t="shared" si="19"/>
        <v>20.799999999999997</v>
      </c>
      <c r="N143" s="36">
        <v>57.5</v>
      </c>
      <c r="O143" s="55">
        <f t="shared" si="20"/>
        <v>39.119954882404265</v>
      </c>
      <c r="P143" s="56">
        <f t="shared" si="21"/>
        <v>38.181075965226562</v>
      </c>
      <c r="Q143" s="132">
        <v>21.862420499999999</v>
      </c>
      <c r="R143" s="11">
        <f t="shared" si="22"/>
        <v>4.949411514574499</v>
      </c>
      <c r="S143" s="35">
        <f t="shared" si="23"/>
        <v>7.2532932353011397</v>
      </c>
      <c r="AF143" s="34"/>
    </row>
    <row r="144" spans="7:32" ht="18.5" x14ac:dyDescent="0.45">
      <c r="G144" s="59">
        <v>2017</v>
      </c>
      <c r="H144" s="59">
        <v>5</v>
      </c>
      <c r="I144" s="46">
        <f t="shared" si="24"/>
        <v>21</v>
      </c>
      <c r="J144" s="46">
        <f t="shared" si="24"/>
        <v>141</v>
      </c>
      <c r="K144" s="131">
        <v>22.3</v>
      </c>
      <c r="L144" s="131">
        <v>11.9</v>
      </c>
      <c r="M144" s="54">
        <f t="shared" si="19"/>
        <v>17.100000000000001</v>
      </c>
      <c r="N144" s="36">
        <v>67</v>
      </c>
      <c r="O144" s="55">
        <f t="shared" si="20"/>
        <v>33.448318965851797</v>
      </c>
      <c r="P144" s="56">
        <f t="shared" si="21"/>
        <v>27.829001379588696</v>
      </c>
      <c r="Q144" s="132">
        <v>17.258813999999997</v>
      </c>
      <c r="R144" s="11">
        <f t="shared" si="22"/>
        <v>3.5326807494390007</v>
      </c>
      <c r="S144" s="35">
        <f t="shared" si="23"/>
        <v>4.9408294801619839</v>
      </c>
      <c r="AF144" s="34"/>
    </row>
    <row r="145" spans="7:32" ht="18.5" x14ac:dyDescent="0.45">
      <c r="G145" s="59">
        <v>2017</v>
      </c>
      <c r="H145" s="59">
        <v>5</v>
      </c>
      <c r="I145" s="46">
        <f t="shared" si="24"/>
        <v>22</v>
      </c>
      <c r="J145" s="46">
        <f t="shared" si="24"/>
        <v>142</v>
      </c>
      <c r="K145" s="131">
        <v>26.7</v>
      </c>
      <c r="L145" s="131">
        <v>10.1</v>
      </c>
      <c r="M145" s="54">
        <f t="shared" si="19"/>
        <v>18.399999999999999</v>
      </c>
      <c r="N145" s="36">
        <v>59</v>
      </c>
      <c r="O145" s="55">
        <f t="shared" si="20"/>
        <v>32.223524121738585</v>
      </c>
      <c r="P145" s="56">
        <f t="shared" si="21"/>
        <v>42.792840033668845</v>
      </c>
      <c r="Q145" s="132">
        <v>21.006178999999999</v>
      </c>
      <c r="R145" s="11">
        <f t="shared" si="22"/>
        <v>4.4598848820270005</v>
      </c>
      <c r="S145" s="35">
        <f t="shared" si="23"/>
        <v>7.6650215434744631</v>
      </c>
      <c r="AF145" s="34"/>
    </row>
    <row r="146" spans="7:32" ht="18.5" x14ac:dyDescent="0.45">
      <c r="G146" s="59">
        <v>2017</v>
      </c>
      <c r="H146" s="59">
        <v>5</v>
      </c>
      <c r="I146" s="46">
        <f t="shared" si="24"/>
        <v>23</v>
      </c>
      <c r="J146" s="46">
        <f t="shared" si="24"/>
        <v>143</v>
      </c>
      <c r="K146" s="131">
        <v>19.3</v>
      </c>
      <c r="L146" s="131">
        <v>12.8</v>
      </c>
      <c r="M146" s="54">
        <f t="shared" si="19"/>
        <v>16.05</v>
      </c>
      <c r="N146" s="36">
        <v>74.5</v>
      </c>
      <c r="O146" s="55">
        <f t="shared" si="20"/>
        <v>46.928051434617402</v>
      </c>
      <c r="P146" s="56">
        <f t="shared" si="21"/>
        <v>24.402586746001049</v>
      </c>
      <c r="Q146" s="132">
        <v>19.142963999999999</v>
      </c>
      <c r="R146" s="11">
        <f t="shared" si="22"/>
        <v>3.8004574286609998</v>
      </c>
      <c r="S146" s="35">
        <f t="shared" si="23"/>
        <v>4.2452130549026794</v>
      </c>
      <c r="AF146" s="34"/>
    </row>
    <row r="147" spans="7:32" ht="18.5" x14ac:dyDescent="0.45">
      <c r="G147" s="59">
        <v>2017</v>
      </c>
      <c r="H147" s="59">
        <v>5</v>
      </c>
      <c r="I147" s="46">
        <f t="shared" si="24"/>
        <v>24</v>
      </c>
      <c r="J147" s="46">
        <f t="shared" si="24"/>
        <v>144</v>
      </c>
      <c r="K147" s="131">
        <v>25.1</v>
      </c>
      <c r="L147" s="131">
        <v>10.3</v>
      </c>
      <c r="M147" s="54">
        <f t="shared" si="19"/>
        <v>17.700000000000003</v>
      </c>
      <c r="N147" s="36">
        <v>64.5</v>
      </c>
      <c r="O147" s="55">
        <f t="shared" si="20"/>
        <v>33.283373323733464</v>
      </c>
      <c r="P147" s="56">
        <f t="shared" si="21"/>
        <v>39.407514015300428</v>
      </c>
      <c r="Q147" s="132">
        <v>20.486991</v>
      </c>
      <c r="R147" s="11">
        <f t="shared" si="22"/>
        <v>4.2655451786324985</v>
      </c>
      <c r="S147" s="35">
        <f t="shared" si="23"/>
        <v>6.9632067095398611</v>
      </c>
      <c r="AF147" s="34"/>
    </row>
    <row r="148" spans="7:32" ht="18.5" x14ac:dyDescent="0.45">
      <c r="G148" s="59">
        <v>2017</v>
      </c>
      <c r="H148" s="59">
        <v>5</v>
      </c>
      <c r="I148" s="46">
        <f t="shared" si="24"/>
        <v>25</v>
      </c>
      <c r="J148" s="46">
        <f t="shared" si="24"/>
        <v>145</v>
      </c>
      <c r="K148" s="131">
        <v>26.4</v>
      </c>
      <c r="L148" s="131">
        <v>5.9</v>
      </c>
      <c r="M148" s="54">
        <f t="shared" si="19"/>
        <v>16.149999999999999</v>
      </c>
      <c r="N148" s="36">
        <v>58</v>
      </c>
      <c r="O148" s="55">
        <f t="shared" si="20"/>
        <v>28.436173180036022</v>
      </c>
      <c r="P148" s="56">
        <f t="shared" si="21"/>
        <v>46.63532401525908</v>
      </c>
      <c r="Q148" s="132">
        <v>20.60004</v>
      </c>
      <c r="R148" s="11">
        <f t="shared" si="22"/>
        <v>4.1018130146700003</v>
      </c>
      <c r="S148" s="35">
        <f t="shared" si="23"/>
        <v>7.8312466992743044</v>
      </c>
      <c r="AF148" s="34"/>
    </row>
    <row r="149" spans="7:32" ht="18.5" x14ac:dyDescent="0.45">
      <c r="G149" s="59">
        <v>2017</v>
      </c>
      <c r="H149" s="59">
        <v>5</v>
      </c>
      <c r="I149" s="46">
        <f t="shared" si="24"/>
        <v>26</v>
      </c>
      <c r="J149" s="46">
        <f t="shared" si="24"/>
        <v>146</v>
      </c>
      <c r="K149" s="131">
        <v>27.8</v>
      </c>
      <c r="L149" s="131">
        <v>8.8000000000000007</v>
      </c>
      <c r="M149" s="54">
        <f t="shared" si="19"/>
        <v>18.3</v>
      </c>
      <c r="N149" s="36">
        <v>59.5</v>
      </c>
      <c r="O149" s="55">
        <f t="shared" si="20"/>
        <v>31.158284295914111</v>
      </c>
      <c r="P149" s="56">
        <f t="shared" si="21"/>
        <v>47.360592129789453</v>
      </c>
      <c r="Q149" s="132">
        <v>21.730529999999998</v>
      </c>
      <c r="R149" s="11">
        <f t="shared" si="22"/>
        <v>4.600929060044999</v>
      </c>
      <c r="S149" s="35">
        <f t="shared" si="23"/>
        <v>8.4244206952641321</v>
      </c>
      <c r="AF149" s="34"/>
    </row>
    <row r="150" spans="7:32" ht="18.5" x14ac:dyDescent="0.45">
      <c r="G150" s="59">
        <v>2017</v>
      </c>
      <c r="H150" s="59">
        <v>5</v>
      </c>
      <c r="I150" s="46">
        <f t="shared" si="24"/>
        <v>27</v>
      </c>
      <c r="J150" s="46">
        <f t="shared" si="24"/>
        <v>147</v>
      </c>
      <c r="K150" s="131">
        <v>30.8</v>
      </c>
      <c r="L150" s="131">
        <v>13.1</v>
      </c>
      <c r="M150" s="54">
        <f t="shared" si="19"/>
        <v>21.95</v>
      </c>
      <c r="N150" s="36">
        <v>49</v>
      </c>
      <c r="O150" s="55">
        <f t="shared" si="20"/>
        <v>28.624832851504344</v>
      </c>
      <c r="P150" s="56">
        <f t="shared" si="21"/>
        <v>40.532763317730158</v>
      </c>
      <c r="Q150" s="132">
        <v>19.268573999999997</v>
      </c>
      <c r="R150" s="11">
        <f t="shared" si="22"/>
        <v>4.4921549137724996</v>
      </c>
      <c r="S150" s="35">
        <f t="shared" si="23"/>
        <v>7.9612944529983114</v>
      </c>
      <c r="AF150" s="34"/>
    </row>
    <row r="151" spans="7:32" ht="18.5" x14ac:dyDescent="0.45">
      <c r="G151" s="59">
        <v>2017</v>
      </c>
      <c r="H151" s="59">
        <v>5</v>
      </c>
      <c r="I151" s="46">
        <f t="shared" si="24"/>
        <v>28</v>
      </c>
      <c r="J151" s="46">
        <f t="shared" si="24"/>
        <v>148</v>
      </c>
      <c r="K151" s="131">
        <v>31.3</v>
      </c>
      <c r="L151" s="131">
        <v>8.6</v>
      </c>
      <c r="M151" s="54">
        <f t="shared" si="19"/>
        <v>19.95</v>
      </c>
      <c r="N151" s="36">
        <v>54</v>
      </c>
      <c r="O151" s="55">
        <f t="shared" si="20"/>
        <v>28.593953949601357</v>
      </c>
      <c r="P151" s="56">
        <f t="shared" si="21"/>
        <v>51.926620372476073</v>
      </c>
      <c r="Q151" s="132">
        <v>21.797522000000001</v>
      </c>
      <c r="R151" s="11">
        <f t="shared" si="22"/>
        <v>4.8260531115074992</v>
      </c>
      <c r="S151" s="35">
        <f t="shared" si="23"/>
        <v>9.5583916650523104</v>
      </c>
      <c r="AF151" s="34"/>
    </row>
    <row r="152" spans="7:32" ht="18.5" x14ac:dyDescent="0.45">
      <c r="G152" s="59">
        <v>2017</v>
      </c>
      <c r="H152" s="59">
        <v>5</v>
      </c>
      <c r="I152" s="46">
        <f t="shared" si="24"/>
        <v>29</v>
      </c>
      <c r="J152" s="46">
        <f t="shared" si="24"/>
        <v>149</v>
      </c>
      <c r="K152" s="131">
        <v>35.5</v>
      </c>
      <c r="L152" s="131">
        <v>11.6</v>
      </c>
      <c r="M152" s="54">
        <f t="shared" si="19"/>
        <v>23.55</v>
      </c>
      <c r="N152" s="36">
        <v>49</v>
      </c>
      <c r="O152" s="55">
        <f t="shared" si="20"/>
        <v>28.359331009742494</v>
      </c>
      <c r="P152" s="56">
        <f t="shared" si="21"/>
        <v>54.223040890627644</v>
      </c>
      <c r="Q152" s="132">
        <v>22.182725999999995</v>
      </c>
      <c r="R152" s="11">
        <f t="shared" si="22"/>
        <v>5.3797047983864976</v>
      </c>
      <c r="S152" s="35">
        <f t="shared" si="23"/>
        <v>10.816767910529526</v>
      </c>
      <c r="AF152" s="34"/>
    </row>
    <row r="153" spans="7:32" ht="18.5" x14ac:dyDescent="0.45">
      <c r="G153" s="59">
        <v>2017</v>
      </c>
      <c r="H153" s="59">
        <v>5</v>
      </c>
      <c r="I153" s="46">
        <f t="shared" si="24"/>
        <v>30</v>
      </c>
      <c r="J153" s="46">
        <f t="shared" si="24"/>
        <v>150</v>
      </c>
      <c r="K153" s="131">
        <v>33.1</v>
      </c>
      <c r="L153" s="131">
        <v>8.5</v>
      </c>
      <c r="M153" s="54">
        <f t="shared" si="19"/>
        <v>20.8</v>
      </c>
      <c r="N153" s="36">
        <v>46</v>
      </c>
      <c r="O153" s="55">
        <f t="shared" si="20"/>
        <v>27.335625563216393</v>
      </c>
      <c r="P153" s="56">
        <f t="shared" si="21"/>
        <v>53.796511108409867</v>
      </c>
      <c r="Q153" s="132">
        <v>21.692847</v>
      </c>
      <c r="R153" s="11">
        <f t="shared" si="22"/>
        <v>4.9110219394829997</v>
      </c>
      <c r="S153" s="35">
        <f t="shared" si="23"/>
        <v>10.641005805426969</v>
      </c>
      <c r="AF153" s="34"/>
    </row>
    <row r="154" spans="7:32" ht="18.5" x14ac:dyDescent="0.45">
      <c r="G154" s="59">
        <v>2017</v>
      </c>
      <c r="H154" s="60">
        <v>5</v>
      </c>
      <c r="I154" s="60">
        <f t="shared" si="24"/>
        <v>31</v>
      </c>
      <c r="J154" s="46">
        <f t="shared" si="24"/>
        <v>151</v>
      </c>
      <c r="K154" s="131">
        <v>30</v>
      </c>
      <c r="L154" s="131">
        <v>9.1</v>
      </c>
      <c r="M154" s="54">
        <f t="shared" si="19"/>
        <v>19.55</v>
      </c>
      <c r="N154" s="36">
        <v>51</v>
      </c>
      <c r="O154" s="55">
        <f t="shared" si="20"/>
        <v>28.952672657917965</v>
      </c>
      <c r="P154" s="56">
        <f t="shared" si="21"/>
        <v>48.408868684038836</v>
      </c>
      <c r="Q154" s="132">
        <v>21.177845999999999</v>
      </c>
      <c r="R154" s="49">
        <f t="shared" si="22"/>
        <v>4.6391712946064994</v>
      </c>
      <c r="S154" s="48">
        <f t="shared" si="23"/>
        <v>8.8581300625070156</v>
      </c>
      <c r="AF154" s="34"/>
    </row>
    <row r="155" spans="7:32" ht="18.5" x14ac:dyDescent="0.45">
      <c r="G155" s="59">
        <v>2017</v>
      </c>
      <c r="H155" s="59">
        <v>6</v>
      </c>
      <c r="I155" s="46">
        <v>1</v>
      </c>
      <c r="J155" s="46">
        <f t="shared" si="24"/>
        <v>152</v>
      </c>
      <c r="K155" s="131">
        <v>28.8</v>
      </c>
      <c r="L155" s="131">
        <v>9.6</v>
      </c>
      <c r="M155" s="54">
        <f t="shared" si="19"/>
        <v>19.2</v>
      </c>
      <c r="N155" s="36">
        <v>53.5</v>
      </c>
      <c r="O155" s="55">
        <f t="shared" si="20"/>
        <v>30.744745481550051</v>
      </c>
      <c r="P155" s="56">
        <f t="shared" si="21"/>
        <v>47.22392905966089</v>
      </c>
      <c r="Q155" s="132">
        <v>21.554675999999997</v>
      </c>
      <c r="R155" s="11">
        <f t="shared" si="22"/>
        <v>4.6774724653799993</v>
      </c>
      <c r="S155" s="35">
        <f t="shared" si="23"/>
        <v>8.5823539696813338</v>
      </c>
      <c r="AF155" s="34"/>
    </row>
    <row r="156" spans="7:32" ht="18.5" x14ac:dyDescent="0.45">
      <c r="G156" s="59">
        <v>2017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31">
        <v>29.3</v>
      </c>
      <c r="L156" s="131">
        <v>7.7</v>
      </c>
      <c r="M156" s="54">
        <f t="shared" si="19"/>
        <v>18.5</v>
      </c>
      <c r="N156" s="36">
        <v>56</v>
      </c>
      <c r="O156" s="55">
        <f t="shared" si="20"/>
        <v>29.222909998007172</v>
      </c>
      <c r="P156" s="56">
        <f t="shared" si="21"/>
        <v>50.497188476556396</v>
      </c>
      <c r="Q156" s="132">
        <v>21.730529999999998</v>
      </c>
      <c r="R156" s="11">
        <f t="shared" si="22"/>
        <v>4.6264189717349993</v>
      </c>
      <c r="S156" s="35">
        <f t="shared" si="23"/>
        <v>9.0026127138224155</v>
      </c>
      <c r="AF156" s="34"/>
    </row>
    <row r="157" spans="7:32" ht="18.5" x14ac:dyDescent="0.45">
      <c r="G157" s="59">
        <v>2017</v>
      </c>
      <c r="H157" s="59">
        <v>6</v>
      </c>
      <c r="I157" s="46">
        <f t="shared" si="25"/>
        <v>3</v>
      </c>
      <c r="J157" s="46">
        <f t="shared" si="25"/>
        <v>154</v>
      </c>
      <c r="K157" s="131">
        <v>31.4</v>
      </c>
      <c r="L157" s="131">
        <v>10.5</v>
      </c>
      <c r="M157" s="54">
        <f t="shared" si="19"/>
        <v>20.95</v>
      </c>
      <c r="N157" s="36">
        <v>48</v>
      </c>
      <c r="O157" s="55">
        <f t="shared" si="20"/>
        <v>29.10722429132322</v>
      </c>
      <c r="P157" s="56">
        <f t="shared" si="21"/>
        <v>48.667279015092419</v>
      </c>
      <c r="Q157" s="132">
        <v>21.290894999999999</v>
      </c>
      <c r="R157" s="11">
        <f t="shared" si="22"/>
        <v>4.8387550930312493</v>
      </c>
      <c r="S157" s="35">
        <f t="shared" si="23"/>
        <v>9.4314749439989161</v>
      </c>
      <c r="AF157" s="34"/>
    </row>
    <row r="158" spans="7:32" ht="18.5" x14ac:dyDescent="0.45">
      <c r="G158" s="59">
        <v>2017</v>
      </c>
      <c r="H158" s="59">
        <v>6</v>
      </c>
      <c r="I158" s="46">
        <f t="shared" si="25"/>
        <v>4</v>
      </c>
      <c r="J158" s="46">
        <f t="shared" si="25"/>
        <v>155</v>
      </c>
      <c r="K158" s="131">
        <v>33.299999999999997</v>
      </c>
      <c r="L158" s="131">
        <v>10.7</v>
      </c>
      <c r="M158" s="54">
        <f t="shared" si="19"/>
        <v>22</v>
      </c>
      <c r="N158" s="36">
        <v>48.5</v>
      </c>
      <c r="O158" s="55">
        <f t="shared" si="20"/>
        <v>24.374536772363172</v>
      </c>
      <c r="P158" s="56">
        <f t="shared" si="21"/>
        <v>44.06916248443261</v>
      </c>
      <c r="Q158" s="132">
        <v>18.540036000000001</v>
      </c>
      <c r="R158" s="11">
        <f t="shared" si="22"/>
        <v>4.327744983371999</v>
      </c>
      <c r="S158" s="35">
        <f t="shared" si="23"/>
        <v>8.6905762170980214</v>
      </c>
      <c r="AF158" s="34"/>
    </row>
    <row r="159" spans="7:32" ht="18.5" x14ac:dyDescent="0.45">
      <c r="G159" s="59">
        <v>2017</v>
      </c>
      <c r="H159" s="59">
        <v>6</v>
      </c>
      <c r="I159" s="46">
        <f t="shared" si="25"/>
        <v>5</v>
      </c>
      <c r="J159" s="46">
        <f t="shared" si="25"/>
        <v>156</v>
      </c>
      <c r="K159" s="131">
        <v>35.6</v>
      </c>
      <c r="L159" s="131">
        <v>11.5</v>
      </c>
      <c r="M159" s="54">
        <f t="shared" si="19"/>
        <v>23.55</v>
      </c>
      <c r="N159" s="36">
        <v>46</v>
      </c>
      <c r="O159" s="55">
        <f t="shared" si="20"/>
        <v>27.761660092213901</v>
      </c>
      <c r="P159" s="56">
        <f t="shared" si="21"/>
        <v>53.524480657788409</v>
      </c>
      <c r="Q159" s="132">
        <v>21.805895999999997</v>
      </c>
      <c r="R159" s="11">
        <f t="shared" si="22"/>
        <v>5.2883168346539993</v>
      </c>
      <c r="S159" s="35">
        <f t="shared" si="23"/>
        <v>11.133963382294473</v>
      </c>
      <c r="AF159" s="34"/>
    </row>
    <row r="160" spans="7:32" ht="18.5" x14ac:dyDescent="0.45">
      <c r="G160" s="59">
        <v>2017</v>
      </c>
      <c r="H160" s="59">
        <v>6</v>
      </c>
      <c r="I160" s="46">
        <f t="shared" si="25"/>
        <v>6</v>
      </c>
      <c r="J160" s="46">
        <f t="shared" si="25"/>
        <v>157</v>
      </c>
      <c r="K160" s="131">
        <v>38.6</v>
      </c>
      <c r="L160" s="131">
        <v>14.5</v>
      </c>
      <c r="M160" s="54">
        <f t="shared" si="19"/>
        <v>26.55</v>
      </c>
      <c r="N160" s="36">
        <v>39.5</v>
      </c>
      <c r="O160" s="55">
        <f t="shared" si="20"/>
        <v>26.226453082506225</v>
      </c>
      <c r="P160" s="56">
        <f t="shared" si="21"/>
        <v>50.564601543072008</v>
      </c>
      <c r="Q160" s="132">
        <v>20.60004</v>
      </c>
      <c r="R160" s="11">
        <f t="shared" si="22"/>
        <v>5.3583330545100001</v>
      </c>
      <c r="S160" s="35">
        <f t="shared" si="23"/>
        <v>11.994699222630381</v>
      </c>
      <c r="AF160" s="34"/>
    </row>
    <row r="161" spans="7:32" ht="18.5" x14ac:dyDescent="0.45">
      <c r="G161" s="59">
        <v>2017</v>
      </c>
      <c r="H161" s="59">
        <v>6</v>
      </c>
      <c r="I161" s="46">
        <f t="shared" si="25"/>
        <v>7</v>
      </c>
      <c r="J161" s="46">
        <f t="shared" si="25"/>
        <v>158</v>
      </c>
      <c r="K161" s="131">
        <v>34.4</v>
      </c>
      <c r="L161" s="131">
        <v>12.7</v>
      </c>
      <c r="M161" s="54">
        <f t="shared" si="19"/>
        <v>23.549999999999997</v>
      </c>
      <c r="N161" s="36">
        <v>41.5</v>
      </c>
      <c r="O161" s="55">
        <f t="shared" si="20"/>
        <v>28.346559668559603</v>
      </c>
      <c r="P161" s="56">
        <f t="shared" si="21"/>
        <v>49.209627584619469</v>
      </c>
      <c r="Q161" s="132">
        <v>21.127602</v>
      </c>
      <c r="R161" s="11">
        <f t="shared" si="22"/>
        <v>5.1238184999354983</v>
      </c>
      <c r="S161" s="35">
        <f t="shared" si="23"/>
        <v>10.894669296923801</v>
      </c>
      <c r="AF161" s="34"/>
    </row>
    <row r="162" spans="7:32" ht="18.5" x14ac:dyDescent="0.45">
      <c r="G162" s="59">
        <v>2017</v>
      </c>
      <c r="H162" s="59">
        <v>6</v>
      </c>
      <c r="I162" s="46">
        <f t="shared" si="25"/>
        <v>8</v>
      </c>
      <c r="J162" s="46">
        <f t="shared" si="25"/>
        <v>159</v>
      </c>
      <c r="K162" s="131">
        <v>35.9</v>
      </c>
      <c r="L162" s="131">
        <v>13.6</v>
      </c>
      <c r="M162" s="54">
        <f t="shared" si="19"/>
        <v>24.75</v>
      </c>
      <c r="N162" s="36">
        <v>45</v>
      </c>
      <c r="O162" s="55">
        <f t="shared" si="20"/>
        <v>28.527852800617591</v>
      </c>
      <c r="P162" s="56">
        <f t="shared" si="21"/>
        <v>50.893689396301774</v>
      </c>
      <c r="Q162" s="132">
        <v>21.554675999999997</v>
      </c>
      <c r="R162" s="11">
        <f t="shared" si="22"/>
        <v>5.3790933351869983</v>
      </c>
      <c r="S162" s="35">
        <f t="shared" si="23"/>
        <v>10.95734115614893</v>
      </c>
      <c r="AF162" s="34"/>
    </row>
    <row r="163" spans="7:32" ht="18.5" x14ac:dyDescent="0.45">
      <c r="G163" s="59">
        <v>2017</v>
      </c>
      <c r="H163" s="59">
        <v>6</v>
      </c>
      <c r="I163" s="46">
        <f t="shared" si="25"/>
        <v>9</v>
      </c>
      <c r="J163" s="46">
        <f t="shared" si="25"/>
        <v>160</v>
      </c>
      <c r="K163" s="131">
        <v>37.700000000000003</v>
      </c>
      <c r="L163" s="131">
        <v>13.1</v>
      </c>
      <c r="M163" s="54">
        <f t="shared" si="19"/>
        <v>25.400000000000002</v>
      </c>
      <c r="N163" s="36">
        <v>45</v>
      </c>
      <c r="O163" s="55">
        <f t="shared" si="20"/>
        <v>27.6205365418718</v>
      </c>
      <c r="P163" s="56">
        <f t="shared" si="21"/>
        <v>54.35721591440371</v>
      </c>
      <c r="Q163" s="132">
        <v>21.918944999999997</v>
      </c>
      <c r="R163" s="11">
        <f t="shared" si="22"/>
        <v>5.553559256759999</v>
      </c>
      <c r="S163" s="35">
        <f t="shared" si="23"/>
        <v>11.787448146482005</v>
      </c>
      <c r="AF163" s="34"/>
    </row>
    <row r="164" spans="7:32" ht="18.5" x14ac:dyDescent="0.45">
      <c r="G164" s="59">
        <v>2017</v>
      </c>
      <c r="H164" s="59">
        <v>6</v>
      </c>
      <c r="I164" s="46">
        <f t="shared" si="25"/>
        <v>10</v>
      </c>
      <c r="J164" s="46">
        <f t="shared" si="25"/>
        <v>161</v>
      </c>
      <c r="K164" s="131">
        <v>37.5</v>
      </c>
      <c r="L164" s="131">
        <v>15.5</v>
      </c>
      <c r="M164" s="54">
        <f t="shared" si="19"/>
        <v>26.5</v>
      </c>
      <c r="N164" s="36">
        <v>37</v>
      </c>
      <c r="O164" s="55">
        <f t="shared" si="20"/>
        <v>27.826241277577765</v>
      </c>
      <c r="P164" s="56">
        <f t="shared" si="21"/>
        <v>48.97418464853687</v>
      </c>
      <c r="Q164" s="132">
        <v>20.882662499999999</v>
      </c>
      <c r="R164" s="11">
        <f t="shared" si="22"/>
        <v>5.4257229294187495</v>
      </c>
      <c r="S164" s="35">
        <f t="shared" si="23"/>
        <v>11.985493625363722</v>
      </c>
      <c r="AF164" s="34"/>
    </row>
    <row r="165" spans="7:32" ht="18.5" x14ac:dyDescent="0.45">
      <c r="G165" s="59">
        <v>2017</v>
      </c>
      <c r="H165" s="59">
        <v>6</v>
      </c>
      <c r="I165" s="46">
        <f t="shared" si="25"/>
        <v>11</v>
      </c>
      <c r="J165" s="46">
        <f t="shared" si="25"/>
        <v>162</v>
      </c>
      <c r="K165" s="131">
        <v>33.700000000000003</v>
      </c>
      <c r="L165" s="131">
        <v>14.6</v>
      </c>
      <c r="M165" s="54">
        <f t="shared" si="19"/>
        <v>24.150000000000002</v>
      </c>
      <c r="N165" s="36">
        <v>42.5</v>
      </c>
      <c r="O165" s="55">
        <f t="shared" si="20"/>
        <v>29.154531651587174</v>
      </c>
      <c r="P165" s="56">
        <f t="shared" si="21"/>
        <v>44.548124363625206</v>
      </c>
      <c r="Q165" s="132">
        <v>20.386502999999998</v>
      </c>
      <c r="R165" s="11">
        <f t="shared" si="22"/>
        <v>5.0158289419852498</v>
      </c>
      <c r="S165" s="35">
        <f t="shared" si="23"/>
        <v>9.8739699502797702</v>
      </c>
      <c r="AF165" s="34"/>
    </row>
    <row r="166" spans="7:32" ht="18.5" x14ac:dyDescent="0.45">
      <c r="G166" s="59">
        <v>2017</v>
      </c>
      <c r="H166" s="59">
        <v>6</v>
      </c>
      <c r="I166" s="46">
        <f t="shared" si="25"/>
        <v>12</v>
      </c>
      <c r="J166" s="46">
        <f t="shared" si="25"/>
        <v>163</v>
      </c>
      <c r="K166" s="131">
        <v>35.200000000000003</v>
      </c>
      <c r="L166" s="131">
        <v>12.5</v>
      </c>
      <c r="M166" s="54">
        <f t="shared" si="19"/>
        <v>23.85</v>
      </c>
      <c r="N166" s="36">
        <v>44.5</v>
      </c>
      <c r="O166" s="55">
        <f t="shared" si="20"/>
        <v>24.584429096891217</v>
      </c>
      <c r="P166" s="56">
        <f t="shared" si="21"/>
        <v>44.645323239954458</v>
      </c>
      <c r="Q166" s="132">
        <v>18.741012000000001</v>
      </c>
      <c r="R166" s="11">
        <f t="shared" si="22"/>
        <v>4.5780028735770006</v>
      </c>
      <c r="S166" s="35">
        <f t="shared" si="23"/>
        <v>9.5929728752647723</v>
      </c>
      <c r="AF166" s="34"/>
    </row>
    <row r="167" spans="7:32" ht="18.5" x14ac:dyDescent="0.45">
      <c r="G167" s="59">
        <v>2017</v>
      </c>
      <c r="H167" s="59">
        <v>6</v>
      </c>
      <c r="I167" s="46">
        <f t="shared" si="25"/>
        <v>13</v>
      </c>
      <c r="J167" s="46">
        <f t="shared" si="25"/>
        <v>164</v>
      </c>
      <c r="K167" s="131">
        <v>35.700000000000003</v>
      </c>
      <c r="L167" s="131">
        <v>12.7</v>
      </c>
      <c r="M167" s="54">
        <f t="shared" si="19"/>
        <v>24.200000000000003</v>
      </c>
      <c r="N167" s="36">
        <v>41.5</v>
      </c>
      <c r="O167" s="55">
        <f t="shared" si="20"/>
        <v>28.483251410308711</v>
      </c>
      <c r="P167" s="56">
        <f t="shared" si="21"/>
        <v>52.409182594968037</v>
      </c>
      <c r="Q167" s="132">
        <v>21.85614</v>
      </c>
      <c r="R167" s="11">
        <f t="shared" si="22"/>
        <v>5.3838229662000003</v>
      </c>
      <c r="S167" s="35">
        <f t="shared" si="23"/>
        <v>11.69641039520949</v>
      </c>
      <c r="AF167" s="34"/>
    </row>
    <row r="168" spans="7:32" ht="18.5" x14ac:dyDescent="0.45">
      <c r="G168" s="59">
        <v>2017</v>
      </c>
      <c r="H168" s="59">
        <v>6</v>
      </c>
      <c r="I168" s="46">
        <f t="shared" si="25"/>
        <v>14</v>
      </c>
      <c r="J168" s="46">
        <f t="shared" si="25"/>
        <v>165</v>
      </c>
      <c r="K168" s="131">
        <v>34.799999999999997</v>
      </c>
      <c r="L168" s="131">
        <v>15.7</v>
      </c>
      <c r="M168" s="54">
        <f t="shared" si="19"/>
        <v>25.25</v>
      </c>
      <c r="N168" s="36">
        <v>39.5</v>
      </c>
      <c r="O168" s="55">
        <f t="shared" si="20"/>
        <v>30.645490448310372</v>
      </c>
      <c r="P168" s="56">
        <f t="shared" si="21"/>
        <v>46.826309405018243</v>
      </c>
      <c r="Q168" s="132">
        <v>21.429065999999999</v>
      </c>
      <c r="R168" s="11">
        <f t="shared" si="22"/>
        <v>5.4105873734744998</v>
      </c>
      <c r="S168" s="35">
        <f t="shared" si="23"/>
        <v>10.939783196222292</v>
      </c>
      <c r="AF168" s="34"/>
    </row>
    <row r="169" spans="7:32" ht="18.5" x14ac:dyDescent="0.45">
      <c r="G169" s="59">
        <v>2017</v>
      </c>
      <c r="H169" s="59">
        <v>6</v>
      </c>
      <c r="I169" s="46">
        <f t="shared" si="25"/>
        <v>15</v>
      </c>
      <c r="J169" s="46">
        <f t="shared" si="25"/>
        <v>166</v>
      </c>
      <c r="K169" s="131">
        <v>31.9</v>
      </c>
      <c r="L169" s="131">
        <v>11.9</v>
      </c>
      <c r="M169" s="54">
        <f t="shared" si="19"/>
        <v>21.9</v>
      </c>
      <c r="N169" s="36">
        <v>47</v>
      </c>
      <c r="O169" s="55">
        <f t="shared" si="20"/>
        <v>25.629615502154557</v>
      </c>
      <c r="P169" s="56">
        <f t="shared" si="21"/>
        <v>41.007384803447295</v>
      </c>
      <c r="Q169" s="132">
        <v>18.33906</v>
      </c>
      <c r="R169" s="11">
        <f t="shared" si="22"/>
        <v>4.2700758999300001</v>
      </c>
      <c r="S169" s="35">
        <f t="shared" si="23"/>
        <v>8.2690416633503947</v>
      </c>
      <c r="AF169" s="34"/>
    </row>
    <row r="170" spans="7:32" ht="18.5" x14ac:dyDescent="0.45">
      <c r="G170" s="59">
        <v>2017</v>
      </c>
      <c r="H170" s="59">
        <v>6</v>
      </c>
      <c r="I170" s="46">
        <f t="shared" si="25"/>
        <v>16</v>
      </c>
      <c r="J170" s="46">
        <f t="shared" si="25"/>
        <v>167</v>
      </c>
      <c r="K170" s="131">
        <v>33.6</v>
      </c>
      <c r="L170" s="131">
        <v>13.4</v>
      </c>
      <c r="M170" s="54">
        <f t="shared" si="19"/>
        <v>23.5</v>
      </c>
      <c r="N170" s="36">
        <v>46</v>
      </c>
      <c r="O170" s="55">
        <f t="shared" si="20"/>
        <v>30.148752018976506</v>
      </c>
      <c r="P170" s="56">
        <f t="shared" si="21"/>
        <v>48.72038326266604</v>
      </c>
      <c r="Q170" s="132">
        <v>21.680285999999995</v>
      </c>
      <c r="R170" s="11">
        <f t="shared" si="22"/>
        <v>5.2514964362069971</v>
      </c>
      <c r="S170" s="35">
        <f t="shared" si="23"/>
        <v>10.163773474237713</v>
      </c>
      <c r="AF170" s="34"/>
    </row>
    <row r="171" spans="7:32" ht="18.5" x14ac:dyDescent="0.45">
      <c r="G171" s="59">
        <v>2017</v>
      </c>
      <c r="H171" s="59">
        <v>6</v>
      </c>
      <c r="I171" s="46">
        <f t="shared" si="25"/>
        <v>17</v>
      </c>
      <c r="J171" s="46">
        <f t="shared" si="25"/>
        <v>168</v>
      </c>
      <c r="K171" s="131">
        <v>34</v>
      </c>
      <c r="L171" s="131">
        <v>12.7</v>
      </c>
      <c r="M171" s="54">
        <f t="shared" si="19"/>
        <v>23.35</v>
      </c>
      <c r="N171" s="36">
        <v>44.5</v>
      </c>
      <c r="O171" s="55">
        <f t="shared" si="20"/>
        <v>29.904276662487252</v>
      </c>
      <c r="P171" s="56">
        <f t="shared" si="21"/>
        <v>50.956887432878283</v>
      </c>
      <c r="Q171" s="132">
        <v>22.082237999999997</v>
      </c>
      <c r="R171" s="11">
        <f t="shared" si="22"/>
        <v>5.3294322095504985</v>
      </c>
      <c r="S171" s="35">
        <f t="shared" si="23"/>
        <v>10.799211044350216</v>
      </c>
      <c r="AF171" s="34"/>
    </row>
    <row r="172" spans="7:32" ht="18.5" x14ac:dyDescent="0.45">
      <c r="G172" s="59">
        <v>2017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31">
        <v>35.700000000000003</v>
      </c>
      <c r="L172" s="131">
        <v>13.3</v>
      </c>
      <c r="M172" s="54">
        <f t="shared" si="19"/>
        <v>24.5</v>
      </c>
      <c r="N172" s="36">
        <v>36</v>
      </c>
      <c r="O172" s="55">
        <f t="shared" si="20"/>
        <v>27.402505069845894</v>
      </c>
      <c r="P172" s="56">
        <f t="shared" si="21"/>
        <v>49.105289085163847</v>
      </c>
      <c r="Q172" s="132">
        <v>20.750772000000001</v>
      </c>
      <c r="R172" s="11">
        <f t="shared" si="22"/>
        <v>5.1480486500940001</v>
      </c>
      <c r="S172" s="35">
        <f t="shared" si="23"/>
        <v>11.812502904359071</v>
      </c>
      <c r="AF172" s="34"/>
    </row>
    <row r="173" spans="7:32" ht="18.5" x14ac:dyDescent="0.45">
      <c r="G173" s="59">
        <v>2017</v>
      </c>
      <c r="H173" s="59">
        <v>6</v>
      </c>
      <c r="I173" s="46">
        <f t="shared" si="26"/>
        <v>19</v>
      </c>
      <c r="J173" s="46">
        <f t="shared" si="26"/>
        <v>170</v>
      </c>
      <c r="K173" s="131">
        <v>35.6</v>
      </c>
      <c r="L173" s="131">
        <v>17</v>
      </c>
      <c r="M173" s="54">
        <f t="shared" si="19"/>
        <v>26.3</v>
      </c>
      <c r="N173" s="36">
        <v>39</v>
      </c>
      <c r="O173" s="55">
        <f t="shared" si="20"/>
        <v>33.029707928962758</v>
      </c>
      <c r="P173" s="56">
        <f t="shared" si="21"/>
        <v>49.148205398296589</v>
      </c>
      <c r="Q173" s="132">
        <v>22.7919345</v>
      </c>
      <c r="R173" s="11">
        <f t="shared" si="22"/>
        <v>5.89505408665425</v>
      </c>
      <c r="S173" s="35">
        <f t="shared" si="23"/>
        <v>11.704376401797743</v>
      </c>
      <c r="AF173" s="34"/>
    </row>
    <row r="174" spans="7:32" ht="18.5" x14ac:dyDescent="0.45">
      <c r="G174" s="59">
        <v>2017</v>
      </c>
      <c r="H174" s="59">
        <v>6</v>
      </c>
      <c r="I174" s="46">
        <f t="shared" si="26"/>
        <v>20</v>
      </c>
      <c r="J174" s="46">
        <f t="shared" si="26"/>
        <v>171</v>
      </c>
      <c r="K174" s="131">
        <v>33.6</v>
      </c>
      <c r="L174" s="131">
        <v>17.3</v>
      </c>
      <c r="M174" s="54">
        <f t="shared" si="19"/>
        <v>25.450000000000003</v>
      </c>
      <c r="N174" s="36">
        <v>38.5</v>
      </c>
      <c r="O174" s="55">
        <f t="shared" si="20"/>
        <v>32.434445457661987</v>
      </c>
      <c r="P174" s="56">
        <f t="shared" si="21"/>
        <v>42.294516876791235</v>
      </c>
      <c r="Q174" s="132">
        <v>20.951747999999998</v>
      </c>
      <c r="R174" s="11">
        <f t="shared" si="22"/>
        <v>5.3146465873649982</v>
      </c>
      <c r="S174" s="35">
        <f t="shared" si="23"/>
        <v>10.079106177222224</v>
      </c>
      <c r="AF174" s="34"/>
    </row>
    <row r="175" spans="7:32" ht="18.5" x14ac:dyDescent="0.45">
      <c r="G175" s="59">
        <v>2017</v>
      </c>
      <c r="H175" s="59">
        <v>6</v>
      </c>
      <c r="I175" s="46">
        <f t="shared" si="26"/>
        <v>21</v>
      </c>
      <c r="J175" s="46">
        <f t="shared" si="26"/>
        <v>172</v>
      </c>
      <c r="K175" s="131">
        <v>32.4</v>
      </c>
      <c r="L175" s="131">
        <v>13.8</v>
      </c>
      <c r="M175" s="54">
        <f t="shared" si="19"/>
        <v>23.1</v>
      </c>
      <c r="N175" s="36">
        <v>41.5</v>
      </c>
      <c r="O175" s="55">
        <f t="shared" si="20"/>
        <v>32.510916704947633</v>
      </c>
      <c r="P175" s="56">
        <f t="shared" si="21"/>
        <v>48.376244056962072</v>
      </c>
      <c r="Q175" s="132">
        <v>22.433945999999995</v>
      </c>
      <c r="R175" s="11">
        <f t="shared" si="22"/>
        <v>5.381421315561</v>
      </c>
      <c r="S175" s="35">
        <f t="shared" si="23"/>
        <v>10.637052394006215</v>
      </c>
      <c r="AF175" s="34"/>
    </row>
    <row r="176" spans="7:32" ht="18.5" x14ac:dyDescent="0.45">
      <c r="G176" s="59">
        <v>2017</v>
      </c>
      <c r="H176" s="59">
        <v>6</v>
      </c>
      <c r="I176" s="46">
        <f t="shared" si="26"/>
        <v>22</v>
      </c>
      <c r="J176" s="46">
        <f t="shared" si="26"/>
        <v>173</v>
      </c>
      <c r="K176" s="131">
        <v>32</v>
      </c>
      <c r="L176" s="131">
        <v>13.3</v>
      </c>
      <c r="M176" s="54">
        <f t="shared" si="19"/>
        <v>22.65</v>
      </c>
      <c r="N176" s="36">
        <v>43.5</v>
      </c>
      <c r="O176" s="55">
        <f t="shared" si="20"/>
        <v>29.845938715715167</v>
      </c>
      <c r="P176" s="56">
        <f t="shared" si="21"/>
        <v>44.649524318709894</v>
      </c>
      <c r="Q176" s="132">
        <v>20.650283999999999</v>
      </c>
      <c r="R176" s="11">
        <f t="shared" si="22"/>
        <v>4.8990578884469995</v>
      </c>
      <c r="S176" s="35">
        <f t="shared" si="23"/>
        <v>9.5260444338047243</v>
      </c>
      <c r="AF176" s="34"/>
    </row>
    <row r="177" spans="7:32" ht="18.5" x14ac:dyDescent="0.45">
      <c r="G177" s="59">
        <v>2017</v>
      </c>
      <c r="H177" s="59">
        <v>6</v>
      </c>
      <c r="I177" s="46">
        <f t="shared" si="26"/>
        <v>23</v>
      </c>
      <c r="J177" s="46">
        <f t="shared" si="26"/>
        <v>174</v>
      </c>
      <c r="K177" s="131">
        <v>33.799999999999997</v>
      </c>
      <c r="L177" s="131">
        <v>15.4</v>
      </c>
      <c r="M177" s="54">
        <f t="shared" si="19"/>
        <v>24.599999999999998</v>
      </c>
      <c r="N177" s="36">
        <v>41</v>
      </c>
      <c r="O177" s="55">
        <f t="shared" si="20"/>
        <v>31.698828275629687</v>
      </c>
      <c r="P177" s="56">
        <f t="shared" si="21"/>
        <v>46.660675221726898</v>
      </c>
      <c r="Q177" s="132">
        <v>21.755652000000001</v>
      </c>
      <c r="R177" s="11">
        <f t="shared" si="22"/>
        <v>5.4101085167519996</v>
      </c>
      <c r="S177" s="35">
        <f t="shared" si="23"/>
        <v>10.595252269130684</v>
      </c>
      <c r="AF177" s="34"/>
    </row>
    <row r="178" spans="7:32" ht="18.5" x14ac:dyDescent="0.45">
      <c r="G178" s="59">
        <v>2017</v>
      </c>
      <c r="H178" s="59">
        <v>6</v>
      </c>
      <c r="I178" s="46">
        <f t="shared" si="26"/>
        <v>24</v>
      </c>
      <c r="J178" s="46">
        <f t="shared" si="26"/>
        <v>175</v>
      </c>
      <c r="K178" s="131">
        <v>36.4</v>
      </c>
      <c r="L178" s="131">
        <v>13.8</v>
      </c>
      <c r="M178" s="54">
        <f t="shared" si="19"/>
        <v>25.1</v>
      </c>
      <c r="N178" s="36">
        <v>38</v>
      </c>
      <c r="O178" s="55">
        <f t="shared" si="20"/>
        <v>28.668154360990826</v>
      </c>
      <c r="P178" s="56">
        <f t="shared" si="21"/>
        <v>51.832023084671405</v>
      </c>
      <c r="Q178" s="132">
        <v>21.805895999999997</v>
      </c>
      <c r="R178" s="11">
        <f t="shared" si="22"/>
        <v>5.4865487837159987</v>
      </c>
      <c r="S178" s="35">
        <f t="shared" si="23"/>
        <v>12.256685234410373</v>
      </c>
      <c r="AF178" s="34"/>
    </row>
    <row r="179" spans="7:32" ht="18.5" x14ac:dyDescent="0.45">
      <c r="G179" s="59">
        <v>2017</v>
      </c>
      <c r="H179" s="59">
        <v>6</v>
      </c>
      <c r="I179" s="46">
        <f t="shared" si="26"/>
        <v>25</v>
      </c>
      <c r="J179" s="46">
        <f t="shared" si="26"/>
        <v>176</v>
      </c>
      <c r="K179" s="131">
        <v>38</v>
      </c>
      <c r="L179" s="131">
        <v>14.7</v>
      </c>
      <c r="M179" s="54">
        <f t="shared" si="19"/>
        <v>26.35</v>
      </c>
      <c r="N179" s="36">
        <v>35</v>
      </c>
      <c r="O179" s="55">
        <f t="shared" si="20"/>
        <v>27.38850705870134</v>
      </c>
      <c r="P179" s="56">
        <f t="shared" si="21"/>
        <v>51.052177157419301</v>
      </c>
      <c r="Q179" s="132">
        <v>21.152723999999999</v>
      </c>
      <c r="R179" s="11">
        <f t="shared" si="22"/>
        <v>5.4772810643790013</v>
      </c>
      <c r="S179" s="35">
        <f t="shared" si="23"/>
        <v>12.747558921880206</v>
      </c>
      <c r="AF179" s="34"/>
    </row>
    <row r="180" spans="7:32" ht="18.5" x14ac:dyDescent="0.45">
      <c r="G180" s="59">
        <v>2017</v>
      </c>
      <c r="H180" s="59">
        <v>6</v>
      </c>
      <c r="I180" s="46">
        <f t="shared" si="26"/>
        <v>26</v>
      </c>
      <c r="J180" s="46">
        <f t="shared" si="26"/>
        <v>177</v>
      </c>
      <c r="K180" s="131">
        <v>39.799999999999997</v>
      </c>
      <c r="L180" s="131">
        <v>15.2</v>
      </c>
      <c r="M180" s="54">
        <f t="shared" si="19"/>
        <v>27.5</v>
      </c>
      <c r="N180" s="36">
        <v>34</v>
      </c>
      <c r="O180" s="55">
        <f t="shared" si="20"/>
        <v>26.211810036297827</v>
      </c>
      <c r="P180" s="56">
        <f t="shared" si="21"/>
        <v>51.584842151434124</v>
      </c>
      <c r="Q180" s="132">
        <v>20.801016000000001</v>
      </c>
      <c r="R180" s="11">
        <f t="shared" si="22"/>
        <v>5.5265075354519988</v>
      </c>
      <c r="S180" s="35">
        <f t="shared" si="23"/>
        <v>13.227465722125691</v>
      </c>
      <c r="AF180" s="34"/>
    </row>
    <row r="181" spans="7:32" ht="18.5" x14ac:dyDescent="0.45">
      <c r="G181" s="59">
        <v>2017</v>
      </c>
      <c r="H181" s="59">
        <v>6</v>
      </c>
      <c r="I181" s="46">
        <f t="shared" si="26"/>
        <v>27</v>
      </c>
      <c r="J181" s="46">
        <f t="shared" si="26"/>
        <v>178</v>
      </c>
      <c r="K181" s="131">
        <v>40.9</v>
      </c>
      <c r="L181" s="131">
        <v>17.399999999999999</v>
      </c>
      <c r="M181" s="54">
        <f t="shared" si="19"/>
        <v>29.15</v>
      </c>
      <c r="N181" s="36">
        <v>32</v>
      </c>
      <c r="O181" s="55">
        <f t="shared" si="20"/>
        <v>26.364813428112388</v>
      </c>
      <c r="P181" s="56">
        <f t="shared" si="21"/>
        <v>49.565849244851293</v>
      </c>
      <c r="Q181" s="132">
        <v>20.449307999999998</v>
      </c>
      <c r="R181" s="11">
        <f t="shared" si="22"/>
        <v>5.6309572371689995</v>
      </c>
      <c r="S181" s="35">
        <f t="shared" si="23"/>
        <v>13.291490435106516</v>
      </c>
      <c r="AF181" s="34"/>
    </row>
    <row r="182" spans="7:32" ht="18.5" x14ac:dyDescent="0.45">
      <c r="G182" s="59">
        <v>2017</v>
      </c>
      <c r="H182" s="59">
        <v>6</v>
      </c>
      <c r="I182" s="46">
        <f t="shared" si="26"/>
        <v>28</v>
      </c>
      <c r="J182" s="46">
        <f t="shared" si="26"/>
        <v>179</v>
      </c>
      <c r="K182" s="131">
        <v>40.9</v>
      </c>
      <c r="L182" s="131">
        <v>16.2</v>
      </c>
      <c r="M182" s="54">
        <f t="shared" si="19"/>
        <v>28.549999999999997</v>
      </c>
      <c r="N182" s="36">
        <v>29</v>
      </c>
      <c r="O182" s="55">
        <f t="shared" si="20"/>
        <v>24.610657112557941</v>
      </c>
      <c r="P182" s="56">
        <f t="shared" si="21"/>
        <v>48.630658454414494</v>
      </c>
      <c r="Q182" s="132">
        <v>19.570037999999997</v>
      </c>
      <c r="R182" s="11">
        <f t="shared" si="22"/>
        <v>5.3199729475244979</v>
      </c>
      <c r="S182" s="35">
        <f t="shared" si="23"/>
        <v>13.400095153755089</v>
      </c>
      <c r="AF182" s="34"/>
    </row>
    <row r="183" spans="7:32" ht="18.5" x14ac:dyDescent="0.45">
      <c r="G183" s="59">
        <v>2017</v>
      </c>
      <c r="H183" s="59">
        <v>6</v>
      </c>
      <c r="I183" s="46">
        <f t="shared" si="26"/>
        <v>29</v>
      </c>
      <c r="J183" s="46">
        <f t="shared" si="26"/>
        <v>180</v>
      </c>
      <c r="K183" s="131">
        <v>40.9</v>
      </c>
      <c r="L183" s="131">
        <v>18.2</v>
      </c>
      <c r="M183" s="54">
        <f t="shared" si="19"/>
        <v>29.549999999999997</v>
      </c>
      <c r="N183" s="36">
        <v>27</v>
      </c>
      <c r="O183" s="55">
        <f t="shared" si="20"/>
        <v>24.551474098101817</v>
      </c>
      <c r="P183" s="56">
        <f t="shared" si="21"/>
        <v>44.585476962152903</v>
      </c>
      <c r="Q183" s="132">
        <v>18.715889999999998</v>
      </c>
      <c r="R183" s="11">
        <f t="shared" si="22"/>
        <v>5.1975477011474984</v>
      </c>
      <c r="S183" s="35">
        <f t="shared" si="23"/>
        <v>12.751026366585714</v>
      </c>
      <c r="AF183" s="34"/>
    </row>
    <row r="184" spans="7:32" ht="18.5" x14ac:dyDescent="0.45">
      <c r="G184" s="59">
        <v>2017</v>
      </c>
      <c r="H184" s="60">
        <v>6</v>
      </c>
      <c r="I184" s="60">
        <f t="shared" si="26"/>
        <v>30</v>
      </c>
      <c r="J184" s="46">
        <f t="shared" si="26"/>
        <v>181</v>
      </c>
      <c r="K184" s="131">
        <v>40.299999999999997</v>
      </c>
      <c r="L184" s="131">
        <v>18.600000000000001</v>
      </c>
      <c r="M184" s="54">
        <f t="shared" si="19"/>
        <v>29.45</v>
      </c>
      <c r="N184" s="36">
        <v>29.5</v>
      </c>
      <c r="O184" s="55">
        <f t="shared" si="20"/>
        <v>27.537620985984773</v>
      </c>
      <c r="P184" s="56">
        <f t="shared" si="21"/>
        <v>47.805310031669563</v>
      </c>
      <c r="Q184" s="132">
        <v>20.524673999999997</v>
      </c>
      <c r="R184" s="49">
        <f t="shared" si="22"/>
        <v>5.6878233147224986</v>
      </c>
      <c r="S184" s="48">
        <f t="shared" si="23"/>
        <v>13.249072981050462</v>
      </c>
      <c r="AF184" s="34"/>
    </row>
    <row r="185" spans="7:32" ht="18.5" x14ac:dyDescent="0.45">
      <c r="G185" s="59">
        <v>2017</v>
      </c>
      <c r="H185" s="59">
        <v>7</v>
      </c>
      <c r="I185" s="46">
        <v>1</v>
      </c>
      <c r="J185" s="46">
        <f t="shared" si="26"/>
        <v>182</v>
      </c>
      <c r="K185" s="131">
        <v>39.4</v>
      </c>
      <c r="L185" s="131">
        <v>26.3</v>
      </c>
      <c r="M185" s="54">
        <f t="shared" si="19"/>
        <v>32.85</v>
      </c>
      <c r="N185" s="36">
        <v>23</v>
      </c>
      <c r="O185" s="55">
        <f t="shared" si="20"/>
        <v>36.960528752932824</v>
      </c>
      <c r="P185" s="56">
        <f t="shared" si="21"/>
        <v>38.734634133073591</v>
      </c>
      <c r="Q185" s="132">
        <v>21.403943999999999</v>
      </c>
      <c r="R185" s="11">
        <f t="shared" si="22"/>
        <v>6.3583037635139981</v>
      </c>
      <c r="S185" s="35">
        <f t="shared" si="23"/>
        <v>12.039574021296618</v>
      </c>
      <c r="AF185" s="34"/>
    </row>
    <row r="186" spans="7:32" ht="18.5" x14ac:dyDescent="0.45">
      <c r="G186" s="59">
        <v>2017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31">
        <v>40.9</v>
      </c>
      <c r="L186" s="131">
        <v>19.7</v>
      </c>
      <c r="M186" s="54">
        <f t="shared" si="19"/>
        <v>30.299999999999997</v>
      </c>
      <c r="N186" s="36">
        <v>33.5</v>
      </c>
      <c r="O186" s="55">
        <f t="shared" si="20"/>
        <v>27.28074870673457</v>
      </c>
      <c r="P186" s="56">
        <f t="shared" si="21"/>
        <v>46.268149806621828</v>
      </c>
      <c r="Q186" s="132">
        <v>20.0976</v>
      </c>
      <c r="R186" s="11">
        <f t="shared" si="22"/>
        <v>5.6696635943999985</v>
      </c>
      <c r="S186" s="35">
        <f t="shared" si="23"/>
        <v>12.39064356608524</v>
      </c>
      <c r="AF186" s="34"/>
    </row>
    <row r="187" spans="7:32" ht="18.5" x14ac:dyDescent="0.45">
      <c r="G187" s="59">
        <v>2017</v>
      </c>
      <c r="H187" s="59">
        <v>7</v>
      </c>
      <c r="I187" s="46">
        <f t="shared" si="27"/>
        <v>3</v>
      </c>
      <c r="J187" s="46">
        <f t="shared" si="26"/>
        <v>184</v>
      </c>
      <c r="K187" s="131">
        <v>42.6</v>
      </c>
      <c r="L187" s="131">
        <v>18.7</v>
      </c>
      <c r="M187" s="54">
        <f t="shared" si="19"/>
        <v>30.65</v>
      </c>
      <c r="N187" s="36">
        <v>32</v>
      </c>
      <c r="O187" s="55">
        <f t="shared" si="20"/>
        <v>27.106767125959983</v>
      </c>
      <c r="P187" s="56">
        <f t="shared" si="21"/>
        <v>51.828138744835492</v>
      </c>
      <c r="Q187" s="132">
        <v>21.202967999999998</v>
      </c>
      <c r="R187" s="11">
        <f t="shared" si="22"/>
        <v>6.0250194846539999</v>
      </c>
      <c r="S187" s="35">
        <f t="shared" si="23"/>
        <v>14.108177494913715</v>
      </c>
      <c r="AF187" s="34"/>
    </row>
    <row r="188" spans="7:32" ht="18.5" x14ac:dyDescent="0.45">
      <c r="G188" s="59">
        <v>2017</v>
      </c>
      <c r="H188" s="59">
        <v>7</v>
      </c>
      <c r="I188" s="46">
        <f t="shared" si="27"/>
        <v>4</v>
      </c>
      <c r="J188" s="46">
        <f t="shared" si="27"/>
        <v>185</v>
      </c>
      <c r="K188" s="131">
        <v>43.2</v>
      </c>
      <c r="L188" s="131">
        <v>19.7</v>
      </c>
      <c r="M188" s="54">
        <f t="shared" si="19"/>
        <v>31.450000000000003</v>
      </c>
      <c r="N188" s="36">
        <v>33.5</v>
      </c>
      <c r="O188" s="55">
        <f t="shared" si="20"/>
        <v>26.559148662226242</v>
      </c>
      <c r="P188" s="56">
        <f t="shared" si="21"/>
        <v>49.931199484985342</v>
      </c>
      <c r="Q188" s="132">
        <v>20.60004</v>
      </c>
      <c r="R188" s="11">
        <f t="shared" si="22"/>
        <v>5.9503473040500001</v>
      </c>
      <c r="S188" s="35">
        <f t="shared" si="23"/>
        <v>13.492581638865689</v>
      </c>
      <c r="AF188" s="34"/>
    </row>
    <row r="189" spans="7:32" ht="18.5" x14ac:dyDescent="0.45">
      <c r="G189" s="59">
        <v>2017</v>
      </c>
      <c r="H189" s="59">
        <v>7</v>
      </c>
      <c r="I189" s="46">
        <f t="shared" si="27"/>
        <v>5</v>
      </c>
      <c r="J189" s="46">
        <f t="shared" si="27"/>
        <v>186</v>
      </c>
      <c r="K189" s="131">
        <v>43.1</v>
      </c>
      <c r="L189" s="131">
        <v>18.2</v>
      </c>
      <c r="M189" s="54">
        <f t="shared" si="19"/>
        <v>30.65</v>
      </c>
      <c r="N189" s="36">
        <v>24.5</v>
      </c>
      <c r="O189" s="55">
        <f t="shared" si="20"/>
        <v>26.80860092655821</v>
      </c>
      <c r="P189" s="56">
        <f t="shared" si="21"/>
        <v>53.402733045703961</v>
      </c>
      <c r="Q189" s="132">
        <v>21.403943999999999</v>
      </c>
      <c r="R189" s="11">
        <f t="shared" si="22"/>
        <v>6.082128674082</v>
      </c>
      <c r="S189" s="35">
        <f t="shared" si="23"/>
        <v>15.757700325371212</v>
      </c>
      <c r="AF189" s="34"/>
    </row>
    <row r="190" spans="7:32" ht="18.5" x14ac:dyDescent="0.45">
      <c r="G190" s="59">
        <v>2017</v>
      </c>
      <c r="H190" s="59">
        <v>7</v>
      </c>
      <c r="I190" s="46">
        <f t="shared" si="27"/>
        <v>6</v>
      </c>
      <c r="J190" s="46">
        <f t="shared" si="27"/>
        <v>187</v>
      </c>
      <c r="K190" s="131">
        <v>41.8</v>
      </c>
      <c r="L190" s="131">
        <v>19.399999999999999</v>
      </c>
      <c r="M190" s="54">
        <f t="shared" si="19"/>
        <v>30.599999999999998</v>
      </c>
      <c r="N190" s="36">
        <v>23.5</v>
      </c>
      <c r="O190" s="55">
        <f t="shared" si="20"/>
        <v>27.302980233030468</v>
      </c>
      <c r="P190" s="56">
        <f t="shared" si="21"/>
        <v>48.926940577590592</v>
      </c>
      <c r="Q190" s="132">
        <v>20.675405999999999</v>
      </c>
      <c r="R190" s="11">
        <f t="shared" si="22"/>
        <v>5.8690447995959989</v>
      </c>
      <c r="S190" s="35">
        <f t="shared" si="23"/>
        <v>14.630594106449202</v>
      </c>
      <c r="AF190" s="34"/>
    </row>
    <row r="191" spans="7:32" ht="18.5" x14ac:dyDescent="0.45">
      <c r="G191" s="59">
        <v>2017</v>
      </c>
      <c r="H191" s="59">
        <v>7</v>
      </c>
      <c r="I191" s="46">
        <f t="shared" si="27"/>
        <v>7</v>
      </c>
      <c r="J191" s="46">
        <f t="shared" si="27"/>
        <v>188</v>
      </c>
      <c r="K191" s="131">
        <v>39.5</v>
      </c>
      <c r="L191" s="131">
        <v>20.2</v>
      </c>
      <c r="M191" s="54">
        <f t="shared" si="19"/>
        <v>29.85</v>
      </c>
      <c r="N191" s="36">
        <v>33.5</v>
      </c>
      <c r="O191" s="55">
        <f t="shared" si="20"/>
        <v>27.055243913248749</v>
      </c>
      <c r="P191" s="56">
        <f t="shared" si="21"/>
        <v>41.773296602056071</v>
      </c>
      <c r="Q191" s="132">
        <v>19.017353999999997</v>
      </c>
      <c r="R191" s="11">
        <f t="shared" si="22"/>
        <v>5.3147276246564994</v>
      </c>
      <c r="S191" s="35">
        <f t="shared" si="23"/>
        <v>11.183118269395248</v>
      </c>
      <c r="AF191" s="34"/>
    </row>
    <row r="192" spans="7:32" ht="18.5" x14ac:dyDescent="0.45">
      <c r="G192" s="59">
        <v>2017</v>
      </c>
      <c r="H192" s="59">
        <v>7</v>
      </c>
      <c r="I192" s="46">
        <f t="shared" si="27"/>
        <v>8</v>
      </c>
      <c r="J192" s="46">
        <f t="shared" si="27"/>
        <v>189</v>
      </c>
      <c r="K192" s="131">
        <v>37.9</v>
      </c>
      <c r="L192" s="131">
        <v>17.100000000000001</v>
      </c>
      <c r="M192" s="54">
        <f t="shared" si="19"/>
        <v>27.5</v>
      </c>
      <c r="N192" s="36">
        <v>35.5</v>
      </c>
      <c r="O192" s="55">
        <f t="shared" si="20"/>
        <v>28.195932544507098</v>
      </c>
      <c r="P192" s="56">
        <f t="shared" si="21"/>
        <v>46.918031754059804</v>
      </c>
      <c r="Q192" s="132">
        <v>20.574917999999997</v>
      </c>
      <c r="R192" s="11">
        <f t="shared" si="22"/>
        <v>5.4664368013709979</v>
      </c>
      <c r="S192" s="35">
        <f t="shared" si="23"/>
        <v>11.866738915776102</v>
      </c>
      <c r="AF192" s="34"/>
    </row>
    <row r="193" spans="7:32" ht="18.5" x14ac:dyDescent="0.45">
      <c r="G193" s="59">
        <v>2017</v>
      </c>
      <c r="H193" s="59">
        <v>7</v>
      </c>
      <c r="I193" s="46">
        <f t="shared" si="27"/>
        <v>9</v>
      </c>
      <c r="J193" s="46">
        <f t="shared" si="27"/>
        <v>190</v>
      </c>
      <c r="K193" s="131">
        <v>38.4</v>
      </c>
      <c r="L193" s="131">
        <v>16.3</v>
      </c>
      <c r="M193" s="54">
        <f t="shared" si="19"/>
        <v>27.35</v>
      </c>
      <c r="N193" s="36">
        <v>30.5</v>
      </c>
      <c r="O193" s="55">
        <f t="shared" si="20"/>
        <v>27.988660255002163</v>
      </c>
      <c r="P193" s="56">
        <f t="shared" si="21"/>
        <v>49.483951330843816</v>
      </c>
      <c r="Q193" s="132">
        <v>21.052236000000001</v>
      </c>
      <c r="R193" s="11">
        <f t="shared" si="22"/>
        <v>5.5747320909209996</v>
      </c>
      <c r="S193" s="35">
        <f t="shared" si="23"/>
        <v>13.201431033594552</v>
      </c>
      <c r="AF193" s="34"/>
    </row>
    <row r="194" spans="7:32" ht="18.5" x14ac:dyDescent="0.45">
      <c r="G194" s="59">
        <v>2017</v>
      </c>
      <c r="H194" s="59">
        <v>7</v>
      </c>
      <c r="I194" s="46">
        <f t="shared" si="27"/>
        <v>10</v>
      </c>
      <c r="J194" s="46">
        <f t="shared" si="27"/>
        <v>191</v>
      </c>
      <c r="K194" s="131">
        <v>39.299999999999997</v>
      </c>
      <c r="L194" s="131">
        <v>15.6</v>
      </c>
      <c r="M194" s="54">
        <f t="shared" si="19"/>
        <v>27.45</v>
      </c>
      <c r="N194" s="36">
        <v>29.5</v>
      </c>
      <c r="O194" s="55">
        <f t="shared" si="20"/>
        <v>27.430541030461431</v>
      </c>
      <c r="P194" s="56">
        <f t="shared" si="21"/>
        <v>52.008305793754865</v>
      </c>
      <c r="Q194" s="132">
        <v>21.366260999999998</v>
      </c>
      <c r="R194" s="11">
        <f t="shared" si="22"/>
        <v>5.6704187146162495</v>
      </c>
      <c r="S194" s="35">
        <f t="shared" si="23"/>
        <v>14.020404761989601</v>
      </c>
      <c r="AF194" s="34"/>
    </row>
    <row r="195" spans="7:32" ht="18.5" x14ac:dyDescent="0.45">
      <c r="G195" s="59">
        <v>2017</v>
      </c>
      <c r="H195" s="59">
        <v>7</v>
      </c>
      <c r="I195" s="46">
        <f t="shared" si="27"/>
        <v>11</v>
      </c>
      <c r="J195" s="46">
        <f t="shared" si="27"/>
        <v>192</v>
      </c>
      <c r="K195" s="131">
        <v>40.9</v>
      </c>
      <c r="L195" s="131">
        <v>16.2</v>
      </c>
      <c r="M195" s="54">
        <f t="shared" si="19"/>
        <v>28.549999999999997</v>
      </c>
      <c r="N195" s="36">
        <v>26</v>
      </c>
      <c r="O195" s="55">
        <f t="shared" si="20"/>
        <v>25.708500931121986</v>
      </c>
      <c r="P195" s="56">
        <f t="shared" si="21"/>
        <v>50.799997839897046</v>
      </c>
      <c r="Q195" s="132">
        <v>20.443027499999999</v>
      </c>
      <c r="R195" s="11">
        <f t="shared" si="22"/>
        <v>5.5572888139256227</v>
      </c>
      <c r="S195" s="35">
        <f t="shared" si="23"/>
        <v>14.433877327508227</v>
      </c>
      <c r="AF195" s="34"/>
    </row>
    <row r="196" spans="7:32" ht="18.5" x14ac:dyDescent="0.45">
      <c r="G196" s="59">
        <v>2017</v>
      </c>
      <c r="H196" s="59">
        <v>7</v>
      </c>
      <c r="I196" s="46">
        <f t="shared" si="27"/>
        <v>12</v>
      </c>
      <c r="J196" s="46">
        <f t="shared" si="27"/>
        <v>193</v>
      </c>
      <c r="K196" s="131">
        <v>40.700000000000003</v>
      </c>
      <c r="L196" s="131">
        <v>18</v>
      </c>
      <c r="M196" s="54">
        <f t="shared" si="19"/>
        <v>29.35</v>
      </c>
      <c r="N196" s="36">
        <v>27.5</v>
      </c>
      <c r="O196" s="55">
        <f t="shared" si="20"/>
        <v>26.512296526071022</v>
      </c>
      <c r="P196" s="56">
        <f t="shared" si="21"/>
        <v>48.146330491344983</v>
      </c>
      <c r="Q196" s="132">
        <v>20.210649</v>
      </c>
      <c r="R196" s="11">
        <f t="shared" si="22"/>
        <v>5.5889467685527503</v>
      </c>
      <c r="S196" s="35">
        <f t="shared" si="23"/>
        <v>13.618766596950868</v>
      </c>
      <c r="AF196" s="34"/>
    </row>
    <row r="197" spans="7:32" ht="18.5" x14ac:dyDescent="0.45">
      <c r="G197" s="59">
        <v>2017</v>
      </c>
      <c r="H197" s="59">
        <v>7</v>
      </c>
      <c r="I197" s="46">
        <f t="shared" si="27"/>
        <v>13</v>
      </c>
      <c r="J197" s="46">
        <f t="shared" si="27"/>
        <v>194</v>
      </c>
      <c r="K197" s="131">
        <v>41.2</v>
      </c>
      <c r="L197" s="131">
        <v>19.100000000000001</v>
      </c>
      <c r="M197" s="54">
        <f t="shared" ref="M197:M260" si="28">(K197+L197)/2</f>
        <v>30.150000000000002</v>
      </c>
      <c r="N197" s="36">
        <v>32</v>
      </c>
      <c r="O197" s="55">
        <f t="shared" ref="O197:O260" si="29">((Q197)/(0.16*(K197-(L197))^0.5))</f>
        <v>27.637967017916811</v>
      </c>
      <c r="P197" s="56">
        <f t="shared" ref="P197:P260" si="30">0.16*((K197-L197)^1/2)*O197</f>
        <v>48.863925687676925</v>
      </c>
      <c r="Q197" s="132">
        <v>20.788454999999999</v>
      </c>
      <c r="R197" s="11">
        <f t="shared" ref="R197:R260" si="31">0.0023*0.408*O197*(K197-L197)^0.5*(M197+17.8)</f>
        <v>5.8462696371712486</v>
      </c>
      <c r="S197" s="35">
        <f t="shared" ref="S197:S260" si="32">0.31*(IF(N197&gt;50,1,(1+(50-N197)/70)))*(P197+2.09)*((M197/(M197+15)))</f>
        <v>13.260305725900574</v>
      </c>
      <c r="AF197" s="34"/>
    </row>
    <row r="198" spans="7:32" ht="18.5" x14ac:dyDescent="0.45">
      <c r="G198" s="59">
        <v>2017</v>
      </c>
      <c r="H198" s="59">
        <v>7</v>
      </c>
      <c r="I198" s="46">
        <f t="shared" si="27"/>
        <v>14</v>
      </c>
      <c r="J198" s="46">
        <f t="shared" si="27"/>
        <v>195</v>
      </c>
      <c r="K198" s="131">
        <v>40</v>
      </c>
      <c r="L198" s="131">
        <v>21.3</v>
      </c>
      <c r="M198" s="54">
        <f t="shared" si="28"/>
        <v>30.65</v>
      </c>
      <c r="N198" s="36">
        <v>34</v>
      </c>
      <c r="O198" s="55">
        <f t="shared" si="29"/>
        <v>28.248345889083215</v>
      </c>
      <c r="P198" s="56">
        <f t="shared" si="30"/>
        <v>42.259525450068487</v>
      </c>
      <c r="Q198" s="132">
        <v>19.544916000000001</v>
      </c>
      <c r="R198" s="11">
        <f t="shared" si="31"/>
        <v>5.5538686718729995</v>
      </c>
      <c r="S198" s="35">
        <f t="shared" si="32"/>
        <v>11.34072394976968</v>
      </c>
      <c r="AF198" s="34"/>
    </row>
    <row r="199" spans="7:32" ht="18.5" x14ac:dyDescent="0.45">
      <c r="G199" s="59">
        <v>2017</v>
      </c>
      <c r="H199" s="59">
        <v>7</v>
      </c>
      <c r="I199" s="46">
        <f t="shared" si="27"/>
        <v>15</v>
      </c>
      <c r="J199" s="46">
        <f t="shared" si="27"/>
        <v>196</v>
      </c>
      <c r="K199" s="131">
        <v>41.5</v>
      </c>
      <c r="L199" s="131">
        <v>18.5</v>
      </c>
      <c r="M199" s="54">
        <f t="shared" si="28"/>
        <v>30</v>
      </c>
      <c r="N199" s="36">
        <v>31</v>
      </c>
      <c r="O199" s="55">
        <f t="shared" si="29"/>
        <v>24.89829045694227</v>
      </c>
      <c r="P199" s="56">
        <f t="shared" si="30"/>
        <v>45.812854440773776</v>
      </c>
      <c r="Q199" s="132">
        <v>19.105280999999998</v>
      </c>
      <c r="R199" s="11">
        <f t="shared" si="31"/>
        <v>5.3561082125069985</v>
      </c>
      <c r="S199" s="35">
        <f t="shared" si="32"/>
        <v>12.587045276389986</v>
      </c>
      <c r="AF199" s="34"/>
    </row>
    <row r="200" spans="7:32" ht="18.5" x14ac:dyDescent="0.45">
      <c r="G200" s="59">
        <v>2017</v>
      </c>
      <c r="H200" s="59">
        <v>7</v>
      </c>
      <c r="I200" s="46">
        <f t="shared" si="27"/>
        <v>16</v>
      </c>
      <c r="J200" s="46">
        <f t="shared" si="27"/>
        <v>197</v>
      </c>
      <c r="K200" s="131">
        <v>41.6</v>
      </c>
      <c r="L200" s="131">
        <v>19.8</v>
      </c>
      <c r="M200" s="54">
        <f t="shared" si="28"/>
        <v>30.700000000000003</v>
      </c>
      <c r="N200" s="36">
        <v>27</v>
      </c>
      <c r="O200" s="55">
        <f t="shared" si="29"/>
        <v>26.230138545614526</v>
      </c>
      <c r="P200" s="56">
        <f t="shared" si="30"/>
        <v>45.74536162355173</v>
      </c>
      <c r="Q200" s="132">
        <v>19.59516</v>
      </c>
      <c r="R200" s="11">
        <f t="shared" si="31"/>
        <v>5.5738922498999992</v>
      </c>
      <c r="S200" s="35">
        <f t="shared" si="32"/>
        <v>13.234813910951795</v>
      </c>
      <c r="AF200" s="34"/>
    </row>
    <row r="201" spans="7:32" ht="18.5" x14ac:dyDescent="0.45">
      <c r="G201" s="59">
        <v>2017</v>
      </c>
      <c r="H201" s="59">
        <v>7</v>
      </c>
      <c r="I201" s="46">
        <f t="shared" si="27"/>
        <v>17</v>
      </c>
      <c r="J201" s="46">
        <f t="shared" si="27"/>
        <v>198</v>
      </c>
      <c r="K201" s="131">
        <v>42.3</v>
      </c>
      <c r="L201" s="131">
        <v>19.3</v>
      </c>
      <c r="M201" s="54">
        <f t="shared" si="28"/>
        <v>30.799999999999997</v>
      </c>
      <c r="N201" s="36">
        <v>26.5</v>
      </c>
      <c r="O201" s="55">
        <f t="shared" si="29"/>
        <v>24.914660141660839</v>
      </c>
      <c r="P201" s="56">
        <f t="shared" si="30"/>
        <v>45.842974660655941</v>
      </c>
      <c r="Q201" s="132">
        <v>19.117842</v>
      </c>
      <c r="R201" s="11">
        <f t="shared" si="31"/>
        <v>5.4493305658379976</v>
      </c>
      <c r="S201" s="35">
        <f t="shared" si="32"/>
        <v>13.347344957144312</v>
      </c>
      <c r="AF201" s="34"/>
    </row>
    <row r="202" spans="7:32" ht="18.5" x14ac:dyDescent="0.45">
      <c r="G202" s="59">
        <v>2017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31">
        <v>42.7</v>
      </c>
      <c r="L202" s="131">
        <v>19.100000000000001</v>
      </c>
      <c r="M202" s="54">
        <f t="shared" si="28"/>
        <v>30.900000000000002</v>
      </c>
      <c r="N202" s="36">
        <v>26</v>
      </c>
      <c r="O202" s="55">
        <f t="shared" si="29"/>
        <v>25.177678568175594</v>
      </c>
      <c r="P202" s="56">
        <f t="shared" si="30"/>
        <v>47.535457136715522</v>
      </c>
      <c r="Q202" s="132">
        <v>19.570037999999997</v>
      </c>
      <c r="R202" s="11">
        <f t="shared" si="31"/>
        <v>5.5897018887689986</v>
      </c>
      <c r="S202" s="35">
        <f t="shared" si="32"/>
        <v>13.907267932705949</v>
      </c>
      <c r="AF202" s="34"/>
    </row>
    <row r="203" spans="7:32" ht="18.5" x14ac:dyDescent="0.45">
      <c r="G203" s="59">
        <v>2017</v>
      </c>
      <c r="H203" s="59">
        <v>7</v>
      </c>
      <c r="I203" s="46">
        <f t="shared" si="33"/>
        <v>19</v>
      </c>
      <c r="J203" s="46">
        <f t="shared" si="33"/>
        <v>200</v>
      </c>
      <c r="K203" s="131">
        <v>42.2</v>
      </c>
      <c r="L203" s="131">
        <v>18.8</v>
      </c>
      <c r="M203" s="54">
        <f t="shared" si="28"/>
        <v>30.5</v>
      </c>
      <c r="N203" s="36">
        <v>27</v>
      </c>
      <c r="O203" s="55">
        <f t="shared" si="29"/>
        <v>25.682661214682415</v>
      </c>
      <c r="P203" s="56">
        <f t="shared" si="30"/>
        <v>48.077941793885486</v>
      </c>
      <c r="Q203" s="132">
        <v>19.877782499999999</v>
      </c>
      <c r="R203" s="11">
        <f t="shared" si="31"/>
        <v>5.6309682877087486</v>
      </c>
      <c r="S203" s="35">
        <f t="shared" si="32"/>
        <v>13.850368520719123</v>
      </c>
      <c r="AF203" s="34"/>
    </row>
    <row r="204" spans="7:32" ht="18.5" x14ac:dyDescent="0.45">
      <c r="G204" s="59">
        <v>2017</v>
      </c>
      <c r="H204" s="59">
        <v>7</v>
      </c>
      <c r="I204" s="46">
        <f t="shared" si="33"/>
        <v>20</v>
      </c>
      <c r="J204" s="46">
        <f t="shared" si="33"/>
        <v>201</v>
      </c>
      <c r="K204" s="131">
        <v>40.6</v>
      </c>
      <c r="L204" s="131">
        <v>17.899999999999999</v>
      </c>
      <c r="M204" s="54">
        <f t="shared" si="28"/>
        <v>29.25</v>
      </c>
      <c r="N204" s="36">
        <v>29.5</v>
      </c>
      <c r="O204" s="55">
        <f t="shared" si="29"/>
        <v>23.189334148140013</v>
      </c>
      <c r="P204" s="56">
        <f t="shared" si="30"/>
        <v>42.111830813022273</v>
      </c>
      <c r="Q204" s="132">
        <v>17.677513999999999</v>
      </c>
      <c r="R204" s="11">
        <f t="shared" si="31"/>
        <v>4.8780790526504987</v>
      </c>
      <c r="S204" s="35">
        <f t="shared" si="32"/>
        <v>11.710220865596673</v>
      </c>
      <c r="AF204" s="34"/>
    </row>
    <row r="205" spans="7:32" ht="18.5" x14ac:dyDescent="0.45">
      <c r="G205" s="59">
        <v>2017</v>
      </c>
      <c r="H205" s="59">
        <v>7</v>
      </c>
      <c r="I205" s="46">
        <f t="shared" si="33"/>
        <v>21</v>
      </c>
      <c r="J205" s="46">
        <f t="shared" si="33"/>
        <v>202</v>
      </c>
      <c r="K205" s="131">
        <v>42.5</v>
      </c>
      <c r="L205" s="131">
        <v>17.899999999999999</v>
      </c>
      <c r="M205" s="54">
        <f t="shared" si="28"/>
        <v>30.2</v>
      </c>
      <c r="N205" s="36">
        <v>29.5</v>
      </c>
      <c r="O205" s="55">
        <f t="shared" si="29"/>
        <v>24.634247395224342</v>
      </c>
      <c r="P205" s="56">
        <f t="shared" si="30"/>
        <v>48.480198873801513</v>
      </c>
      <c r="Q205" s="132">
        <v>19.549102999999999</v>
      </c>
      <c r="R205" s="11">
        <f t="shared" si="31"/>
        <v>5.5034634765599986</v>
      </c>
      <c r="S205" s="35">
        <f t="shared" si="32"/>
        <v>13.541769048045493</v>
      </c>
      <c r="AF205" s="34"/>
    </row>
    <row r="206" spans="7:32" ht="18.5" x14ac:dyDescent="0.45">
      <c r="G206" s="59">
        <v>2017</v>
      </c>
      <c r="H206" s="59">
        <v>7</v>
      </c>
      <c r="I206" s="46">
        <f t="shared" si="33"/>
        <v>22</v>
      </c>
      <c r="J206" s="46">
        <f t="shared" si="33"/>
        <v>203</v>
      </c>
      <c r="K206" s="131">
        <v>42.8</v>
      </c>
      <c r="L206" s="131">
        <v>19.2</v>
      </c>
      <c r="M206" s="54">
        <f t="shared" si="28"/>
        <v>31</v>
      </c>
      <c r="N206" s="36">
        <v>26</v>
      </c>
      <c r="O206" s="55">
        <f t="shared" si="29"/>
        <v>25.597845219505871</v>
      </c>
      <c r="P206" s="56">
        <f t="shared" si="30"/>
        <v>48.328731774427084</v>
      </c>
      <c r="Q206" s="132">
        <v>19.896623999999999</v>
      </c>
      <c r="R206" s="11">
        <f t="shared" si="31"/>
        <v>5.6946525482879986</v>
      </c>
      <c r="S206" s="35">
        <f t="shared" si="32"/>
        <v>14.144489801587259</v>
      </c>
      <c r="AF206" s="34"/>
    </row>
    <row r="207" spans="7:32" ht="18.5" x14ac:dyDescent="0.45">
      <c r="G207" s="59">
        <v>2017</v>
      </c>
      <c r="H207" s="59">
        <v>7</v>
      </c>
      <c r="I207" s="46">
        <f t="shared" si="33"/>
        <v>23</v>
      </c>
      <c r="J207" s="46">
        <f t="shared" si="33"/>
        <v>204</v>
      </c>
      <c r="K207" s="131">
        <v>41.2</v>
      </c>
      <c r="L207" s="131">
        <v>20.3</v>
      </c>
      <c r="M207" s="54">
        <f t="shared" si="28"/>
        <v>30.75</v>
      </c>
      <c r="N207" s="36">
        <v>32</v>
      </c>
      <c r="O207" s="55">
        <f t="shared" si="29"/>
        <v>25.432329897020466</v>
      </c>
      <c r="P207" s="56">
        <f t="shared" si="30"/>
        <v>42.522855587818221</v>
      </c>
      <c r="Q207" s="132">
        <v>18.602840999999998</v>
      </c>
      <c r="R207" s="11">
        <f t="shared" si="31"/>
        <v>5.2970799126757502</v>
      </c>
      <c r="S207" s="35">
        <f t="shared" si="32"/>
        <v>11.685851690366023</v>
      </c>
      <c r="AF207" s="34"/>
    </row>
    <row r="208" spans="7:32" ht="18.5" x14ac:dyDescent="0.45">
      <c r="G208" s="59">
        <v>2017</v>
      </c>
      <c r="H208" s="59">
        <v>7</v>
      </c>
      <c r="I208" s="46">
        <f t="shared" si="33"/>
        <v>24</v>
      </c>
      <c r="J208" s="46">
        <f t="shared" si="33"/>
        <v>205</v>
      </c>
      <c r="K208" s="131">
        <v>39.1</v>
      </c>
      <c r="L208" s="131">
        <v>18.5</v>
      </c>
      <c r="M208" s="54">
        <f t="shared" si="28"/>
        <v>28.8</v>
      </c>
      <c r="N208" s="36">
        <v>27</v>
      </c>
      <c r="O208" s="55">
        <f t="shared" si="29"/>
        <v>26.983309894583201</v>
      </c>
      <c r="P208" s="56">
        <f t="shared" si="30"/>
        <v>44.46849470627312</v>
      </c>
      <c r="Q208" s="132">
        <v>19.59516</v>
      </c>
      <c r="R208" s="11">
        <f t="shared" si="31"/>
        <v>5.3555335844399998</v>
      </c>
      <c r="S208" s="35">
        <f t="shared" si="32"/>
        <v>12.608514151532093</v>
      </c>
      <c r="AF208" s="34"/>
    </row>
    <row r="209" spans="7:32" ht="18.5" x14ac:dyDescent="0.45">
      <c r="G209" s="59">
        <v>2017</v>
      </c>
      <c r="H209" s="59">
        <v>7</v>
      </c>
      <c r="I209" s="46">
        <f t="shared" si="33"/>
        <v>25</v>
      </c>
      <c r="J209" s="46">
        <f t="shared" si="33"/>
        <v>206</v>
      </c>
      <c r="K209" s="131">
        <v>39.1</v>
      </c>
      <c r="L209" s="131">
        <v>18.7</v>
      </c>
      <c r="M209" s="54">
        <f t="shared" si="28"/>
        <v>28.9</v>
      </c>
      <c r="N209" s="36">
        <v>29</v>
      </c>
      <c r="O209" s="55">
        <f t="shared" si="29"/>
        <v>25.759495486738842</v>
      </c>
      <c r="P209" s="56">
        <f t="shared" si="30"/>
        <v>42.039496634357796</v>
      </c>
      <c r="Q209" s="132">
        <v>18.615402</v>
      </c>
      <c r="R209" s="11">
        <f t="shared" si="31"/>
        <v>5.0986748384910001</v>
      </c>
      <c r="S209" s="35">
        <f t="shared" si="32"/>
        <v>11.707585613926538</v>
      </c>
      <c r="AF209" s="34"/>
    </row>
    <row r="210" spans="7:32" ht="18.5" x14ac:dyDescent="0.45">
      <c r="G210" s="59">
        <v>2017</v>
      </c>
      <c r="H210" s="59">
        <v>7</v>
      </c>
      <c r="I210" s="46">
        <f t="shared" si="33"/>
        <v>26</v>
      </c>
      <c r="J210" s="46">
        <f t="shared" si="33"/>
        <v>207</v>
      </c>
      <c r="K210" s="131">
        <v>39.9</v>
      </c>
      <c r="L210" s="131">
        <v>18</v>
      </c>
      <c r="M210" s="54">
        <f t="shared" si="28"/>
        <v>28.95</v>
      </c>
      <c r="N210" s="36">
        <v>28.5</v>
      </c>
      <c r="O210" s="55">
        <f t="shared" si="29"/>
        <v>25.121698934344856</v>
      </c>
      <c r="P210" s="56">
        <f t="shared" si="30"/>
        <v>44.013216532972187</v>
      </c>
      <c r="Q210" s="132">
        <v>18.810097499999998</v>
      </c>
      <c r="R210" s="11">
        <f t="shared" si="31"/>
        <v>5.1575171209031243</v>
      </c>
      <c r="S210" s="35">
        <f t="shared" si="32"/>
        <v>12.305681288778493</v>
      </c>
      <c r="AF210" s="34"/>
    </row>
    <row r="211" spans="7:32" ht="18.5" x14ac:dyDescent="0.45">
      <c r="G211" s="59">
        <v>2017</v>
      </c>
      <c r="H211" s="59">
        <v>7</v>
      </c>
      <c r="I211" s="46">
        <f t="shared" si="33"/>
        <v>27</v>
      </c>
      <c r="J211" s="46">
        <f t="shared" si="33"/>
        <v>208</v>
      </c>
      <c r="K211" s="131">
        <v>41.5</v>
      </c>
      <c r="L211" s="131">
        <v>17.2</v>
      </c>
      <c r="M211" s="54">
        <f t="shared" si="28"/>
        <v>29.35</v>
      </c>
      <c r="N211" s="36">
        <v>27</v>
      </c>
      <c r="O211" s="55">
        <f t="shared" si="29"/>
        <v>24.621277655776428</v>
      </c>
      <c r="P211" s="56">
        <f t="shared" si="30"/>
        <v>47.863763762829379</v>
      </c>
      <c r="Q211" s="132">
        <v>19.419305999999999</v>
      </c>
      <c r="R211" s="11">
        <f t="shared" si="31"/>
        <v>5.3701129298834998</v>
      </c>
      <c r="S211" s="35">
        <f t="shared" si="32"/>
        <v>13.615365347862003</v>
      </c>
      <c r="AF211" s="34"/>
    </row>
    <row r="212" spans="7:32" ht="18.5" x14ac:dyDescent="0.45">
      <c r="G212" s="59">
        <v>2017</v>
      </c>
      <c r="H212" s="59">
        <v>7</v>
      </c>
      <c r="I212" s="46">
        <f t="shared" si="33"/>
        <v>28</v>
      </c>
      <c r="J212" s="46">
        <f t="shared" si="33"/>
        <v>209</v>
      </c>
      <c r="K212" s="131">
        <v>41.6</v>
      </c>
      <c r="L212" s="131">
        <v>19.100000000000001</v>
      </c>
      <c r="M212" s="54">
        <f t="shared" si="28"/>
        <v>30.35</v>
      </c>
      <c r="N212" s="36">
        <v>26</v>
      </c>
      <c r="O212" s="55">
        <f t="shared" si="29"/>
        <v>25.074114616417972</v>
      </c>
      <c r="P212" s="56">
        <f t="shared" si="30"/>
        <v>45.133406309552349</v>
      </c>
      <c r="Q212" s="132">
        <v>19.029914999999999</v>
      </c>
      <c r="R212" s="11">
        <f t="shared" si="31"/>
        <v>5.3740432385212493</v>
      </c>
      <c r="S212" s="35">
        <f t="shared" si="32"/>
        <v>13.156192571038524</v>
      </c>
      <c r="AF212" s="34"/>
    </row>
    <row r="213" spans="7:32" ht="18.5" x14ac:dyDescent="0.45">
      <c r="G213" s="59">
        <v>2017</v>
      </c>
      <c r="H213" s="59">
        <v>7</v>
      </c>
      <c r="I213" s="46">
        <f t="shared" si="33"/>
        <v>29</v>
      </c>
      <c r="J213" s="46">
        <f t="shared" si="33"/>
        <v>210</v>
      </c>
      <c r="K213" s="131">
        <v>39.6</v>
      </c>
      <c r="L213" s="131">
        <v>19.899999999999999</v>
      </c>
      <c r="M213" s="54">
        <f t="shared" si="28"/>
        <v>29.75</v>
      </c>
      <c r="N213" s="36">
        <v>28.5</v>
      </c>
      <c r="O213" s="55">
        <f t="shared" si="29"/>
        <v>27.239042714028724</v>
      </c>
      <c r="P213" s="56">
        <f t="shared" si="30"/>
        <v>42.928731317309278</v>
      </c>
      <c r="Q213" s="132">
        <v>19.34394</v>
      </c>
      <c r="R213" s="11">
        <f t="shared" si="31"/>
        <v>5.3946524951549994</v>
      </c>
      <c r="S213" s="35">
        <f t="shared" si="32"/>
        <v>12.12751806416934</v>
      </c>
      <c r="AF213" s="34"/>
    </row>
    <row r="214" spans="7:32" ht="18.5" x14ac:dyDescent="0.45">
      <c r="G214" s="59">
        <v>2017</v>
      </c>
      <c r="H214" s="59">
        <v>7</v>
      </c>
      <c r="I214" s="46">
        <f t="shared" si="33"/>
        <v>30</v>
      </c>
      <c r="J214" s="46">
        <f t="shared" si="33"/>
        <v>211</v>
      </c>
      <c r="K214" s="131">
        <v>41.2</v>
      </c>
      <c r="L214" s="131">
        <v>17.600000000000001</v>
      </c>
      <c r="M214" s="54">
        <f t="shared" si="28"/>
        <v>29.400000000000002</v>
      </c>
      <c r="N214" s="36">
        <v>33</v>
      </c>
      <c r="O214" s="55">
        <f t="shared" si="29"/>
        <v>23.09300556734463</v>
      </c>
      <c r="P214" s="56">
        <f t="shared" si="30"/>
        <v>43.599594511146663</v>
      </c>
      <c r="Q214" s="132">
        <v>17.949669</v>
      </c>
      <c r="R214" s="11">
        <f t="shared" si="31"/>
        <v>4.9689709699320002</v>
      </c>
      <c r="S214" s="35">
        <f t="shared" si="32"/>
        <v>11.656403442918078</v>
      </c>
      <c r="AF214" s="34"/>
    </row>
    <row r="215" spans="7:32" ht="18.5" x14ac:dyDescent="0.45">
      <c r="G215" s="59">
        <v>2017</v>
      </c>
      <c r="H215" s="60">
        <v>7</v>
      </c>
      <c r="I215" s="60">
        <f t="shared" si="33"/>
        <v>31</v>
      </c>
      <c r="J215" s="46">
        <f t="shared" si="33"/>
        <v>212</v>
      </c>
      <c r="K215" s="131">
        <v>42.3</v>
      </c>
      <c r="L215" s="131">
        <v>18.2</v>
      </c>
      <c r="M215" s="54">
        <f t="shared" si="28"/>
        <v>30.25</v>
      </c>
      <c r="N215" s="36">
        <v>28.5</v>
      </c>
      <c r="O215" s="55">
        <f t="shared" si="29"/>
        <v>23.667774732993426</v>
      </c>
      <c r="P215" s="56">
        <f t="shared" si="30"/>
        <v>45.631469685211322</v>
      </c>
      <c r="Q215" s="132">
        <v>18.59028</v>
      </c>
      <c r="R215" s="49">
        <f t="shared" si="31"/>
        <v>5.2389872252099989</v>
      </c>
      <c r="S215" s="48">
        <f t="shared" si="32"/>
        <v>12.927226361652982</v>
      </c>
      <c r="AF215" s="34"/>
    </row>
    <row r="216" spans="7:32" ht="18.5" x14ac:dyDescent="0.45">
      <c r="G216" s="59">
        <v>2017</v>
      </c>
      <c r="H216" s="59">
        <v>8</v>
      </c>
      <c r="I216" s="46">
        <v>1</v>
      </c>
      <c r="J216" s="46">
        <f t="shared" si="33"/>
        <v>213</v>
      </c>
      <c r="K216" s="131">
        <v>42.9</v>
      </c>
      <c r="L216" s="131">
        <v>19.2</v>
      </c>
      <c r="M216" s="54">
        <f t="shared" si="28"/>
        <v>31.049999999999997</v>
      </c>
      <c r="N216" s="36">
        <v>30</v>
      </c>
      <c r="O216" s="55">
        <f t="shared" si="29"/>
        <v>23.253874289197757</v>
      </c>
      <c r="P216" s="56">
        <f t="shared" si="30"/>
        <v>44.089345652318947</v>
      </c>
      <c r="Q216" s="132">
        <v>18.112962</v>
      </c>
      <c r="R216" s="11">
        <f t="shared" si="31"/>
        <v>5.1894587060504982</v>
      </c>
      <c r="S216" s="35">
        <f t="shared" si="32"/>
        <v>12.410403673608077</v>
      </c>
      <c r="AF216" s="34"/>
    </row>
    <row r="217" spans="7:32" ht="18.5" x14ac:dyDescent="0.45">
      <c r="G217" s="59">
        <v>2017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31">
        <v>43.2</v>
      </c>
      <c r="L217" s="131">
        <v>20.6</v>
      </c>
      <c r="M217" s="54">
        <f t="shared" si="28"/>
        <v>31.900000000000002</v>
      </c>
      <c r="N217" s="36">
        <v>27</v>
      </c>
      <c r="O217" s="55">
        <f t="shared" si="29"/>
        <v>25.844275100778013</v>
      </c>
      <c r="P217" s="56">
        <f t="shared" si="30"/>
        <v>46.726449382206646</v>
      </c>
      <c r="Q217" s="132">
        <v>19.657964999999997</v>
      </c>
      <c r="R217" s="11">
        <f t="shared" si="31"/>
        <v>5.7301100468324986</v>
      </c>
      <c r="S217" s="35">
        <f t="shared" si="32"/>
        <v>13.675103782662092</v>
      </c>
      <c r="AF217" s="34"/>
    </row>
    <row r="218" spans="7:32" ht="18.5" x14ac:dyDescent="0.45">
      <c r="G218" s="59">
        <v>2017</v>
      </c>
      <c r="H218" s="59">
        <v>8</v>
      </c>
      <c r="I218" s="46">
        <f t="shared" si="34"/>
        <v>3</v>
      </c>
      <c r="J218" s="46">
        <f t="shared" si="34"/>
        <v>215</v>
      </c>
      <c r="K218" s="131">
        <v>43.4</v>
      </c>
      <c r="L218" s="131">
        <v>20.399999999999999</v>
      </c>
      <c r="M218" s="54">
        <f t="shared" si="28"/>
        <v>31.9</v>
      </c>
      <c r="N218" s="36">
        <v>29.5</v>
      </c>
      <c r="O218" s="55">
        <f t="shared" si="29"/>
        <v>23.621455048893949</v>
      </c>
      <c r="P218" s="56">
        <f t="shared" si="30"/>
        <v>43.463477289964871</v>
      </c>
      <c r="Q218" s="132">
        <v>18.125522999999998</v>
      </c>
      <c r="R218" s="11">
        <f t="shared" si="31"/>
        <v>5.2834177620314993</v>
      </c>
      <c r="S218" s="35">
        <f t="shared" si="32"/>
        <v>12.417998626653022</v>
      </c>
      <c r="AF218" s="34"/>
    </row>
    <row r="219" spans="7:32" ht="18.5" x14ac:dyDescent="0.45">
      <c r="G219" s="59">
        <v>2017</v>
      </c>
      <c r="H219" s="59">
        <v>8</v>
      </c>
      <c r="I219" s="46">
        <f t="shared" si="34"/>
        <v>4</v>
      </c>
      <c r="J219" s="46">
        <f t="shared" si="34"/>
        <v>216</v>
      </c>
      <c r="K219" s="131">
        <v>40.9</v>
      </c>
      <c r="L219" s="131">
        <v>17.600000000000001</v>
      </c>
      <c r="M219" s="54">
        <f t="shared" si="28"/>
        <v>29.25</v>
      </c>
      <c r="N219" s="36">
        <v>29.5</v>
      </c>
      <c r="O219" s="55">
        <f t="shared" si="29"/>
        <v>24.770009649882507</v>
      </c>
      <c r="P219" s="56">
        <f t="shared" si="30"/>
        <v>46.171297987380989</v>
      </c>
      <c r="Q219" s="132">
        <v>19.130402999999998</v>
      </c>
      <c r="R219" s="11">
        <f t="shared" si="31"/>
        <v>5.2790012296447486</v>
      </c>
      <c r="S219" s="35">
        <f t="shared" si="32"/>
        <v>12.785679875642366</v>
      </c>
      <c r="AF219" s="34"/>
    </row>
    <row r="220" spans="7:32" ht="18.5" x14ac:dyDescent="0.45">
      <c r="G220" s="59">
        <v>2017</v>
      </c>
      <c r="H220" s="59">
        <v>8</v>
      </c>
      <c r="I220" s="46">
        <f t="shared" si="34"/>
        <v>5</v>
      </c>
      <c r="J220" s="46">
        <f t="shared" si="34"/>
        <v>217</v>
      </c>
      <c r="K220" s="131">
        <v>39.5</v>
      </c>
      <c r="L220" s="131">
        <v>15.8</v>
      </c>
      <c r="M220" s="54">
        <f t="shared" si="28"/>
        <v>27.65</v>
      </c>
      <c r="N220" s="36">
        <v>26.5</v>
      </c>
      <c r="O220" s="55">
        <f t="shared" si="29"/>
        <v>22.729775180738031</v>
      </c>
      <c r="P220" s="56">
        <f t="shared" si="30"/>
        <v>43.095653742679303</v>
      </c>
      <c r="Q220" s="132">
        <v>17.704729499999999</v>
      </c>
      <c r="R220" s="11">
        <f t="shared" si="31"/>
        <v>4.7194479406203751</v>
      </c>
      <c r="S220" s="35">
        <f t="shared" si="32"/>
        <v>12.129752371019135</v>
      </c>
      <c r="AF220" s="34"/>
    </row>
    <row r="221" spans="7:32" ht="18.5" x14ac:dyDescent="0.45">
      <c r="G221" s="59">
        <v>2017</v>
      </c>
      <c r="H221" s="59">
        <v>8</v>
      </c>
      <c r="I221" s="46">
        <f t="shared" si="34"/>
        <v>6</v>
      </c>
      <c r="J221" s="46">
        <f t="shared" si="34"/>
        <v>218</v>
      </c>
      <c r="K221" s="131">
        <v>40.299999999999997</v>
      </c>
      <c r="L221" s="131">
        <v>17.100000000000001</v>
      </c>
      <c r="M221" s="54">
        <f t="shared" si="28"/>
        <v>28.7</v>
      </c>
      <c r="N221" s="36">
        <v>25.5</v>
      </c>
      <c r="O221" s="55">
        <f t="shared" si="29"/>
        <v>23.234186021363293</v>
      </c>
      <c r="P221" s="56">
        <f t="shared" si="30"/>
        <v>43.122649255650266</v>
      </c>
      <c r="Q221" s="132">
        <v>17.905705499999996</v>
      </c>
      <c r="R221" s="11">
        <f t="shared" si="31"/>
        <v>4.883288768223748</v>
      </c>
      <c r="S221" s="35">
        <f t="shared" si="32"/>
        <v>12.426701820987471</v>
      </c>
      <c r="AF221" s="34"/>
    </row>
    <row r="222" spans="7:32" ht="18.5" x14ac:dyDescent="0.45">
      <c r="G222" s="59">
        <v>2017</v>
      </c>
      <c r="H222" s="59">
        <v>8</v>
      </c>
      <c r="I222" s="46">
        <f t="shared" si="34"/>
        <v>7</v>
      </c>
      <c r="J222" s="46">
        <f t="shared" si="34"/>
        <v>219</v>
      </c>
      <c r="K222" s="131">
        <v>40.5</v>
      </c>
      <c r="L222" s="131">
        <v>17.5</v>
      </c>
      <c r="M222" s="54">
        <f t="shared" si="28"/>
        <v>29</v>
      </c>
      <c r="N222" s="36">
        <v>25.5</v>
      </c>
      <c r="O222" s="55">
        <f t="shared" si="29"/>
        <v>23.83426095023534</v>
      </c>
      <c r="P222" s="56">
        <f t="shared" si="30"/>
        <v>43.855040148433027</v>
      </c>
      <c r="Q222" s="132">
        <v>18.288816000000001</v>
      </c>
      <c r="R222" s="11">
        <f t="shared" si="31"/>
        <v>5.0199507933119998</v>
      </c>
      <c r="S222" s="35">
        <f t="shared" si="32"/>
        <v>12.672999540033123</v>
      </c>
      <c r="AF222" s="34"/>
    </row>
    <row r="223" spans="7:32" ht="18.5" x14ac:dyDescent="0.45">
      <c r="G223" s="59">
        <v>2017</v>
      </c>
      <c r="H223" s="59">
        <v>8</v>
      </c>
      <c r="I223" s="46">
        <f t="shared" si="34"/>
        <v>8</v>
      </c>
      <c r="J223" s="46">
        <f t="shared" si="34"/>
        <v>220</v>
      </c>
      <c r="K223" s="131">
        <v>42.5</v>
      </c>
      <c r="L223" s="131">
        <v>16.8</v>
      </c>
      <c r="M223" s="54">
        <f t="shared" si="28"/>
        <v>29.65</v>
      </c>
      <c r="N223" s="36">
        <v>23</v>
      </c>
      <c r="O223" s="55">
        <f t="shared" si="29"/>
        <v>21.192513722169643</v>
      </c>
      <c r="P223" s="56">
        <f t="shared" si="30"/>
        <v>43.571808212780788</v>
      </c>
      <c r="Q223" s="132">
        <v>17.189728500000001</v>
      </c>
      <c r="R223" s="11">
        <f t="shared" si="31"/>
        <v>4.7838026006111241</v>
      </c>
      <c r="S223" s="35">
        <f t="shared" si="32"/>
        <v>13.025419769065472</v>
      </c>
      <c r="AF223" s="34"/>
    </row>
    <row r="224" spans="7:32" ht="18.5" x14ac:dyDescent="0.45">
      <c r="G224" s="59">
        <v>2017</v>
      </c>
      <c r="H224" s="59">
        <v>8</v>
      </c>
      <c r="I224" s="46">
        <f t="shared" si="34"/>
        <v>9</v>
      </c>
      <c r="J224" s="46">
        <f t="shared" si="34"/>
        <v>221</v>
      </c>
      <c r="K224" s="131">
        <v>44.7</v>
      </c>
      <c r="L224" s="131">
        <v>18.5</v>
      </c>
      <c r="M224" s="54">
        <f t="shared" si="28"/>
        <v>31.6</v>
      </c>
      <c r="N224" s="36">
        <v>21.5</v>
      </c>
      <c r="O224" s="55">
        <f t="shared" si="29"/>
        <v>20.634003037633896</v>
      </c>
      <c r="P224" s="56">
        <f t="shared" si="30"/>
        <v>43.248870366880645</v>
      </c>
      <c r="Q224" s="132">
        <v>16.898731999999999</v>
      </c>
      <c r="R224" s="11">
        <f t="shared" si="31"/>
        <v>4.8960865210920002</v>
      </c>
      <c r="S224" s="35">
        <f t="shared" si="32"/>
        <v>13.411326808775392</v>
      </c>
      <c r="AF224" s="34"/>
    </row>
    <row r="225" spans="7:32" ht="18.5" x14ac:dyDescent="0.45">
      <c r="G225" s="59">
        <v>2017</v>
      </c>
      <c r="H225" s="59">
        <v>8</v>
      </c>
      <c r="I225" s="46">
        <f t="shared" si="34"/>
        <v>10</v>
      </c>
      <c r="J225" s="46">
        <f t="shared" si="34"/>
        <v>222</v>
      </c>
      <c r="K225" s="131">
        <v>43.9</v>
      </c>
      <c r="L225" s="131">
        <v>19.8</v>
      </c>
      <c r="M225" s="54">
        <f t="shared" si="28"/>
        <v>31.85</v>
      </c>
      <c r="N225" s="36">
        <v>28.5</v>
      </c>
      <c r="O225" s="55">
        <f t="shared" si="29"/>
        <v>22.265832220656204</v>
      </c>
      <c r="P225" s="56">
        <f t="shared" si="30"/>
        <v>42.92852452142516</v>
      </c>
      <c r="Q225" s="132">
        <v>17.489099</v>
      </c>
      <c r="R225" s="11">
        <f t="shared" si="31"/>
        <v>5.0927775337777499</v>
      </c>
      <c r="S225" s="35">
        <f t="shared" si="32"/>
        <v>12.401546507211361</v>
      </c>
      <c r="AF225" s="34"/>
    </row>
    <row r="226" spans="7:32" ht="18.5" x14ac:dyDescent="0.45">
      <c r="G226" s="59">
        <v>2017</v>
      </c>
      <c r="H226" s="59">
        <v>8</v>
      </c>
      <c r="I226" s="46">
        <f t="shared" si="34"/>
        <v>11</v>
      </c>
      <c r="J226" s="46">
        <f t="shared" si="34"/>
        <v>223</v>
      </c>
      <c r="K226" s="131">
        <v>43.1</v>
      </c>
      <c r="L226" s="131">
        <v>20.100000000000001</v>
      </c>
      <c r="M226" s="54">
        <f t="shared" si="28"/>
        <v>31.6</v>
      </c>
      <c r="N226" s="36">
        <v>25</v>
      </c>
      <c r="O226" s="55">
        <f t="shared" si="29"/>
        <v>23.171288719133322</v>
      </c>
      <c r="P226" s="56">
        <f t="shared" si="30"/>
        <v>42.635171243205313</v>
      </c>
      <c r="Q226" s="132">
        <v>17.780095499999998</v>
      </c>
      <c r="R226" s="11">
        <f t="shared" si="31"/>
        <v>5.1514448493104998</v>
      </c>
      <c r="S226" s="35">
        <f t="shared" si="32"/>
        <v>12.759699222057549</v>
      </c>
      <c r="AF226" s="34"/>
    </row>
    <row r="227" spans="7:32" ht="18.5" x14ac:dyDescent="0.45">
      <c r="G227" s="59">
        <v>2017</v>
      </c>
      <c r="H227" s="59">
        <v>8</v>
      </c>
      <c r="I227" s="46">
        <f t="shared" si="34"/>
        <v>12</v>
      </c>
      <c r="J227" s="46">
        <f t="shared" si="34"/>
        <v>224</v>
      </c>
      <c r="K227" s="131">
        <v>43.1</v>
      </c>
      <c r="L227" s="131">
        <v>19.8</v>
      </c>
      <c r="M227" s="54">
        <f t="shared" si="28"/>
        <v>31.450000000000003</v>
      </c>
      <c r="N227" s="36">
        <v>28</v>
      </c>
      <c r="O227" s="55">
        <f t="shared" si="29"/>
        <v>22.427999545100441</v>
      </c>
      <c r="P227" s="56">
        <f t="shared" si="30"/>
        <v>41.805791152067222</v>
      </c>
      <c r="Q227" s="132">
        <v>17.321618999999998</v>
      </c>
      <c r="R227" s="11">
        <f t="shared" si="31"/>
        <v>5.0033713001737485</v>
      </c>
      <c r="S227" s="35">
        <f t="shared" si="32"/>
        <v>12.109028281412057</v>
      </c>
      <c r="AF227" s="34"/>
    </row>
    <row r="228" spans="7:32" ht="18.5" x14ac:dyDescent="0.45">
      <c r="G228" s="59">
        <v>2017</v>
      </c>
      <c r="H228" s="59">
        <v>8</v>
      </c>
      <c r="I228" s="46">
        <f t="shared" si="34"/>
        <v>13</v>
      </c>
      <c r="J228" s="46">
        <f t="shared" si="34"/>
        <v>225</v>
      </c>
      <c r="K228" s="131">
        <v>42.1</v>
      </c>
      <c r="L228" s="131">
        <v>18.2</v>
      </c>
      <c r="M228" s="54">
        <f t="shared" si="28"/>
        <v>30.15</v>
      </c>
      <c r="N228" s="36">
        <v>32</v>
      </c>
      <c r="O228" s="55">
        <f t="shared" si="29"/>
        <v>22.787027578043375</v>
      </c>
      <c r="P228" s="56">
        <f t="shared" si="30"/>
        <v>43.568796729218938</v>
      </c>
      <c r="Q228" s="132">
        <v>17.824058999999998</v>
      </c>
      <c r="R228" s="11">
        <f t="shared" si="31"/>
        <v>5.0126021843782498</v>
      </c>
      <c r="S228" s="35">
        <f t="shared" si="32"/>
        <v>11.882295535329455</v>
      </c>
      <c r="AF228" s="34"/>
    </row>
    <row r="229" spans="7:32" ht="18.5" x14ac:dyDescent="0.45">
      <c r="G229" s="59">
        <v>2017</v>
      </c>
      <c r="H229" s="59">
        <v>8</v>
      </c>
      <c r="I229" s="46">
        <f t="shared" si="34"/>
        <v>14</v>
      </c>
      <c r="J229" s="46">
        <f t="shared" si="34"/>
        <v>226</v>
      </c>
      <c r="K229" s="131">
        <v>40.299999999999997</v>
      </c>
      <c r="L229" s="131">
        <v>21.7</v>
      </c>
      <c r="M229" s="54">
        <f t="shared" si="28"/>
        <v>31</v>
      </c>
      <c r="N229" s="36">
        <v>29.5</v>
      </c>
      <c r="O229" s="55">
        <f t="shared" si="29"/>
        <v>25.624039052817075</v>
      </c>
      <c r="P229" s="56">
        <f t="shared" si="30"/>
        <v>38.128570110591802</v>
      </c>
      <c r="Q229" s="132">
        <v>17.681701</v>
      </c>
      <c r="R229" s="11">
        <f t="shared" si="31"/>
        <v>5.0607150066119999</v>
      </c>
      <c r="S229" s="35">
        <f t="shared" si="32"/>
        <v>10.862823452805044</v>
      </c>
      <c r="AF229" s="34"/>
    </row>
    <row r="230" spans="7:32" ht="18.5" x14ac:dyDescent="0.45">
      <c r="G230" s="59">
        <v>2017</v>
      </c>
      <c r="H230" s="59">
        <v>8</v>
      </c>
      <c r="I230" s="46">
        <f t="shared" si="34"/>
        <v>15</v>
      </c>
      <c r="J230" s="46">
        <f t="shared" si="34"/>
        <v>227</v>
      </c>
      <c r="K230" s="131">
        <v>40.9</v>
      </c>
      <c r="L230" s="131">
        <v>21.7</v>
      </c>
      <c r="M230" s="54">
        <f t="shared" si="28"/>
        <v>31.299999999999997</v>
      </c>
      <c r="N230" s="36">
        <v>32</v>
      </c>
      <c r="O230" s="55">
        <f t="shared" si="29"/>
        <v>25.316040422744898</v>
      </c>
      <c r="P230" s="56">
        <f t="shared" si="30"/>
        <v>38.885438089336162</v>
      </c>
      <c r="Q230" s="132">
        <v>17.748692999999999</v>
      </c>
      <c r="R230" s="11">
        <f t="shared" si="31"/>
        <v>5.1111177462494997</v>
      </c>
      <c r="S230" s="35">
        <f t="shared" si="32"/>
        <v>10.795264260633425</v>
      </c>
      <c r="AF230" s="34"/>
    </row>
    <row r="231" spans="7:32" ht="18.5" x14ac:dyDescent="0.45">
      <c r="G231" s="59">
        <v>2017</v>
      </c>
      <c r="H231" s="59">
        <v>8</v>
      </c>
      <c r="I231" s="46">
        <f t="shared" si="34"/>
        <v>16</v>
      </c>
      <c r="J231" s="46">
        <f t="shared" si="34"/>
        <v>228</v>
      </c>
      <c r="K231" s="131">
        <v>38.4</v>
      </c>
      <c r="L231" s="131">
        <v>24.8</v>
      </c>
      <c r="M231" s="54">
        <f t="shared" si="28"/>
        <v>31.6</v>
      </c>
      <c r="N231" s="36">
        <v>30</v>
      </c>
      <c r="O231" s="55">
        <f t="shared" si="29"/>
        <v>29.281638419125176</v>
      </c>
      <c r="P231" s="56">
        <f t="shared" si="30"/>
        <v>31.858422600008186</v>
      </c>
      <c r="Q231" s="132">
        <v>17.277655499999998</v>
      </c>
      <c r="R231" s="11">
        <f t="shared" si="31"/>
        <v>5.0058724056705</v>
      </c>
      <c r="S231" s="35">
        <f t="shared" si="32"/>
        <v>9.1754406195803853</v>
      </c>
      <c r="AF231" s="34"/>
    </row>
    <row r="232" spans="7:32" ht="18.5" x14ac:dyDescent="0.45">
      <c r="G232" s="59">
        <v>2017</v>
      </c>
      <c r="H232" s="59">
        <v>8</v>
      </c>
      <c r="I232" s="46">
        <f t="shared" si="34"/>
        <v>17</v>
      </c>
      <c r="J232" s="46">
        <f t="shared" si="34"/>
        <v>229</v>
      </c>
      <c r="K232" s="131">
        <v>40.799999999999997</v>
      </c>
      <c r="L232" s="131">
        <v>26.7</v>
      </c>
      <c r="M232" s="54">
        <f t="shared" si="28"/>
        <v>33.75</v>
      </c>
      <c r="N232" s="36">
        <v>32.5</v>
      </c>
      <c r="O232" s="55">
        <f t="shared" si="29"/>
        <v>29.939027873214009</v>
      </c>
      <c r="P232" s="56">
        <f t="shared" si="30"/>
        <v>33.771223440985402</v>
      </c>
      <c r="Q232" s="132">
        <v>17.987352000000001</v>
      </c>
      <c r="R232" s="11">
        <f t="shared" si="31"/>
        <v>5.4383094941939989</v>
      </c>
      <c r="S232" s="35">
        <f t="shared" si="32"/>
        <v>9.6204628269566594</v>
      </c>
      <c r="AF232" s="34"/>
    </row>
    <row r="233" spans="7:32" ht="18.5" x14ac:dyDescent="0.45">
      <c r="G233" s="59">
        <v>2017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31">
        <v>40.4</v>
      </c>
      <c r="L233" s="131">
        <v>21.5</v>
      </c>
      <c r="M233" s="54">
        <f t="shared" si="28"/>
        <v>30.95</v>
      </c>
      <c r="N233" s="36">
        <v>29</v>
      </c>
      <c r="O233" s="55">
        <f t="shared" si="29"/>
        <v>23.015116133648274</v>
      </c>
      <c r="P233" s="56">
        <f t="shared" si="30"/>
        <v>34.798855594076187</v>
      </c>
      <c r="Q233" s="132">
        <v>16.0089945</v>
      </c>
      <c r="R233" s="11">
        <f t="shared" si="31"/>
        <v>4.577271696196874</v>
      </c>
      <c r="S233" s="35">
        <f t="shared" si="32"/>
        <v>10.013257072830756</v>
      </c>
      <c r="AF233" s="34"/>
    </row>
    <row r="234" spans="7:32" ht="18.5" x14ac:dyDescent="0.45">
      <c r="G234" s="59">
        <v>2017</v>
      </c>
      <c r="H234" s="59">
        <v>8</v>
      </c>
      <c r="I234" s="46">
        <f t="shared" si="35"/>
        <v>19</v>
      </c>
      <c r="J234" s="46">
        <f t="shared" si="35"/>
        <v>231</v>
      </c>
      <c r="K234" s="131">
        <v>39.6</v>
      </c>
      <c r="L234" s="131">
        <v>17.7</v>
      </c>
      <c r="M234" s="54">
        <f t="shared" si="28"/>
        <v>28.65</v>
      </c>
      <c r="N234" s="36">
        <v>29</v>
      </c>
      <c r="O234" s="55">
        <f t="shared" si="29"/>
        <v>21.263274390171691</v>
      </c>
      <c r="P234" s="56">
        <f t="shared" si="30"/>
        <v>37.253256731580805</v>
      </c>
      <c r="Q234" s="132">
        <v>15.921067499999999</v>
      </c>
      <c r="R234" s="11">
        <f t="shared" si="31"/>
        <v>4.3373644782243748</v>
      </c>
      <c r="S234" s="35">
        <f t="shared" si="32"/>
        <v>10.406764606185464</v>
      </c>
      <c r="AF234" s="34"/>
    </row>
    <row r="235" spans="7:32" ht="18.5" x14ac:dyDescent="0.45">
      <c r="G235" s="59">
        <v>2017</v>
      </c>
      <c r="H235" s="59">
        <v>8</v>
      </c>
      <c r="I235" s="46">
        <f t="shared" si="35"/>
        <v>20</v>
      </c>
      <c r="J235" s="46">
        <f t="shared" si="35"/>
        <v>232</v>
      </c>
      <c r="K235" s="131">
        <v>39.700000000000003</v>
      </c>
      <c r="L235" s="131">
        <v>16.5</v>
      </c>
      <c r="M235" s="54">
        <f t="shared" si="28"/>
        <v>28.1</v>
      </c>
      <c r="N235" s="36">
        <v>27.5</v>
      </c>
      <c r="O235" s="55">
        <f t="shared" si="29"/>
        <v>19.857582113429867</v>
      </c>
      <c r="P235" s="56">
        <f t="shared" si="30"/>
        <v>36.85567240252584</v>
      </c>
      <c r="Q235" s="132">
        <v>15.303484999999998</v>
      </c>
      <c r="R235" s="11">
        <f t="shared" si="31"/>
        <v>4.1197517241974992</v>
      </c>
      <c r="S235" s="35">
        <f t="shared" si="32"/>
        <v>10.401444178853909</v>
      </c>
      <c r="AF235" s="34"/>
    </row>
    <row r="236" spans="7:32" ht="18.5" x14ac:dyDescent="0.45">
      <c r="G236" s="59">
        <v>2017</v>
      </c>
      <c r="H236" s="59">
        <v>8</v>
      </c>
      <c r="I236" s="46">
        <f t="shared" si="35"/>
        <v>21</v>
      </c>
      <c r="J236" s="46">
        <f t="shared" si="35"/>
        <v>233</v>
      </c>
      <c r="K236" s="131">
        <v>39.799999999999997</v>
      </c>
      <c r="L236" s="131">
        <v>17.3</v>
      </c>
      <c r="M236" s="54">
        <f t="shared" si="28"/>
        <v>28.549999999999997</v>
      </c>
      <c r="N236" s="36">
        <v>30</v>
      </c>
      <c r="O236" s="55">
        <f t="shared" si="29"/>
        <v>21.477123916769013</v>
      </c>
      <c r="P236" s="56">
        <f t="shared" si="30"/>
        <v>38.658823050184218</v>
      </c>
      <c r="Q236" s="132">
        <v>16.299990999999999</v>
      </c>
      <c r="R236" s="11">
        <f t="shared" si="31"/>
        <v>4.4310343784152488</v>
      </c>
      <c r="S236" s="35">
        <f t="shared" si="32"/>
        <v>10.647292523047067</v>
      </c>
      <c r="AF236" s="34"/>
    </row>
    <row r="237" spans="7:32" ht="18.5" x14ac:dyDescent="0.45">
      <c r="G237" s="59">
        <v>2017</v>
      </c>
      <c r="H237" s="59">
        <v>8</v>
      </c>
      <c r="I237" s="46">
        <f t="shared" si="35"/>
        <v>22</v>
      </c>
      <c r="J237" s="46">
        <f t="shared" si="35"/>
        <v>234</v>
      </c>
      <c r="K237" s="131">
        <v>39.4</v>
      </c>
      <c r="L237" s="131">
        <v>19.600000000000001</v>
      </c>
      <c r="M237" s="54">
        <f t="shared" si="28"/>
        <v>29.5</v>
      </c>
      <c r="N237" s="36">
        <v>32.5</v>
      </c>
      <c r="O237" s="55">
        <f t="shared" si="29"/>
        <v>25.9351624467274</v>
      </c>
      <c r="P237" s="56">
        <f t="shared" si="30"/>
        <v>41.081297315616197</v>
      </c>
      <c r="Q237" s="132">
        <v>18.464669999999998</v>
      </c>
      <c r="R237" s="11">
        <f t="shared" si="31"/>
        <v>5.1223671957149985</v>
      </c>
      <c r="S237" s="35">
        <f t="shared" si="32"/>
        <v>11.089930167171634</v>
      </c>
      <c r="AF237" s="34"/>
    </row>
    <row r="238" spans="7:32" ht="18.5" x14ac:dyDescent="0.45">
      <c r="G238" s="59">
        <v>2017</v>
      </c>
      <c r="H238" s="59">
        <v>8</v>
      </c>
      <c r="I238" s="46">
        <f t="shared" si="35"/>
        <v>23</v>
      </c>
      <c r="J238" s="46">
        <f t="shared" si="35"/>
        <v>235</v>
      </c>
      <c r="K238" s="131">
        <v>37.5</v>
      </c>
      <c r="L238" s="131">
        <v>18.100000000000001</v>
      </c>
      <c r="M238" s="54">
        <f t="shared" si="28"/>
        <v>27.8</v>
      </c>
      <c r="N238" s="36">
        <v>24.5</v>
      </c>
      <c r="O238" s="55">
        <f t="shared" si="29"/>
        <v>19.445903156871442</v>
      </c>
      <c r="P238" s="56">
        <f t="shared" si="30"/>
        <v>30.180041699464475</v>
      </c>
      <c r="Q238" s="132">
        <v>13.704051</v>
      </c>
      <c r="R238" s="11">
        <f t="shared" si="31"/>
        <v>3.6650662156439999</v>
      </c>
      <c r="S238" s="35">
        <f t="shared" si="32"/>
        <v>8.8647721793897034</v>
      </c>
      <c r="AF238" s="34"/>
    </row>
    <row r="239" spans="7:32" ht="18.5" x14ac:dyDescent="0.45">
      <c r="G239" s="59">
        <v>2017</v>
      </c>
      <c r="H239" s="59">
        <v>8</v>
      </c>
      <c r="I239" s="46">
        <f t="shared" si="35"/>
        <v>24</v>
      </c>
      <c r="J239" s="46">
        <f t="shared" si="35"/>
        <v>236</v>
      </c>
      <c r="K239" s="131">
        <v>39.700000000000003</v>
      </c>
      <c r="L239" s="131">
        <v>17.3</v>
      </c>
      <c r="M239" s="54">
        <f t="shared" si="28"/>
        <v>28.5</v>
      </c>
      <c r="N239" s="36">
        <v>25</v>
      </c>
      <c r="O239" s="55">
        <f t="shared" si="29"/>
        <v>12.681122957564881</v>
      </c>
      <c r="P239" s="56">
        <f t="shared" si="30"/>
        <v>22.724572339956271</v>
      </c>
      <c r="Q239" s="132">
        <v>9.6028845</v>
      </c>
      <c r="R239" s="11">
        <f t="shared" si="31"/>
        <v>2.6076584845327493</v>
      </c>
      <c r="S239" s="35">
        <f t="shared" si="32"/>
        <v>6.8398984989273552</v>
      </c>
      <c r="AF239" s="34"/>
    </row>
    <row r="240" spans="7:32" ht="18.5" x14ac:dyDescent="0.45">
      <c r="G240" s="59">
        <v>2017</v>
      </c>
      <c r="H240" s="59">
        <v>8</v>
      </c>
      <c r="I240" s="46">
        <f t="shared" si="35"/>
        <v>25</v>
      </c>
      <c r="J240" s="46">
        <f t="shared" si="35"/>
        <v>237</v>
      </c>
      <c r="K240" s="131">
        <v>40.6</v>
      </c>
      <c r="L240" s="131">
        <v>17.600000000000001</v>
      </c>
      <c r="M240" s="54">
        <f t="shared" si="28"/>
        <v>29.1</v>
      </c>
      <c r="N240" s="36">
        <v>27</v>
      </c>
      <c r="O240" s="55">
        <f t="shared" si="29"/>
        <v>9.8818330084423511</v>
      </c>
      <c r="P240" s="56">
        <f t="shared" si="30"/>
        <v>18.182572735533927</v>
      </c>
      <c r="Q240" s="132">
        <v>7.5826569999999993</v>
      </c>
      <c r="R240" s="11">
        <f t="shared" si="31"/>
        <v>2.0857500870045</v>
      </c>
      <c r="S240" s="35">
        <f t="shared" si="32"/>
        <v>5.50947059092789</v>
      </c>
      <c r="AF240" s="34"/>
    </row>
    <row r="241" spans="7:32" ht="18.5" x14ac:dyDescent="0.45">
      <c r="G241" s="59">
        <v>2017</v>
      </c>
      <c r="H241" s="59">
        <v>8</v>
      </c>
      <c r="I241" s="46">
        <f t="shared" si="35"/>
        <v>26</v>
      </c>
      <c r="J241" s="46">
        <f t="shared" si="35"/>
        <v>238</v>
      </c>
      <c r="K241" s="131">
        <v>41</v>
      </c>
      <c r="L241" s="131">
        <v>18</v>
      </c>
      <c r="M241" s="54">
        <f t="shared" si="28"/>
        <v>29.5</v>
      </c>
      <c r="N241" s="36">
        <v>22</v>
      </c>
      <c r="O241" s="55">
        <f t="shared" si="29"/>
        <v>17.556486860664421</v>
      </c>
      <c r="P241" s="56">
        <f t="shared" si="30"/>
        <v>32.303935823622538</v>
      </c>
      <c r="Q241" s="132">
        <v>13.471672499999999</v>
      </c>
      <c r="R241" s="11">
        <f t="shared" si="31"/>
        <v>3.7372372907512488</v>
      </c>
      <c r="S241" s="35">
        <f t="shared" si="32"/>
        <v>9.8954058505581877</v>
      </c>
      <c r="AF241" s="34"/>
    </row>
    <row r="242" spans="7:32" ht="18.5" x14ac:dyDescent="0.45">
      <c r="G242" s="59">
        <v>2017</v>
      </c>
      <c r="H242" s="59">
        <v>8</v>
      </c>
      <c r="I242" s="46">
        <f t="shared" si="35"/>
        <v>27</v>
      </c>
      <c r="J242" s="46">
        <f t="shared" si="35"/>
        <v>239</v>
      </c>
      <c r="K242" s="131">
        <v>41.3</v>
      </c>
      <c r="L242" s="131">
        <v>17.7</v>
      </c>
      <c r="M242" s="54">
        <f t="shared" si="28"/>
        <v>29.5</v>
      </c>
      <c r="N242" s="36">
        <v>37.5</v>
      </c>
      <c r="O242" s="55">
        <f t="shared" si="29"/>
        <v>15.228347734752335</v>
      </c>
      <c r="P242" s="56">
        <f t="shared" si="30"/>
        <v>28.751120523212407</v>
      </c>
      <c r="Q242" s="132">
        <v>11.836649</v>
      </c>
      <c r="R242" s="11">
        <f t="shared" si="31"/>
        <v>3.2836580640104991</v>
      </c>
      <c r="S242" s="35">
        <f t="shared" si="32"/>
        <v>7.4698134487140102</v>
      </c>
      <c r="AF242" s="34"/>
    </row>
    <row r="243" spans="7:32" ht="18.5" x14ac:dyDescent="0.45">
      <c r="G243" s="59">
        <v>2017</v>
      </c>
      <c r="H243" s="59">
        <v>8</v>
      </c>
      <c r="I243" s="46">
        <f t="shared" si="35"/>
        <v>28</v>
      </c>
      <c r="J243" s="46">
        <f t="shared" si="35"/>
        <v>240</v>
      </c>
      <c r="K243" s="131">
        <v>39.4</v>
      </c>
      <c r="L243" s="131">
        <v>16.600000000000001</v>
      </c>
      <c r="M243" s="54">
        <f t="shared" si="28"/>
        <v>28</v>
      </c>
      <c r="N243" s="36">
        <v>29.5</v>
      </c>
      <c r="O243" s="55">
        <f t="shared" si="29"/>
        <v>16.605738067101587</v>
      </c>
      <c r="P243" s="56">
        <f t="shared" si="30"/>
        <v>30.288866234393293</v>
      </c>
      <c r="Q243" s="132">
        <v>12.68661</v>
      </c>
      <c r="R243" s="11">
        <f t="shared" si="31"/>
        <v>3.4078391183700001</v>
      </c>
      <c r="S243" s="35">
        <f t="shared" si="32"/>
        <v>8.4501310902874778</v>
      </c>
      <c r="AF243" s="34"/>
    </row>
    <row r="244" spans="7:32" ht="18.5" x14ac:dyDescent="0.45">
      <c r="G244" s="59">
        <v>2017</v>
      </c>
      <c r="H244" s="59">
        <v>8</v>
      </c>
      <c r="I244" s="46">
        <f t="shared" si="35"/>
        <v>29</v>
      </c>
      <c r="J244" s="46">
        <f t="shared" si="35"/>
        <v>241</v>
      </c>
      <c r="K244" s="131">
        <v>39.799999999999997</v>
      </c>
      <c r="L244" s="131">
        <v>17.100000000000001</v>
      </c>
      <c r="M244" s="54">
        <f t="shared" si="28"/>
        <v>28.45</v>
      </c>
      <c r="N244" s="36">
        <v>25</v>
      </c>
      <c r="O244" s="55">
        <f t="shared" si="29"/>
        <v>15.258164439491468</v>
      </c>
      <c r="P244" s="56">
        <f t="shared" si="30"/>
        <v>27.708826622116501</v>
      </c>
      <c r="Q244" s="132">
        <v>11.631486000000001</v>
      </c>
      <c r="R244" s="11">
        <f t="shared" si="31"/>
        <v>3.1551132742875003</v>
      </c>
      <c r="S244" s="35">
        <f t="shared" si="32"/>
        <v>8.208785593426553</v>
      </c>
      <c r="AF244" s="34"/>
    </row>
    <row r="245" spans="7:32" ht="18.5" x14ac:dyDescent="0.45">
      <c r="G245" s="59">
        <v>2017</v>
      </c>
      <c r="H245" s="59">
        <v>8</v>
      </c>
      <c r="I245" s="46">
        <f t="shared" si="35"/>
        <v>30</v>
      </c>
      <c r="J245" s="46">
        <f t="shared" si="35"/>
        <v>242</v>
      </c>
      <c r="K245" s="131">
        <v>38.6</v>
      </c>
      <c r="L245" s="131">
        <v>16.3</v>
      </c>
      <c r="M245" s="54">
        <f t="shared" si="28"/>
        <v>27.450000000000003</v>
      </c>
      <c r="N245" s="36">
        <v>26.5</v>
      </c>
      <c r="O245" s="55">
        <f t="shared" si="29"/>
        <v>17.599934051041469</v>
      </c>
      <c r="P245" s="56">
        <f t="shared" si="30"/>
        <v>31.398282347057982</v>
      </c>
      <c r="Q245" s="132">
        <v>13.297912</v>
      </c>
      <c r="R245" s="11">
        <f t="shared" si="31"/>
        <v>3.5291494880699998</v>
      </c>
      <c r="S245" s="35">
        <f t="shared" si="32"/>
        <v>8.9667031338109062</v>
      </c>
      <c r="AF245" s="34"/>
    </row>
    <row r="246" spans="7:32" ht="18.5" x14ac:dyDescent="0.45">
      <c r="G246" s="59">
        <v>2017</v>
      </c>
      <c r="H246" s="60">
        <v>8</v>
      </c>
      <c r="I246" s="60">
        <f t="shared" si="35"/>
        <v>31</v>
      </c>
      <c r="J246" s="46">
        <f t="shared" si="35"/>
        <v>243</v>
      </c>
      <c r="K246" s="131">
        <v>38.1</v>
      </c>
      <c r="L246" s="131">
        <v>15.8</v>
      </c>
      <c r="M246" s="54">
        <f t="shared" si="28"/>
        <v>26.950000000000003</v>
      </c>
      <c r="N246" s="36">
        <v>26</v>
      </c>
      <c r="O246" s="55">
        <f t="shared" si="29"/>
        <v>17.85484493465227</v>
      </c>
      <c r="P246" s="56">
        <f t="shared" si="30"/>
        <v>31.853043363419651</v>
      </c>
      <c r="Q246" s="132">
        <v>13.490513999999999</v>
      </c>
      <c r="R246" s="49">
        <f t="shared" si="31"/>
        <v>3.5407034412974996</v>
      </c>
      <c r="S246" s="48">
        <f t="shared" si="32"/>
        <v>9.0775592178752973</v>
      </c>
      <c r="AF246" s="34"/>
    </row>
    <row r="247" spans="7:32" ht="18.5" x14ac:dyDescent="0.45">
      <c r="G247" s="59">
        <v>2017</v>
      </c>
      <c r="H247" s="59">
        <v>9</v>
      </c>
      <c r="I247" s="46">
        <v>1</v>
      </c>
      <c r="J247" s="46">
        <f t="shared" si="35"/>
        <v>244</v>
      </c>
      <c r="K247" s="131">
        <v>39.5</v>
      </c>
      <c r="L247" s="131">
        <v>17</v>
      </c>
      <c r="M247" s="54">
        <f t="shared" si="28"/>
        <v>28.25</v>
      </c>
      <c r="N247" s="36">
        <v>24</v>
      </c>
      <c r="O247" s="55">
        <f t="shared" si="29"/>
        <v>18.470436905559378</v>
      </c>
      <c r="P247" s="56">
        <f t="shared" si="30"/>
        <v>33.246786430006878</v>
      </c>
      <c r="Q247" s="132">
        <v>14.018075999999999</v>
      </c>
      <c r="R247" s="11">
        <f t="shared" si="31"/>
        <v>3.7860475248269987</v>
      </c>
      <c r="S247" s="35">
        <f t="shared" si="32"/>
        <v>9.81283008668386</v>
      </c>
      <c r="AF247" s="34"/>
    </row>
    <row r="248" spans="7:32" ht="18.5" x14ac:dyDescent="0.45">
      <c r="G248" s="59">
        <v>2017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31">
        <v>37.5</v>
      </c>
      <c r="L248" s="131">
        <v>15.3</v>
      </c>
      <c r="M248" s="54">
        <f t="shared" si="28"/>
        <v>26.4</v>
      </c>
      <c r="N248" s="36">
        <v>24</v>
      </c>
      <c r="O248" s="55">
        <f t="shared" si="29"/>
        <v>19.405703506819883</v>
      </c>
      <c r="P248" s="56">
        <f t="shared" si="30"/>
        <v>34.464529428112115</v>
      </c>
      <c r="Q248" s="132">
        <v>14.629377999999997</v>
      </c>
      <c r="R248" s="11">
        <f t="shared" si="31"/>
        <v>3.7924175470739994</v>
      </c>
      <c r="S248" s="35">
        <f t="shared" si="32"/>
        <v>9.9101372700511661</v>
      </c>
      <c r="AF248" s="34"/>
    </row>
    <row r="249" spans="7:32" ht="18.5" x14ac:dyDescent="0.45">
      <c r="G249" s="59">
        <v>2017</v>
      </c>
      <c r="H249" s="59">
        <v>9</v>
      </c>
      <c r="I249" s="46">
        <f t="shared" si="36"/>
        <v>3</v>
      </c>
      <c r="J249" s="46">
        <f t="shared" si="36"/>
        <v>246</v>
      </c>
      <c r="K249" s="131">
        <v>39.200000000000003</v>
      </c>
      <c r="L249" s="131">
        <v>15.5</v>
      </c>
      <c r="M249" s="54">
        <f t="shared" si="28"/>
        <v>27.35</v>
      </c>
      <c r="N249" s="36">
        <v>20</v>
      </c>
      <c r="O249" s="55">
        <f t="shared" si="29"/>
        <v>18.271976302321082</v>
      </c>
      <c r="P249" s="56">
        <f t="shared" si="30"/>
        <v>34.643667069200781</v>
      </c>
      <c r="Q249" s="132">
        <v>14.232450399999999</v>
      </c>
      <c r="R249" s="11">
        <f t="shared" si="31"/>
        <v>3.7688204700594001</v>
      </c>
      <c r="S249" s="35">
        <f t="shared" si="32"/>
        <v>10.505865955345548</v>
      </c>
      <c r="AF249" s="34"/>
    </row>
    <row r="250" spans="7:32" ht="18.5" x14ac:dyDescent="0.45">
      <c r="G250" s="59">
        <v>2017</v>
      </c>
      <c r="H250" s="59">
        <v>9</v>
      </c>
      <c r="I250" s="46">
        <f t="shared" si="36"/>
        <v>4</v>
      </c>
      <c r="J250" s="46">
        <f t="shared" si="36"/>
        <v>247</v>
      </c>
      <c r="K250" s="131">
        <v>40.5</v>
      </c>
      <c r="L250" s="131">
        <v>15.1</v>
      </c>
      <c r="M250" s="54">
        <f t="shared" si="28"/>
        <v>27.8</v>
      </c>
      <c r="N250" s="36">
        <v>22</v>
      </c>
      <c r="O250" s="55">
        <f t="shared" si="29"/>
        <v>18.412164704732014</v>
      </c>
      <c r="P250" s="56">
        <f t="shared" si="30"/>
        <v>37.41351868001545</v>
      </c>
      <c r="Q250" s="132">
        <v>14.847102</v>
      </c>
      <c r="R250" s="11">
        <f t="shared" si="31"/>
        <v>3.9707683472879989</v>
      </c>
      <c r="S250" s="35">
        <f t="shared" si="32"/>
        <v>11.135931158367343</v>
      </c>
      <c r="AF250" s="34"/>
    </row>
    <row r="251" spans="7:32" ht="18.5" x14ac:dyDescent="0.45">
      <c r="G251" s="59">
        <v>2017</v>
      </c>
      <c r="H251" s="59">
        <v>9</v>
      </c>
      <c r="I251" s="46">
        <f t="shared" si="36"/>
        <v>5</v>
      </c>
      <c r="J251" s="46">
        <f t="shared" si="36"/>
        <v>248</v>
      </c>
      <c r="K251" s="131">
        <v>40.6</v>
      </c>
      <c r="L251" s="131">
        <v>14.8</v>
      </c>
      <c r="M251" s="54">
        <f t="shared" si="28"/>
        <v>27.700000000000003</v>
      </c>
      <c r="N251" s="36">
        <v>20.5</v>
      </c>
      <c r="O251" s="55">
        <f t="shared" si="29"/>
        <v>18.19932563543286</v>
      </c>
      <c r="P251" s="56">
        <f t="shared" si="30"/>
        <v>37.563408111533427</v>
      </c>
      <c r="Q251" s="132">
        <v>14.790577499999999</v>
      </c>
      <c r="R251" s="11">
        <f t="shared" si="31"/>
        <v>3.9469765352062498</v>
      </c>
      <c r="S251" s="35">
        <f t="shared" si="32"/>
        <v>11.33493798516122</v>
      </c>
      <c r="AF251" s="34"/>
    </row>
    <row r="252" spans="7:32" ht="18.5" x14ac:dyDescent="0.45">
      <c r="G252" s="59">
        <v>2017</v>
      </c>
      <c r="H252" s="59">
        <v>9</v>
      </c>
      <c r="I252" s="46">
        <f t="shared" si="36"/>
        <v>6</v>
      </c>
      <c r="J252" s="46">
        <f t="shared" si="36"/>
        <v>249</v>
      </c>
      <c r="K252" s="131">
        <v>39.299999999999997</v>
      </c>
      <c r="L252" s="131">
        <v>17.2</v>
      </c>
      <c r="M252" s="54">
        <f t="shared" si="28"/>
        <v>28.25</v>
      </c>
      <c r="N252" s="36">
        <v>34.5</v>
      </c>
      <c r="O252" s="55">
        <f t="shared" si="29"/>
        <v>18.152549938655937</v>
      </c>
      <c r="P252" s="56">
        <f t="shared" si="30"/>
        <v>32.093708291543692</v>
      </c>
      <c r="Q252" s="132">
        <v>13.653807</v>
      </c>
      <c r="R252" s="11">
        <f t="shared" si="31"/>
        <v>3.6876645694327492</v>
      </c>
      <c r="S252" s="35">
        <f t="shared" si="32"/>
        <v>8.4543706254510589</v>
      </c>
      <c r="AF252" s="34"/>
    </row>
    <row r="253" spans="7:32" ht="18.5" x14ac:dyDescent="0.45">
      <c r="G253" s="59">
        <v>2017</v>
      </c>
      <c r="H253" s="59">
        <v>9</v>
      </c>
      <c r="I253" s="46">
        <f t="shared" si="36"/>
        <v>7</v>
      </c>
      <c r="J253" s="46">
        <f t="shared" si="36"/>
        <v>250</v>
      </c>
      <c r="K253" s="131">
        <v>34.700000000000003</v>
      </c>
      <c r="L253" s="131">
        <v>16.100000000000001</v>
      </c>
      <c r="M253" s="54">
        <f t="shared" si="28"/>
        <v>25.400000000000002</v>
      </c>
      <c r="N253" s="36">
        <v>18.5</v>
      </c>
      <c r="O253" s="55">
        <f t="shared" si="29"/>
        <v>20.087232129848665</v>
      </c>
      <c r="P253" s="56">
        <f t="shared" si="30"/>
        <v>29.889801409214819</v>
      </c>
      <c r="Q253" s="132">
        <v>13.8610635</v>
      </c>
      <c r="R253" s="11">
        <f t="shared" si="31"/>
        <v>3.5119499368680005</v>
      </c>
      <c r="S253" s="35">
        <f t="shared" si="32"/>
        <v>9.0376976888472367</v>
      </c>
      <c r="AF253" s="34"/>
    </row>
    <row r="254" spans="7:32" ht="18.5" x14ac:dyDescent="0.45">
      <c r="G254" s="59">
        <v>2017</v>
      </c>
      <c r="H254" s="59">
        <v>9</v>
      </c>
      <c r="I254" s="46">
        <f t="shared" si="36"/>
        <v>8</v>
      </c>
      <c r="J254" s="46">
        <f t="shared" si="36"/>
        <v>251</v>
      </c>
      <c r="K254" s="131">
        <v>36.1</v>
      </c>
      <c r="L254" s="131">
        <v>11.5</v>
      </c>
      <c r="M254" s="54">
        <f t="shared" si="28"/>
        <v>23.8</v>
      </c>
      <c r="N254" s="36">
        <v>19.5</v>
      </c>
      <c r="O254" s="55">
        <f t="shared" si="29"/>
        <v>17.901906492181666</v>
      </c>
      <c r="P254" s="56">
        <f t="shared" si="30"/>
        <v>35.230951976613525</v>
      </c>
      <c r="Q254" s="132">
        <v>14.206491</v>
      </c>
      <c r="R254" s="11">
        <f t="shared" si="31"/>
        <v>3.4661565001439998</v>
      </c>
      <c r="S254" s="35">
        <f t="shared" si="32"/>
        <v>10.18890845367717</v>
      </c>
      <c r="AF254" s="34"/>
    </row>
    <row r="255" spans="7:32" ht="18.5" x14ac:dyDescent="0.45">
      <c r="G255" s="59">
        <v>2017</v>
      </c>
      <c r="H255" s="59">
        <v>9</v>
      </c>
      <c r="I255" s="46">
        <f t="shared" si="36"/>
        <v>9</v>
      </c>
      <c r="J255" s="46">
        <f t="shared" si="36"/>
        <v>252</v>
      </c>
      <c r="K255" s="131">
        <v>38.700000000000003</v>
      </c>
      <c r="L255" s="131">
        <v>11.8</v>
      </c>
      <c r="M255" s="54">
        <f t="shared" si="28"/>
        <v>25.25</v>
      </c>
      <c r="N255" s="36">
        <v>19</v>
      </c>
      <c r="O255" s="55">
        <f t="shared" si="29"/>
        <v>15.651235698438109</v>
      </c>
      <c r="P255" s="56">
        <f t="shared" si="30"/>
        <v>33.681459223038814</v>
      </c>
      <c r="Q255" s="132">
        <v>12.988073999999999</v>
      </c>
      <c r="R255" s="11">
        <f t="shared" si="31"/>
        <v>3.2793360751304994</v>
      </c>
      <c r="S255" s="35">
        <f t="shared" si="32"/>
        <v>10.037306407773547</v>
      </c>
      <c r="AF255" s="34"/>
    </row>
    <row r="256" spans="7:32" ht="18.5" x14ac:dyDescent="0.45">
      <c r="G256" s="59">
        <v>2017</v>
      </c>
      <c r="H256" s="59">
        <v>9</v>
      </c>
      <c r="I256" s="46">
        <f t="shared" si="36"/>
        <v>10</v>
      </c>
      <c r="J256" s="46">
        <f t="shared" si="36"/>
        <v>253</v>
      </c>
      <c r="K256" s="131">
        <v>39</v>
      </c>
      <c r="L256" s="131">
        <v>11.2</v>
      </c>
      <c r="M256" s="54">
        <f t="shared" si="28"/>
        <v>25.1</v>
      </c>
      <c r="N256" s="36">
        <v>23.5</v>
      </c>
      <c r="O256" s="55">
        <f t="shared" si="29"/>
        <v>17.212330204698084</v>
      </c>
      <c r="P256" s="56">
        <f t="shared" si="30"/>
        <v>38.280222375248542</v>
      </c>
      <c r="Q256" s="132">
        <v>14.520515999999999</v>
      </c>
      <c r="R256" s="11">
        <f t="shared" si="31"/>
        <v>3.6534852499859998</v>
      </c>
      <c r="S256" s="35">
        <f t="shared" si="32"/>
        <v>10.798948193489334</v>
      </c>
      <c r="AF256" s="34"/>
    </row>
    <row r="257" spans="7:32" ht="18.5" x14ac:dyDescent="0.45">
      <c r="G257" s="59">
        <v>2017</v>
      </c>
      <c r="H257" s="59">
        <v>9</v>
      </c>
      <c r="I257" s="46">
        <f t="shared" si="36"/>
        <v>11</v>
      </c>
      <c r="J257" s="46">
        <f t="shared" si="36"/>
        <v>254</v>
      </c>
      <c r="K257" s="131">
        <v>38.700000000000003</v>
      </c>
      <c r="L257" s="131">
        <v>11.8</v>
      </c>
      <c r="M257" s="54">
        <f t="shared" si="28"/>
        <v>25.25</v>
      </c>
      <c r="N257" s="36">
        <v>25.5</v>
      </c>
      <c r="O257" s="55">
        <f t="shared" si="29"/>
        <v>15.742055247945487</v>
      </c>
      <c r="P257" s="56">
        <f t="shared" si="30"/>
        <v>33.876902893578688</v>
      </c>
      <c r="Q257" s="132">
        <v>13.06344</v>
      </c>
      <c r="R257" s="11">
        <f t="shared" si="31"/>
        <v>3.2983651045799998</v>
      </c>
      <c r="S257" s="35">
        <f t="shared" si="32"/>
        <v>9.4426523910387008</v>
      </c>
      <c r="AF257" s="34"/>
    </row>
    <row r="258" spans="7:32" ht="18.5" x14ac:dyDescent="0.45">
      <c r="G258" s="59">
        <v>2017</v>
      </c>
      <c r="H258" s="59">
        <v>9</v>
      </c>
      <c r="I258" s="46">
        <f t="shared" si="36"/>
        <v>12</v>
      </c>
      <c r="J258" s="46">
        <f t="shared" si="36"/>
        <v>255</v>
      </c>
      <c r="K258" s="131">
        <v>39.5</v>
      </c>
      <c r="L258" s="131">
        <v>12.4</v>
      </c>
      <c r="M258" s="54">
        <f t="shared" si="28"/>
        <v>25.95</v>
      </c>
      <c r="N258" s="36">
        <v>27.5</v>
      </c>
      <c r="O258" s="55">
        <f t="shared" si="29"/>
        <v>14.386924424163185</v>
      </c>
      <c r="P258" s="56">
        <f t="shared" si="30"/>
        <v>31.190852151585787</v>
      </c>
      <c r="Q258" s="132">
        <v>11.983193999999999</v>
      </c>
      <c r="R258" s="11">
        <f t="shared" si="31"/>
        <v>3.0748126854374989</v>
      </c>
      <c r="S258" s="35">
        <f t="shared" si="32"/>
        <v>8.6393939995961784</v>
      </c>
      <c r="AF258" s="34"/>
    </row>
    <row r="259" spans="7:32" ht="18.5" x14ac:dyDescent="0.45">
      <c r="G259" s="59">
        <v>2017</v>
      </c>
      <c r="H259" s="59">
        <v>9</v>
      </c>
      <c r="I259" s="46">
        <f t="shared" si="36"/>
        <v>13</v>
      </c>
      <c r="J259" s="46">
        <f t="shared" si="36"/>
        <v>256</v>
      </c>
      <c r="K259" s="131">
        <v>38.700000000000003</v>
      </c>
      <c r="L259" s="131">
        <v>13.2</v>
      </c>
      <c r="M259" s="54">
        <f t="shared" si="28"/>
        <v>25.950000000000003</v>
      </c>
      <c r="N259" s="36">
        <v>28.5</v>
      </c>
      <c r="O259" s="55">
        <f t="shared" si="29"/>
        <v>16.728092221458855</v>
      </c>
      <c r="P259" s="56">
        <f t="shared" si="30"/>
        <v>34.125308131776073</v>
      </c>
      <c r="Q259" s="132">
        <v>13.515635999999999</v>
      </c>
      <c r="R259" s="11">
        <f t="shared" si="31"/>
        <v>3.4680277248749998</v>
      </c>
      <c r="S259" s="35">
        <f t="shared" si="32"/>
        <v>9.2995169137783513</v>
      </c>
      <c r="AF259" s="34"/>
    </row>
    <row r="260" spans="7:32" ht="18.5" x14ac:dyDescent="0.45">
      <c r="G260" s="59">
        <v>2017</v>
      </c>
      <c r="H260" s="59">
        <v>9</v>
      </c>
      <c r="I260" s="46">
        <f t="shared" si="36"/>
        <v>14</v>
      </c>
      <c r="J260" s="46">
        <f t="shared" si="36"/>
        <v>257</v>
      </c>
      <c r="K260" s="131">
        <v>39.799999999999997</v>
      </c>
      <c r="L260" s="131">
        <v>12.9</v>
      </c>
      <c r="M260" s="54">
        <f t="shared" si="28"/>
        <v>26.349999999999998</v>
      </c>
      <c r="N260" s="36">
        <v>32.5</v>
      </c>
      <c r="O260" s="55">
        <f t="shared" si="29"/>
        <v>16.771343475695765</v>
      </c>
      <c r="P260" s="56">
        <f t="shared" si="30"/>
        <v>36.091931159697289</v>
      </c>
      <c r="Q260" s="132">
        <v>13.917587999999999</v>
      </c>
      <c r="R260" s="11">
        <f t="shared" si="31"/>
        <v>3.6038167573229987</v>
      </c>
      <c r="S260" s="35">
        <f t="shared" si="32"/>
        <v>9.4283284364566899</v>
      </c>
      <c r="AF260" s="34"/>
    </row>
    <row r="261" spans="7:32" ht="18.5" x14ac:dyDescent="0.45">
      <c r="G261" s="59">
        <v>2017</v>
      </c>
      <c r="H261" s="59">
        <v>9</v>
      </c>
      <c r="I261" s="46">
        <f t="shared" si="36"/>
        <v>15</v>
      </c>
      <c r="J261" s="46">
        <f t="shared" si="36"/>
        <v>258</v>
      </c>
      <c r="K261" s="131">
        <v>40.5</v>
      </c>
      <c r="L261" s="131">
        <v>13.6</v>
      </c>
      <c r="M261" s="54">
        <f t="shared" ref="M261:M324" si="37">(K261+L261)/2</f>
        <v>27.05</v>
      </c>
      <c r="N261" s="36">
        <v>22.5</v>
      </c>
      <c r="O261" s="55">
        <f t="shared" ref="O261:O324" si="38">((Q261)/(0.16*(K261-(L261))^0.5))</f>
        <v>14.848996344456271</v>
      </c>
      <c r="P261" s="56">
        <f t="shared" ref="P261:P324" si="39">0.16*((K261-L261)^1/2)*O261</f>
        <v>31.955040133269897</v>
      </c>
      <c r="Q261" s="132">
        <v>12.322341</v>
      </c>
      <c r="R261" s="11">
        <f t="shared" ref="R261:R324" si="40">0.0023*0.408*O261*(K261-L261)^0.5*(M261+17.8)</f>
        <v>3.2413332689302501</v>
      </c>
      <c r="S261" s="35">
        <f t="shared" ref="S261:S324" si="41">0.31*(IF(N261&gt;50,1,(1+(50-N261)/70)))*(P261+2.09)*((M261/(M261+15)))</f>
        <v>9.4563467619023722</v>
      </c>
      <c r="AF261" s="34"/>
    </row>
    <row r="262" spans="7:32" ht="18.5" x14ac:dyDescent="0.45">
      <c r="G262" s="59">
        <v>2017</v>
      </c>
      <c r="H262" s="59">
        <v>9</v>
      </c>
      <c r="I262" s="46">
        <f t="shared" si="36"/>
        <v>16</v>
      </c>
      <c r="J262" s="46">
        <f t="shared" si="36"/>
        <v>259</v>
      </c>
      <c r="K262" s="131">
        <v>39.799999999999997</v>
      </c>
      <c r="L262" s="131">
        <v>13.6</v>
      </c>
      <c r="M262" s="54">
        <f t="shared" si="37"/>
        <v>26.7</v>
      </c>
      <c r="N262" s="36">
        <v>25</v>
      </c>
      <c r="O262" s="55">
        <f t="shared" si="38"/>
        <v>15.85382641717114</v>
      </c>
      <c r="P262" s="56">
        <f t="shared" si="39"/>
        <v>33.229620170390703</v>
      </c>
      <c r="Q262" s="132">
        <v>12.983886999999999</v>
      </c>
      <c r="R262" s="11">
        <f t="shared" si="40"/>
        <v>3.3886971278474998</v>
      </c>
      <c r="S262" s="35">
        <f t="shared" si="41"/>
        <v>9.5143361200002623</v>
      </c>
      <c r="AF262" s="34"/>
    </row>
    <row r="263" spans="7:32" ht="18.5" x14ac:dyDescent="0.45">
      <c r="G263" s="59">
        <v>2017</v>
      </c>
      <c r="H263" s="59">
        <v>9</v>
      </c>
      <c r="I263" s="46">
        <f t="shared" si="36"/>
        <v>17</v>
      </c>
      <c r="J263" s="46">
        <f t="shared" si="36"/>
        <v>260</v>
      </c>
      <c r="K263" s="131">
        <v>40.1</v>
      </c>
      <c r="L263" s="131">
        <v>15.6</v>
      </c>
      <c r="M263" s="54">
        <f t="shared" si="37"/>
        <v>27.85</v>
      </c>
      <c r="N263" s="36">
        <v>25.5</v>
      </c>
      <c r="O263" s="55">
        <f t="shared" si="38"/>
        <v>15.606887117907993</v>
      </c>
      <c r="P263" s="56">
        <f t="shared" si="39"/>
        <v>30.589498751099665</v>
      </c>
      <c r="Q263" s="132">
        <v>12.360023999999999</v>
      </c>
      <c r="R263" s="11">
        <f t="shared" si="40"/>
        <v>3.3092388356940003</v>
      </c>
      <c r="S263" s="35">
        <f t="shared" si="41"/>
        <v>8.8888427265177512</v>
      </c>
      <c r="AF263" s="34"/>
    </row>
    <row r="264" spans="7:32" ht="18.5" x14ac:dyDescent="0.45">
      <c r="G264" s="59">
        <v>2017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31">
        <v>40.299999999999997</v>
      </c>
      <c r="L264" s="131">
        <v>16.600000000000001</v>
      </c>
      <c r="M264" s="54">
        <f t="shared" si="37"/>
        <v>28.45</v>
      </c>
      <c r="N264" s="36">
        <v>35</v>
      </c>
      <c r="O264" s="55">
        <f t="shared" si="38"/>
        <v>17.029189493337608</v>
      </c>
      <c r="P264" s="56">
        <f t="shared" si="39"/>
        <v>32.287343279368102</v>
      </c>
      <c r="Q264" s="132">
        <v>13.264415999999999</v>
      </c>
      <c r="R264" s="11">
        <f t="shared" si="40"/>
        <v>3.5980557425999993</v>
      </c>
      <c r="S264" s="35">
        <f t="shared" si="41"/>
        <v>8.4731984939841816</v>
      </c>
      <c r="AF264" s="34"/>
    </row>
    <row r="265" spans="7:32" ht="18.5" x14ac:dyDescent="0.45">
      <c r="G265" s="59">
        <v>2017</v>
      </c>
      <c r="H265" s="59">
        <v>9</v>
      </c>
      <c r="I265" s="46">
        <f t="shared" si="42"/>
        <v>19</v>
      </c>
      <c r="J265" s="46">
        <f t="shared" si="42"/>
        <v>262</v>
      </c>
      <c r="K265" s="131">
        <v>39</v>
      </c>
      <c r="L265" s="131">
        <v>15</v>
      </c>
      <c r="M265" s="54">
        <f t="shared" si="37"/>
        <v>27</v>
      </c>
      <c r="N265" s="36">
        <v>31</v>
      </c>
      <c r="O265" s="55">
        <f t="shared" si="38"/>
        <v>15.464145435432822</v>
      </c>
      <c r="P265" s="56">
        <f t="shared" si="39"/>
        <v>29.691159236031019</v>
      </c>
      <c r="Q265" s="132">
        <v>12.121364999999999</v>
      </c>
      <c r="R265" s="11">
        <f t="shared" si="40"/>
        <v>3.1849128964799998</v>
      </c>
      <c r="S265" s="35">
        <f t="shared" si="41"/>
        <v>8.0526322958151653</v>
      </c>
      <c r="AF265" s="34"/>
    </row>
    <row r="266" spans="7:32" ht="18.5" x14ac:dyDescent="0.45">
      <c r="G266" s="59">
        <v>2017</v>
      </c>
      <c r="H266" s="59">
        <v>9</v>
      </c>
      <c r="I266" s="46">
        <f t="shared" si="42"/>
        <v>20</v>
      </c>
      <c r="J266" s="46">
        <f t="shared" si="42"/>
        <v>263</v>
      </c>
      <c r="K266" s="131">
        <v>39.799999999999997</v>
      </c>
      <c r="L266" s="131">
        <v>17.2</v>
      </c>
      <c r="M266" s="54">
        <f t="shared" si="37"/>
        <v>28.5</v>
      </c>
      <c r="N266" s="36">
        <v>28.5</v>
      </c>
      <c r="O266" s="55">
        <f t="shared" si="38"/>
        <v>16.579969457623726</v>
      </c>
      <c r="P266" s="56">
        <f t="shared" si="39"/>
        <v>29.976584779383693</v>
      </c>
      <c r="Q266" s="132">
        <v>12.611243999999999</v>
      </c>
      <c r="R266" s="11">
        <f t="shared" si="40"/>
        <v>3.4245770025779989</v>
      </c>
      <c r="S266" s="35">
        <f t="shared" si="41"/>
        <v>8.5132043685109107</v>
      </c>
      <c r="AF266" s="34"/>
    </row>
    <row r="267" spans="7:32" ht="18.5" x14ac:dyDescent="0.45">
      <c r="G267" s="59">
        <v>2017</v>
      </c>
      <c r="H267" s="59">
        <v>9</v>
      </c>
      <c r="I267" s="46">
        <f t="shared" si="42"/>
        <v>21</v>
      </c>
      <c r="J267" s="46">
        <f t="shared" si="42"/>
        <v>264</v>
      </c>
      <c r="K267" s="131">
        <v>38.5</v>
      </c>
      <c r="L267" s="131">
        <v>21</v>
      </c>
      <c r="M267" s="54">
        <f t="shared" si="37"/>
        <v>29.75</v>
      </c>
      <c r="N267" s="36">
        <v>39</v>
      </c>
      <c r="O267" s="55">
        <f t="shared" si="38"/>
        <v>17.753187709386818</v>
      </c>
      <c r="P267" s="56">
        <f t="shared" si="39"/>
        <v>24.854462793141547</v>
      </c>
      <c r="Q267" s="132">
        <v>11.882705999999999</v>
      </c>
      <c r="R267" s="11">
        <f t="shared" si="40"/>
        <v>3.3138579613094996</v>
      </c>
      <c r="S267" s="35">
        <f t="shared" si="41"/>
        <v>6.4255770014013027</v>
      </c>
      <c r="AF267" s="34"/>
    </row>
    <row r="268" spans="7:32" ht="18.5" x14ac:dyDescent="0.45">
      <c r="G268" s="59">
        <v>2017</v>
      </c>
      <c r="H268" s="59">
        <v>9</v>
      </c>
      <c r="I268" s="46">
        <f t="shared" si="42"/>
        <v>22</v>
      </c>
      <c r="J268" s="46">
        <f t="shared" si="42"/>
        <v>265</v>
      </c>
      <c r="K268" s="131">
        <v>37.1</v>
      </c>
      <c r="L268" s="131">
        <v>15.1</v>
      </c>
      <c r="M268" s="54">
        <f t="shared" si="37"/>
        <v>26.1</v>
      </c>
      <c r="N268" s="36">
        <v>44.5</v>
      </c>
      <c r="O268" s="55">
        <f t="shared" si="38"/>
        <v>15.658014264766313</v>
      </c>
      <c r="P268" s="56">
        <f t="shared" si="39"/>
        <v>27.558105105988712</v>
      </c>
      <c r="Q268" s="132">
        <v>11.750815499999998</v>
      </c>
      <c r="R268" s="11">
        <f t="shared" si="40"/>
        <v>3.0255235946392496</v>
      </c>
      <c r="S268" s="35">
        <f t="shared" si="41"/>
        <v>6.2951521689773644</v>
      </c>
      <c r="AF268" s="34"/>
    </row>
    <row r="269" spans="7:32" ht="18.5" x14ac:dyDescent="0.45">
      <c r="G269" s="59">
        <v>2017</v>
      </c>
      <c r="H269" s="59">
        <v>9</v>
      </c>
      <c r="I269" s="46">
        <f t="shared" si="42"/>
        <v>23</v>
      </c>
      <c r="J269" s="46">
        <f t="shared" si="42"/>
        <v>266</v>
      </c>
      <c r="K269" s="131">
        <v>35.200000000000003</v>
      </c>
      <c r="L269" s="131">
        <v>13.9</v>
      </c>
      <c r="M269" s="54">
        <f t="shared" si="37"/>
        <v>24.55</v>
      </c>
      <c r="N269" s="36">
        <v>50.5</v>
      </c>
      <c r="O269" s="55">
        <f t="shared" si="38"/>
        <v>13.058314211927977</v>
      </c>
      <c r="P269" s="56">
        <f t="shared" si="39"/>
        <v>22.251367417125277</v>
      </c>
      <c r="Q269" s="132">
        <v>9.6426610000000004</v>
      </c>
      <c r="R269" s="11">
        <f t="shared" si="40"/>
        <v>2.39507065649775</v>
      </c>
      <c r="S269" s="35">
        <f t="shared" si="41"/>
        <v>4.6839437857909463</v>
      </c>
      <c r="AF269" s="34"/>
    </row>
    <row r="270" spans="7:32" ht="18.5" x14ac:dyDescent="0.45">
      <c r="G270" s="59">
        <v>2017</v>
      </c>
      <c r="H270" s="59">
        <v>9</v>
      </c>
      <c r="I270" s="46">
        <f t="shared" si="42"/>
        <v>24</v>
      </c>
      <c r="J270" s="46">
        <f t="shared" si="42"/>
        <v>267</v>
      </c>
      <c r="K270" s="131">
        <v>33</v>
      </c>
      <c r="L270" s="131">
        <v>12.4</v>
      </c>
      <c r="M270" s="54">
        <f t="shared" si="37"/>
        <v>22.7</v>
      </c>
      <c r="N270" s="36">
        <v>37.5</v>
      </c>
      <c r="O270" s="55">
        <f t="shared" si="38"/>
        <v>17.149969077230281</v>
      </c>
      <c r="P270" s="56">
        <f t="shared" si="39"/>
        <v>28.263149039275508</v>
      </c>
      <c r="Q270" s="132">
        <v>12.454231499999999</v>
      </c>
      <c r="R270" s="11">
        <f t="shared" si="40"/>
        <v>2.9582847437737492</v>
      </c>
      <c r="S270" s="35">
        <f t="shared" si="41"/>
        <v>6.6773764901947672</v>
      </c>
      <c r="AF270" s="34"/>
    </row>
    <row r="271" spans="7:32" ht="18.5" x14ac:dyDescent="0.45">
      <c r="G271" s="59">
        <v>2017</v>
      </c>
      <c r="H271" s="59">
        <v>9</v>
      </c>
      <c r="I271" s="46">
        <f t="shared" si="42"/>
        <v>25</v>
      </c>
      <c r="J271" s="46">
        <f t="shared" si="42"/>
        <v>268</v>
      </c>
      <c r="K271" s="131">
        <v>34.9</v>
      </c>
      <c r="L271" s="131">
        <v>11.7</v>
      </c>
      <c r="M271" s="54">
        <f t="shared" si="37"/>
        <v>23.299999999999997</v>
      </c>
      <c r="N271" s="36">
        <v>34</v>
      </c>
      <c r="O271" s="55">
        <f t="shared" si="38"/>
        <v>8.2798782875149435</v>
      </c>
      <c r="P271" s="56">
        <f t="shared" si="39"/>
        <v>15.367454101627734</v>
      </c>
      <c r="Q271" s="132">
        <v>6.3809879999999994</v>
      </c>
      <c r="R271" s="11">
        <f t="shared" si="40"/>
        <v>1.5381467288819994</v>
      </c>
      <c r="S271" s="35">
        <f t="shared" si="41"/>
        <v>4.0448289533535666</v>
      </c>
      <c r="AF271" s="34"/>
    </row>
    <row r="272" spans="7:32" ht="18.5" x14ac:dyDescent="0.45">
      <c r="G272" s="59">
        <v>2017</v>
      </c>
      <c r="H272" s="59">
        <v>9</v>
      </c>
      <c r="I272" s="46">
        <f t="shared" si="42"/>
        <v>26</v>
      </c>
      <c r="J272" s="46">
        <f t="shared" si="42"/>
        <v>269</v>
      </c>
      <c r="K272" s="131">
        <v>36.299999999999997</v>
      </c>
      <c r="L272" s="131">
        <v>14.3</v>
      </c>
      <c r="M272" s="54">
        <f t="shared" si="37"/>
        <v>25.299999999999997</v>
      </c>
      <c r="N272" s="36">
        <v>32</v>
      </c>
      <c r="O272" s="55">
        <f t="shared" si="38"/>
        <v>15.964870058303514</v>
      </c>
      <c r="P272" s="56">
        <f t="shared" si="39"/>
        <v>28.098171302614183</v>
      </c>
      <c r="Q272" s="132">
        <v>11.981100499999998</v>
      </c>
      <c r="R272" s="11">
        <f t="shared" si="40"/>
        <v>3.028600556040749</v>
      </c>
      <c r="S272" s="35">
        <f t="shared" si="41"/>
        <v>7.385818086608813</v>
      </c>
      <c r="AF272" s="34"/>
    </row>
    <row r="273" spans="7:32" ht="18.5" x14ac:dyDescent="0.45">
      <c r="G273" s="59">
        <v>2017</v>
      </c>
      <c r="H273" s="59">
        <v>9</v>
      </c>
      <c r="I273" s="46">
        <f t="shared" si="42"/>
        <v>27</v>
      </c>
      <c r="J273" s="46">
        <f t="shared" si="42"/>
        <v>270</v>
      </c>
      <c r="K273" s="131">
        <v>33.6</v>
      </c>
      <c r="L273" s="131">
        <v>15.9</v>
      </c>
      <c r="M273" s="54">
        <f t="shared" si="37"/>
        <v>24.75</v>
      </c>
      <c r="N273" s="36">
        <v>25.5</v>
      </c>
      <c r="O273" s="55">
        <f t="shared" si="38"/>
        <v>12.334429279559565</v>
      </c>
      <c r="P273" s="56">
        <f t="shared" si="39"/>
        <v>17.465551859856348</v>
      </c>
      <c r="Q273" s="132">
        <v>8.3028209999999998</v>
      </c>
      <c r="R273" s="11">
        <f t="shared" si="40"/>
        <v>2.0720167217707495</v>
      </c>
      <c r="S273" s="35">
        <f t="shared" si="41"/>
        <v>5.0956971501989834</v>
      </c>
      <c r="AF273" s="34"/>
    </row>
    <row r="274" spans="7:32" ht="18.5" x14ac:dyDescent="0.45">
      <c r="G274" s="59">
        <v>2017</v>
      </c>
      <c r="H274" s="59">
        <v>9</v>
      </c>
      <c r="I274" s="46">
        <f t="shared" si="42"/>
        <v>28</v>
      </c>
      <c r="J274" s="46">
        <f t="shared" si="42"/>
        <v>271</v>
      </c>
      <c r="K274" s="131">
        <v>32.299999999999997</v>
      </c>
      <c r="L274" s="131">
        <v>13</v>
      </c>
      <c r="M274" s="54">
        <f t="shared" si="37"/>
        <v>22.65</v>
      </c>
      <c r="N274" s="36">
        <v>30</v>
      </c>
      <c r="O274" s="55">
        <f t="shared" si="38"/>
        <v>3.1093873453799761</v>
      </c>
      <c r="P274" s="56">
        <f t="shared" si="39"/>
        <v>4.8008940612666828</v>
      </c>
      <c r="Q274" s="132">
        <v>2.1856140000000002</v>
      </c>
      <c r="R274" s="11">
        <f t="shared" si="40"/>
        <v>0.51851342614950002</v>
      </c>
      <c r="S274" s="35">
        <f t="shared" si="41"/>
        <v>1.6522850080085603</v>
      </c>
      <c r="AF274" s="34"/>
    </row>
    <row r="275" spans="7:32" ht="18.5" x14ac:dyDescent="0.45">
      <c r="G275" s="59">
        <v>2017</v>
      </c>
      <c r="H275" s="59">
        <v>9</v>
      </c>
      <c r="I275" s="46">
        <f t="shared" si="42"/>
        <v>29</v>
      </c>
      <c r="J275" s="46">
        <f t="shared" si="42"/>
        <v>272</v>
      </c>
      <c r="K275" s="131">
        <v>32.700000000000003</v>
      </c>
      <c r="L275" s="131">
        <v>13.1</v>
      </c>
      <c r="M275" s="54">
        <f t="shared" si="37"/>
        <v>22.900000000000002</v>
      </c>
      <c r="N275" s="36">
        <v>44</v>
      </c>
      <c r="O275" s="55">
        <f t="shared" si="38"/>
        <v>14.735918844585106</v>
      </c>
      <c r="P275" s="56">
        <f t="shared" si="39"/>
        <v>23.105920748309448</v>
      </c>
      <c r="Q275" s="132">
        <v>10.438191</v>
      </c>
      <c r="R275" s="11">
        <f t="shared" si="40"/>
        <v>2.4916536017505</v>
      </c>
      <c r="S275" s="35">
        <f t="shared" si="41"/>
        <v>5.1239366550361494</v>
      </c>
      <c r="AF275" s="34"/>
    </row>
    <row r="276" spans="7:32" ht="18.5" x14ac:dyDescent="0.45">
      <c r="G276" s="59">
        <v>2017</v>
      </c>
      <c r="H276" s="60">
        <v>9</v>
      </c>
      <c r="I276" s="60">
        <f t="shared" si="42"/>
        <v>30</v>
      </c>
      <c r="J276" s="46">
        <f t="shared" si="42"/>
        <v>273</v>
      </c>
      <c r="K276" s="131">
        <v>31.5</v>
      </c>
      <c r="L276" s="131">
        <v>13.1</v>
      </c>
      <c r="M276" s="54">
        <f t="shared" si="37"/>
        <v>22.3</v>
      </c>
      <c r="N276" s="36">
        <v>51.5</v>
      </c>
      <c r="O276" s="55">
        <f t="shared" si="38"/>
        <v>9.8830065062586776</v>
      </c>
      <c r="P276" s="56">
        <f t="shared" si="39"/>
        <v>14.547785577212773</v>
      </c>
      <c r="Q276" s="132">
        <v>6.78294</v>
      </c>
      <c r="R276" s="49">
        <f t="shared" si="40"/>
        <v>1.5952559183100001</v>
      </c>
      <c r="S276" s="48">
        <f t="shared" si="41"/>
        <v>3.0835659971922769</v>
      </c>
      <c r="AF276" s="34"/>
    </row>
    <row r="277" spans="7:32" ht="18.5" x14ac:dyDescent="0.45">
      <c r="G277" s="59">
        <v>2017</v>
      </c>
      <c r="H277" s="59">
        <v>10</v>
      </c>
      <c r="I277" s="46">
        <v>1</v>
      </c>
      <c r="J277" s="46">
        <f t="shared" si="42"/>
        <v>274</v>
      </c>
      <c r="K277" s="131">
        <v>31</v>
      </c>
      <c r="L277" s="131">
        <v>13</v>
      </c>
      <c r="M277" s="54">
        <f t="shared" si="37"/>
        <v>22</v>
      </c>
      <c r="N277" s="36">
        <v>31.5</v>
      </c>
      <c r="O277" s="55">
        <f t="shared" si="38"/>
        <v>15.487932185606864</v>
      </c>
      <c r="P277" s="56">
        <f t="shared" si="39"/>
        <v>22.302622347273882</v>
      </c>
      <c r="Q277" s="132">
        <v>10.513556999999999</v>
      </c>
      <c r="R277" s="11">
        <f t="shared" si="40"/>
        <v>2.4541480698389995</v>
      </c>
      <c r="S277" s="35">
        <f t="shared" si="41"/>
        <v>5.6844228070054426</v>
      </c>
      <c r="AF277" s="34"/>
    </row>
    <row r="278" spans="7:32" ht="18.5" x14ac:dyDescent="0.45">
      <c r="G278" s="59">
        <v>2017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31">
        <v>29.3</v>
      </c>
      <c r="L278" s="131">
        <v>17.100000000000001</v>
      </c>
      <c r="M278" s="54">
        <f t="shared" si="37"/>
        <v>23.200000000000003</v>
      </c>
      <c r="N278" s="36">
        <v>30.5</v>
      </c>
      <c r="O278" s="55">
        <f t="shared" si="38"/>
        <v>24.746377664767078</v>
      </c>
      <c r="P278" s="56">
        <f t="shared" si="39"/>
        <v>24.152464600812667</v>
      </c>
      <c r="Q278" s="132">
        <v>13.829661</v>
      </c>
      <c r="R278" s="11">
        <f t="shared" si="40"/>
        <v>3.3255494323649994</v>
      </c>
      <c r="S278" s="35">
        <f t="shared" si="41"/>
        <v>6.3170735168696703</v>
      </c>
      <c r="AF278" s="34"/>
    </row>
    <row r="279" spans="7:32" ht="18.5" x14ac:dyDescent="0.45">
      <c r="G279" s="59">
        <v>2017</v>
      </c>
      <c r="H279" s="59">
        <v>10</v>
      </c>
      <c r="I279" s="46">
        <f t="shared" si="43"/>
        <v>3</v>
      </c>
      <c r="J279" s="46">
        <f t="shared" si="42"/>
        <v>276</v>
      </c>
      <c r="K279" s="131">
        <v>27.8</v>
      </c>
      <c r="L279" s="131">
        <v>9.9</v>
      </c>
      <c r="M279" s="54">
        <f t="shared" si="37"/>
        <v>18.850000000000001</v>
      </c>
      <c r="N279" s="36">
        <v>33.5</v>
      </c>
      <c r="O279" s="55">
        <f t="shared" si="38"/>
        <v>18.679420797249183</v>
      </c>
      <c r="P279" s="56">
        <f t="shared" si="39"/>
        <v>26.748930581660829</v>
      </c>
      <c r="Q279" s="132">
        <v>12.644739999999999</v>
      </c>
      <c r="R279" s="11">
        <f t="shared" si="40"/>
        <v>2.7180153136650005</v>
      </c>
      <c r="S279" s="35">
        <f t="shared" si="41"/>
        <v>6.1519329642816558</v>
      </c>
      <c r="AF279" s="34"/>
    </row>
    <row r="280" spans="7:32" ht="18.5" x14ac:dyDescent="0.45">
      <c r="G280" s="59">
        <v>2017</v>
      </c>
      <c r="H280" s="59">
        <v>10</v>
      </c>
      <c r="I280" s="46">
        <f t="shared" si="43"/>
        <v>4</v>
      </c>
      <c r="J280" s="46">
        <f t="shared" si="43"/>
        <v>277</v>
      </c>
      <c r="K280" s="131">
        <v>25.7</v>
      </c>
      <c r="L280" s="131">
        <v>6.8</v>
      </c>
      <c r="M280" s="54">
        <f t="shared" si="37"/>
        <v>16.25</v>
      </c>
      <c r="N280" s="36">
        <v>30.5</v>
      </c>
      <c r="O280" s="55">
        <f t="shared" si="38"/>
        <v>18.807566459940897</v>
      </c>
      <c r="P280" s="56">
        <f t="shared" si="39"/>
        <v>28.437040487430636</v>
      </c>
      <c r="Q280" s="132">
        <v>13.082281499999999</v>
      </c>
      <c r="R280" s="11">
        <f t="shared" si="40"/>
        <v>2.6125741329648737</v>
      </c>
      <c r="S280" s="35">
        <f t="shared" si="41"/>
        <v>6.29179748469081</v>
      </c>
      <c r="AF280" s="34"/>
    </row>
    <row r="281" spans="7:32" ht="18.5" x14ac:dyDescent="0.45">
      <c r="G281" s="59">
        <v>2017</v>
      </c>
      <c r="H281" s="59">
        <v>10</v>
      </c>
      <c r="I281" s="46">
        <f t="shared" si="43"/>
        <v>5</v>
      </c>
      <c r="J281" s="46">
        <f t="shared" si="43"/>
        <v>278</v>
      </c>
      <c r="K281" s="131">
        <v>26.9</v>
      </c>
      <c r="L281" s="131">
        <v>7</v>
      </c>
      <c r="M281" s="54">
        <f t="shared" si="37"/>
        <v>16.95</v>
      </c>
      <c r="N281" s="36">
        <v>31</v>
      </c>
      <c r="O281" s="55">
        <f t="shared" si="38"/>
        <v>15.099584004854854</v>
      </c>
      <c r="P281" s="56">
        <f t="shared" si="39"/>
        <v>24.038537735728926</v>
      </c>
      <c r="Q281" s="132">
        <v>10.777337999999999</v>
      </c>
      <c r="R281" s="11">
        <f t="shared" si="40"/>
        <v>2.1965157861074993</v>
      </c>
      <c r="S281" s="35">
        <f t="shared" si="41"/>
        <v>5.4634579639537222</v>
      </c>
      <c r="AF281" s="34"/>
    </row>
    <row r="282" spans="7:32" ht="18.5" x14ac:dyDescent="0.45">
      <c r="G282" s="59">
        <v>2017</v>
      </c>
      <c r="H282" s="59">
        <v>10</v>
      </c>
      <c r="I282" s="46">
        <f t="shared" si="43"/>
        <v>6</v>
      </c>
      <c r="J282" s="46">
        <f t="shared" si="43"/>
        <v>279</v>
      </c>
      <c r="K282" s="131">
        <v>27.2</v>
      </c>
      <c r="L282" s="131">
        <v>5.8</v>
      </c>
      <c r="M282" s="54">
        <f t="shared" si="37"/>
        <v>16.5</v>
      </c>
      <c r="N282" s="36">
        <v>29.5</v>
      </c>
      <c r="O282" s="55">
        <f t="shared" si="38"/>
        <v>14.266622631162823</v>
      </c>
      <c r="P282" s="56">
        <f t="shared" si="39"/>
        <v>24.424457944550753</v>
      </c>
      <c r="Q282" s="132">
        <v>10.559613999999998</v>
      </c>
      <c r="R282" s="11">
        <f t="shared" si="40"/>
        <v>2.1242722685729993</v>
      </c>
      <c r="S282" s="35">
        <f t="shared" si="41"/>
        <v>5.5663226489646842</v>
      </c>
      <c r="AF282" s="34"/>
    </row>
    <row r="283" spans="7:32" ht="18.5" x14ac:dyDescent="0.45">
      <c r="G283" s="59">
        <v>2017</v>
      </c>
      <c r="H283" s="59">
        <v>10</v>
      </c>
      <c r="I283" s="46">
        <f t="shared" si="43"/>
        <v>7</v>
      </c>
      <c r="J283" s="46">
        <f t="shared" si="43"/>
        <v>280</v>
      </c>
      <c r="K283" s="131">
        <v>27.8</v>
      </c>
      <c r="L283" s="131">
        <v>6.7</v>
      </c>
      <c r="M283" s="54">
        <f t="shared" si="37"/>
        <v>17.25</v>
      </c>
      <c r="N283" s="36">
        <v>28</v>
      </c>
      <c r="O283" s="55">
        <f t="shared" si="38"/>
        <v>14.732290404630168</v>
      </c>
      <c r="P283" s="56">
        <f t="shared" si="39"/>
        <v>24.868106203015728</v>
      </c>
      <c r="Q283" s="132">
        <v>10.827582</v>
      </c>
      <c r="R283" s="11">
        <f t="shared" si="40"/>
        <v>2.2258070834714996</v>
      </c>
      <c r="S283" s="35">
        <f t="shared" si="41"/>
        <v>5.8748967923356128</v>
      </c>
      <c r="AF283" s="34"/>
    </row>
    <row r="284" spans="7:32" ht="18.5" x14ac:dyDescent="0.45">
      <c r="G284" s="59">
        <v>2017</v>
      </c>
      <c r="H284" s="59">
        <v>10</v>
      </c>
      <c r="I284" s="46">
        <f t="shared" si="43"/>
        <v>8</v>
      </c>
      <c r="J284" s="46">
        <f t="shared" si="43"/>
        <v>281</v>
      </c>
      <c r="K284" s="131">
        <v>29.1</v>
      </c>
      <c r="L284" s="131">
        <v>6.3</v>
      </c>
      <c r="M284" s="54">
        <f t="shared" si="37"/>
        <v>17.7</v>
      </c>
      <c r="N284" s="36">
        <v>28</v>
      </c>
      <c r="O284" s="55">
        <f t="shared" si="38"/>
        <v>13.185942504767793</v>
      </c>
      <c r="P284" s="56">
        <f t="shared" si="39"/>
        <v>24.051159128696455</v>
      </c>
      <c r="Q284" s="132">
        <v>10.073922</v>
      </c>
      <c r="R284" s="11">
        <f t="shared" si="40"/>
        <v>2.097466114815</v>
      </c>
      <c r="S284" s="35">
        <f t="shared" si="41"/>
        <v>5.7650335049377386</v>
      </c>
      <c r="AF284" s="34"/>
    </row>
    <row r="285" spans="7:32" ht="18.5" x14ac:dyDescent="0.45">
      <c r="G285" s="59">
        <v>2017</v>
      </c>
      <c r="H285" s="59">
        <v>10</v>
      </c>
      <c r="I285" s="46">
        <f t="shared" si="43"/>
        <v>9</v>
      </c>
      <c r="J285" s="46">
        <f t="shared" si="43"/>
        <v>282</v>
      </c>
      <c r="K285" s="131">
        <v>28.4</v>
      </c>
      <c r="L285" s="131">
        <v>10</v>
      </c>
      <c r="M285" s="54">
        <f t="shared" si="37"/>
        <v>19.2</v>
      </c>
      <c r="N285" s="36">
        <v>29</v>
      </c>
      <c r="O285" s="55">
        <f t="shared" si="38"/>
        <v>19.65620182911448</v>
      </c>
      <c r="P285" s="56">
        <f t="shared" si="39"/>
        <v>28.933929092456513</v>
      </c>
      <c r="Q285" s="132">
        <v>13.490513999999999</v>
      </c>
      <c r="R285" s="11">
        <f t="shared" si="40"/>
        <v>2.9275089905699994</v>
      </c>
      <c r="S285" s="35">
        <f t="shared" si="41"/>
        <v>7.0190278873038459</v>
      </c>
      <c r="AF285" s="34"/>
    </row>
    <row r="286" spans="7:32" ht="18.5" x14ac:dyDescent="0.45">
      <c r="G286" s="59">
        <v>2017</v>
      </c>
      <c r="H286" s="59">
        <v>10</v>
      </c>
      <c r="I286" s="46">
        <f t="shared" si="43"/>
        <v>10</v>
      </c>
      <c r="J286" s="46">
        <f t="shared" si="43"/>
        <v>283</v>
      </c>
      <c r="K286" s="131">
        <v>28.1</v>
      </c>
      <c r="L286" s="131">
        <v>13.2</v>
      </c>
      <c r="M286" s="54">
        <f t="shared" si="37"/>
        <v>20.65</v>
      </c>
      <c r="N286" s="36">
        <v>28.5</v>
      </c>
      <c r="O286" s="55">
        <f t="shared" si="38"/>
        <v>16.602696505811203</v>
      </c>
      <c r="P286" s="56">
        <f t="shared" si="39"/>
        <v>19.790414234926956</v>
      </c>
      <c r="Q286" s="132">
        <v>10.253962999999999</v>
      </c>
      <c r="R286" s="11">
        <f t="shared" si="40"/>
        <v>2.3123635056577498</v>
      </c>
      <c r="S286" s="35">
        <f t="shared" si="41"/>
        <v>5.1357137498805727</v>
      </c>
      <c r="AF286" s="34"/>
    </row>
    <row r="287" spans="7:32" ht="18.5" x14ac:dyDescent="0.45">
      <c r="G287" s="59">
        <v>2017</v>
      </c>
      <c r="H287" s="59">
        <v>10</v>
      </c>
      <c r="I287" s="46">
        <f t="shared" si="43"/>
        <v>11</v>
      </c>
      <c r="J287" s="46">
        <f t="shared" si="43"/>
        <v>284</v>
      </c>
      <c r="K287" s="131">
        <v>27.3</v>
      </c>
      <c r="L287" s="131">
        <v>10.199999999999999</v>
      </c>
      <c r="M287" s="54">
        <f t="shared" si="37"/>
        <v>18.75</v>
      </c>
      <c r="N287" s="36">
        <v>29.5</v>
      </c>
      <c r="O287" s="55">
        <f t="shared" si="38"/>
        <v>14.6752555173113</v>
      </c>
      <c r="P287" s="56">
        <f t="shared" si="39"/>
        <v>20.075749547681859</v>
      </c>
      <c r="Q287" s="132">
        <v>9.7096529999999994</v>
      </c>
      <c r="R287" s="11">
        <f t="shared" si="40"/>
        <v>2.0814170475847495</v>
      </c>
      <c r="S287" s="35">
        <f t="shared" si="41"/>
        <v>4.9353976473032901</v>
      </c>
      <c r="AF287" s="34"/>
    </row>
    <row r="288" spans="7:32" ht="18.5" x14ac:dyDescent="0.45">
      <c r="G288" s="59">
        <v>2017</v>
      </c>
      <c r="H288" s="59">
        <v>10</v>
      </c>
      <c r="I288" s="46">
        <f t="shared" si="43"/>
        <v>12</v>
      </c>
      <c r="J288" s="46">
        <f t="shared" si="43"/>
        <v>285</v>
      </c>
      <c r="K288" s="131">
        <v>26.2</v>
      </c>
      <c r="L288" s="131">
        <v>8</v>
      </c>
      <c r="M288" s="54">
        <f t="shared" si="37"/>
        <v>17.100000000000001</v>
      </c>
      <c r="N288" s="36">
        <v>26.5</v>
      </c>
      <c r="O288" s="55">
        <f t="shared" si="38"/>
        <v>11.188506492855035</v>
      </c>
      <c r="P288" s="56">
        <f t="shared" si="39"/>
        <v>16.29046545359693</v>
      </c>
      <c r="Q288" s="132">
        <v>7.6370879999999994</v>
      </c>
      <c r="R288" s="11">
        <f t="shared" si="40"/>
        <v>1.5632240870879999</v>
      </c>
      <c r="S288" s="35">
        <f t="shared" si="41"/>
        <v>4.0543650329549932</v>
      </c>
      <c r="AF288" s="34"/>
    </row>
    <row r="289" spans="7:32" ht="18.5" x14ac:dyDescent="0.45">
      <c r="G289" s="59">
        <v>2017</v>
      </c>
      <c r="H289" s="59">
        <v>10</v>
      </c>
      <c r="I289" s="46">
        <f t="shared" si="43"/>
        <v>13</v>
      </c>
      <c r="J289" s="46">
        <f t="shared" si="43"/>
        <v>286</v>
      </c>
      <c r="K289" s="131">
        <v>26.6</v>
      </c>
      <c r="L289" s="131">
        <v>7.3</v>
      </c>
      <c r="M289" s="54">
        <f t="shared" si="37"/>
        <v>16.95</v>
      </c>
      <c r="N289" s="36">
        <v>30</v>
      </c>
      <c r="O289" s="55">
        <f t="shared" si="38"/>
        <v>16.672749386434003</v>
      </c>
      <c r="P289" s="56">
        <f t="shared" si="39"/>
        <v>25.742725052654102</v>
      </c>
      <c r="Q289" s="132">
        <v>11.719412999999998</v>
      </c>
      <c r="R289" s="11">
        <f t="shared" si="40"/>
        <v>2.3885189142637495</v>
      </c>
      <c r="S289" s="35">
        <f t="shared" si="41"/>
        <v>5.8851933114354509</v>
      </c>
      <c r="AF289" s="34"/>
    </row>
    <row r="290" spans="7:32" ht="18.5" x14ac:dyDescent="0.45">
      <c r="G290" s="59">
        <v>2017</v>
      </c>
      <c r="H290" s="59">
        <v>10</v>
      </c>
      <c r="I290" s="46">
        <f t="shared" si="43"/>
        <v>14</v>
      </c>
      <c r="J290" s="46">
        <f t="shared" si="43"/>
        <v>287</v>
      </c>
      <c r="K290" s="131">
        <v>27.4</v>
      </c>
      <c r="L290" s="131">
        <v>5.0999999999999996</v>
      </c>
      <c r="M290" s="54">
        <f t="shared" si="37"/>
        <v>16.25</v>
      </c>
      <c r="N290" s="36">
        <v>36</v>
      </c>
      <c r="O290" s="55">
        <f t="shared" si="38"/>
        <v>14.286092564101041</v>
      </c>
      <c r="P290" s="56">
        <f t="shared" si="39"/>
        <v>25.486389134356255</v>
      </c>
      <c r="Q290" s="132">
        <v>10.794086</v>
      </c>
      <c r="R290" s="11">
        <f t="shared" si="40"/>
        <v>2.1556140549794995</v>
      </c>
      <c r="S290" s="35">
        <f t="shared" si="41"/>
        <v>5.3343767141498741</v>
      </c>
      <c r="AF290" s="34"/>
    </row>
    <row r="291" spans="7:32" ht="18.5" x14ac:dyDescent="0.45">
      <c r="G291" s="59">
        <v>2017</v>
      </c>
      <c r="H291" s="59">
        <v>10</v>
      </c>
      <c r="I291" s="46">
        <f t="shared" si="43"/>
        <v>15</v>
      </c>
      <c r="J291" s="46">
        <f t="shared" si="43"/>
        <v>288</v>
      </c>
      <c r="K291" s="131">
        <v>27.1</v>
      </c>
      <c r="L291" s="131">
        <v>6.9</v>
      </c>
      <c r="M291" s="54">
        <f t="shared" si="37"/>
        <v>17</v>
      </c>
      <c r="N291" s="36">
        <v>62</v>
      </c>
      <c r="O291" s="55">
        <f t="shared" si="38"/>
        <v>9.7293481312687806</v>
      </c>
      <c r="P291" s="56">
        <f t="shared" si="39"/>
        <v>15.722626580130353</v>
      </c>
      <c r="Q291" s="132">
        <v>6.9964769999999996</v>
      </c>
      <c r="R291" s="11">
        <f t="shared" si="40"/>
        <v>1.4279949486539996</v>
      </c>
      <c r="S291" s="35">
        <f t="shared" si="41"/>
        <v>2.9335169399152177</v>
      </c>
      <c r="AF291" s="34"/>
    </row>
    <row r="292" spans="7:32" ht="18.5" x14ac:dyDescent="0.45">
      <c r="G292" s="59">
        <v>2017</v>
      </c>
      <c r="H292" s="59">
        <v>10</v>
      </c>
      <c r="I292" s="46">
        <f t="shared" si="43"/>
        <v>16</v>
      </c>
      <c r="J292" s="46">
        <f t="shared" si="43"/>
        <v>289</v>
      </c>
      <c r="K292" s="131">
        <v>25.9</v>
      </c>
      <c r="L292" s="131">
        <v>4.5</v>
      </c>
      <c r="M292" s="54">
        <f t="shared" si="37"/>
        <v>15.2</v>
      </c>
      <c r="N292" s="36">
        <v>76</v>
      </c>
      <c r="O292" s="55">
        <f t="shared" si="38"/>
        <v>5.6455548714910782</v>
      </c>
      <c r="P292" s="56">
        <f t="shared" si="39"/>
        <v>9.6651899399927252</v>
      </c>
      <c r="Q292" s="132">
        <v>4.1786259999999995</v>
      </c>
      <c r="R292" s="11">
        <f t="shared" si="40"/>
        <v>0.8087521691699997</v>
      </c>
      <c r="S292" s="35">
        <f t="shared" si="41"/>
        <v>1.834121026398865</v>
      </c>
      <c r="AF292" s="34"/>
    </row>
    <row r="293" spans="7:32" ht="18.5" x14ac:dyDescent="0.45">
      <c r="G293" s="59">
        <v>2017</v>
      </c>
      <c r="H293" s="59">
        <v>10</v>
      </c>
      <c r="I293" s="46">
        <f t="shared" si="43"/>
        <v>17</v>
      </c>
      <c r="J293" s="46">
        <f t="shared" si="43"/>
        <v>290</v>
      </c>
      <c r="K293" s="131">
        <v>23.7</v>
      </c>
      <c r="L293" s="131">
        <v>3.8</v>
      </c>
      <c r="M293" s="54">
        <f t="shared" si="37"/>
        <v>13.75</v>
      </c>
      <c r="N293" s="36">
        <v>62.5</v>
      </c>
      <c r="O293" s="55">
        <f t="shared" si="38"/>
        <v>7.4442005058899827</v>
      </c>
      <c r="P293" s="56">
        <f t="shared" si="39"/>
        <v>11.851167205376852</v>
      </c>
      <c r="Q293" s="132">
        <v>5.3133030000000003</v>
      </c>
      <c r="R293" s="11">
        <f t="shared" si="40"/>
        <v>0.9831775720972501</v>
      </c>
      <c r="S293" s="35">
        <f t="shared" si="41"/>
        <v>2.0669295726232635</v>
      </c>
      <c r="AF293" s="34"/>
    </row>
    <row r="294" spans="7:32" ht="18.5" x14ac:dyDescent="0.45">
      <c r="G294" s="59">
        <v>2017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31">
        <v>26.5</v>
      </c>
      <c r="L294" s="131">
        <v>4.5999999999999996</v>
      </c>
      <c r="M294" s="54">
        <f t="shared" si="37"/>
        <v>15.55</v>
      </c>
      <c r="N294" s="36">
        <v>77.5</v>
      </c>
      <c r="O294" s="55">
        <f t="shared" si="38"/>
        <v>14.846546615622836</v>
      </c>
      <c r="P294" s="56">
        <f t="shared" si="39"/>
        <v>26.011149670571211</v>
      </c>
      <c r="Q294" s="132">
        <v>11.116484999999999</v>
      </c>
      <c r="R294" s="11">
        <f t="shared" si="40"/>
        <v>2.1743594539087501</v>
      </c>
      <c r="S294" s="35">
        <f t="shared" si="41"/>
        <v>4.4340946640585441</v>
      </c>
      <c r="AF294" s="34"/>
    </row>
    <row r="295" spans="7:32" ht="18.5" x14ac:dyDescent="0.45">
      <c r="G295" s="59">
        <v>2017</v>
      </c>
      <c r="H295" s="59">
        <v>10</v>
      </c>
      <c r="I295" s="46">
        <f t="shared" si="44"/>
        <v>19</v>
      </c>
      <c r="J295" s="46">
        <f t="shared" si="44"/>
        <v>292</v>
      </c>
      <c r="K295" s="131">
        <v>26.2</v>
      </c>
      <c r="L295" s="131">
        <v>4.9000000000000004</v>
      </c>
      <c r="M295" s="54">
        <f t="shared" si="37"/>
        <v>15.55</v>
      </c>
      <c r="N295" s="36">
        <v>92.5</v>
      </c>
      <c r="O295" s="55">
        <f t="shared" si="38"/>
        <v>16.531270119355632</v>
      </c>
      <c r="P295" s="56">
        <f t="shared" si="39"/>
        <v>28.169284283381995</v>
      </c>
      <c r="Q295" s="132">
        <v>12.207198500000001</v>
      </c>
      <c r="R295" s="11">
        <f t="shared" si="40"/>
        <v>2.387700560403375</v>
      </c>
      <c r="S295" s="35">
        <f t="shared" si="41"/>
        <v>4.7746278195758727</v>
      </c>
      <c r="AF295" s="34"/>
    </row>
    <row r="296" spans="7:32" ht="18.5" x14ac:dyDescent="0.45">
      <c r="G296" s="59">
        <v>2017</v>
      </c>
      <c r="H296" s="59">
        <v>10</v>
      </c>
      <c r="I296" s="46">
        <f t="shared" si="44"/>
        <v>20</v>
      </c>
      <c r="J296" s="46">
        <f t="shared" si="44"/>
        <v>293</v>
      </c>
      <c r="K296" s="131">
        <v>27</v>
      </c>
      <c r="L296" s="131">
        <v>4.2</v>
      </c>
      <c r="M296" s="54">
        <f t="shared" si="37"/>
        <v>15.6</v>
      </c>
      <c r="N296" s="36">
        <v>28</v>
      </c>
      <c r="O296" s="55">
        <f t="shared" si="38"/>
        <v>12.911920424452585</v>
      </c>
      <c r="P296" s="56">
        <f t="shared" si="39"/>
        <v>23.551342854201515</v>
      </c>
      <c r="Q296" s="132">
        <v>9.864571999999999</v>
      </c>
      <c r="R296" s="11">
        <f t="shared" si="40"/>
        <v>1.9323808736519996</v>
      </c>
      <c r="S296" s="35">
        <f t="shared" si="41"/>
        <v>5.3259295667359963</v>
      </c>
      <c r="AF296" s="34"/>
    </row>
    <row r="297" spans="7:32" ht="18.5" x14ac:dyDescent="0.45">
      <c r="G297" s="59">
        <v>2017</v>
      </c>
      <c r="H297" s="59">
        <v>10</v>
      </c>
      <c r="I297" s="46">
        <f t="shared" si="44"/>
        <v>21</v>
      </c>
      <c r="J297" s="46">
        <f t="shared" si="44"/>
        <v>294</v>
      </c>
      <c r="K297" s="131">
        <v>26.3</v>
      </c>
      <c r="L297" s="131">
        <v>4.3</v>
      </c>
      <c r="M297" s="54">
        <f t="shared" si="37"/>
        <v>15.3</v>
      </c>
      <c r="N297" s="36">
        <v>38</v>
      </c>
      <c r="O297" s="55">
        <f t="shared" si="38"/>
        <v>12.268652545241805</v>
      </c>
      <c r="P297" s="56">
        <f t="shared" si="39"/>
        <v>21.592828479625577</v>
      </c>
      <c r="Q297" s="132">
        <v>9.2072129999999994</v>
      </c>
      <c r="R297" s="11">
        <f t="shared" si="40"/>
        <v>1.7874100705095</v>
      </c>
      <c r="S297" s="35">
        <f t="shared" si="41"/>
        <v>4.3427004947038466</v>
      </c>
      <c r="AF297" s="34"/>
    </row>
    <row r="298" spans="7:32" ht="18.5" x14ac:dyDescent="0.45">
      <c r="G298" s="59">
        <v>2017</v>
      </c>
      <c r="H298" s="59">
        <v>10</v>
      </c>
      <c r="I298" s="46">
        <f t="shared" si="44"/>
        <v>22</v>
      </c>
      <c r="J298" s="46">
        <f t="shared" si="44"/>
        <v>295</v>
      </c>
      <c r="K298" s="131">
        <v>27.2</v>
      </c>
      <c r="L298" s="131">
        <v>3.9</v>
      </c>
      <c r="M298" s="54">
        <f t="shared" si="37"/>
        <v>15.549999999999999</v>
      </c>
      <c r="N298" s="36">
        <v>55.5</v>
      </c>
      <c r="O298" s="55">
        <f t="shared" si="38"/>
        <v>11.108284038653808</v>
      </c>
      <c r="P298" s="56">
        <f t="shared" si="39"/>
        <v>20.705841448050698</v>
      </c>
      <c r="Q298" s="132">
        <v>8.5791629999999994</v>
      </c>
      <c r="R298" s="11">
        <f t="shared" si="40"/>
        <v>1.6780649796832499</v>
      </c>
      <c r="S298" s="35">
        <f t="shared" si="41"/>
        <v>3.5969673878994559</v>
      </c>
      <c r="AF298" s="34"/>
    </row>
    <row r="299" spans="7:32" ht="18.5" x14ac:dyDescent="0.45">
      <c r="G299" s="59">
        <v>2017</v>
      </c>
      <c r="H299" s="59">
        <v>10</v>
      </c>
      <c r="I299" s="46">
        <f t="shared" si="44"/>
        <v>23</v>
      </c>
      <c r="J299" s="46">
        <f t="shared" si="44"/>
        <v>296</v>
      </c>
      <c r="K299" s="131">
        <v>26.9</v>
      </c>
      <c r="L299" s="131">
        <v>4.5</v>
      </c>
      <c r="M299" s="54">
        <f t="shared" si="37"/>
        <v>15.7</v>
      </c>
      <c r="N299" s="36">
        <v>55.5</v>
      </c>
      <c r="O299" s="55">
        <f t="shared" si="38"/>
        <v>11.508941546183257</v>
      </c>
      <c r="P299" s="56">
        <f t="shared" si="39"/>
        <v>20.624023250760395</v>
      </c>
      <c r="Q299" s="132">
        <v>8.7152405000000002</v>
      </c>
      <c r="R299" s="11">
        <f t="shared" si="40"/>
        <v>1.7123486653387499</v>
      </c>
      <c r="S299" s="35">
        <f t="shared" si="41"/>
        <v>3.6009495492329262</v>
      </c>
      <c r="AF299" s="34"/>
    </row>
    <row r="300" spans="7:32" ht="18.5" x14ac:dyDescent="0.45">
      <c r="G300" s="59">
        <v>2017</v>
      </c>
      <c r="H300" s="59">
        <v>10</v>
      </c>
      <c r="I300" s="46">
        <f t="shared" si="44"/>
        <v>24</v>
      </c>
      <c r="J300" s="46">
        <f t="shared" si="44"/>
        <v>297</v>
      </c>
      <c r="K300" s="131">
        <v>27.6</v>
      </c>
      <c r="L300" s="131">
        <v>8</v>
      </c>
      <c r="M300" s="54">
        <f t="shared" si="37"/>
        <v>17.8</v>
      </c>
      <c r="N300" s="36">
        <v>51.5</v>
      </c>
      <c r="O300" s="55">
        <f t="shared" si="38"/>
        <v>10.178600982902346</v>
      </c>
      <c r="P300" s="56">
        <f t="shared" si="39"/>
        <v>15.960046341190878</v>
      </c>
      <c r="Q300" s="132">
        <v>7.2100139999999993</v>
      </c>
      <c r="R300" s="11">
        <f t="shared" si="40"/>
        <v>1.5054076631159996</v>
      </c>
      <c r="S300" s="35">
        <f t="shared" si="41"/>
        <v>3.0365901131308313</v>
      </c>
      <c r="AF300" s="34"/>
    </row>
    <row r="301" spans="7:32" ht="18.5" x14ac:dyDescent="0.45">
      <c r="G301" s="59">
        <v>2017</v>
      </c>
      <c r="H301" s="59">
        <v>10</v>
      </c>
      <c r="I301" s="46">
        <f t="shared" si="44"/>
        <v>25</v>
      </c>
      <c r="J301" s="46">
        <f t="shared" si="44"/>
        <v>298</v>
      </c>
      <c r="K301" s="131">
        <v>29.2</v>
      </c>
      <c r="L301" s="131">
        <v>11.9</v>
      </c>
      <c r="M301" s="54">
        <f t="shared" si="37"/>
        <v>20.55</v>
      </c>
      <c r="N301" s="36">
        <v>56</v>
      </c>
      <c r="O301" s="55">
        <f t="shared" si="38"/>
        <v>13.042451450332059</v>
      </c>
      <c r="P301" s="56">
        <f t="shared" si="39"/>
        <v>18.05075280725957</v>
      </c>
      <c r="Q301" s="132">
        <v>8.6796509999999998</v>
      </c>
      <c r="R301" s="11">
        <f t="shared" si="40"/>
        <v>1.9522509719602497</v>
      </c>
      <c r="S301" s="35">
        <f t="shared" si="41"/>
        <v>3.609188910229173</v>
      </c>
      <c r="AF301" s="34"/>
    </row>
    <row r="302" spans="7:32" ht="18.5" x14ac:dyDescent="0.45">
      <c r="G302" s="59">
        <v>2017</v>
      </c>
      <c r="H302" s="59">
        <v>10</v>
      </c>
      <c r="I302" s="46">
        <f t="shared" si="44"/>
        <v>26</v>
      </c>
      <c r="J302" s="46">
        <f t="shared" si="44"/>
        <v>299</v>
      </c>
      <c r="K302" s="131">
        <v>28.9</v>
      </c>
      <c r="L302" s="131">
        <v>9.1</v>
      </c>
      <c r="M302" s="54">
        <f t="shared" si="37"/>
        <v>19</v>
      </c>
      <c r="N302" s="36">
        <v>55.5</v>
      </c>
      <c r="O302" s="55">
        <f t="shared" si="38"/>
        <v>12.120718776123621</v>
      </c>
      <c r="P302" s="56">
        <f t="shared" si="39"/>
        <v>19.199218541379814</v>
      </c>
      <c r="Q302" s="132">
        <v>8.6294069999999987</v>
      </c>
      <c r="R302" s="11">
        <f t="shared" si="40"/>
        <v>1.8625021716239991</v>
      </c>
      <c r="S302" s="35">
        <f t="shared" si="41"/>
        <v>3.6880440355507975</v>
      </c>
      <c r="AF302" s="34"/>
    </row>
    <row r="303" spans="7:32" ht="18.5" x14ac:dyDescent="0.45">
      <c r="G303" s="59">
        <v>2017</v>
      </c>
      <c r="H303" s="59">
        <v>10</v>
      </c>
      <c r="I303" s="46">
        <f t="shared" si="44"/>
        <v>27</v>
      </c>
      <c r="J303" s="46">
        <f t="shared" si="44"/>
        <v>300</v>
      </c>
      <c r="K303" s="131">
        <v>27.8</v>
      </c>
      <c r="L303" s="131">
        <v>7.6</v>
      </c>
      <c r="M303" s="54">
        <f t="shared" si="37"/>
        <v>17.7</v>
      </c>
      <c r="N303" s="36">
        <v>56</v>
      </c>
      <c r="O303" s="55">
        <f t="shared" si="38"/>
        <v>6.3057355033896414</v>
      </c>
      <c r="P303" s="56">
        <f t="shared" si="39"/>
        <v>10.190068573477662</v>
      </c>
      <c r="Q303" s="132">
        <v>4.5345209999999998</v>
      </c>
      <c r="R303" s="11">
        <f t="shared" si="40"/>
        <v>0.94412128110749993</v>
      </c>
      <c r="S303" s="35">
        <f t="shared" si="41"/>
        <v>2.060572974393637</v>
      </c>
      <c r="AF303" s="34"/>
    </row>
    <row r="304" spans="7:32" ht="18.5" x14ac:dyDescent="0.45">
      <c r="G304" s="59">
        <v>2017</v>
      </c>
      <c r="H304" s="59">
        <v>10</v>
      </c>
      <c r="I304" s="46">
        <f t="shared" si="44"/>
        <v>28</v>
      </c>
      <c r="J304" s="46">
        <f t="shared" si="44"/>
        <v>301</v>
      </c>
      <c r="K304" s="131">
        <v>19.8</v>
      </c>
      <c r="L304" s="131">
        <v>12</v>
      </c>
      <c r="M304" s="54">
        <f t="shared" si="37"/>
        <v>15.9</v>
      </c>
      <c r="N304" s="36">
        <v>56.5</v>
      </c>
      <c r="O304" s="55">
        <f t="shared" si="38"/>
        <v>15.12304370578566</v>
      </c>
      <c r="P304" s="56">
        <f t="shared" si="39"/>
        <v>9.4367792724102539</v>
      </c>
      <c r="Q304" s="132">
        <v>6.7578179999999994</v>
      </c>
      <c r="R304" s="11">
        <f t="shared" si="40"/>
        <v>1.335686106609</v>
      </c>
      <c r="S304" s="35">
        <f t="shared" si="41"/>
        <v>1.8386891596669948</v>
      </c>
      <c r="AF304" s="34"/>
    </row>
    <row r="305" spans="7:32" ht="18.5" x14ac:dyDescent="0.45">
      <c r="G305" s="59">
        <v>2017</v>
      </c>
      <c r="H305" s="59">
        <v>10</v>
      </c>
      <c r="I305" s="46">
        <f t="shared" si="44"/>
        <v>29</v>
      </c>
      <c r="J305" s="46">
        <f t="shared" si="44"/>
        <v>302</v>
      </c>
      <c r="K305" s="131">
        <v>21.1</v>
      </c>
      <c r="L305" s="131">
        <v>7.8</v>
      </c>
      <c r="M305" s="54">
        <f t="shared" si="37"/>
        <v>14.450000000000001</v>
      </c>
      <c r="N305" s="36">
        <v>52</v>
      </c>
      <c r="O305" s="55">
        <f t="shared" si="38"/>
        <v>9.3856618175707975</v>
      </c>
      <c r="P305" s="56">
        <f t="shared" si="39"/>
        <v>9.9863441738953291</v>
      </c>
      <c r="Q305" s="132">
        <v>5.4765959999999998</v>
      </c>
      <c r="R305" s="11">
        <f t="shared" si="40"/>
        <v>1.0358775961649997</v>
      </c>
      <c r="S305" s="35">
        <f t="shared" si="41"/>
        <v>1.8368755085556578</v>
      </c>
      <c r="AF305" s="34"/>
    </row>
    <row r="306" spans="7:32" ht="18.5" x14ac:dyDescent="0.45">
      <c r="G306" s="59">
        <v>2017</v>
      </c>
      <c r="H306" s="59">
        <v>10</v>
      </c>
      <c r="I306" s="46">
        <f t="shared" si="44"/>
        <v>30</v>
      </c>
      <c r="J306" s="46">
        <f t="shared" si="44"/>
        <v>303</v>
      </c>
      <c r="K306" s="131">
        <v>23.1</v>
      </c>
      <c r="L306" s="131">
        <v>9.6999999999999993</v>
      </c>
      <c r="M306" s="54">
        <f t="shared" si="37"/>
        <v>16.399999999999999</v>
      </c>
      <c r="N306" s="36">
        <v>58</v>
      </c>
      <c r="O306" s="55">
        <f t="shared" si="38"/>
        <v>9.6865667217492639</v>
      </c>
      <c r="P306" s="56">
        <f t="shared" si="39"/>
        <v>10.383999525715213</v>
      </c>
      <c r="Q306" s="132">
        <v>5.6733849999999997</v>
      </c>
      <c r="R306" s="11">
        <f t="shared" si="40"/>
        <v>1.137984583455</v>
      </c>
      <c r="S306" s="35">
        <f t="shared" si="41"/>
        <v>2.0196755919979661</v>
      </c>
      <c r="AF306" s="34"/>
    </row>
    <row r="307" spans="7:32" ht="18.5" x14ac:dyDescent="0.45">
      <c r="G307" s="59">
        <v>2017</v>
      </c>
      <c r="H307" s="61">
        <v>10</v>
      </c>
      <c r="I307" s="60">
        <f t="shared" si="44"/>
        <v>31</v>
      </c>
      <c r="J307" s="46">
        <f t="shared" si="44"/>
        <v>304</v>
      </c>
      <c r="K307" s="131">
        <v>16.399999999999999</v>
      </c>
      <c r="L307" s="131">
        <v>11.2</v>
      </c>
      <c r="M307" s="54">
        <f t="shared" si="37"/>
        <v>13.799999999999999</v>
      </c>
      <c r="N307" s="36">
        <v>63</v>
      </c>
      <c r="O307" s="55">
        <f t="shared" si="38"/>
        <v>24.581069397775419</v>
      </c>
      <c r="P307" s="56">
        <f t="shared" si="39"/>
        <v>10.225724869474572</v>
      </c>
      <c r="Q307" s="132">
        <v>8.9685539999999992</v>
      </c>
      <c r="R307" s="49">
        <f t="shared" si="40"/>
        <v>1.6621779870359998</v>
      </c>
      <c r="S307" s="48">
        <f t="shared" si="41"/>
        <v>1.8293982983198687</v>
      </c>
      <c r="AF307" s="34"/>
    </row>
    <row r="308" spans="7:32" ht="18.5" x14ac:dyDescent="0.45">
      <c r="G308" s="59">
        <v>2017</v>
      </c>
      <c r="H308" s="59">
        <v>11</v>
      </c>
      <c r="I308" s="46">
        <v>1</v>
      </c>
      <c r="J308" s="46">
        <f t="shared" si="44"/>
        <v>305</v>
      </c>
      <c r="K308" s="131">
        <v>17.899999999999999</v>
      </c>
      <c r="L308" s="131">
        <v>10.3</v>
      </c>
      <c r="M308" s="54">
        <f t="shared" si="37"/>
        <v>14.1</v>
      </c>
      <c r="N308" s="36">
        <v>64</v>
      </c>
      <c r="O308" s="55">
        <f t="shared" si="38"/>
        <v>17.741301786452023</v>
      </c>
      <c r="P308" s="56">
        <f t="shared" si="39"/>
        <v>10.786711486162828</v>
      </c>
      <c r="Q308" s="132">
        <v>7.8255029999999994</v>
      </c>
      <c r="R308" s="11">
        <f t="shared" si="40"/>
        <v>1.4641007455304997</v>
      </c>
      <c r="S308" s="35">
        <f t="shared" si="41"/>
        <v>1.9341617149834265</v>
      </c>
      <c r="AF308" s="34"/>
    </row>
    <row r="309" spans="7:32" ht="18.5" x14ac:dyDescent="0.45">
      <c r="G309" s="59">
        <v>2017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31">
        <v>19.100000000000001</v>
      </c>
      <c r="L309" s="131">
        <v>6.3</v>
      </c>
      <c r="M309" s="54">
        <f t="shared" si="37"/>
        <v>12.700000000000001</v>
      </c>
      <c r="N309" s="36">
        <v>71.5</v>
      </c>
      <c r="O309" s="55">
        <f t="shared" si="38"/>
        <v>14.877465163065745</v>
      </c>
      <c r="P309" s="56">
        <f t="shared" si="39"/>
        <v>15.234524326979322</v>
      </c>
      <c r="Q309" s="132">
        <v>8.5163580000000003</v>
      </c>
      <c r="R309" s="11">
        <f t="shared" si="40"/>
        <v>1.5234274099349998</v>
      </c>
      <c r="S309" s="35">
        <f t="shared" si="41"/>
        <v>2.4623340171594794</v>
      </c>
      <c r="AF309" s="34"/>
    </row>
    <row r="310" spans="7:32" ht="18.5" x14ac:dyDescent="0.45">
      <c r="G310" s="59">
        <v>2017</v>
      </c>
      <c r="H310" s="59">
        <v>11</v>
      </c>
      <c r="I310" s="46">
        <f t="shared" si="45"/>
        <v>3</v>
      </c>
      <c r="J310" s="46">
        <f t="shared" si="45"/>
        <v>307</v>
      </c>
      <c r="K310" s="131">
        <v>20.100000000000001</v>
      </c>
      <c r="L310" s="131">
        <v>3.5</v>
      </c>
      <c r="M310" s="54">
        <f t="shared" si="37"/>
        <v>11.8</v>
      </c>
      <c r="N310" s="36">
        <v>69.5</v>
      </c>
      <c r="O310" s="55">
        <f t="shared" si="38"/>
        <v>13.577940999273542</v>
      </c>
      <c r="P310" s="56">
        <f t="shared" si="39"/>
        <v>18.031505647035264</v>
      </c>
      <c r="Q310" s="132">
        <v>8.8513179999999991</v>
      </c>
      <c r="R310" s="11">
        <f t="shared" si="40"/>
        <v>1.536624210072</v>
      </c>
      <c r="S310" s="35">
        <f t="shared" si="41"/>
        <v>2.7464353603304099</v>
      </c>
      <c r="AF310" s="34"/>
    </row>
    <row r="311" spans="7:32" ht="18.5" x14ac:dyDescent="0.45">
      <c r="G311" s="59">
        <v>2017</v>
      </c>
      <c r="H311" s="59">
        <v>11</v>
      </c>
      <c r="I311" s="46">
        <f t="shared" si="45"/>
        <v>4</v>
      </c>
      <c r="J311" s="46">
        <f t="shared" si="45"/>
        <v>308</v>
      </c>
      <c r="K311" s="131">
        <v>20.399999999999999</v>
      </c>
      <c r="L311" s="131">
        <v>3.2</v>
      </c>
      <c r="M311" s="54">
        <f t="shared" si="37"/>
        <v>11.799999999999999</v>
      </c>
      <c r="N311" s="36">
        <v>71.5</v>
      </c>
      <c r="O311" s="55">
        <f t="shared" si="38"/>
        <v>14.386448712046048</v>
      </c>
      <c r="P311" s="56">
        <f t="shared" si="39"/>
        <v>19.79575342777536</v>
      </c>
      <c r="Q311" s="132">
        <v>9.54636</v>
      </c>
      <c r="R311" s="11">
        <f t="shared" si="40"/>
        <v>1.6572862814399998</v>
      </c>
      <c r="S311" s="35">
        <f t="shared" si="41"/>
        <v>2.987242016373219</v>
      </c>
      <c r="AF311" s="34"/>
    </row>
    <row r="312" spans="7:32" ht="18.5" x14ac:dyDescent="0.45">
      <c r="G312" s="59">
        <v>2017</v>
      </c>
      <c r="H312" s="59">
        <v>11</v>
      </c>
      <c r="I312" s="46">
        <f t="shared" si="45"/>
        <v>5</v>
      </c>
      <c r="J312" s="46">
        <f t="shared" si="45"/>
        <v>309</v>
      </c>
      <c r="K312" s="131">
        <v>22.4</v>
      </c>
      <c r="L312" s="131">
        <v>5.0999999999999996</v>
      </c>
      <c r="M312" s="54">
        <f t="shared" si="37"/>
        <v>13.75</v>
      </c>
      <c r="N312" s="36">
        <v>70</v>
      </c>
      <c r="O312" s="55">
        <f t="shared" si="38"/>
        <v>11.513596794070271</v>
      </c>
      <c r="P312" s="56">
        <f t="shared" si="39"/>
        <v>15.934817962993254</v>
      </c>
      <c r="Q312" s="132">
        <v>7.66221</v>
      </c>
      <c r="R312" s="11">
        <f t="shared" si="40"/>
        <v>1.4178210850574999</v>
      </c>
      <c r="S312" s="35">
        <f t="shared" si="41"/>
        <v>2.6723751849481303</v>
      </c>
      <c r="AF312" s="34"/>
    </row>
    <row r="313" spans="7:32" ht="18.5" x14ac:dyDescent="0.45">
      <c r="G313" s="59">
        <v>2017</v>
      </c>
      <c r="H313" s="59">
        <v>11</v>
      </c>
      <c r="I313" s="46">
        <f t="shared" si="45"/>
        <v>6</v>
      </c>
      <c r="J313" s="46">
        <f t="shared" si="45"/>
        <v>310</v>
      </c>
      <c r="K313" s="131">
        <v>19.100000000000001</v>
      </c>
      <c r="L313" s="131">
        <v>9</v>
      </c>
      <c r="M313" s="54">
        <f t="shared" si="37"/>
        <v>14.05</v>
      </c>
      <c r="N313" s="36">
        <v>71</v>
      </c>
      <c r="O313" s="55">
        <f t="shared" si="38"/>
        <v>16.460199152901847</v>
      </c>
      <c r="P313" s="56">
        <f t="shared" si="39"/>
        <v>13.299840915544696</v>
      </c>
      <c r="Q313" s="132">
        <v>8.3698130000000006</v>
      </c>
      <c r="R313" s="11">
        <f t="shared" si="40"/>
        <v>1.56348316085325</v>
      </c>
      <c r="S313" s="35">
        <f t="shared" si="41"/>
        <v>2.3074165957884656</v>
      </c>
      <c r="AF313" s="34"/>
    </row>
    <row r="314" spans="7:32" ht="18.5" x14ac:dyDescent="0.45">
      <c r="G314" s="59">
        <v>2017</v>
      </c>
      <c r="H314" s="59">
        <v>11</v>
      </c>
      <c r="I314" s="46">
        <f t="shared" si="45"/>
        <v>7</v>
      </c>
      <c r="J314" s="46">
        <f t="shared" si="45"/>
        <v>311</v>
      </c>
      <c r="K314" s="131">
        <v>22.1</v>
      </c>
      <c r="L314" s="131">
        <v>7.9</v>
      </c>
      <c r="M314" s="54">
        <f t="shared" si="37"/>
        <v>15</v>
      </c>
      <c r="N314" s="36">
        <v>68.5</v>
      </c>
      <c r="O314" s="55">
        <f t="shared" si="38"/>
        <v>14.118097755553617</v>
      </c>
      <c r="P314" s="56">
        <f t="shared" si="39"/>
        <v>16.038159050308909</v>
      </c>
      <c r="Q314" s="132">
        <v>8.5121710000000004</v>
      </c>
      <c r="R314" s="11">
        <f t="shared" si="40"/>
        <v>1.6375033596119997</v>
      </c>
      <c r="S314" s="35">
        <f t="shared" si="41"/>
        <v>2.8098646527978808</v>
      </c>
      <c r="AF314" s="34"/>
    </row>
    <row r="315" spans="7:32" ht="18.5" x14ac:dyDescent="0.45">
      <c r="G315" s="59">
        <v>2017</v>
      </c>
      <c r="H315" s="59">
        <v>11</v>
      </c>
      <c r="I315" s="46">
        <f t="shared" si="45"/>
        <v>8</v>
      </c>
      <c r="J315" s="46">
        <f t="shared" si="45"/>
        <v>312</v>
      </c>
      <c r="K315" s="131">
        <v>17.8</v>
      </c>
      <c r="L315" s="131">
        <v>10.7</v>
      </c>
      <c r="M315" s="54">
        <f t="shared" si="37"/>
        <v>14.25</v>
      </c>
      <c r="N315" s="36">
        <v>56.5</v>
      </c>
      <c r="O315" s="55">
        <f t="shared" si="38"/>
        <v>18.767848582426847</v>
      </c>
      <c r="P315" s="56">
        <f t="shared" si="39"/>
        <v>10.660137994818452</v>
      </c>
      <c r="Q315" s="132">
        <v>8.0013569999999987</v>
      </c>
      <c r="R315" s="11">
        <f t="shared" si="40"/>
        <v>1.5040410797002495</v>
      </c>
      <c r="S315" s="35">
        <f t="shared" si="41"/>
        <v>1.9255977638328379</v>
      </c>
      <c r="AF315" s="34"/>
    </row>
    <row r="316" spans="7:32" ht="18.5" x14ac:dyDescent="0.45">
      <c r="G316" s="59">
        <v>2017</v>
      </c>
      <c r="H316" s="59">
        <v>11</v>
      </c>
      <c r="I316" s="46">
        <f t="shared" si="45"/>
        <v>9</v>
      </c>
      <c r="J316" s="46">
        <f t="shared" si="45"/>
        <v>313</v>
      </c>
      <c r="K316" s="131">
        <v>19.3</v>
      </c>
      <c r="L316" s="131">
        <v>11.4</v>
      </c>
      <c r="M316" s="54">
        <f t="shared" si="37"/>
        <v>15.350000000000001</v>
      </c>
      <c r="N316" s="36">
        <v>57.5</v>
      </c>
      <c r="O316" s="55">
        <f t="shared" si="38"/>
        <v>16.451518194082706</v>
      </c>
      <c r="P316" s="56">
        <f t="shared" si="39"/>
        <v>10.39735949866027</v>
      </c>
      <c r="Q316" s="132">
        <v>7.3984289999999993</v>
      </c>
      <c r="R316" s="11">
        <f t="shared" si="40"/>
        <v>1.4384377087177498</v>
      </c>
      <c r="S316" s="35">
        <f t="shared" si="41"/>
        <v>1.9578616202429948</v>
      </c>
      <c r="AF316" s="34"/>
    </row>
    <row r="317" spans="7:32" ht="18.5" x14ac:dyDescent="0.45">
      <c r="G317" s="59">
        <v>2017</v>
      </c>
      <c r="H317" s="59">
        <v>11</v>
      </c>
      <c r="I317" s="46">
        <f t="shared" si="45"/>
        <v>10</v>
      </c>
      <c r="J317" s="46">
        <f t="shared" si="45"/>
        <v>314</v>
      </c>
      <c r="K317" s="131">
        <v>18.600000000000001</v>
      </c>
      <c r="L317" s="131">
        <v>5.9</v>
      </c>
      <c r="M317" s="54">
        <f t="shared" si="37"/>
        <v>12.25</v>
      </c>
      <c r="N317" s="36">
        <v>53</v>
      </c>
      <c r="O317" s="55">
        <f t="shared" si="38"/>
        <v>10.441928477199282</v>
      </c>
      <c r="P317" s="56">
        <f t="shared" si="39"/>
        <v>10.60899933283447</v>
      </c>
      <c r="Q317" s="132">
        <v>5.9539139999999993</v>
      </c>
      <c r="R317" s="11">
        <f t="shared" si="40"/>
        <v>1.0493371535804998</v>
      </c>
      <c r="S317" s="35">
        <f t="shared" si="41"/>
        <v>1.7697045859243634</v>
      </c>
      <c r="AF317" s="34"/>
    </row>
    <row r="318" spans="7:32" ht="18.5" x14ac:dyDescent="0.45">
      <c r="G318" s="59">
        <v>2017</v>
      </c>
      <c r="H318" s="59">
        <v>11</v>
      </c>
      <c r="I318" s="46">
        <f t="shared" si="45"/>
        <v>11</v>
      </c>
      <c r="J318" s="46">
        <f t="shared" si="45"/>
        <v>315</v>
      </c>
      <c r="K318" s="131">
        <v>19.3</v>
      </c>
      <c r="L318" s="131">
        <v>4</v>
      </c>
      <c r="M318" s="54">
        <f t="shared" si="37"/>
        <v>11.65</v>
      </c>
      <c r="N318" s="36">
        <v>49.5</v>
      </c>
      <c r="O318" s="55">
        <f t="shared" si="38"/>
        <v>11.460264094634686</v>
      </c>
      <c r="P318" s="56">
        <f t="shared" si="39"/>
        <v>14.027363251832856</v>
      </c>
      <c r="Q318" s="132">
        <v>7.1723309999999998</v>
      </c>
      <c r="R318" s="11">
        <f t="shared" si="40"/>
        <v>1.23883549272675</v>
      </c>
      <c r="S318" s="35">
        <f t="shared" si="41"/>
        <v>2.1997608928285195</v>
      </c>
      <c r="AF318" s="34"/>
    </row>
    <row r="319" spans="7:32" ht="18.5" x14ac:dyDescent="0.45">
      <c r="G319" s="59">
        <v>2017</v>
      </c>
      <c r="H319" s="59">
        <v>11</v>
      </c>
      <c r="I319" s="46">
        <f t="shared" si="45"/>
        <v>12</v>
      </c>
      <c r="J319" s="46">
        <f t="shared" si="45"/>
        <v>316</v>
      </c>
      <c r="K319" s="131">
        <v>19.600000000000001</v>
      </c>
      <c r="L319" s="131">
        <v>2.2999999999999998</v>
      </c>
      <c r="M319" s="54">
        <f t="shared" si="37"/>
        <v>10.950000000000001</v>
      </c>
      <c r="N319" s="36">
        <v>53</v>
      </c>
      <c r="O319" s="55">
        <f t="shared" si="38"/>
        <v>10.525818271300308</v>
      </c>
      <c r="P319" s="56">
        <f t="shared" si="39"/>
        <v>14.567732487479628</v>
      </c>
      <c r="Q319" s="132">
        <v>7.0048510000000004</v>
      </c>
      <c r="R319" s="11">
        <f t="shared" si="40"/>
        <v>1.1811492195562499</v>
      </c>
      <c r="S319" s="35">
        <f t="shared" si="41"/>
        <v>2.1789854693159767</v>
      </c>
      <c r="AF319" s="34"/>
    </row>
    <row r="320" spans="7:32" ht="18.5" x14ac:dyDescent="0.45">
      <c r="G320" s="59">
        <v>2017</v>
      </c>
      <c r="H320" s="59">
        <v>11</v>
      </c>
      <c r="I320" s="46">
        <f t="shared" si="45"/>
        <v>13</v>
      </c>
      <c r="J320" s="46">
        <f t="shared" si="45"/>
        <v>317</v>
      </c>
      <c r="K320" s="131">
        <v>19.3</v>
      </c>
      <c r="L320" s="131">
        <v>1.2</v>
      </c>
      <c r="M320" s="54">
        <f t="shared" si="37"/>
        <v>10.25</v>
      </c>
      <c r="N320" s="36">
        <v>55</v>
      </c>
      <c r="O320" s="55">
        <f t="shared" si="38"/>
        <v>9.2941174237144697</v>
      </c>
      <c r="P320" s="56">
        <f t="shared" si="39"/>
        <v>13.457882029538554</v>
      </c>
      <c r="Q320" s="132">
        <v>6.3265569999999993</v>
      </c>
      <c r="R320" s="11">
        <f t="shared" si="40"/>
        <v>1.0408024533802498</v>
      </c>
      <c r="S320" s="35">
        <f t="shared" si="41"/>
        <v>1.9565701049052973</v>
      </c>
      <c r="AF320" s="34"/>
    </row>
    <row r="321" spans="7:32" ht="18.5" x14ac:dyDescent="0.45">
      <c r="G321" s="59">
        <v>2017</v>
      </c>
      <c r="H321" s="59">
        <v>11</v>
      </c>
      <c r="I321" s="46">
        <f t="shared" si="45"/>
        <v>14</v>
      </c>
      <c r="J321" s="46">
        <f t="shared" si="45"/>
        <v>318</v>
      </c>
      <c r="K321" s="131">
        <v>20.8</v>
      </c>
      <c r="L321" s="131">
        <v>2.6</v>
      </c>
      <c r="M321" s="54">
        <f t="shared" si="37"/>
        <v>11.700000000000001</v>
      </c>
      <c r="N321" s="36">
        <v>55.5</v>
      </c>
      <c r="O321" s="55">
        <f t="shared" si="38"/>
        <v>5.4040977084458799</v>
      </c>
      <c r="P321" s="56">
        <f t="shared" si="39"/>
        <v>7.8683662634972009</v>
      </c>
      <c r="Q321" s="132">
        <v>3.6887469999999993</v>
      </c>
      <c r="R321" s="11">
        <f t="shared" si="40"/>
        <v>0.63821778407249974</v>
      </c>
      <c r="S321" s="35">
        <f t="shared" si="41"/>
        <v>1.3527713272548445</v>
      </c>
      <c r="AF321" s="34"/>
    </row>
    <row r="322" spans="7:32" ht="18.5" x14ac:dyDescent="0.45">
      <c r="G322" s="59">
        <v>2017</v>
      </c>
      <c r="H322" s="59">
        <v>11</v>
      </c>
      <c r="I322" s="46">
        <f t="shared" si="45"/>
        <v>15</v>
      </c>
      <c r="J322" s="46">
        <f t="shared" si="45"/>
        <v>319</v>
      </c>
      <c r="K322" s="131">
        <v>20.399999999999999</v>
      </c>
      <c r="L322" s="131">
        <v>3.3</v>
      </c>
      <c r="M322" s="54">
        <f t="shared" si="37"/>
        <v>11.85</v>
      </c>
      <c r="N322" s="36">
        <v>62.5</v>
      </c>
      <c r="O322" s="55">
        <f t="shared" si="38"/>
        <v>7.7394728321137221</v>
      </c>
      <c r="P322" s="56">
        <f t="shared" si="39"/>
        <v>10.587598834331571</v>
      </c>
      <c r="Q322" s="132">
        <v>5.1207009999999995</v>
      </c>
      <c r="R322" s="11">
        <f t="shared" si="40"/>
        <v>0.89047582197224973</v>
      </c>
      <c r="S322" s="35">
        <f t="shared" si="41"/>
        <v>1.7344938293451406</v>
      </c>
      <c r="AF322" s="34"/>
    </row>
    <row r="323" spans="7:32" ht="18.5" x14ac:dyDescent="0.45">
      <c r="G323" s="59">
        <v>2017</v>
      </c>
      <c r="H323" s="59">
        <v>11</v>
      </c>
      <c r="I323" s="46">
        <f t="shared" si="45"/>
        <v>16</v>
      </c>
      <c r="J323" s="46">
        <f t="shared" si="45"/>
        <v>320</v>
      </c>
      <c r="K323" s="131">
        <v>21.4</v>
      </c>
      <c r="L323" s="131">
        <v>2.2999999999999998</v>
      </c>
      <c r="M323" s="54">
        <f t="shared" si="37"/>
        <v>11.85</v>
      </c>
      <c r="N323" s="36">
        <v>60.5</v>
      </c>
      <c r="O323" s="55">
        <f t="shared" si="38"/>
        <v>10.861844406650063</v>
      </c>
      <c r="P323" s="56">
        <f t="shared" si="39"/>
        <v>16.596898253361292</v>
      </c>
      <c r="Q323" s="132">
        <v>7.595218</v>
      </c>
      <c r="R323" s="11">
        <f t="shared" si="40"/>
        <v>1.3207875233505</v>
      </c>
      <c r="S323" s="35">
        <f t="shared" si="41"/>
        <v>2.5566599900827822</v>
      </c>
      <c r="AF323" s="34"/>
    </row>
    <row r="324" spans="7:32" ht="18.5" x14ac:dyDescent="0.45">
      <c r="G324" s="59">
        <v>2017</v>
      </c>
      <c r="H324" s="59">
        <v>11</v>
      </c>
      <c r="I324" s="46">
        <f t="shared" si="45"/>
        <v>17</v>
      </c>
      <c r="J324" s="46">
        <f t="shared" si="45"/>
        <v>321</v>
      </c>
      <c r="K324" s="131">
        <v>20.5</v>
      </c>
      <c r="L324" s="131">
        <v>1.4</v>
      </c>
      <c r="M324" s="54">
        <f t="shared" si="37"/>
        <v>10.95</v>
      </c>
      <c r="N324" s="36">
        <v>59</v>
      </c>
      <c r="O324" s="55">
        <f t="shared" si="38"/>
        <v>11.2330871592478</v>
      </c>
      <c r="P324" s="56">
        <f t="shared" si="39"/>
        <v>17.16415717933064</v>
      </c>
      <c r="Q324" s="132">
        <v>7.854811999999999</v>
      </c>
      <c r="R324" s="11">
        <f t="shared" si="40"/>
        <v>1.3244685809249996</v>
      </c>
      <c r="S324" s="35">
        <f t="shared" si="41"/>
        <v>2.51862183218643</v>
      </c>
      <c r="AF324" s="34"/>
    </row>
    <row r="325" spans="7:32" ht="18.5" x14ac:dyDescent="0.45">
      <c r="G325" s="59">
        <v>2017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31">
        <v>21.2</v>
      </c>
      <c r="L325" s="131">
        <v>2</v>
      </c>
      <c r="M325" s="54">
        <f t="shared" ref="M325:M368" si="47">(K325+L325)/2</f>
        <v>11.6</v>
      </c>
      <c r="N325" s="36">
        <v>64.5</v>
      </c>
      <c r="O325" s="55">
        <f t="shared" ref="O325:O368" si="48">((Q325)/(0.16*(K325-(L325))^0.5))</f>
        <v>9.7585303257289837</v>
      </c>
      <c r="P325" s="56">
        <f t="shared" ref="P325:P368" si="49">0.16*((K325-L325)^1/2)*O325</f>
        <v>14.989102580319718</v>
      </c>
      <c r="Q325" s="132">
        <v>6.841558</v>
      </c>
      <c r="R325" s="11">
        <f t="shared" ref="R325:R368" si="50">0.0023*0.408*O325*(K325-L325)^0.5*(M325+17.8)</f>
        <v>1.1796966874979999</v>
      </c>
      <c r="S325" s="35">
        <f t="shared" ref="S325:S368" si="51">0.31*(IF(N325&gt;50,1,(1+(50-N325)/70)))*(P325+2.09)*((M325/(M325+15)))</f>
        <v>2.3088892059710417</v>
      </c>
      <c r="AF325" s="34"/>
    </row>
    <row r="326" spans="7:32" ht="18.5" x14ac:dyDescent="0.45">
      <c r="G326" s="59">
        <v>2017</v>
      </c>
      <c r="H326" s="59">
        <v>11</v>
      </c>
      <c r="I326" s="46">
        <f t="shared" si="46"/>
        <v>19</v>
      </c>
      <c r="J326" s="46">
        <f t="shared" si="46"/>
        <v>323</v>
      </c>
      <c r="K326" s="131">
        <v>15.5</v>
      </c>
      <c r="L326" s="131">
        <v>4.7</v>
      </c>
      <c r="M326" s="54">
        <f t="shared" si="47"/>
        <v>10.1</v>
      </c>
      <c r="N326" s="36">
        <v>71</v>
      </c>
      <c r="O326" s="55">
        <f t="shared" si="48"/>
        <v>12.231009857462029</v>
      </c>
      <c r="P326" s="56">
        <f t="shared" si="49"/>
        <v>10.567592516847194</v>
      </c>
      <c r="Q326" s="132">
        <v>6.4312319999999996</v>
      </c>
      <c r="R326" s="11">
        <f t="shared" si="50"/>
        <v>1.0523650014719999</v>
      </c>
      <c r="S326" s="35">
        <f t="shared" si="51"/>
        <v>1.5789212020019348</v>
      </c>
      <c r="AF326" s="34"/>
    </row>
    <row r="327" spans="7:32" ht="18.5" x14ac:dyDescent="0.45">
      <c r="G327" s="59">
        <v>2017</v>
      </c>
      <c r="H327" s="59">
        <v>11</v>
      </c>
      <c r="I327" s="46">
        <f t="shared" si="46"/>
        <v>20</v>
      </c>
      <c r="J327" s="46">
        <f t="shared" si="46"/>
        <v>324</v>
      </c>
      <c r="K327" s="131">
        <v>16.399999999999999</v>
      </c>
      <c r="L327" s="131">
        <v>6.2</v>
      </c>
      <c r="M327" s="54">
        <f t="shared" si="47"/>
        <v>11.299999999999999</v>
      </c>
      <c r="N327" s="36">
        <v>85.5</v>
      </c>
      <c r="O327" s="55">
        <f t="shared" si="48"/>
        <v>5.5635585984350655</v>
      </c>
      <c r="P327" s="56">
        <f t="shared" si="49"/>
        <v>4.5398638163230132</v>
      </c>
      <c r="Q327" s="132">
        <v>2.8429730000000002</v>
      </c>
      <c r="R327" s="11">
        <f t="shared" si="50"/>
        <v>0.48521446636950005</v>
      </c>
      <c r="S327" s="35">
        <f t="shared" si="51"/>
        <v>0.88305752656195879</v>
      </c>
      <c r="AF327" s="34"/>
    </row>
    <row r="328" spans="7:32" ht="18.5" x14ac:dyDescent="0.45">
      <c r="G328" s="59">
        <v>2017</v>
      </c>
      <c r="H328" s="59">
        <v>11</v>
      </c>
      <c r="I328" s="46">
        <f t="shared" si="46"/>
        <v>21</v>
      </c>
      <c r="J328" s="46">
        <f t="shared" si="46"/>
        <v>325</v>
      </c>
      <c r="K328" s="131">
        <v>17.600000000000001</v>
      </c>
      <c r="L328" s="131">
        <v>10.3</v>
      </c>
      <c r="M328" s="54">
        <f t="shared" si="47"/>
        <v>13.950000000000001</v>
      </c>
      <c r="N328" s="36">
        <v>74</v>
      </c>
      <c r="O328" s="55">
        <f t="shared" si="48"/>
        <v>8.9736054748178642</v>
      </c>
      <c r="P328" s="56">
        <f t="shared" si="49"/>
        <v>5.2405855972936335</v>
      </c>
      <c r="Q328" s="132">
        <v>3.8792555000000002</v>
      </c>
      <c r="R328" s="11">
        <f t="shared" si="50"/>
        <v>0.72237071386312512</v>
      </c>
      <c r="S328" s="35">
        <f t="shared" si="51"/>
        <v>1.0950299625387327</v>
      </c>
      <c r="AF328" s="34"/>
    </row>
    <row r="329" spans="7:32" ht="18.5" x14ac:dyDescent="0.45">
      <c r="G329" s="59">
        <v>2017</v>
      </c>
      <c r="H329" s="59">
        <v>11</v>
      </c>
      <c r="I329" s="46">
        <f t="shared" si="46"/>
        <v>22</v>
      </c>
      <c r="J329" s="46">
        <f t="shared" si="46"/>
        <v>326</v>
      </c>
      <c r="K329" s="131">
        <v>13.5</v>
      </c>
      <c r="L329" s="131">
        <v>5.3</v>
      </c>
      <c r="M329" s="54">
        <f t="shared" si="47"/>
        <v>9.4</v>
      </c>
      <c r="N329" s="36">
        <v>67</v>
      </c>
      <c r="O329" s="55">
        <f t="shared" si="48"/>
        <v>6.7853539966484808</v>
      </c>
      <c r="P329" s="56">
        <f t="shared" si="49"/>
        <v>4.4511922218014028</v>
      </c>
      <c r="Q329" s="132">
        <v>3.1088475</v>
      </c>
      <c r="R329" s="11">
        <f t="shared" si="50"/>
        <v>0.49594822397999999</v>
      </c>
      <c r="S329" s="35">
        <f t="shared" si="51"/>
        <v>0.78118992353808558</v>
      </c>
      <c r="AF329" s="34"/>
    </row>
    <row r="330" spans="7:32" ht="18.5" x14ac:dyDescent="0.45">
      <c r="G330" s="59">
        <v>2017</v>
      </c>
      <c r="H330" s="59">
        <v>11</v>
      </c>
      <c r="I330" s="46">
        <f t="shared" si="46"/>
        <v>23</v>
      </c>
      <c r="J330" s="46">
        <f t="shared" si="46"/>
        <v>327</v>
      </c>
      <c r="K330" s="131">
        <v>10.7</v>
      </c>
      <c r="L330" s="131">
        <v>-2.7</v>
      </c>
      <c r="M330" s="54">
        <f t="shared" si="47"/>
        <v>3.9999999999999996</v>
      </c>
      <c r="N330" s="36">
        <v>75.5</v>
      </c>
      <c r="O330" s="55">
        <f t="shared" si="48"/>
        <v>9.9653682731501672</v>
      </c>
      <c r="P330" s="56">
        <f t="shared" si="49"/>
        <v>10.682874788816978</v>
      </c>
      <c r="Q330" s="132">
        <v>5.836678</v>
      </c>
      <c r="R330" s="11">
        <f t="shared" si="50"/>
        <v>0.74626013904599997</v>
      </c>
      <c r="S330" s="35">
        <f t="shared" si="51"/>
        <v>0.83359814411226585</v>
      </c>
      <c r="AF330" s="34"/>
    </row>
    <row r="331" spans="7:32" ht="18.5" x14ac:dyDescent="0.45">
      <c r="G331" s="59">
        <v>2017</v>
      </c>
      <c r="H331" s="59">
        <v>11</v>
      </c>
      <c r="I331" s="46">
        <f t="shared" si="46"/>
        <v>24</v>
      </c>
      <c r="J331" s="46">
        <f t="shared" si="46"/>
        <v>328</v>
      </c>
      <c r="K331" s="131">
        <v>9.8000000000000007</v>
      </c>
      <c r="L331" s="131">
        <v>0.1</v>
      </c>
      <c r="M331" s="54">
        <f t="shared" si="47"/>
        <v>4.95</v>
      </c>
      <c r="N331" s="36">
        <v>80.5</v>
      </c>
      <c r="O331" s="55">
        <f t="shared" si="48"/>
        <v>11.998454765418602</v>
      </c>
      <c r="P331" s="56">
        <f t="shared" si="49"/>
        <v>9.3108008979648371</v>
      </c>
      <c r="Q331" s="132">
        <v>5.9790359999999998</v>
      </c>
      <c r="R331" s="11">
        <f t="shared" si="50"/>
        <v>0.79777529968499994</v>
      </c>
      <c r="S331" s="35">
        <f t="shared" si="51"/>
        <v>0.87691874576075413</v>
      </c>
      <c r="AF331" s="34"/>
    </row>
    <row r="332" spans="7:32" ht="18.5" x14ac:dyDescent="0.45">
      <c r="G332" s="59">
        <v>2017</v>
      </c>
      <c r="H332" s="59">
        <v>11</v>
      </c>
      <c r="I332" s="46">
        <f t="shared" si="46"/>
        <v>25</v>
      </c>
      <c r="J332" s="46">
        <f t="shared" si="46"/>
        <v>329</v>
      </c>
      <c r="K332" s="131">
        <v>11.6</v>
      </c>
      <c r="L332" s="131">
        <v>1.7</v>
      </c>
      <c r="M332" s="54">
        <f t="shared" si="47"/>
        <v>6.6499999999999995</v>
      </c>
      <c r="N332" s="36">
        <v>57.5</v>
      </c>
      <c r="O332" s="55">
        <f t="shared" si="48"/>
        <v>8.4500463061459055</v>
      </c>
      <c r="P332" s="56">
        <f t="shared" si="49"/>
        <v>6.6924366744675572</v>
      </c>
      <c r="Q332" s="132">
        <v>4.2539919999999993</v>
      </c>
      <c r="R332" s="11">
        <f t="shared" si="50"/>
        <v>0.6100192623059999</v>
      </c>
      <c r="S332" s="35">
        <f t="shared" si="51"/>
        <v>0.83625834662424348</v>
      </c>
      <c r="AF332" s="34"/>
    </row>
    <row r="333" spans="7:32" ht="18.5" x14ac:dyDescent="0.45">
      <c r="G333" s="59">
        <v>2017</v>
      </c>
      <c r="H333" s="59">
        <v>11</v>
      </c>
      <c r="I333" s="46">
        <f t="shared" si="46"/>
        <v>26</v>
      </c>
      <c r="J333" s="46">
        <f t="shared" si="46"/>
        <v>330</v>
      </c>
      <c r="K333" s="131">
        <v>12.1</v>
      </c>
      <c r="L333" s="131">
        <v>0.1</v>
      </c>
      <c r="M333" s="54">
        <f t="shared" si="47"/>
        <v>6.1</v>
      </c>
      <c r="N333" s="36">
        <v>64.5</v>
      </c>
      <c r="O333" s="55">
        <f t="shared" si="48"/>
        <v>7.4296220158589463</v>
      </c>
      <c r="P333" s="56">
        <f t="shared" si="49"/>
        <v>7.1324371352245883</v>
      </c>
      <c r="Q333" s="132">
        <v>4.1179144999999995</v>
      </c>
      <c r="R333" s="11">
        <f t="shared" si="50"/>
        <v>0.57722248816574973</v>
      </c>
      <c r="S333" s="35">
        <f t="shared" si="51"/>
        <v>0.82652268354074376</v>
      </c>
    </row>
    <row r="334" spans="7:32" ht="18.5" x14ac:dyDescent="0.45">
      <c r="G334" s="59">
        <v>2017</v>
      </c>
      <c r="H334" s="59">
        <v>11</v>
      </c>
      <c r="I334" s="46">
        <f t="shared" si="46"/>
        <v>27</v>
      </c>
      <c r="J334" s="46">
        <f t="shared" si="46"/>
        <v>331</v>
      </c>
      <c r="K334" s="131">
        <v>13.2</v>
      </c>
      <c r="L334" s="131">
        <v>-1.6</v>
      </c>
      <c r="M334" s="54">
        <f t="shared" si="47"/>
        <v>5.8</v>
      </c>
      <c r="N334" s="36">
        <v>58</v>
      </c>
      <c r="O334" s="55">
        <f t="shared" si="48"/>
        <v>9.8496473682334091</v>
      </c>
      <c r="P334" s="56">
        <f t="shared" si="49"/>
        <v>11.661982483988355</v>
      </c>
      <c r="Q334" s="132">
        <v>6.0627760000000004</v>
      </c>
      <c r="R334" s="11">
        <f t="shared" si="50"/>
        <v>0.83917307726400003</v>
      </c>
      <c r="S334" s="35">
        <f t="shared" si="51"/>
        <v>1.1887531012601473</v>
      </c>
    </row>
    <row r="335" spans="7:32" ht="18.5" x14ac:dyDescent="0.45">
      <c r="G335" s="59">
        <v>2017</v>
      </c>
      <c r="H335" s="59">
        <v>11</v>
      </c>
      <c r="I335" s="46">
        <f t="shared" si="46"/>
        <v>28</v>
      </c>
      <c r="J335" s="46">
        <f t="shared" si="46"/>
        <v>332</v>
      </c>
      <c r="K335" s="131">
        <v>13.4</v>
      </c>
      <c r="L335" s="131">
        <v>6.1</v>
      </c>
      <c r="M335" s="54">
        <f t="shared" si="47"/>
        <v>9.75</v>
      </c>
      <c r="N335" s="36">
        <v>61.5</v>
      </c>
      <c r="O335" s="55">
        <f t="shared" si="48"/>
        <v>13.201321383892873</v>
      </c>
      <c r="P335" s="56">
        <f t="shared" si="49"/>
        <v>7.7095716881934386</v>
      </c>
      <c r="Q335" s="132">
        <v>5.7068810000000001</v>
      </c>
      <c r="R335" s="11">
        <f t="shared" si="50"/>
        <v>0.92212211214074979</v>
      </c>
      <c r="S335" s="35">
        <f t="shared" si="51"/>
        <v>1.1967355728308957</v>
      </c>
    </row>
    <row r="336" spans="7:32" ht="18.5" x14ac:dyDescent="0.45">
      <c r="G336" s="59">
        <v>2017</v>
      </c>
      <c r="H336" s="59">
        <v>11</v>
      </c>
      <c r="I336" s="46">
        <f t="shared" si="46"/>
        <v>29</v>
      </c>
      <c r="J336" s="46">
        <f t="shared" si="46"/>
        <v>333</v>
      </c>
      <c r="K336" s="131">
        <v>13.3</v>
      </c>
      <c r="L336" s="131">
        <v>7.4</v>
      </c>
      <c r="M336" s="54">
        <f t="shared" si="47"/>
        <v>10.350000000000001</v>
      </c>
      <c r="N336" s="36">
        <v>66.5</v>
      </c>
      <c r="O336" s="55">
        <f t="shared" si="48"/>
        <v>8.2740509800423023</v>
      </c>
      <c r="P336" s="56">
        <f t="shared" si="49"/>
        <v>3.9053520625799671</v>
      </c>
      <c r="Q336" s="132">
        <v>3.2156159999999998</v>
      </c>
      <c r="R336" s="51">
        <f t="shared" si="50"/>
        <v>0.53089739769599997</v>
      </c>
      <c r="S336" s="50">
        <f t="shared" si="51"/>
        <v>0.75882000366026914</v>
      </c>
    </row>
    <row r="337" spans="7:19" ht="18.5" x14ac:dyDescent="0.45">
      <c r="G337" s="59">
        <v>2017</v>
      </c>
      <c r="H337" s="60">
        <v>11</v>
      </c>
      <c r="I337" s="60">
        <f t="shared" si="46"/>
        <v>30</v>
      </c>
      <c r="J337" s="46">
        <f t="shared" si="46"/>
        <v>334</v>
      </c>
      <c r="K337" s="131">
        <v>12.7</v>
      </c>
      <c r="L337" s="131">
        <v>3.8</v>
      </c>
      <c r="M337" s="54">
        <f t="shared" si="47"/>
        <v>8.25</v>
      </c>
      <c r="N337" s="36">
        <v>73</v>
      </c>
      <c r="O337" s="55">
        <f t="shared" si="48"/>
        <v>10.420880496267383</v>
      </c>
      <c r="P337" s="56">
        <f t="shared" si="49"/>
        <v>7.4196669133423754</v>
      </c>
      <c r="Q337" s="132">
        <v>4.9741559999999998</v>
      </c>
      <c r="R337" s="49">
        <f t="shared" si="50"/>
        <v>0.75996771968699983</v>
      </c>
      <c r="S337" s="48">
        <f t="shared" si="51"/>
        <v>1.0460633604676615</v>
      </c>
    </row>
    <row r="338" spans="7:19" ht="18.5" x14ac:dyDescent="0.45">
      <c r="G338" s="59">
        <v>2017</v>
      </c>
      <c r="H338" s="59">
        <v>12</v>
      </c>
      <c r="I338" s="46">
        <v>1</v>
      </c>
      <c r="J338" s="46">
        <f t="shared" si="46"/>
        <v>335</v>
      </c>
      <c r="K338" s="131">
        <v>10.3</v>
      </c>
      <c r="L338" s="131">
        <v>1.2</v>
      </c>
      <c r="M338" s="54">
        <f t="shared" si="47"/>
        <v>5.75</v>
      </c>
      <c r="N338" s="36">
        <v>68</v>
      </c>
      <c r="O338" s="55">
        <f t="shared" si="48"/>
        <v>10.483563662108354</v>
      </c>
      <c r="P338" s="56">
        <f t="shared" si="49"/>
        <v>7.6320343460148825</v>
      </c>
      <c r="Q338" s="132">
        <v>5.0599894999999995</v>
      </c>
      <c r="R338" s="11">
        <f t="shared" si="50"/>
        <v>0.69888954473212483</v>
      </c>
      <c r="S338" s="35">
        <f t="shared" si="51"/>
        <v>0.83515789020585685</v>
      </c>
    </row>
    <row r="339" spans="7:19" ht="18.5" x14ac:dyDescent="0.45">
      <c r="G339" s="59">
        <v>2017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31">
        <v>9.9</v>
      </c>
      <c r="L339" s="131">
        <v>-0.7</v>
      </c>
      <c r="M339" s="54">
        <f t="shared" si="47"/>
        <v>4.6000000000000005</v>
      </c>
      <c r="N339" s="36">
        <v>70</v>
      </c>
      <c r="O339" s="55">
        <f t="shared" si="48"/>
        <v>11.011604706974193</v>
      </c>
      <c r="P339" s="56">
        <f t="shared" si="49"/>
        <v>9.3378407915141164</v>
      </c>
      <c r="Q339" s="132">
        <v>5.7361899999999997</v>
      </c>
      <c r="R339" s="11">
        <f t="shared" si="50"/>
        <v>0.75359769743999983</v>
      </c>
      <c r="S339" s="35">
        <f t="shared" si="51"/>
        <v>0.83143372289281281</v>
      </c>
    </row>
    <row r="340" spans="7:19" ht="18.5" x14ac:dyDescent="0.45">
      <c r="G340" s="59">
        <v>2017</v>
      </c>
      <c r="H340" s="59">
        <v>12</v>
      </c>
      <c r="I340" s="46">
        <f t="shared" si="52"/>
        <v>3</v>
      </c>
      <c r="J340" s="46">
        <f t="shared" si="46"/>
        <v>337</v>
      </c>
      <c r="K340" s="131">
        <v>12.6</v>
      </c>
      <c r="L340" s="131">
        <v>-2.2999999999999998</v>
      </c>
      <c r="M340" s="54">
        <f t="shared" si="47"/>
        <v>5.15</v>
      </c>
      <c r="N340" s="36">
        <v>62.5</v>
      </c>
      <c r="O340" s="55">
        <f t="shared" si="48"/>
        <v>8.8335294189759086</v>
      </c>
      <c r="P340" s="56">
        <f t="shared" si="49"/>
        <v>10.529567067419283</v>
      </c>
      <c r="Q340" s="132">
        <v>5.4556610000000001</v>
      </c>
      <c r="R340" s="11">
        <f t="shared" si="50"/>
        <v>0.73434151800675007</v>
      </c>
      <c r="S340" s="35">
        <f t="shared" si="51"/>
        <v>0.99985800611091247</v>
      </c>
    </row>
    <row r="341" spans="7:19" ht="18.5" x14ac:dyDescent="0.45">
      <c r="G341" s="59">
        <v>2017</v>
      </c>
      <c r="H341" s="59">
        <v>12</v>
      </c>
      <c r="I341" s="46">
        <f t="shared" si="52"/>
        <v>4</v>
      </c>
      <c r="J341" s="46">
        <f t="shared" si="52"/>
        <v>338</v>
      </c>
      <c r="K341" s="131">
        <v>14.8</v>
      </c>
      <c r="L341" s="131">
        <v>-2.2999999999999998</v>
      </c>
      <c r="M341" s="54">
        <f t="shared" si="47"/>
        <v>6.25</v>
      </c>
      <c r="N341" s="36">
        <v>63.5</v>
      </c>
      <c r="O341" s="55">
        <f t="shared" si="48"/>
        <v>9.0620810266450107</v>
      </c>
      <c r="P341" s="56">
        <f t="shared" si="49"/>
        <v>12.396926844450375</v>
      </c>
      <c r="Q341" s="132">
        <v>5.9957839999999996</v>
      </c>
      <c r="R341" s="11">
        <f t="shared" si="50"/>
        <v>0.84572481949799971</v>
      </c>
      <c r="S341" s="35">
        <f t="shared" si="51"/>
        <v>1.3208668593469461</v>
      </c>
    </row>
    <row r="342" spans="7:19" ht="18.5" x14ac:dyDescent="0.45">
      <c r="G342" s="59">
        <v>2017</v>
      </c>
      <c r="H342" s="59">
        <v>12</v>
      </c>
      <c r="I342" s="46">
        <f t="shared" si="52"/>
        <v>5</v>
      </c>
      <c r="J342" s="46">
        <f t="shared" si="52"/>
        <v>339</v>
      </c>
      <c r="K342" s="131">
        <v>12.4</v>
      </c>
      <c r="L342" s="131">
        <v>0.5</v>
      </c>
      <c r="M342" s="54">
        <f t="shared" si="47"/>
        <v>6.45</v>
      </c>
      <c r="N342" s="36">
        <v>50.5</v>
      </c>
      <c r="O342" s="55">
        <f t="shared" si="48"/>
        <v>10.544458886014857</v>
      </c>
      <c r="P342" s="56">
        <f t="shared" si="49"/>
        <v>10.038324859486144</v>
      </c>
      <c r="Q342" s="132">
        <v>5.8199299999999994</v>
      </c>
      <c r="R342" s="11">
        <f t="shared" si="50"/>
        <v>0.82774681916249992</v>
      </c>
      <c r="S342" s="35">
        <f t="shared" si="51"/>
        <v>1.1305634292094429</v>
      </c>
    </row>
    <row r="343" spans="7:19" ht="18.5" x14ac:dyDescent="0.45">
      <c r="G343" s="59">
        <v>2017</v>
      </c>
      <c r="H343" s="59">
        <v>12</v>
      </c>
      <c r="I343" s="46">
        <f t="shared" si="52"/>
        <v>6</v>
      </c>
      <c r="J343" s="46">
        <f t="shared" si="52"/>
        <v>340</v>
      </c>
      <c r="K343" s="131">
        <v>13.3</v>
      </c>
      <c r="L343" s="131">
        <v>5</v>
      </c>
      <c r="M343" s="54">
        <f t="shared" si="47"/>
        <v>9.15</v>
      </c>
      <c r="N343" s="36">
        <v>51</v>
      </c>
      <c r="O343" s="55">
        <f t="shared" si="48"/>
        <v>11.735631001359716</v>
      </c>
      <c r="P343" s="56">
        <f t="shared" si="49"/>
        <v>7.7924589849028516</v>
      </c>
      <c r="Q343" s="132">
        <v>5.409603999999999</v>
      </c>
      <c r="R343" s="11">
        <f t="shared" si="50"/>
        <v>0.85505147504699974</v>
      </c>
      <c r="S343" s="35">
        <f t="shared" si="51"/>
        <v>1.160728567729894</v>
      </c>
    </row>
    <row r="344" spans="7:19" ht="18.5" x14ac:dyDescent="0.45">
      <c r="G344" s="59">
        <v>2017</v>
      </c>
      <c r="H344" s="59">
        <v>12</v>
      </c>
      <c r="I344" s="46">
        <f t="shared" si="52"/>
        <v>7</v>
      </c>
      <c r="J344" s="46">
        <f t="shared" si="52"/>
        <v>341</v>
      </c>
      <c r="K344" s="131">
        <v>10.3</v>
      </c>
      <c r="L344" s="131">
        <v>0.6</v>
      </c>
      <c r="M344" s="54">
        <f t="shared" si="47"/>
        <v>5.45</v>
      </c>
      <c r="N344" s="36">
        <v>59.5</v>
      </c>
      <c r="O344" s="55">
        <f t="shared" si="48"/>
        <v>9.271915149607441</v>
      </c>
      <c r="P344" s="56">
        <f t="shared" si="49"/>
        <v>7.1950061560953751</v>
      </c>
      <c r="Q344" s="132">
        <v>4.6203544999999995</v>
      </c>
      <c r="R344" s="11">
        <f t="shared" si="50"/>
        <v>0.63003731506312488</v>
      </c>
      <c r="S344" s="35">
        <f t="shared" si="51"/>
        <v>0.76709133988866185</v>
      </c>
    </row>
    <row r="345" spans="7:19" ht="18.5" x14ac:dyDescent="0.45">
      <c r="G345" s="59">
        <v>2017</v>
      </c>
      <c r="H345" s="59">
        <v>12</v>
      </c>
      <c r="I345" s="46">
        <f t="shared" si="52"/>
        <v>8</v>
      </c>
      <c r="J345" s="46">
        <f t="shared" si="52"/>
        <v>342</v>
      </c>
      <c r="K345" s="131">
        <v>10.6</v>
      </c>
      <c r="L345" s="131">
        <v>-3.1</v>
      </c>
      <c r="M345" s="54">
        <f t="shared" si="47"/>
        <v>3.75</v>
      </c>
      <c r="N345" s="36">
        <v>61.5</v>
      </c>
      <c r="O345" s="55">
        <f t="shared" si="48"/>
        <v>7.6250526029357459</v>
      </c>
      <c r="P345" s="56">
        <f t="shared" si="49"/>
        <v>8.3570576528175771</v>
      </c>
      <c r="Q345" s="132">
        <v>4.5156794999999992</v>
      </c>
      <c r="R345" s="11">
        <f t="shared" si="50"/>
        <v>0.57074011876462494</v>
      </c>
      <c r="S345" s="35">
        <f t="shared" si="51"/>
        <v>0.64771757447468981</v>
      </c>
    </row>
    <row r="346" spans="7:19" ht="18.5" x14ac:dyDescent="0.45">
      <c r="G346" s="59">
        <v>2017</v>
      </c>
      <c r="H346" s="59">
        <v>12</v>
      </c>
      <c r="I346" s="46">
        <f t="shared" si="52"/>
        <v>9</v>
      </c>
      <c r="J346" s="46">
        <f t="shared" si="52"/>
        <v>343</v>
      </c>
      <c r="K346" s="131">
        <v>10.3</v>
      </c>
      <c r="L346" s="131">
        <v>-4</v>
      </c>
      <c r="M346" s="54">
        <f t="shared" si="47"/>
        <v>3.1500000000000004</v>
      </c>
      <c r="N346" s="36">
        <v>64</v>
      </c>
      <c r="O346" s="55">
        <f t="shared" si="48"/>
        <v>4.5569130171415324</v>
      </c>
      <c r="P346" s="56">
        <f t="shared" si="49"/>
        <v>5.2131084916099137</v>
      </c>
      <c r="Q346" s="132">
        <v>2.7571394999999996</v>
      </c>
      <c r="R346" s="11">
        <f t="shared" si="50"/>
        <v>0.33877455535912504</v>
      </c>
      <c r="S346" s="35">
        <f t="shared" si="51"/>
        <v>0.39291930810231857</v>
      </c>
    </row>
    <row r="347" spans="7:19" ht="18.5" x14ac:dyDescent="0.45">
      <c r="G347" s="59">
        <v>2017</v>
      </c>
      <c r="H347" s="59">
        <v>12</v>
      </c>
      <c r="I347" s="46">
        <f t="shared" si="52"/>
        <v>10</v>
      </c>
      <c r="J347" s="46">
        <f t="shared" si="52"/>
        <v>344</v>
      </c>
      <c r="K347" s="131">
        <v>10.7</v>
      </c>
      <c r="L347" s="131">
        <v>-3.2</v>
      </c>
      <c r="M347" s="54">
        <f t="shared" si="47"/>
        <v>3.7499999999999996</v>
      </c>
      <c r="N347" s="36">
        <v>65.5</v>
      </c>
      <c r="O347" s="55">
        <f t="shared" si="48"/>
        <v>5.727508427183083</v>
      </c>
      <c r="P347" s="56">
        <f t="shared" si="49"/>
        <v>6.3689893710275873</v>
      </c>
      <c r="Q347" s="132">
        <v>3.4165919999999996</v>
      </c>
      <c r="R347" s="11">
        <f t="shared" si="50"/>
        <v>0.43182562532399993</v>
      </c>
      <c r="S347" s="35">
        <f t="shared" si="51"/>
        <v>0.52445734100371044</v>
      </c>
    </row>
    <row r="348" spans="7:19" ht="18.5" x14ac:dyDescent="0.45">
      <c r="G348" s="59">
        <v>2017</v>
      </c>
      <c r="H348" s="59">
        <v>12</v>
      </c>
      <c r="I348" s="46">
        <f t="shared" si="52"/>
        <v>11</v>
      </c>
      <c r="J348" s="46">
        <f t="shared" si="52"/>
        <v>345</v>
      </c>
      <c r="K348" s="131">
        <v>10.199999999999999</v>
      </c>
      <c r="L348" s="131">
        <v>-4.5999999999999996</v>
      </c>
      <c r="M348" s="54">
        <f t="shared" si="47"/>
        <v>2.8</v>
      </c>
      <c r="N348" s="36">
        <v>66</v>
      </c>
      <c r="O348" s="55">
        <f t="shared" si="48"/>
        <v>9.938076522782465</v>
      </c>
      <c r="P348" s="56">
        <f t="shared" si="49"/>
        <v>11.766682602974438</v>
      </c>
      <c r="Q348" s="132">
        <v>6.1172069999999996</v>
      </c>
      <c r="R348" s="11">
        <f t="shared" si="50"/>
        <v>0.73907483253299999</v>
      </c>
      <c r="S348" s="35">
        <f t="shared" si="51"/>
        <v>0.67570789322369729</v>
      </c>
    </row>
    <row r="349" spans="7:19" ht="18.5" x14ac:dyDescent="0.45">
      <c r="G349" s="59">
        <v>2017</v>
      </c>
      <c r="H349" s="59">
        <v>12</v>
      </c>
      <c r="I349" s="46">
        <f t="shared" si="52"/>
        <v>12</v>
      </c>
      <c r="J349" s="46">
        <f t="shared" si="52"/>
        <v>346</v>
      </c>
      <c r="K349" s="131">
        <v>11.6</v>
      </c>
      <c r="L349" s="131">
        <v>-3.9</v>
      </c>
      <c r="M349" s="54">
        <f t="shared" si="47"/>
        <v>3.8499999999999996</v>
      </c>
      <c r="N349" s="36">
        <v>77.5</v>
      </c>
      <c r="O349" s="55">
        <f t="shared" si="48"/>
        <v>9.4019964082511081</v>
      </c>
      <c r="P349" s="56">
        <f t="shared" si="49"/>
        <v>11.658475546231374</v>
      </c>
      <c r="Q349" s="132">
        <v>5.9225114999999988</v>
      </c>
      <c r="R349" s="11">
        <f t="shared" si="50"/>
        <v>0.75202422336337482</v>
      </c>
      <c r="S349" s="35">
        <f t="shared" si="51"/>
        <v>0.87049366389533911</v>
      </c>
    </row>
    <row r="350" spans="7:19" ht="18.5" x14ac:dyDescent="0.45">
      <c r="G350" s="59">
        <v>2017</v>
      </c>
      <c r="H350" s="59">
        <v>12</v>
      </c>
      <c r="I350" s="46">
        <f t="shared" si="52"/>
        <v>13</v>
      </c>
      <c r="J350" s="46">
        <f t="shared" si="52"/>
        <v>347</v>
      </c>
      <c r="K350" s="131">
        <v>12.4</v>
      </c>
      <c r="L350" s="131">
        <v>-4.0999999999999996</v>
      </c>
      <c r="M350" s="54">
        <f t="shared" si="47"/>
        <v>4.1500000000000004</v>
      </c>
      <c r="N350" s="36">
        <v>66.5</v>
      </c>
      <c r="O350" s="55">
        <f t="shared" si="48"/>
        <v>9.7214320718784162</v>
      </c>
      <c r="P350" s="56">
        <f t="shared" si="49"/>
        <v>12.832290334879509</v>
      </c>
      <c r="Q350" s="132">
        <v>6.3181829999999994</v>
      </c>
      <c r="R350" s="11">
        <f t="shared" si="50"/>
        <v>0.81338234532525</v>
      </c>
      <c r="S350" s="35">
        <f t="shared" si="51"/>
        <v>1.0024818023928195</v>
      </c>
    </row>
    <row r="351" spans="7:19" ht="18.5" x14ac:dyDescent="0.45">
      <c r="G351" s="59">
        <v>2017</v>
      </c>
      <c r="H351" s="59">
        <v>12</v>
      </c>
      <c r="I351" s="46">
        <f t="shared" si="52"/>
        <v>14</v>
      </c>
      <c r="J351" s="46">
        <f t="shared" si="52"/>
        <v>348</v>
      </c>
      <c r="K351" s="131">
        <v>14.4</v>
      </c>
      <c r="L351" s="131">
        <v>-1.6</v>
      </c>
      <c r="M351" s="54">
        <f t="shared" si="47"/>
        <v>6.4</v>
      </c>
      <c r="N351" s="36">
        <v>64</v>
      </c>
      <c r="O351" s="55">
        <f t="shared" si="48"/>
        <v>7.8767937499999992</v>
      </c>
      <c r="P351" s="56">
        <f t="shared" si="49"/>
        <v>10.082295999999999</v>
      </c>
      <c r="Q351" s="132">
        <v>5.0411479999999997</v>
      </c>
      <c r="R351" s="11">
        <f t="shared" si="50"/>
        <v>0.71550525908399998</v>
      </c>
      <c r="S351" s="35">
        <f t="shared" si="51"/>
        <v>1.1284969749532709</v>
      </c>
    </row>
    <row r="352" spans="7:19" ht="18.5" x14ac:dyDescent="0.45">
      <c r="G352" s="59">
        <v>2017</v>
      </c>
      <c r="H352" s="59">
        <v>12</v>
      </c>
      <c r="I352" s="46">
        <f t="shared" si="52"/>
        <v>15</v>
      </c>
      <c r="J352" s="46">
        <f t="shared" si="52"/>
        <v>349</v>
      </c>
      <c r="K352" s="131">
        <v>14.4</v>
      </c>
      <c r="L352" s="131">
        <v>-3</v>
      </c>
      <c r="M352" s="54">
        <f t="shared" si="47"/>
        <v>5.7</v>
      </c>
      <c r="N352" s="36">
        <v>75</v>
      </c>
      <c r="O352" s="55">
        <f t="shared" si="48"/>
        <v>8.8079626000634441</v>
      </c>
      <c r="P352" s="56">
        <f t="shared" si="49"/>
        <v>12.260683939288313</v>
      </c>
      <c r="Q352" s="132">
        <v>5.8785480000000003</v>
      </c>
      <c r="R352" s="11">
        <f t="shared" si="50"/>
        <v>0.81022557446999988</v>
      </c>
      <c r="S352" s="35">
        <f t="shared" si="51"/>
        <v>1.2250076580059155</v>
      </c>
    </row>
    <row r="353" spans="7:19" ht="18.5" x14ac:dyDescent="0.45">
      <c r="G353" s="59">
        <v>2017</v>
      </c>
      <c r="H353" s="59">
        <v>12</v>
      </c>
      <c r="I353" s="46">
        <f t="shared" si="52"/>
        <v>16</v>
      </c>
      <c r="J353" s="46">
        <f t="shared" si="52"/>
        <v>350</v>
      </c>
      <c r="K353" s="131">
        <v>13.4</v>
      </c>
      <c r="L353" s="131">
        <v>-3</v>
      </c>
      <c r="M353" s="54">
        <f t="shared" si="47"/>
        <v>5.2</v>
      </c>
      <c r="N353" s="36">
        <v>81.5</v>
      </c>
      <c r="O353" s="55">
        <f t="shared" si="48"/>
        <v>9.0402151965928006</v>
      </c>
      <c r="P353" s="56">
        <f t="shared" si="49"/>
        <v>11.860762337929753</v>
      </c>
      <c r="Q353" s="132">
        <v>5.8576129999999997</v>
      </c>
      <c r="R353" s="11">
        <f t="shared" si="50"/>
        <v>0.7901627056349998</v>
      </c>
      <c r="S353" s="35">
        <f t="shared" si="51"/>
        <v>1.1132984598387508</v>
      </c>
    </row>
    <row r="354" spans="7:19" ht="18.5" x14ac:dyDescent="0.45">
      <c r="G354" s="59">
        <v>2017</v>
      </c>
      <c r="H354" s="59">
        <v>12</v>
      </c>
      <c r="I354" s="46">
        <f t="shared" si="52"/>
        <v>17</v>
      </c>
      <c r="J354" s="46">
        <f t="shared" si="52"/>
        <v>351</v>
      </c>
      <c r="K354" s="131">
        <v>9.3000000000000007</v>
      </c>
      <c r="L354" s="131">
        <v>4.9000000000000004</v>
      </c>
      <c r="M354" s="54">
        <f t="shared" si="47"/>
        <v>7.1000000000000005</v>
      </c>
      <c r="N354" s="36">
        <v>76.5</v>
      </c>
      <c r="O354" s="55">
        <f t="shared" si="48"/>
        <v>16.767021016919436</v>
      </c>
      <c r="P354" s="56">
        <f t="shared" si="49"/>
        <v>5.9019913979556424</v>
      </c>
      <c r="Q354" s="132">
        <v>5.6273280000000003</v>
      </c>
      <c r="R354" s="11">
        <f t="shared" si="50"/>
        <v>0.82180654012799992</v>
      </c>
      <c r="S354" s="35">
        <f t="shared" si="51"/>
        <v>0.79594448266517503</v>
      </c>
    </row>
    <row r="355" spans="7:19" ht="18.5" x14ac:dyDescent="0.45">
      <c r="G355" s="59">
        <v>2017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31">
        <v>15.5</v>
      </c>
      <c r="L355" s="131">
        <v>2.2000000000000002</v>
      </c>
      <c r="M355" s="54">
        <f t="shared" si="47"/>
        <v>8.85</v>
      </c>
      <c r="N355" s="36">
        <v>71.5</v>
      </c>
      <c r="O355" s="55">
        <f t="shared" si="48"/>
        <v>10.555281753552478</v>
      </c>
      <c r="P355" s="56">
        <f t="shared" si="49"/>
        <v>11.230819785779838</v>
      </c>
      <c r="Q355" s="132">
        <v>6.159076999999999</v>
      </c>
      <c r="R355" s="11">
        <f t="shared" si="50"/>
        <v>0.96267759302324973</v>
      </c>
      <c r="S355" s="35">
        <f t="shared" si="51"/>
        <v>1.5323131690686367</v>
      </c>
    </row>
    <row r="356" spans="7:19" ht="18.5" x14ac:dyDescent="0.45">
      <c r="G356" s="59">
        <v>2017</v>
      </c>
      <c r="H356" s="59">
        <v>12</v>
      </c>
      <c r="I356" s="46">
        <f t="shared" si="53"/>
        <v>19</v>
      </c>
      <c r="J356" s="46">
        <f t="shared" si="53"/>
        <v>353</v>
      </c>
      <c r="K356" s="131">
        <v>9.4</v>
      </c>
      <c r="L356" s="131">
        <v>0.8</v>
      </c>
      <c r="M356" s="54">
        <f t="shared" si="47"/>
        <v>5.1000000000000005</v>
      </c>
      <c r="N356" s="36">
        <v>65</v>
      </c>
      <c r="O356" s="55">
        <f t="shared" si="48"/>
        <v>12.082377954179155</v>
      </c>
      <c r="P356" s="56">
        <f t="shared" si="49"/>
        <v>8.3126760324752578</v>
      </c>
      <c r="Q356" s="132">
        <v>5.6691979999999997</v>
      </c>
      <c r="R356" s="11">
        <f t="shared" si="50"/>
        <v>0.7614214795830001</v>
      </c>
      <c r="S356" s="35">
        <f t="shared" si="51"/>
        <v>0.81824033867380019</v>
      </c>
    </row>
    <row r="357" spans="7:19" ht="18.5" x14ac:dyDescent="0.45">
      <c r="G357" s="59">
        <v>2017</v>
      </c>
      <c r="H357" s="59">
        <v>12</v>
      </c>
      <c r="I357" s="46">
        <f t="shared" si="53"/>
        <v>20</v>
      </c>
      <c r="J357" s="46">
        <f t="shared" si="53"/>
        <v>354</v>
      </c>
      <c r="K357" s="131">
        <v>14.8</v>
      </c>
      <c r="L357" s="131">
        <v>6.7</v>
      </c>
      <c r="M357" s="54">
        <f t="shared" si="47"/>
        <v>10.75</v>
      </c>
      <c r="N357" s="36">
        <v>63</v>
      </c>
      <c r="O357" s="55">
        <f t="shared" si="48"/>
        <v>11.78768424578212</v>
      </c>
      <c r="P357" s="56">
        <f t="shared" si="49"/>
        <v>7.6384193912668152</v>
      </c>
      <c r="Q357" s="132">
        <v>5.3677339999999996</v>
      </c>
      <c r="R357" s="11">
        <f t="shared" si="50"/>
        <v>0.89880424543049997</v>
      </c>
      <c r="S357" s="35">
        <f t="shared" si="51"/>
        <v>1.2590274804425887</v>
      </c>
    </row>
    <row r="358" spans="7:19" ht="18.5" x14ac:dyDescent="0.45">
      <c r="G358" s="59">
        <v>2017</v>
      </c>
      <c r="H358" s="59">
        <v>12</v>
      </c>
      <c r="I358" s="46">
        <f t="shared" si="53"/>
        <v>21</v>
      </c>
      <c r="J358" s="46">
        <f t="shared" si="53"/>
        <v>355</v>
      </c>
      <c r="K358" s="131">
        <v>16</v>
      </c>
      <c r="L358" s="131">
        <v>5</v>
      </c>
      <c r="M358" s="54">
        <f t="shared" si="47"/>
        <v>10.5</v>
      </c>
      <c r="N358" s="36">
        <v>59.5</v>
      </c>
      <c r="O358" s="55">
        <f t="shared" si="48"/>
        <v>5.0102611239962878</v>
      </c>
      <c r="P358" s="56">
        <f t="shared" si="49"/>
        <v>4.4090297891167332</v>
      </c>
      <c r="Q358" s="132">
        <v>2.6587449999999997</v>
      </c>
      <c r="R358" s="11">
        <f t="shared" si="50"/>
        <v>0.44129716572749994</v>
      </c>
      <c r="S358" s="35">
        <f t="shared" si="51"/>
        <v>0.82958203778725348</v>
      </c>
    </row>
    <row r="359" spans="7:19" ht="18.5" x14ac:dyDescent="0.45">
      <c r="G359" s="59">
        <v>2017</v>
      </c>
      <c r="H359" s="59">
        <v>12</v>
      </c>
      <c r="I359" s="46">
        <f t="shared" si="53"/>
        <v>22</v>
      </c>
      <c r="J359" s="46">
        <f t="shared" si="53"/>
        <v>356</v>
      </c>
      <c r="K359" s="131">
        <v>13.5</v>
      </c>
      <c r="L359" s="131">
        <v>2.7</v>
      </c>
      <c r="M359" s="54">
        <f t="shared" si="47"/>
        <v>8.1</v>
      </c>
      <c r="N359" s="36">
        <v>67</v>
      </c>
      <c r="O359" s="55">
        <f t="shared" si="48"/>
        <v>4.2999644030139947</v>
      </c>
      <c r="P359" s="56">
        <f t="shared" si="49"/>
        <v>3.715169244204092</v>
      </c>
      <c r="Q359" s="132">
        <v>2.26098</v>
      </c>
      <c r="R359" s="11">
        <f t="shared" si="50"/>
        <v>0.34345077542999997</v>
      </c>
      <c r="S359" s="35">
        <f t="shared" si="51"/>
        <v>0.6310294360258214</v>
      </c>
    </row>
    <row r="360" spans="7:19" ht="18.5" x14ac:dyDescent="0.45">
      <c r="G360" s="59">
        <v>2017</v>
      </c>
      <c r="H360" s="59">
        <v>12</v>
      </c>
      <c r="I360" s="46">
        <f t="shared" si="53"/>
        <v>23</v>
      </c>
      <c r="J360" s="46">
        <f t="shared" si="53"/>
        <v>357</v>
      </c>
      <c r="K360" s="131">
        <v>15.9</v>
      </c>
      <c r="L360" s="131">
        <v>8.1</v>
      </c>
      <c r="M360" s="54">
        <f t="shared" si="47"/>
        <v>12</v>
      </c>
      <c r="N360" s="36">
        <v>63</v>
      </c>
      <c r="O360" s="55">
        <f t="shared" si="48"/>
        <v>3.4574988397985806</v>
      </c>
      <c r="P360" s="56">
        <f t="shared" si="49"/>
        <v>2.1574792760343149</v>
      </c>
      <c r="Q360" s="132">
        <v>1.5450029999999999</v>
      </c>
      <c r="R360" s="11">
        <f t="shared" si="50"/>
        <v>0.270030989331</v>
      </c>
      <c r="S360" s="35">
        <f t="shared" si="51"/>
        <v>0.58520825580917224</v>
      </c>
    </row>
    <row r="361" spans="7:19" ht="18.5" x14ac:dyDescent="0.45">
      <c r="G361" s="59">
        <v>2017</v>
      </c>
      <c r="H361" s="59">
        <v>12</v>
      </c>
      <c r="I361" s="46">
        <f t="shared" si="53"/>
        <v>24</v>
      </c>
      <c r="J361" s="46">
        <f t="shared" si="53"/>
        <v>358</v>
      </c>
      <c r="K361" s="131">
        <v>15.7</v>
      </c>
      <c r="L361" s="131">
        <v>9.4</v>
      </c>
      <c r="M361" s="54">
        <f t="shared" si="47"/>
        <v>12.55</v>
      </c>
      <c r="N361" s="36">
        <v>54.5</v>
      </c>
      <c r="O361" s="55">
        <f t="shared" si="48"/>
        <v>5.5048644060114169</v>
      </c>
      <c r="P361" s="56">
        <f t="shared" si="49"/>
        <v>2.7744516606297536</v>
      </c>
      <c r="Q361" s="132">
        <v>2.2107359999999998</v>
      </c>
      <c r="R361" s="11">
        <f t="shared" si="50"/>
        <v>0.39351708752399989</v>
      </c>
      <c r="S361" s="35">
        <f t="shared" si="51"/>
        <v>0.68693826445299655</v>
      </c>
    </row>
    <row r="362" spans="7:19" ht="18.5" x14ac:dyDescent="0.45">
      <c r="G362" s="59">
        <v>2017</v>
      </c>
      <c r="H362" s="59">
        <v>12</v>
      </c>
      <c r="I362" s="46">
        <f t="shared" si="53"/>
        <v>25</v>
      </c>
      <c r="J362" s="46">
        <f t="shared" si="53"/>
        <v>359</v>
      </c>
      <c r="K362" s="131">
        <v>10.5</v>
      </c>
      <c r="L362" s="131">
        <v>4.0999999999999996</v>
      </c>
      <c r="M362" s="54">
        <f t="shared" si="47"/>
        <v>7.3</v>
      </c>
      <c r="N362" s="36">
        <v>60</v>
      </c>
      <c r="O362" s="55">
        <f t="shared" si="48"/>
        <v>12.195701787440923</v>
      </c>
      <c r="P362" s="56">
        <f t="shared" si="49"/>
        <v>6.2441993151697526</v>
      </c>
      <c r="Q362" s="132">
        <v>4.9364730000000003</v>
      </c>
      <c r="R362" s="11">
        <f t="shared" si="50"/>
        <v>0.72670559503950005</v>
      </c>
      <c r="S362" s="35">
        <f t="shared" si="51"/>
        <v>0.84575305157978242</v>
      </c>
    </row>
    <row r="363" spans="7:19" ht="18.5" x14ac:dyDescent="0.45">
      <c r="G363" s="59">
        <v>2017</v>
      </c>
      <c r="H363" s="59">
        <v>12</v>
      </c>
      <c r="I363" s="46">
        <f t="shared" si="53"/>
        <v>26</v>
      </c>
      <c r="J363" s="46">
        <f t="shared" si="53"/>
        <v>360</v>
      </c>
      <c r="K363" s="131">
        <v>12.5</v>
      </c>
      <c r="L363" s="131">
        <v>-0.3</v>
      </c>
      <c r="M363" s="54">
        <f t="shared" si="47"/>
        <v>6.1</v>
      </c>
      <c r="N363" s="36">
        <v>63</v>
      </c>
      <c r="O363" s="55">
        <f t="shared" si="48"/>
        <v>6.8243239907277964</v>
      </c>
      <c r="P363" s="56">
        <f t="shared" si="49"/>
        <v>6.988107766505264</v>
      </c>
      <c r="Q363" s="132">
        <v>3.9064709999999998</v>
      </c>
      <c r="R363" s="11">
        <f t="shared" si="50"/>
        <v>0.54758371271849982</v>
      </c>
      <c r="S363" s="35">
        <f t="shared" si="51"/>
        <v>0.81358776239153807</v>
      </c>
    </row>
    <row r="364" spans="7:19" ht="18.5" x14ac:dyDescent="0.45">
      <c r="G364" s="59">
        <v>2017</v>
      </c>
      <c r="H364" s="59">
        <v>12</v>
      </c>
      <c r="I364" s="46">
        <f t="shared" si="53"/>
        <v>27</v>
      </c>
      <c r="J364" s="46">
        <f t="shared" si="53"/>
        <v>361</v>
      </c>
      <c r="K364" s="131">
        <v>11</v>
      </c>
      <c r="L364" s="131">
        <v>-1.5</v>
      </c>
      <c r="M364" s="54">
        <f t="shared" si="47"/>
        <v>4.75</v>
      </c>
      <c r="N364" s="36">
        <v>62</v>
      </c>
      <c r="O364" s="55">
        <f t="shared" si="48"/>
        <v>6.8539188548969916</v>
      </c>
      <c r="P364" s="56">
        <f t="shared" si="49"/>
        <v>6.8539188548969916</v>
      </c>
      <c r="Q364" s="132">
        <v>3.8771619999999993</v>
      </c>
      <c r="R364" s="11">
        <f t="shared" si="50"/>
        <v>0.51277696818149987</v>
      </c>
      <c r="S364" s="35">
        <f t="shared" si="51"/>
        <v>0.66683141842206684</v>
      </c>
    </row>
    <row r="365" spans="7:19" ht="18.5" x14ac:dyDescent="0.45">
      <c r="G365" s="59">
        <v>2017</v>
      </c>
      <c r="H365" s="59">
        <v>12</v>
      </c>
      <c r="I365" s="46">
        <f t="shared" si="53"/>
        <v>28</v>
      </c>
      <c r="J365" s="46">
        <f t="shared" si="53"/>
        <v>362</v>
      </c>
      <c r="K365" s="131">
        <v>10</v>
      </c>
      <c r="L365" s="131">
        <v>-1.1000000000000001</v>
      </c>
      <c r="M365" s="54">
        <f t="shared" si="47"/>
        <v>4.45</v>
      </c>
      <c r="N365" s="36">
        <v>73</v>
      </c>
      <c r="O365" s="55">
        <f t="shared" si="48"/>
        <v>6.3700426930002134</v>
      </c>
      <c r="P365" s="56">
        <f t="shared" si="49"/>
        <v>5.65659791138419</v>
      </c>
      <c r="Q365" s="132">
        <v>3.3956569999999995</v>
      </c>
      <c r="R365" s="11">
        <f t="shared" si="50"/>
        <v>0.44312050478624998</v>
      </c>
      <c r="S365" s="35">
        <f t="shared" si="51"/>
        <v>0.54943094183827712</v>
      </c>
    </row>
    <row r="366" spans="7:19" ht="18.5" x14ac:dyDescent="0.45">
      <c r="G366" s="59">
        <v>2017</v>
      </c>
      <c r="H366" s="59">
        <v>12</v>
      </c>
      <c r="I366" s="46">
        <f t="shared" si="53"/>
        <v>29</v>
      </c>
      <c r="J366" s="46">
        <f t="shared" si="53"/>
        <v>363</v>
      </c>
      <c r="K366" s="131">
        <v>13.2</v>
      </c>
      <c r="L366" s="131">
        <v>0.8</v>
      </c>
      <c r="M366" s="54">
        <f t="shared" si="47"/>
        <v>7</v>
      </c>
      <c r="N366" s="36">
        <v>83.5</v>
      </c>
      <c r="O366" s="55">
        <f t="shared" si="48"/>
        <v>1.6423450631197929</v>
      </c>
      <c r="P366" s="56">
        <f t="shared" si="49"/>
        <v>1.6292063026148345</v>
      </c>
      <c r="Q366" s="132">
        <v>0.92532700000000001</v>
      </c>
      <c r="R366" s="11">
        <f t="shared" si="50"/>
        <v>0.13459066280399998</v>
      </c>
      <c r="S366" s="35">
        <f t="shared" si="51"/>
        <v>0.36684898530337229</v>
      </c>
    </row>
    <row r="367" spans="7:19" ht="18.5" x14ac:dyDescent="0.45">
      <c r="G367" s="59">
        <v>2017</v>
      </c>
      <c r="H367" s="59">
        <v>12</v>
      </c>
      <c r="I367" s="46">
        <f t="shared" si="53"/>
        <v>30</v>
      </c>
      <c r="J367" s="46">
        <f t="shared" si="53"/>
        <v>364</v>
      </c>
      <c r="K367" s="131">
        <v>17.600000000000001</v>
      </c>
      <c r="L367" s="131">
        <v>5.3</v>
      </c>
      <c r="M367" s="54">
        <f t="shared" si="47"/>
        <v>11.450000000000001</v>
      </c>
      <c r="N367" s="36">
        <v>94.5</v>
      </c>
      <c r="O367" s="55">
        <f t="shared" si="48"/>
        <v>6.9989559618203412</v>
      </c>
      <c r="P367" s="56">
        <f t="shared" si="49"/>
        <v>6.8869726664312161</v>
      </c>
      <c r="Q367" s="132">
        <v>3.9274059999999995</v>
      </c>
      <c r="R367" s="11">
        <f t="shared" si="50"/>
        <v>0.67375140855749993</v>
      </c>
      <c r="S367" s="35">
        <f t="shared" si="51"/>
        <v>1.2046791863704196</v>
      </c>
    </row>
    <row r="368" spans="7:19" ht="18.5" x14ac:dyDescent="0.45">
      <c r="G368" s="59">
        <v>2017</v>
      </c>
      <c r="H368" s="59">
        <v>12</v>
      </c>
      <c r="I368" s="46">
        <f t="shared" si="53"/>
        <v>31</v>
      </c>
      <c r="J368" s="46">
        <f t="shared" si="53"/>
        <v>365</v>
      </c>
      <c r="K368" s="131">
        <v>17.600000000000001</v>
      </c>
      <c r="L368" s="131">
        <v>2.4</v>
      </c>
      <c r="M368" s="54">
        <f t="shared" si="47"/>
        <v>10</v>
      </c>
      <c r="N368" s="36">
        <v>95.5</v>
      </c>
      <c r="O368" s="55">
        <f t="shared" si="48"/>
        <v>2.9197820963727108</v>
      </c>
      <c r="P368" s="56">
        <f t="shared" si="49"/>
        <v>3.5504550291892167</v>
      </c>
      <c r="Q368" s="132">
        <v>1.821345</v>
      </c>
      <c r="R368" s="49">
        <f t="shared" si="50"/>
        <v>0.29696483821499997</v>
      </c>
      <c r="S368" s="48">
        <f t="shared" si="51"/>
        <v>0.69941642361946288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965.16503649213928</v>
      </c>
      <c r="S370" s="42">
        <f>SUM(S59:S369)</f>
        <v>2001.0081298252771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J373"/>
  <sheetViews>
    <sheetView topLeftCell="BC24" zoomScale="98" zoomScaleNormal="98" workbookViewId="0">
      <selection activeCell="BE46" sqref="BE46"/>
    </sheetView>
  </sheetViews>
  <sheetFormatPr defaultRowHeight="14.5" x14ac:dyDescent="0.35"/>
  <cols>
    <col min="1" max="1" width="3.453125" customWidth="1"/>
    <col min="16" max="29" width="9.1796875" style="24"/>
    <col min="30" max="32" width="9.1796875" style="37"/>
    <col min="33" max="33" width="18.81640625" customWidth="1"/>
    <col min="34" max="44" width="12" style="37" customWidth="1"/>
    <col min="45" max="45" width="14.1796875" style="37" customWidth="1"/>
    <col min="46" max="46" width="9.26953125" style="37" bestFit="1" customWidth="1"/>
    <col min="47" max="47" width="10.81640625" bestFit="1" customWidth="1"/>
    <col min="48" max="48" width="6.7265625" bestFit="1" customWidth="1"/>
    <col min="49" max="50" width="9.26953125" bestFit="1" customWidth="1"/>
    <col min="51" max="51" width="12" customWidth="1"/>
    <col min="52" max="55" width="9.26953125" bestFit="1" customWidth="1"/>
    <col min="62" max="62" width="9.1796875" style="89"/>
  </cols>
  <sheetData>
    <row r="1" spans="2:62" ht="15" customHeight="1" x14ac:dyDescent="0.35">
      <c r="S1" s="44" t="s">
        <v>61</v>
      </c>
      <c r="AJ1" s="150" t="s">
        <v>34</v>
      </c>
      <c r="AK1" s="150"/>
      <c r="AU1" s="24"/>
      <c r="AV1" s="24"/>
      <c r="AW1" s="24"/>
      <c r="AX1" s="24"/>
      <c r="AY1" s="24"/>
      <c r="AZ1" s="24"/>
      <c r="BA1" s="24"/>
      <c r="BB1" s="24"/>
      <c r="BC1" s="24"/>
    </row>
    <row r="2" spans="2:62" ht="15.5" x14ac:dyDescent="0.35">
      <c r="G2" s="90"/>
      <c r="H2" s="91" t="s">
        <v>8</v>
      </c>
      <c r="I2" s="90"/>
      <c r="J2" s="90"/>
      <c r="K2" s="90"/>
      <c r="L2" s="90"/>
      <c r="M2" s="90"/>
      <c r="N2" s="90"/>
      <c r="O2" s="90"/>
      <c r="P2" s="92"/>
      <c r="Q2" s="92"/>
      <c r="R2" s="92"/>
      <c r="S2"/>
      <c r="T2" s="90"/>
      <c r="U2" s="91" t="s">
        <v>8</v>
      </c>
      <c r="V2" s="90"/>
      <c r="W2" s="90"/>
      <c r="X2" s="90"/>
      <c r="Y2" s="90"/>
      <c r="Z2" s="90"/>
      <c r="AA2" s="90"/>
      <c r="AB2" s="90"/>
      <c r="AC2" s="92"/>
      <c r="AD2" s="92"/>
      <c r="AE2" s="92"/>
      <c r="AF2" s="92"/>
      <c r="AJ2" s="151"/>
      <c r="AK2" s="151"/>
      <c r="AT2" s="44" t="s">
        <v>59</v>
      </c>
      <c r="AU2" s="90"/>
      <c r="AV2" s="146" t="s">
        <v>39</v>
      </c>
      <c r="AW2" s="147"/>
      <c r="AX2" s="90"/>
      <c r="AY2" s="90"/>
      <c r="AZ2" s="90"/>
      <c r="BA2" s="90"/>
      <c r="BB2" s="90"/>
      <c r="BC2" s="90"/>
      <c r="BD2" s="24"/>
      <c r="BE2" s="92"/>
      <c r="BF2" s="24"/>
      <c r="BG2" s="92"/>
      <c r="BH2" s="24"/>
      <c r="BI2" s="92"/>
      <c r="BJ2" s="90"/>
    </row>
    <row r="3" spans="2:62" ht="15" customHeight="1" x14ac:dyDescent="0.35">
      <c r="B3" s="3" t="s">
        <v>3</v>
      </c>
      <c r="C3" s="32" t="s">
        <v>4</v>
      </c>
      <c r="D3" s="32" t="s">
        <v>5</v>
      </c>
      <c r="E3" s="32" t="s">
        <v>9</v>
      </c>
      <c r="F3" s="148">
        <v>2008</v>
      </c>
      <c r="G3" s="148">
        <v>2009</v>
      </c>
      <c r="H3" s="148">
        <v>2010</v>
      </c>
      <c r="I3" s="148">
        <v>2011</v>
      </c>
      <c r="J3" s="148">
        <v>2012</v>
      </c>
      <c r="K3" s="148">
        <v>2013</v>
      </c>
      <c r="L3" s="148">
        <v>2014</v>
      </c>
      <c r="M3" s="148">
        <v>2015</v>
      </c>
      <c r="N3" s="148">
        <v>2016</v>
      </c>
      <c r="O3" s="149">
        <v>2017</v>
      </c>
      <c r="P3" s="152" t="s">
        <v>56</v>
      </c>
      <c r="Q3" s="104"/>
      <c r="R3" s="93"/>
      <c r="S3" s="148">
        <v>2008</v>
      </c>
      <c r="T3" s="148">
        <v>2009</v>
      </c>
      <c r="U3" s="148">
        <v>2010</v>
      </c>
      <c r="V3" s="148">
        <v>2011</v>
      </c>
      <c r="W3" s="148">
        <v>2012</v>
      </c>
      <c r="X3" s="148">
        <v>2013</v>
      </c>
      <c r="Y3" s="148">
        <v>2014</v>
      </c>
      <c r="Z3" s="148">
        <v>2015</v>
      </c>
      <c r="AA3" s="148">
        <v>2016</v>
      </c>
      <c r="AB3" s="149">
        <v>2017</v>
      </c>
      <c r="AC3" s="148" t="s">
        <v>56</v>
      </c>
      <c r="AD3" s="153" t="s">
        <v>58</v>
      </c>
      <c r="AE3" s="114"/>
      <c r="AF3" s="114"/>
      <c r="AG3" s="148">
        <v>2008</v>
      </c>
      <c r="AH3" s="148">
        <v>2009</v>
      </c>
      <c r="AI3" s="148">
        <v>2010</v>
      </c>
      <c r="AJ3" s="148">
        <v>2011</v>
      </c>
      <c r="AK3" s="148">
        <v>2012</v>
      </c>
      <c r="AL3" s="148">
        <v>2013</v>
      </c>
      <c r="AM3" s="148">
        <v>2014</v>
      </c>
      <c r="AN3" s="148">
        <v>2015</v>
      </c>
      <c r="AO3" s="148">
        <v>2016</v>
      </c>
      <c r="AP3" s="149">
        <v>2017</v>
      </c>
      <c r="AQ3" s="154" t="s">
        <v>56</v>
      </c>
      <c r="AR3" s="108"/>
      <c r="AT3" s="148">
        <v>2008</v>
      </c>
      <c r="AU3" s="148">
        <v>2009</v>
      </c>
      <c r="AV3" s="148">
        <v>2010</v>
      </c>
      <c r="AW3" s="148">
        <v>2011</v>
      </c>
      <c r="AX3" s="148">
        <v>2012</v>
      </c>
      <c r="AY3" s="148">
        <v>2013</v>
      </c>
      <c r="AZ3" s="148">
        <v>2014</v>
      </c>
      <c r="BA3" s="148">
        <v>2015</v>
      </c>
      <c r="BB3" s="148">
        <v>2016</v>
      </c>
      <c r="BC3" s="149">
        <v>2017</v>
      </c>
      <c r="BD3" s="148" t="s">
        <v>56</v>
      </c>
      <c r="BE3" s="153" t="s">
        <v>57</v>
      </c>
      <c r="BF3" s="24"/>
      <c r="BG3" s="95"/>
      <c r="BH3" s="24"/>
      <c r="BI3" s="95"/>
    </row>
    <row r="4" spans="2:62" ht="15" customHeight="1" x14ac:dyDescent="0.35">
      <c r="B4" s="3" t="s">
        <v>6</v>
      </c>
      <c r="C4" s="33" t="s">
        <v>6</v>
      </c>
      <c r="D4" s="33" t="s">
        <v>6</v>
      </c>
      <c r="E4" s="33"/>
      <c r="F4" s="148"/>
      <c r="G4" s="148"/>
      <c r="H4" s="148"/>
      <c r="I4" s="148"/>
      <c r="J4" s="148"/>
      <c r="K4" s="148"/>
      <c r="L4" s="148"/>
      <c r="M4" s="148"/>
      <c r="N4" s="148"/>
      <c r="O4" s="149"/>
      <c r="P4" s="152"/>
      <c r="Q4" s="104"/>
      <c r="R4" s="93"/>
      <c r="S4" s="148"/>
      <c r="T4" s="148"/>
      <c r="U4" s="148"/>
      <c r="V4" s="148"/>
      <c r="W4" s="148"/>
      <c r="X4" s="148"/>
      <c r="Y4" s="148"/>
      <c r="Z4" s="148"/>
      <c r="AA4" s="148"/>
      <c r="AB4" s="149"/>
      <c r="AC4" s="148"/>
      <c r="AD4" s="153"/>
      <c r="AE4" s="114"/>
      <c r="AF4" s="114"/>
      <c r="AG4" s="148"/>
      <c r="AH4" s="148"/>
      <c r="AI4" s="148"/>
      <c r="AJ4" s="148"/>
      <c r="AK4" s="148"/>
      <c r="AL4" s="148"/>
      <c r="AM4" s="148"/>
      <c r="AN4" s="148"/>
      <c r="AO4" s="148"/>
      <c r="AP4" s="149"/>
      <c r="AQ4" s="154"/>
      <c r="AR4" s="108"/>
      <c r="AT4" s="148"/>
      <c r="AU4" s="148"/>
      <c r="AV4" s="148"/>
      <c r="AW4" s="148"/>
      <c r="AX4" s="148"/>
      <c r="AY4" s="148"/>
      <c r="AZ4" s="148"/>
      <c r="BA4" s="148"/>
      <c r="BB4" s="148"/>
      <c r="BC4" s="149"/>
      <c r="BD4" s="148"/>
      <c r="BE4" s="153"/>
      <c r="BF4" s="24"/>
      <c r="BG4" s="95"/>
      <c r="BH4" s="24"/>
      <c r="BI4" s="95"/>
    </row>
    <row r="5" spans="2:62" x14ac:dyDescent="0.35">
      <c r="B5" s="4">
        <f>'2008'!G4</f>
        <v>2008</v>
      </c>
      <c r="C5" s="2">
        <v>1</v>
      </c>
      <c r="D5" s="2">
        <v>1</v>
      </c>
      <c r="E5" s="2">
        <v>1</v>
      </c>
      <c r="F5" s="35">
        <f>'2008'!R4</f>
        <v>0.60259329959399988</v>
      </c>
      <c r="G5" s="35">
        <f>'2009'!R4</f>
        <v>0.46353330737999987</v>
      </c>
      <c r="H5" s="35">
        <f>'2010'!R4</f>
        <v>1.0969281447704997</v>
      </c>
      <c r="I5" s="35">
        <f>'2011'!R4</f>
        <v>0.95005910446649977</v>
      </c>
      <c r="J5" s="35">
        <f>'2012'!R4</f>
        <v>1.0555917590789998</v>
      </c>
      <c r="K5" s="35">
        <f>'2013'!R4</f>
        <v>0.84908663925749994</v>
      </c>
      <c r="L5" s="35">
        <f>'2014'!R4</f>
        <v>0.73565653223699989</v>
      </c>
      <c r="M5" s="35">
        <f>'2015'!R4</f>
        <v>1.09562418108</v>
      </c>
      <c r="N5" s="35">
        <f>'2016'!R4</f>
        <v>0.76647280408649976</v>
      </c>
      <c r="O5" s="35">
        <f>'2017'!R4</f>
        <v>0.87924724574849988</v>
      </c>
      <c r="P5" s="107">
        <f>AVERAGE(F5:O5)</f>
        <v>0.84947930176994979</v>
      </c>
      <c r="Q5" s="94"/>
      <c r="R5" s="38" t="s">
        <v>40</v>
      </c>
      <c r="S5" s="52">
        <f t="shared" ref="S5:AB5" si="0">S36</f>
        <v>0.79273791708111274</v>
      </c>
      <c r="T5" s="52">
        <f t="shared" si="0"/>
        <v>0.78242942701647566</v>
      </c>
      <c r="U5" s="52">
        <f t="shared" si="0"/>
        <v>0.95465220784323401</v>
      </c>
      <c r="V5" s="52">
        <f t="shared" si="0"/>
        <v>1.0283385733608266</v>
      </c>
      <c r="W5" s="52">
        <f t="shared" si="0"/>
        <v>0.97966409457179027</v>
      </c>
      <c r="X5" s="52">
        <f t="shared" si="0"/>
        <v>0.84155924130428217</v>
      </c>
      <c r="Y5" s="52">
        <f t="shared" si="0"/>
        <v>1.0326245588693828</v>
      </c>
      <c r="Z5" s="52">
        <f t="shared" si="0"/>
        <v>0.95116623784414112</v>
      </c>
      <c r="AA5" s="52">
        <f t="shared" si="0"/>
        <v>0.73758324731276614</v>
      </c>
      <c r="AB5" s="52">
        <f t="shared" si="0"/>
        <v>0.92515871332717736</v>
      </c>
      <c r="AC5" s="105">
        <f>AVERAGE(S5:AB5)</f>
        <v>0.90259142185311902</v>
      </c>
      <c r="AD5" s="113">
        <f t="shared" ref="AD5:AD16" si="1">(STDEV(S5:AB5))/SQRT(12)</f>
        <v>3.068652780568135E-2</v>
      </c>
      <c r="AE5" s="113">
        <f>AD5*10</f>
        <v>0.30686527805681352</v>
      </c>
      <c r="AF5" s="113"/>
      <c r="AG5" s="96">
        <f>'2008'!S4</f>
        <v>-1.456291206271072</v>
      </c>
      <c r="AH5" s="96">
        <f>'2009'!S4</f>
        <v>-3.8413738335289982</v>
      </c>
      <c r="AI5" s="96">
        <f>'2010'!S4</f>
        <v>1.4020437527663521</v>
      </c>
      <c r="AJ5" s="96">
        <f>'2011'!S4</f>
        <v>0.93096281724681273</v>
      </c>
      <c r="AK5" s="96">
        <f>'2012'!S4</f>
        <v>1.0774714265201686</v>
      </c>
      <c r="AL5" s="96">
        <f>'2013'!S4</f>
        <v>0.23552934650719753</v>
      </c>
      <c r="AM5" s="96">
        <f>'2014'!S4</f>
        <v>0.13514758316909289</v>
      </c>
      <c r="AN5" s="96">
        <f>'2015'!S4</f>
        <v>1.2091065076936278</v>
      </c>
      <c r="AO5" s="96">
        <f>'2016'!S4</f>
        <v>-0.24325082899280573</v>
      </c>
      <c r="AP5" s="96">
        <f>'2017'!S4</f>
        <v>0.97845530440825446</v>
      </c>
      <c r="AQ5" s="106">
        <f>AVERAGE(AG5:AP5)</f>
        <v>4.2780086951863014E-2</v>
      </c>
      <c r="AR5" s="36"/>
      <c r="AS5" s="38" t="s">
        <v>40</v>
      </c>
      <c r="AT5" s="101">
        <f t="shared" ref="AT5:BC5" si="2">AT36</f>
        <v>-0.40941002402383397</v>
      </c>
      <c r="AU5" s="101">
        <f t="shared" si="2"/>
        <v>-0.50808433299215972</v>
      </c>
      <c r="AV5" s="101">
        <f t="shared" si="2"/>
        <v>0.93311099274422016</v>
      </c>
      <c r="AW5" s="101">
        <f t="shared" si="2"/>
        <v>0.87940866743083235</v>
      </c>
      <c r="AX5" s="101">
        <f t="shared" si="2"/>
        <v>0.64066730388966986</v>
      </c>
      <c r="AY5" s="101">
        <f t="shared" si="2"/>
        <v>0.59181573661075881</v>
      </c>
      <c r="AZ5" s="101">
        <f t="shared" si="2"/>
        <v>0.9110285947391763</v>
      </c>
      <c r="BA5" s="101">
        <f t="shared" si="2"/>
        <v>0.52334281154066375</v>
      </c>
      <c r="BB5" s="101">
        <f t="shared" si="2"/>
        <v>2.1570954329484371</v>
      </c>
      <c r="BC5" s="101">
        <f t="shared" si="2"/>
        <v>1.1830015129703362E-2</v>
      </c>
      <c r="BD5" s="100">
        <f>AVERAGE(AT5:BC5)</f>
        <v>0.57308051980174679</v>
      </c>
      <c r="BE5" s="113">
        <f>(STDEV(AT5:BC5))/SQRT(12)</f>
        <v>0.22159712944130275</v>
      </c>
      <c r="BF5" s="116">
        <f>BE5*10</f>
        <v>2.2159712944130274</v>
      </c>
    </row>
    <row r="6" spans="2:62" ht="15.5" x14ac:dyDescent="0.35">
      <c r="B6" s="4">
        <f>'2008'!G5</f>
        <v>2008</v>
      </c>
      <c r="C6" s="2">
        <v>1</v>
      </c>
      <c r="D6" s="2">
        <f t="shared" ref="D6:E21" si="3">D5+1</f>
        <v>2</v>
      </c>
      <c r="E6" s="2">
        <f>E5+1</f>
        <v>2</v>
      </c>
      <c r="F6" s="35">
        <f>'2008'!R5</f>
        <v>0.68668054006500001</v>
      </c>
      <c r="G6" s="35">
        <f>'2009'!R5</f>
        <v>0.22537207468800002</v>
      </c>
      <c r="H6" s="35">
        <f>'2010'!R5</f>
        <v>0.52828947031500006</v>
      </c>
      <c r="I6" s="35">
        <f>'2011'!R5</f>
        <v>0.81069706416599996</v>
      </c>
      <c r="J6" s="35">
        <f>'2012'!R5</f>
        <v>0.78528082274099986</v>
      </c>
      <c r="K6" s="35">
        <f>'2013'!R5</f>
        <v>0.3954325144139999</v>
      </c>
      <c r="L6" s="35">
        <f>'2014'!R5</f>
        <v>0.63094161756599998</v>
      </c>
      <c r="M6" s="35">
        <f>'2015'!R5</f>
        <v>0.92965980808799975</v>
      </c>
      <c r="N6" s="35">
        <f>'2016'!R5</f>
        <v>0.18097837299899999</v>
      </c>
      <c r="O6" s="35">
        <f>'2017'!R5</f>
        <v>0.69205846940999993</v>
      </c>
      <c r="P6" s="107">
        <f t="shared" ref="P6:P69" si="4">AVERAGE(F6:O6)</f>
        <v>0.58653907544520001</v>
      </c>
      <c r="Q6" s="94"/>
      <c r="R6" s="38" t="s">
        <v>41</v>
      </c>
      <c r="S6" s="53">
        <f t="shared" ref="S6:AB6" si="5">S64</f>
        <v>1.3718999135998304</v>
      </c>
      <c r="T6" s="53">
        <f t="shared" si="5"/>
        <v>1.5882327655953383</v>
      </c>
      <c r="U6" s="53">
        <f t="shared" si="5"/>
        <v>1.5907978770857656</v>
      </c>
      <c r="V6" s="53">
        <f t="shared" si="5"/>
        <v>1.3585642885817422</v>
      </c>
      <c r="W6" s="53">
        <f t="shared" si="5"/>
        <v>1.3347744964911288</v>
      </c>
      <c r="X6" s="53">
        <f t="shared" si="5"/>
        <v>1.5819950725716529</v>
      </c>
      <c r="Y6" s="53">
        <f t="shared" si="5"/>
        <v>1.4261366360232093</v>
      </c>
      <c r="Z6" s="53">
        <f t="shared" si="5"/>
        <v>1.5291412519237979</v>
      </c>
      <c r="AA6" s="53">
        <f t="shared" si="5"/>
        <v>1.6246618798767818</v>
      </c>
      <c r="AB6" s="53">
        <f t="shared" si="5"/>
        <v>1.0698787603149917</v>
      </c>
      <c r="AC6" s="105">
        <f t="shared" ref="AC6:AC16" si="6">AVERAGE(S6:AB6)</f>
        <v>1.4476082942064239</v>
      </c>
      <c r="AD6" s="113">
        <f t="shared" si="1"/>
        <v>4.961580102335502E-2</v>
      </c>
      <c r="AE6" s="113">
        <f t="shared" ref="AE6:AE16" si="7">AD6*10</f>
        <v>0.49615801023355022</v>
      </c>
      <c r="AF6" s="113"/>
      <c r="AG6" s="96">
        <f>'2008'!S5</f>
        <v>0.3913836509910435</v>
      </c>
      <c r="AH6" s="96">
        <f>'2009'!S5</f>
        <v>-12.088942906702663</v>
      </c>
      <c r="AI6" s="96">
        <f>'2010'!S5</f>
        <v>0.68995871314011936</v>
      </c>
      <c r="AJ6" s="96">
        <f>'2011'!S5</f>
        <v>0.84514732390621816</v>
      </c>
      <c r="AK6" s="96">
        <f>'2012'!S5</f>
        <v>0.68427371362714273</v>
      </c>
      <c r="AL6" s="96">
        <f>'2013'!S5</f>
        <v>0.18960203043126975</v>
      </c>
      <c r="AM6" s="96">
        <f>'2014'!S5</f>
        <v>-3.9334718474527061E-2</v>
      </c>
      <c r="AN6" s="96">
        <f>'2015'!S5</f>
        <v>0.96345875136338421</v>
      </c>
      <c r="AO6" s="96">
        <f>'2016'!S5</f>
        <v>-4.6927970065696885</v>
      </c>
      <c r="AP6" s="96">
        <f>'2017'!S5</f>
        <v>0.37158564335470584</v>
      </c>
      <c r="AQ6" s="106">
        <f t="shared" ref="AQ6:AQ69" si="8">AVERAGE(AG6:AP6)</f>
        <v>-1.2685664804932995</v>
      </c>
      <c r="AR6" s="36"/>
      <c r="AS6" s="38" t="s">
        <v>41</v>
      </c>
      <c r="AT6" s="102">
        <f t="shared" ref="AT6:BC6" si="9">AT64</f>
        <v>1.0615066737084367</v>
      </c>
      <c r="AU6" s="102">
        <f t="shared" si="9"/>
        <v>1.8133763809656951</v>
      </c>
      <c r="AV6" s="102">
        <f t="shared" si="9"/>
        <v>1.853158341310275</v>
      </c>
      <c r="AW6" s="102">
        <f t="shared" si="9"/>
        <v>1.2085939350634527</v>
      </c>
      <c r="AX6" s="102">
        <f t="shared" si="9"/>
        <v>0.90317562965714127</v>
      </c>
      <c r="AY6" s="102">
        <f t="shared" si="9"/>
        <v>1.9525012388961405</v>
      </c>
      <c r="AZ6" s="102">
        <f t="shared" si="9"/>
        <v>1.8813428398096212</v>
      </c>
      <c r="BA6" s="102">
        <f t="shared" si="9"/>
        <v>1.7466810314234598</v>
      </c>
      <c r="BB6" s="102">
        <f t="shared" si="9"/>
        <v>2.1131875706915331</v>
      </c>
      <c r="BC6" s="102">
        <f t="shared" si="9"/>
        <v>-1.377182426447745</v>
      </c>
      <c r="BD6" s="100">
        <f t="shared" ref="BD6:BD16" si="10">AVERAGE(AT6:BC6)</f>
        <v>1.3156341215078011</v>
      </c>
      <c r="BE6" s="113">
        <f t="shared" ref="BE6:BE16" si="11">(STDEV(AT6:BC6))/SQRT(12)</f>
        <v>0.29785685095597758</v>
      </c>
      <c r="BF6" s="116">
        <f t="shared" ref="BF6:BF16" si="12">BE6*10</f>
        <v>2.9785685095597758</v>
      </c>
    </row>
    <row r="7" spans="2:62" x14ac:dyDescent="0.35">
      <c r="B7" s="4">
        <f>'2008'!G6</f>
        <v>2008</v>
      </c>
      <c r="C7" s="2">
        <v>1</v>
      </c>
      <c r="D7" s="2">
        <f t="shared" si="3"/>
        <v>3</v>
      </c>
      <c r="E7" s="2">
        <f t="shared" si="3"/>
        <v>3</v>
      </c>
      <c r="F7" s="35">
        <f>'2008'!R6</f>
        <v>0.56490359201999985</v>
      </c>
      <c r="G7" s="35">
        <f>'2009'!R6</f>
        <v>0.20085461049599998</v>
      </c>
      <c r="H7" s="35">
        <f>'2010'!R6</f>
        <v>1.3266172969875001</v>
      </c>
      <c r="I7" s="35">
        <f>'2011'!R6</f>
        <v>0.59967595709999999</v>
      </c>
      <c r="J7" s="35">
        <f>'2012'!R6</f>
        <v>0.68729937029099997</v>
      </c>
      <c r="K7" s="35">
        <f>'2013'!R6</f>
        <v>0.96779890427849991</v>
      </c>
      <c r="L7" s="35">
        <f>'2014'!R6</f>
        <v>0.61916542570574995</v>
      </c>
      <c r="M7" s="35">
        <f>'2015'!R6</f>
        <v>0.82852526829599982</v>
      </c>
      <c r="N7" s="35">
        <f>'2016'!R6</f>
        <v>7.0752922506000099E-2</v>
      </c>
      <c r="O7" s="35">
        <f>'2017'!R6</f>
        <v>0.56069701988849996</v>
      </c>
      <c r="P7" s="107">
        <f t="shared" si="4"/>
        <v>0.64262903675692495</v>
      </c>
      <c r="Q7" s="94"/>
      <c r="R7" s="38" t="s">
        <v>42</v>
      </c>
      <c r="S7" s="52">
        <f t="shared" ref="S7:AB7" si="13">S95</f>
        <v>2.937628512444145</v>
      </c>
      <c r="T7" s="52">
        <f t="shared" si="13"/>
        <v>2.5357588011759193</v>
      </c>
      <c r="U7" s="52">
        <f t="shared" si="13"/>
        <v>2.5987393720975764</v>
      </c>
      <c r="V7" s="52">
        <f t="shared" si="13"/>
        <v>2.1114216196623259</v>
      </c>
      <c r="W7" s="52">
        <f t="shared" si="13"/>
        <v>2.2061830280052823</v>
      </c>
      <c r="X7" s="52">
        <f t="shared" si="13"/>
        <v>2.4868355466156653</v>
      </c>
      <c r="Y7" s="52">
        <f t="shared" si="13"/>
        <v>2.3377365351154835</v>
      </c>
      <c r="Z7" s="52">
        <f t="shared" si="13"/>
        <v>2.5633123912623139</v>
      </c>
      <c r="AA7" s="52">
        <f t="shared" si="13"/>
        <v>2.4431163437319436</v>
      </c>
      <c r="AB7" s="52">
        <f t="shared" si="13"/>
        <v>2.2069142449930763</v>
      </c>
      <c r="AC7" s="105">
        <f t="shared" si="6"/>
        <v>2.442764639510373</v>
      </c>
      <c r="AD7" s="113">
        <f t="shared" si="1"/>
        <v>6.9838158150552276E-2</v>
      </c>
      <c r="AE7" s="113">
        <f t="shared" si="7"/>
        <v>0.69838158150552276</v>
      </c>
      <c r="AF7" s="113"/>
      <c r="AG7" s="96">
        <f>'2008'!S6</f>
        <v>5.1072467436908089E-2</v>
      </c>
      <c r="AH7" s="96">
        <f>'2009'!S6</f>
        <v>-10.683053479076163</v>
      </c>
      <c r="AI7" s="96">
        <f>'2010'!S6</f>
        <v>1.2314594660358962</v>
      </c>
      <c r="AJ7" s="96">
        <f>'2011'!S6</f>
        <v>0.40973051644062292</v>
      </c>
      <c r="AK7" s="96">
        <f>'2012'!S6</f>
        <v>0.6611918775177984</v>
      </c>
      <c r="AL7" s="96">
        <f>'2013'!S6</f>
        <v>0.49046054037317938</v>
      </c>
      <c r="AM7" s="96">
        <f>'2014'!S6</f>
        <v>0.44993373666679787</v>
      </c>
      <c r="AN7" s="96">
        <f>'2015'!S6</f>
        <v>1.1015828411873654</v>
      </c>
      <c r="AO7" s="96">
        <f>'2016'!S6</f>
        <v>66.961058103515853</v>
      </c>
      <c r="AP7" s="96">
        <f>'2017'!S6</f>
        <v>0.16667118989480426</v>
      </c>
      <c r="AQ7" s="106">
        <f t="shared" si="8"/>
        <v>6.084010725999307</v>
      </c>
      <c r="AR7" s="36"/>
      <c r="AS7" s="38" t="s">
        <v>42</v>
      </c>
      <c r="AT7" s="101">
        <f t="shared" ref="AT7:BC7" si="14">AT95</f>
        <v>4.8602182791115061</v>
      </c>
      <c r="AU7" s="101">
        <f t="shared" si="14"/>
        <v>3.2477869398725159</v>
      </c>
      <c r="AV7" s="101">
        <f t="shared" si="14"/>
        <v>3.8681649638597286</v>
      </c>
      <c r="AW7" s="101">
        <f t="shared" si="14"/>
        <v>3.2438556708202726</v>
      </c>
      <c r="AX7" s="101">
        <f t="shared" si="14"/>
        <v>2.5010571398648889</v>
      </c>
      <c r="AY7" s="101">
        <f t="shared" si="14"/>
        <v>3.7180155758739573</v>
      </c>
      <c r="AZ7" s="101">
        <f t="shared" si="14"/>
        <v>3.6047531353031936</v>
      </c>
      <c r="BA7" s="101">
        <f t="shared" si="14"/>
        <v>3.5981298283332106</v>
      </c>
      <c r="BB7" s="101">
        <f t="shared" si="14"/>
        <v>3.5477353687439175</v>
      </c>
      <c r="BC7" s="101">
        <f t="shared" si="14"/>
        <v>3.1963972801354186</v>
      </c>
      <c r="BD7" s="100">
        <f t="shared" si="10"/>
        <v>3.5386114181918606</v>
      </c>
      <c r="BE7" s="113">
        <f t="shared" si="11"/>
        <v>0.17375285036314433</v>
      </c>
      <c r="BF7" s="116">
        <f t="shared" si="12"/>
        <v>1.7375285036314434</v>
      </c>
    </row>
    <row r="8" spans="2:62" x14ac:dyDescent="0.35">
      <c r="B8" s="4">
        <f>'2008'!G7</f>
        <v>2008</v>
      </c>
      <c r="C8" s="2">
        <v>1</v>
      </c>
      <c r="D8" s="2">
        <f t="shared" si="3"/>
        <v>4</v>
      </c>
      <c r="E8" s="2">
        <f t="shared" si="3"/>
        <v>4</v>
      </c>
      <c r="F8" s="35">
        <f>'2008'!R7</f>
        <v>0.55959933293999997</v>
      </c>
      <c r="G8" s="35">
        <f>'2009'!R7</f>
        <v>0.21880068705</v>
      </c>
      <c r="H8" s="35">
        <f>'2010'!R7</f>
        <v>1.4251070742660001</v>
      </c>
      <c r="I8" s="35">
        <f>'2011'!R7</f>
        <v>0.31715049082499996</v>
      </c>
      <c r="J8" s="35">
        <f>'2012'!R7</f>
        <v>0.53440410230999991</v>
      </c>
      <c r="K8" s="35">
        <f>'2013'!R7</f>
        <v>0.9492045293925</v>
      </c>
      <c r="L8" s="35">
        <f>'2014'!R7</f>
        <v>0.26841761052750002</v>
      </c>
      <c r="M8" s="35">
        <f>'2015'!R7</f>
        <v>0.67231483839000006</v>
      </c>
      <c r="N8" s="35">
        <f>'2016'!R7</f>
        <v>0.50450870877300003</v>
      </c>
      <c r="O8" s="35">
        <f>'2017'!R7</f>
        <v>0.32333879308499996</v>
      </c>
      <c r="P8" s="107">
        <f t="shared" si="4"/>
        <v>0.57728461675590004</v>
      </c>
      <c r="Q8" s="94"/>
      <c r="R8" s="38" t="s">
        <v>43</v>
      </c>
      <c r="S8" s="52">
        <f t="shared" ref="S8:AB8" si="15">S125</f>
        <v>4.2234704267688867</v>
      </c>
      <c r="T8" s="52">
        <f t="shared" si="15"/>
        <v>3.6021231135775515</v>
      </c>
      <c r="U8" s="52">
        <f t="shared" si="15"/>
        <v>3.1476322371112628</v>
      </c>
      <c r="V8" s="52">
        <f t="shared" si="15"/>
        <v>3.0784025661571452</v>
      </c>
      <c r="W8" s="52">
        <f t="shared" si="15"/>
        <v>3.8904273586152578</v>
      </c>
      <c r="X8" s="52">
        <f t="shared" si="15"/>
        <v>3.1541661955017211</v>
      </c>
      <c r="Y8" s="52">
        <f t="shared" si="15"/>
        <v>3.1825076811507564</v>
      </c>
      <c r="Z8" s="52">
        <f t="shared" si="15"/>
        <v>3.7147070819576244</v>
      </c>
      <c r="AA8" s="52">
        <f t="shared" si="15"/>
        <v>3.2197401973973951</v>
      </c>
      <c r="AB8" s="52">
        <f t="shared" si="15"/>
        <v>3.0203465950008872</v>
      </c>
      <c r="AC8" s="105">
        <f t="shared" si="6"/>
        <v>3.4233523453238481</v>
      </c>
      <c r="AD8" s="113">
        <f t="shared" si="1"/>
        <v>0.11802955482634923</v>
      </c>
      <c r="AE8" s="113">
        <f t="shared" si="7"/>
        <v>1.1802955482634923</v>
      </c>
      <c r="AF8" s="113"/>
      <c r="AG8" s="96">
        <f>'2008'!S7</f>
        <v>0.47876743311696662</v>
      </c>
      <c r="AH8" s="96">
        <f>'2009'!S7</f>
        <v>-5.7143325228371467</v>
      </c>
      <c r="AI8" s="96">
        <f>'2010'!S7</f>
        <v>1.3780218095440524</v>
      </c>
      <c r="AJ8" s="96">
        <f>'2011'!S7</f>
        <v>0.23259785890911747</v>
      </c>
      <c r="AK8" s="96">
        <f>'2012'!S7</f>
        <v>0.46391938285374806</v>
      </c>
      <c r="AL8" s="96">
        <f>'2013'!S7</f>
        <v>0.16813383213982355</v>
      </c>
      <c r="AM8" s="96">
        <f>'2014'!S7</f>
        <v>-5.1777273273253911E-2</v>
      </c>
      <c r="AN8" s="96">
        <f>'2015'!S7</f>
        <v>0.77719294443096965</v>
      </c>
      <c r="AO8" s="96">
        <f>'2016'!S7</f>
        <v>-4.6466475490594252</v>
      </c>
      <c r="AP8" s="96">
        <f>'2017'!S7</f>
        <v>0.28532923393307402</v>
      </c>
      <c r="AQ8" s="106">
        <f t="shared" si="8"/>
        <v>-0.66287948502420746</v>
      </c>
      <c r="AR8" s="36"/>
      <c r="AS8" s="38" t="s">
        <v>43</v>
      </c>
      <c r="AT8" s="101">
        <f t="shared" ref="AT8:BC8" si="16">AT125</f>
        <v>7.3223344603651972</v>
      </c>
      <c r="AU8" s="101">
        <f t="shared" si="16"/>
        <v>5.7987861517519494</v>
      </c>
      <c r="AV8" s="101">
        <f t="shared" si="16"/>
        <v>5.3227465646122125</v>
      </c>
      <c r="AW8" s="101">
        <f t="shared" si="16"/>
        <v>4.4695142874179759</v>
      </c>
      <c r="AX8" s="101">
        <f t="shared" si="16"/>
        <v>6.5112792312248642</v>
      </c>
      <c r="AY8" s="101">
        <f t="shared" si="16"/>
        <v>5.5728579946674417</v>
      </c>
      <c r="AZ8" s="101">
        <f t="shared" si="16"/>
        <v>5.479554346238527</v>
      </c>
      <c r="BA8" s="101">
        <f t="shared" si="16"/>
        <v>5.933489438725319</v>
      </c>
      <c r="BB8" s="101">
        <f t="shared" si="16"/>
        <v>5.7192200668729836</v>
      </c>
      <c r="BC8" s="101">
        <f t="shared" si="16"/>
        <v>4.9089802582131794</v>
      </c>
      <c r="BD8" s="100">
        <f t="shared" si="10"/>
        <v>5.7038762800089646</v>
      </c>
      <c r="BE8" s="113">
        <f t="shared" si="11"/>
        <v>0.22976491852265885</v>
      </c>
      <c r="BF8" s="116">
        <f t="shared" si="12"/>
        <v>2.2976491852265886</v>
      </c>
    </row>
    <row r="9" spans="2:62" x14ac:dyDescent="0.35">
      <c r="B9" s="4">
        <f>'2008'!G8</f>
        <v>2008</v>
      </c>
      <c r="C9" s="2">
        <v>1</v>
      </c>
      <c r="D9" s="2">
        <f t="shared" si="3"/>
        <v>5</v>
      </c>
      <c r="E9" s="2">
        <f t="shared" si="3"/>
        <v>5</v>
      </c>
      <c r="F9" s="35">
        <f>'2008'!R8</f>
        <v>0.99123341557500011</v>
      </c>
      <c r="G9" s="35">
        <f>'2009'!R8</f>
        <v>0.69913081485000006</v>
      </c>
      <c r="H9" s="35">
        <f>'2010'!R8</f>
        <v>0.28617214439250005</v>
      </c>
      <c r="I9" s="35">
        <f>'2011'!R8</f>
        <v>1.0709299082520001</v>
      </c>
      <c r="J9" s="35">
        <f>'2012'!R8</f>
        <v>0.97926199751249976</v>
      </c>
      <c r="K9" s="35">
        <f>'2013'!R8</f>
        <v>0.22480481364749993</v>
      </c>
      <c r="L9" s="35">
        <f>'2014'!R8</f>
        <v>0.80815544002349993</v>
      </c>
      <c r="M9" s="35">
        <f>'2015'!R8</f>
        <v>1.1923532390249998</v>
      </c>
      <c r="N9" s="35">
        <f>'2016'!R8</f>
        <v>0.196625937285</v>
      </c>
      <c r="O9" s="35">
        <f>'2017'!R8</f>
        <v>0.85773552836849987</v>
      </c>
      <c r="P9" s="107">
        <f t="shared" si="4"/>
        <v>0.73064032389314992</v>
      </c>
      <c r="Q9" s="94"/>
      <c r="R9" s="38" t="s">
        <v>44</v>
      </c>
      <c r="S9" s="52">
        <f t="shared" ref="S9:AB9" si="17">S156</f>
        <v>5.0444762186455412</v>
      </c>
      <c r="T9" s="52">
        <f t="shared" si="17"/>
        <v>4.8593758754967826</v>
      </c>
      <c r="U9" s="52">
        <f t="shared" si="17"/>
        <v>5.061028323080432</v>
      </c>
      <c r="V9" s="52">
        <f t="shared" si="17"/>
        <v>4.0259016091110604</v>
      </c>
      <c r="W9" s="52">
        <f t="shared" si="17"/>
        <v>5.1066907574380407</v>
      </c>
      <c r="X9" s="52">
        <f t="shared" si="17"/>
        <v>4.8860148650862696</v>
      </c>
      <c r="Y9" s="52">
        <f t="shared" si="17"/>
        <v>4.2276757908664715</v>
      </c>
      <c r="Z9" s="52">
        <f t="shared" si="17"/>
        <v>5.1087612483535656</v>
      </c>
      <c r="AA9" s="52">
        <f t="shared" si="17"/>
        <v>4.9233614316168151</v>
      </c>
      <c r="AB9" s="52">
        <f t="shared" si="17"/>
        <v>4.101316690965314</v>
      </c>
      <c r="AC9" s="105">
        <f t="shared" si="6"/>
        <v>4.7344602810660295</v>
      </c>
      <c r="AD9" s="113">
        <f t="shared" si="1"/>
        <v>0.12603006579909184</v>
      </c>
      <c r="AE9" s="113">
        <f t="shared" si="7"/>
        <v>1.2603006579909184</v>
      </c>
      <c r="AF9" s="113"/>
      <c r="AG9" s="96">
        <f>'2008'!S8</f>
        <v>0.64742146548193513</v>
      </c>
      <c r="AH9" s="96">
        <f>'2009'!S8</f>
        <v>-1.1218169336830797</v>
      </c>
      <c r="AI9" s="96">
        <f>'2010'!S8</f>
        <v>0.36908223512875515</v>
      </c>
      <c r="AJ9" s="96">
        <f>'2011'!S8</f>
        <v>0.66065454436170201</v>
      </c>
      <c r="AK9" s="96">
        <f>'2012'!S8</f>
        <v>0.85967762199157483</v>
      </c>
      <c r="AL9" s="96">
        <f>'2013'!S8</f>
        <v>1.7234090379564557E-2</v>
      </c>
      <c r="AM9" s="96">
        <f>'2014'!S8</f>
        <v>-0.34822453416536581</v>
      </c>
      <c r="AN9" s="96">
        <f>'2015'!S8</f>
        <v>0.91234879108289424</v>
      </c>
      <c r="AO9" s="96">
        <f>'2016'!S8</f>
        <v>-0.24597615372462675</v>
      </c>
      <c r="AP9" s="96">
        <f>'2017'!S8</f>
        <v>-0.16378586405480031</v>
      </c>
      <c r="AQ9" s="106">
        <f t="shared" si="8"/>
        <v>0.15866152627985536</v>
      </c>
      <c r="AR9" s="36"/>
      <c r="AS9" s="38" t="s">
        <v>44</v>
      </c>
      <c r="AT9" s="101">
        <f t="shared" ref="AT9:BC9" si="18">AT156</f>
        <v>8.8880906197734824</v>
      </c>
      <c r="AU9" s="101">
        <f t="shared" si="18"/>
        <v>9.057602863932626</v>
      </c>
      <c r="AV9" s="101">
        <f t="shared" si="18"/>
        <v>8.9081869700821485</v>
      </c>
      <c r="AW9" s="101">
        <f t="shared" si="18"/>
        <v>6.6619104387463972</v>
      </c>
      <c r="AX9" s="101">
        <f t="shared" si="18"/>
        <v>8.8485723549109654</v>
      </c>
      <c r="AY9" s="101">
        <f t="shared" si="18"/>
        <v>8.5766951964570417</v>
      </c>
      <c r="AZ9" s="101">
        <f t="shared" si="18"/>
        <v>8.0724767263567063</v>
      </c>
      <c r="BA9" s="101">
        <f t="shared" si="18"/>
        <v>9.1684135313901098</v>
      </c>
      <c r="BB9" s="101">
        <f t="shared" si="18"/>
        <v>8.662221331553333</v>
      </c>
      <c r="BC9" s="101">
        <f t="shared" si="18"/>
        <v>7.1501738754743602</v>
      </c>
      <c r="BD9" s="100">
        <f t="shared" si="10"/>
        <v>8.3994343908677163</v>
      </c>
      <c r="BE9" s="113">
        <f t="shared" si="11"/>
        <v>0.24553182392432743</v>
      </c>
      <c r="BF9" s="116">
        <f t="shared" si="12"/>
        <v>2.4553182392432742</v>
      </c>
    </row>
    <row r="10" spans="2:62" x14ac:dyDescent="0.35">
      <c r="B10" s="4">
        <f>'2008'!G9</f>
        <v>2008</v>
      </c>
      <c r="C10" s="2">
        <v>1</v>
      </c>
      <c r="D10" s="2">
        <f t="shared" si="3"/>
        <v>6</v>
      </c>
      <c r="E10" s="2">
        <f t="shared" si="3"/>
        <v>6</v>
      </c>
      <c r="F10" s="35">
        <f>'2008'!R9</f>
        <v>0.90142936253999983</v>
      </c>
      <c r="G10" s="35">
        <f>'2009'!R9</f>
        <v>0.87296317214399988</v>
      </c>
      <c r="H10" s="35">
        <f>'2010'!R9</f>
        <v>0.29830563703799995</v>
      </c>
      <c r="I10" s="35">
        <f>'2011'!R9</f>
        <v>1.1300060937554999</v>
      </c>
      <c r="J10" s="35">
        <f>'2012'!R9</f>
        <v>0.97733920359600002</v>
      </c>
      <c r="K10" s="35">
        <f>'2013'!R9</f>
        <v>0.33489029063699993</v>
      </c>
      <c r="L10" s="35">
        <f>'2014'!R9</f>
        <v>0.93865494744449995</v>
      </c>
      <c r="M10" s="35">
        <f>'2015'!R9</f>
        <v>1.3070725756829999</v>
      </c>
      <c r="N10" s="35">
        <f>'2016'!R9</f>
        <v>0.26383163653124991</v>
      </c>
      <c r="O10" s="35">
        <f>'2017'!R9</f>
        <v>1.2230958406095001</v>
      </c>
      <c r="P10" s="107">
        <f t="shared" si="4"/>
        <v>0.82475887599787501</v>
      </c>
      <c r="Q10" s="94"/>
      <c r="R10" s="38" t="s">
        <v>45</v>
      </c>
      <c r="S10" s="52">
        <f t="shared" ref="S10:AB10" si="19">S186</f>
        <v>6.7984663675528294</v>
      </c>
      <c r="T10" s="52">
        <f t="shared" si="19"/>
        <v>6.6726533583929015</v>
      </c>
      <c r="U10" s="52">
        <f t="shared" si="19"/>
        <v>6.5221418977958585</v>
      </c>
      <c r="V10" s="52">
        <f t="shared" si="19"/>
        <v>5.1569856255880531</v>
      </c>
      <c r="W10" s="52">
        <f t="shared" si="19"/>
        <v>6.818648752530108</v>
      </c>
      <c r="X10" s="52">
        <f t="shared" si="19"/>
        <v>6.272680854486774</v>
      </c>
      <c r="Y10" s="52">
        <f t="shared" si="19"/>
        <v>5.246484600549846</v>
      </c>
      <c r="Z10" s="52">
        <f t="shared" si="19"/>
        <v>6.6877259975543835</v>
      </c>
      <c r="AA10" s="52">
        <f t="shared" si="19"/>
        <v>6.2745606938858582</v>
      </c>
      <c r="AB10" s="52">
        <f t="shared" si="19"/>
        <v>5.1887944854354195</v>
      </c>
      <c r="AC10" s="105">
        <f t="shared" si="6"/>
        <v>6.1639142633772037</v>
      </c>
      <c r="AD10" s="113">
        <f t="shared" si="1"/>
        <v>0.20007796431814281</v>
      </c>
      <c r="AE10" s="113">
        <f t="shared" si="7"/>
        <v>2.0007796431814282</v>
      </c>
      <c r="AF10" s="113"/>
      <c r="AG10" s="96">
        <f>'2008'!S9</f>
        <v>0.35881836673856554</v>
      </c>
      <c r="AH10" s="96">
        <f>'2009'!S9</f>
        <v>0.10561438367251223</v>
      </c>
      <c r="AI10" s="96">
        <f>'2010'!S9</f>
        <v>0.35375487539660549</v>
      </c>
      <c r="AJ10" s="96">
        <f>'2011'!S9</f>
        <v>0.83147255355139171</v>
      </c>
      <c r="AK10" s="96">
        <f>'2012'!S9</f>
        <v>0.82390856124365819</v>
      </c>
      <c r="AL10" s="96">
        <f>'2013'!S9</f>
        <v>0.41789224439081929</v>
      </c>
      <c r="AM10" s="96">
        <f>'2014'!S9</f>
        <v>0.10011899379397181</v>
      </c>
      <c r="AN10" s="96">
        <f>'2015'!S9</f>
        <v>1.2053393221688633</v>
      </c>
      <c r="AO10" s="96">
        <f>'2016'!S9</f>
        <v>6.7468290034860545E-2</v>
      </c>
      <c r="AP10" s="96">
        <f>'2017'!S9</f>
        <v>1.4244024397341701</v>
      </c>
      <c r="AQ10" s="106">
        <f t="shared" si="8"/>
        <v>0.5688790030725418</v>
      </c>
      <c r="AR10" s="36"/>
      <c r="AS10" s="38" t="s">
        <v>45</v>
      </c>
      <c r="AT10" s="101">
        <f t="shared" ref="AT10:BC10" si="20">AT186</f>
        <v>13.368853281855529</v>
      </c>
      <c r="AU10" s="101">
        <f t="shared" si="20"/>
        <v>13.384590352869735</v>
      </c>
      <c r="AV10" s="101">
        <f t="shared" si="20"/>
        <v>12.788109348343108</v>
      </c>
      <c r="AW10" s="101">
        <f t="shared" si="20"/>
        <v>10.682340348304212</v>
      </c>
      <c r="AX10" s="101">
        <f t="shared" si="20"/>
        <v>15.196554477652041</v>
      </c>
      <c r="AY10" s="101">
        <f t="shared" si="20"/>
        <v>13.992480519480489</v>
      </c>
      <c r="AZ10" s="101">
        <f t="shared" si="20"/>
        <v>11.920074873850616</v>
      </c>
      <c r="BA10" s="101">
        <f t="shared" si="20"/>
        <v>14.21413703678005</v>
      </c>
      <c r="BB10" s="101">
        <f t="shared" si="20"/>
        <v>13.113288029459037</v>
      </c>
      <c r="BC10" s="101">
        <f t="shared" si="20"/>
        <v>10.965537249390335</v>
      </c>
      <c r="BD10" s="100">
        <f t="shared" si="10"/>
        <v>12.962596551798516</v>
      </c>
      <c r="BE10" s="113">
        <f t="shared" si="11"/>
        <v>0.41150722566097986</v>
      </c>
      <c r="BF10" s="116">
        <f t="shared" si="12"/>
        <v>4.1150722566097988</v>
      </c>
    </row>
    <row r="11" spans="2:62" x14ac:dyDescent="0.35">
      <c r="B11" s="4">
        <f>'2008'!G10</f>
        <v>2008</v>
      </c>
      <c r="C11" s="2">
        <v>1</v>
      </c>
      <c r="D11" s="2">
        <f t="shared" si="3"/>
        <v>7</v>
      </c>
      <c r="E11" s="2">
        <f t="shared" si="3"/>
        <v>7</v>
      </c>
      <c r="F11" s="35">
        <f>'2008'!R10</f>
        <v>0.43799919353099998</v>
      </c>
      <c r="G11" s="35">
        <f>'2009'!R10</f>
        <v>0.59751741833549987</v>
      </c>
      <c r="H11" s="35">
        <f>'2010'!R10</f>
        <v>9.0842803771499975E-2</v>
      </c>
      <c r="I11" s="35">
        <f>'2011'!R10</f>
        <v>1.1407840535249998</v>
      </c>
      <c r="J11" s="35">
        <f>'2012'!R10</f>
        <v>0.60157296642375002</v>
      </c>
      <c r="K11" s="35">
        <f>'2013'!R10</f>
        <v>0.10844631359324999</v>
      </c>
      <c r="L11" s="35">
        <f>'2014'!R10</f>
        <v>0.98948006326799998</v>
      </c>
      <c r="M11" s="35">
        <f>'2015'!R10</f>
        <v>0.66105433838474992</v>
      </c>
      <c r="N11" s="35">
        <f>'2016'!R10</f>
        <v>8.9538840081000007E-2</v>
      </c>
      <c r="O11" s="35">
        <f>'2017'!R10</f>
        <v>0.93424209857099982</v>
      </c>
      <c r="P11" s="107">
        <f t="shared" si="4"/>
        <v>0.56514780894847494</v>
      </c>
      <c r="Q11" s="94"/>
      <c r="R11" s="38" t="s">
        <v>46</v>
      </c>
      <c r="S11" s="52">
        <f t="shared" ref="S11:AB11" si="21">S217</f>
        <v>7.1507063620663533</v>
      </c>
      <c r="T11" s="52">
        <f t="shared" si="21"/>
        <v>7.0286502987754087</v>
      </c>
      <c r="U11" s="52">
        <f t="shared" si="21"/>
        <v>6.1950168689703871</v>
      </c>
      <c r="V11" s="52">
        <f t="shared" si="21"/>
        <v>5.3335704782561981</v>
      </c>
      <c r="W11" s="52">
        <f t="shared" si="21"/>
        <v>7.1879368187141823</v>
      </c>
      <c r="X11" s="52">
        <f t="shared" si="21"/>
        <v>6.1153196633553382</v>
      </c>
      <c r="Y11" s="52">
        <f t="shared" si="21"/>
        <v>5.4199612611692043</v>
      </c>
      <c r="Z11" s="52">
        <f t="shared" si="21"/>
        <v>6.975264665951129</v>
      </c>
      <c r="AA11" s="52">
        <f t="shared" si="21"/>
        <v>6.1716580083223542</v>
      </c>
      <c r="AB11" s="52">
        <f t="shared" si="21"/>
        <v>5.5309343658327812</v>
      </c>
      <c r="AC11" s="105">
        <f t="shared" si="6"/>
        <v>6.3109018791413334</v>
      </c>
      <c r="AD11" s="113">
        <f t="shared" si="1"/>
        <v>0.21211837909869663</v>
      </c>
      <c r="AE11" s="113">
        <f t="shared" si="7"/>
        <v>2.1211837909869664</v>
      </c>
      <c r="AF11" s="113"/>
      <c r="AG11" s="96">
        <f>'2008'!S10</f>
        <v>-0.39658934335405249</v>
      </c>
      <c r="AH11" s="96">
        <f>'2009'!S10</f>
        <v>0.62193984748704667</v>
      </c>
      <c r="AI11" s="96">
        <f>'2010'!S10</f>
        <v>0.17911877887858485</v>
      </c>
      <c r="AJ11" s="96">
        <f>'2011'!S10</f>
        <v>0.8959913545482493</v>
      </c>
      <c r="AK11" s="96">
        <f>'2012'!S10</f>
        <v>0.70261897638430981</v>
      </c>
      <c r="AL11" s="96">
        <f>'2013'!S10</f>
        <v>0.27228657395934391</v>
      </c>
      <c r="AM11" s="96">
        <f>'2014'!S10</f>
        <v>0.96772259884812306</v>
      </c>
      <c r="AN11" s="96">
        <f>'2015'!S10</f>
        <v>0.76710636668859078</v>
      </c>
      <c r="AO11" s="96">
        <f>'2016'!S10</f>
        <v>0.14467707757415948</v>
      </c>
      <c r="AP11" s="96">
        <f>'2017'!S10</f>
        <v>0.50179480731333048</v>
      </c>
      <c r="AQ11" s="106">
        <f t="shared" si="8"/>
        <v>0.46566670383276848</v>
      </c>
      <c r="AR11" s="36"/>
      <c r="AS11" s="38" t="s">
        <v>46</v>
      </c>
      <c r="AT11" s="101">
        <f t="shared" ref="AT11:BC11" si="22">AT217</f>
        <v>15.391369503646008</v>
      </c>
      <c r="AU11" s="101">
        <f t="shared" si="22"/>
        <v>14.787041587846341</v>
      </c>
      <c r="AV11" s="101">
        <f t="shared" si="22"/>
        <v>12.999874079142439</v>
      </c>
      <c r="AW11" s="101">
        <f t="shared" si="22"/>
        <v>10.798751875873631</v>
      </c>
      <c r="AX11" s="101">
        <f t="shared" si="22"/>
        <v>15.710046919924151</v>
      </c>
      <c r="AY11" s="101">
        <f t="shared" si="22"/>
        <v>14.142044959905302</v>
      </c>
      <c r="AZ11" s="101">
        <f t="shared" si="22"/>
        <v>12.373425706376187</v>
      </c>
      <c r="BA11" s="101">
        <f t="shared" si="22"/>
        <v>15.75871590059811</v>
      </c>
      <c r="BB11" s="101">
        <f t="shared" si="22"/>
        <v>13.32374647381469</v>
      </c>
      <c r="BC11" s="101">
        <f t="shared" si="22"/>
        <v>13.014783760621004</v>
      </c>
      <c r="BD11" s="100">
        <f t="shared" si="10"/>
        <v>13.829980076774785</v>
      </c>
      <c r="BE11" s="113">
        <f t="shared" si="11"/>
        <v>0.46771459606517135</v>
      </c>
      <c r="BF11" s="116">
        <f t="shared" si="12"/>
        <v>4.6771459606517132</v>
      </c>
    </row>
    <row r="12" spans="2:62" x14ac:dyDescent="0.35">
      <c r="B12" s="4">
        <f>'2008'!G11</f>
        <v>2008</v>
      </c>
      <c r="C12" s="2">
        <v>1</v>
      </c>
      <c r="D12" s="2">
        <f t="shared" si="3"/>
        <v>8</v>
      </c>
      <c r="E12" s="2">
        <f t="shared" si="3"/>
        <v>8</v>
      </c>
      <c r="F12" s="35">
        <f>'2008'!R11</f>
        <v>0.59062924855799992</v>
      </c>
      <c r="G12" s="35">
        <f>'2009'!R11</f>
        <v>0.92877576490799996</v>
      </c>
      <c r="H12" s="35">
        <f>'2010'!R11</f>
        <v>0.31838815127699988</v>
      </c>
      <c r="I12" s="35">
        <f>'2011'!R11</f>
        <v>0.80092102000049992</v>
      </c>
      <c r="J12" s="35">
        <f>'2012'!R11</f>
        <v>0.95357317610699999</v>
      </c>
      <c r="K12" s="35">
        <f>'2013'!R11</f>
        <v>0.31911011987399995</v>
      </c>
      <c r="L12" s="35">
        <f>'2014'!R11</f>
        <v>0.61867551844349999</v>
      </c>
      <c r="M12" s="35">
        <f>'2015'!R11</f>
        <v>0.95131886599800008</v>
      </c>
      <c r="N12" s="35">
        <f>'2016'!R11</f>
        <v>0.37397973324599998</v>
      </c>
      <c r="O12" s="35">
        <f>'2017'!R11</f>
        <v>0.83289391501049992</v>
      </c>
      <c r="P12" s="107">
        <f t="shared" si="4"/>
        <v>0.66882655134225</v>
      </c>
      <c r="Q12" s="94"/>
      <c r="R12" s="38" t="s">
        <v>47</v>
      </c>
      <c r="S12" s="35">
        <f t="shared" ref="S12:AB12" si="23">S248</f>
        <v>5.7633024421780998</v>
      </c>
      <c r="T12" s="35">
        <f t="shared" si="23"/>
        <v>5.353882103058579</v>
      </c>
      <c r="U12" s="35">
        <f t="shared" si="23"/>
        <v>5.3689332550594351</v>
      </c>
      <c r="V12" s="35">
        <f t="shared" si="23"/>
        <v>4.3462298628560676</v>
      </c>
      <c r="W12" s="35">
        <f t="shared" si="23"/>
        <v>5.6985089094070638</v>
      </c>
      <c r="X12" s="35">
        <f t="shared" si="23"/>
        <v>5.3823664337671451</v>
      </c>
      <c r="Y12" s="35">
        <f t="shared" si="23"/>
        <v>4.3550051202361448</v>
      </c>
      <c r="Z12" s="35">
        <f t="shared" si="23"/>
        <v>5.6492530692472371</v>
      </c>
      <c r="AA12" s="35">
        <f t="shared" si="23"/>
        <v>5.4029906620999091</v>
      </c>
      <c r="AB12" s="35">
        <f t="shared" si="23"/>
        <v>4.4600238653387656</v>
      </c>
      <c r="AC12" s="105">
        <f t="shared" si="6"/>
        <v>5.178049572324845</v>
      </c>
      <c r="AD12" s="113">
        <f t="shared" si="1"/>
        <v>0.16329977622244077</v>
      </c>
      <c r="AE12" s="113">
        <f t="shared" si="7"/>
        <v>1.6329977622244076</v>
      </c>
      <c r="AF12" s="113"/>
      <c r="AG12" s="96">
        <f>'2008'!S11</f>
        <v>-1.9977277588611491</v>
      </c>
      <c r="AH12" s="96">
        <f>'2009'!S11</f>
        <v>0.52932917431961135</v>
      </c>
      <c r="AI12" s="96">
        <f>'2010'!S11</f>
        <v>0.44328527017566394</v>
      </c>
      <c r="AJ12" s="96">
        <f>'2011'!S11</f>
        <v>0.91307016576279476</v>
      </c>
      <c r="AK12" s="96">
        <f>'2012'!S11</f>
        <v>0.8749553808929269</v>
      </c>
      <c r="AL12" s="96">
        <f>'2013'!S11</f>
        <v>0.33446216574680721</v>
      </c>
      <c r="AM12" s="96">
        <f>'2014'!S11</f>
        <v>0.3821352927227894</v>
      </c>
      <c r="AN12" s="96">
        <f>'2015'!S11</f>
        <v>0.59729215974629568</v>
      </c>
      <c r="AO12" s="96">
        <f>'2016'!S11</f>
        <v>0.61035611248640342</v>
      </c>
      <c r="AP12" s="96">
        <f>'2017'!S11</f>
        <v>1.2014637089980877</v>
      </c>
      <c r="AQ12" s="106">
        <f t="shared" si="8"/>
        <v>0.38886216719902317</v>
      </c>
      <c r="AR12" s="36"/>
      <c r="AS12" s="38" t="s">
        <v>47</v>
      </c>
      <c r="AT12" s="96">
        <f t="shared" ref="AT12:BC12" si="24">AT248</f>
        <v>9.9705555185950452</v>
      </c>
      <c r="AU12" s="96">
        <f t="shared" si="24"/>
        <v>9.6338057923323124</v>
      </c>
      <c r="AV12" s="96">
        <f t="shared" si="24"/>
        <v>9.186698188834292</v>
      </c>
      <c r="AW12" s="96">
        <f t="shared" si="24"/>
        <v>7.81600784039723</v>
      </c>
      <c r="AX12" s="96">
        <f t="shared" si="24"/>
        <v>13.673841254767774</v>
      </c>
      <c r="AY12" s="96">
        <f t="shared" si="24"/>
        <v>12.819263606871058</v>
      </c>
      <c r="AZ12" s="96">
        <f t="shared" si="24"/>
        <v>10.327387960259342</v>
      </c>
      <c r="BA12" s="96">
        <f t="shared" si="24"/>
        <v>12.941283186677934</v>
      </c>
      <c r="BB12" s="96">
        <f t="shared" si="24"/>
        <v>11.656189194223684</v>
      </c>
      <c r="BC12" s="96">
        <f t="shared" si="24"/>
        <v>10.658166939562529</v>
      </c>
      <c r="BD12" s="100">
        <f t="shared" si="10"/>
        <v>10.86831994825212</v>
      </c>
      <c r="BE12" s="113">
        <f t="shared" si="11"/>
        <v>0.53925775735380599</v>
      </c>
      <c r="BF12" s="116">
        <f t="shared" si="12"/>
        <v>5.3925775735380599</v>
      </c>
    </row>
    <row r="13" spans="2:62" x14ac:dyDescent="0.35">
      <c r="B13" s="4">
        <f>'2008'!G12</f>
        <v>2008</v>
      </c>
      <c r="C13" s="2">
        <v>1</v>
      </c>
      <c r="D13" s="2">
        <f t="shared" si="3"/>
        <v>9</v>
      </c>
      <c r="E13" s="2">
        <f t="shared" si="3"/>
        <v>9</v>
      </c>
      <c r="F13" s="35">
        <f>'2008'!R12</f>
        <v>0.6464565753749999</v>
      </c>
      <c r="G13" s="35">
        <f>'2009'!R12</f>
        <v>0.99123341557499989</v>
      </c>
      <c r="H13" s="35">
        <f>'2010'!R12</f>
        <v>1.2801166257195</v>
      </c>
      <c r="I13" s="35">
        <f>'2011'!R12</f>
        <v>1.0778549131619999</v>
      </c>
      <c r="J13" s="35">
        <f>'2012'!R12</f>
        <v>1.2043246570875001</v>
      </c>
      <c r="K13" s="35">
        <f>'2013'!R12</f>
        <v>1.106203231134</v>
      </c>
      <c r="L13" s="35">
        <f>'2014'!R12</f>
        <v>0.90791234585999991</v>
      </c>
      <c r="M13" s="35">
        <f>'2015'!R12</f>
        <v>0.70391938207500016</v>
      </c>
      <c r="N13" s="35">
        <f>'2016'!R12</f>
        <v>1.3884561174284997</v>
      </c>
      <c r="O13" s="35">
        <f>'2017'!R12</f>
        <v>1.1895979711139997</v>
      </c>
      <c r="P13" s="107">
        <f t="shared" si="4"/>
        <v>1.04960752345305</v>
      </c>
      <c r="Q13" s="94"/>
      <c r="R13" s="38" t="s">
        <v>48</v>
      </c>
      <c r="S13" s="35">
        <f t="shared" ref="S13:AB13" si="25">S278</f>
        <v>4.3729271945425161</v>
      </c>
      <c r="T13" s="35">
        <f t="shared" si="25"/>
        <v>4.1199950143065109</v>
      </c>
      <c r="U13" s="35">
        <f t="shared" si="25"/>
        <v>3.7403669105491555</v>
      </c>
      <c r="V13" s="35">
        <f t="shared" si="25"/>
        <v>3.009141161538341</v>
      </c>
      <c r="W13" s="35">
        <f t="shared" si="25"/>
        <v>4.4691509576457218</v>
      </c>
      <c r="X13" s="35">
        <f t="shared" si="25"/>
        <v>3.5508644125976234</v>
      </c>
      <c r="Y13" s="35">
        <f t="shared" si="25"/>
        <v>3.0614363912645173</v>
      </c>
      <c r="Z13" s="35">
        <f t="shared" si="25"/>
        <v>4.5254332577606</v>
      </c>
      <c r="AA13" s="35">
        <f t="shared" si="25"/>
        <v>3.5676397260531645</v>
      </c>
      <c r="AB13" s="35">
        <f t="shared" si="25"/>
        <v>3.1268737823478188</v>
      </c>
      <c r="AC13" s="105">
        <f t="shared" si="6"/>
        <v>3.7543828808605975</v>
      </c>
      <c r="AD13" s="113">
        <f t="shared" si="1"/>
        <v>0.17017143681455862</v>
      </c>
      <c r="AE13" s="113">
        <f t="shared" si="7"/>
        <v>1.7017143681455862</v>
      </c>
      <c r="AF13" s="113"/>
      <c r="AG13" s="96">
        <f>'2008'!S12</f>
        <v>-1.3026370826124516</v>
      </c>
      <c r="AH13" s="96">
        <f>'2009'!S12</f>
        <v>0.69207931827992764</v>
      </c>
      <c r="AI13" s="96">
        <f>'2010'!S12</f>
        <v>1.5112307452316427</v>
      </c>
      <c r="AJ13" s="96">
        <f>'2011'!S12</f>
        <v>1.2383431465615713</v>
      </c>
      <c r="AK13" s="96">
        <f>'2012'!S12</f>
        <v>1.4546460048282486</v>
      </c>
      <c r="AL13" s="96">
        <f>'2013'!S12</f>
        <v>0.3455877622612914</v>
      </c>
      <c r="AM13" s="96">
        <f>'2014'!S12</f>
        <v>0.57321009497633924</v>
      </c>
      <c r="AN13" s="96">
        <f>'2015'!S12</f>
        <v>-1.1467502360258262</v>
      </c>
      <c r="AO13" s="96">
        <f>'2016'!S12</f>
        <v>1.5164879646174798</v>
      </c>
      <c r="AP13" s="96">
        <f>'2017'!S12</f>
        <v>1.3838710371729908</v>
      </c>
      <c r="AQ13" s="106">
        <f t="shared" si="8"/>
        <v>0.62660687552912131</v>
      </c>
      <c r="AR13" s="36"/>
      <c r="AS13" s="38" t="s">
        <v>48</v>
      </c>
      <c r="AT13" s="96">
        <f t="shared" ref="AT13:BC13" si="26">AT278</f>
        <v>7.9749916330564856</v>
      </c>
      <c r="AU13" s="96">
        <f t="shared" si="26"/>
        <v>7.7701529821033901</v>
      </c>
      <c r="AV13" s="96">
        <f t="shared" si="26"/>
        <v>7.3689002850863581</v>
      </c>
      <c r="AW13" s="96">
        <f t="shared" si="26"/>
        <v>6.2114537965873575</v>
      </c>
      <c r="AX13" s="96">
        <f t="shared" si="26"/>
        <v>10.791964163244289</v>
      </c>
      <c r="AY13" s="96">
        <f t="shared" si="26"/>
        <v>8.6795431143625787</v>
      </c>
      <c r="AZ13" s="96">
        <f t="shared" si="26"/>
        <v>7.1207215978648906</v>
      </c>
      <c r="BA13" s="96">
        <f t="shared" si="26"/>
        <v>10.72045039548372</v>
      </c>
      <c r="BB13" s="96">
        <f t="shared" si="26"/>
        <v>8.1912430207357794</v>
      </c>
      <c r="BC13" s="96">
        <f t="shared" si="26"/>
        <v>8.0797137692608398</v>
      </c>
      <c r="BD13" s="100">
        <f t="shared" si="10"/>
        <v>8.2909134757785701</v>
      </c>
      <c r="BE13" s="113">
        <f t="shared" si="11"/>
        <v>0.42249353174886528</v>
      </c>
      <c r="BF13" s="116">
        <f t="shared" si="12"/>
        <v>4.2249353174886526</v>
      </c>
    </row>
    <row r="14" spans="2:62" x14ac:dyDescent="0.35">
      <c r="B14" s="4">
        <f>'2008'!G13</f>
        <v>2008</v>
      </c>
      <c r="C14" s="2">
        <v>1</v>
      </c>
      <c r="D14" s="2">
        <f t="shared" si="3"/>
        <v>10</v>
      </c>
      <c r="E14" s="2">
        <f t="shared" si="3"/>
        <v>10</v>
      </c>
      <c r="F14" s="35">
        <f>'2008'!R13</f>
        <v>0.64183008273300013</v>
      </c>
      <c r="G14" s="35">
        <f>'2009'!R13</f>
        <v>0.81618549890850012</v>
      </c>
      <c r="H14" s="35">
        <f>'2010'!R13</f>
        <v>0.24918721568700006</v>
      </c>
      <c r="I14" s="35">
        <f>'2011'!R13</f>
        <v>0.8607928443659999</v>
      </c>
      <c r="J14" s="35">
        <f>'2012'!R13</f>
        <v>1.3392517474349996</v>
      </c>
      <c r="K14" s="35">
        <f>'2013'!R13</f>
        <v>0.164274868248</v>
      </c>
      <c r="L14" s="35">
        <f>'2014'!R13</f>
        <v>0.88291602494550003</v>
      </c>
      <c r="M14" s="35">
        <f>'2015'!R13</f>
        <v>0.60645362148000015</v>
      </c>
      <c r="N14" s="35">
        <f>'2016'!R13</f>
        <v>0.23198275313399994</v>
      </c>
      <c r="O14" s="35">
        <f>'2017'!R13</f>
        <v>0.88894961964899977</v>
      </c>
      <c r="P14" s="107">
        <f t="shared" si="4"/>
        <v>0.66818242765860003</v>
      </c>
      <c r="Q14" s="94"/>
      <c r="R14" s="38" t="s">
        <v>49</v>
      </c>
      <c r="S14" s="52">
        <f t="shared" ref="S14:AB14" si="27">S309</f>
        <v>2.8498555406936608</v>
      </c>
      <c r="T14" s="52">
        <f t="shared" si="27"/>
        <v>2.9086536803582894</v>
      </c>
      <c r="U14" s="52">
        <f t="shared" si="27"/>
        <v>1.8146003988564072</v>
      </c>
      <c r="V14" s="52">
        <f t="shared" si="27"/>
        <v>1.858965246358282</v>
      </c>
      <c r="W14" s="52">
        <f t="shared" si="27"/>
        <v>3.0618621657885479</v>
      </c>
      <c r="X14" s="52">
        <f t="shared" si="27"/>
        <v>1.7342617866438266</v>
      </c>
      <c r="Y14" s="52">
        <f t="shared" si="27"/>
        <v>2.0027394027903989</v>
      </c>
      <c r="Z14" s="52">
        <f t="shared" si="27"/>
        <v>2.9540798351643622</v>
      </c>
      <c r="AA14" s="52">
        <f t="shared" si="27"/>
        <v>1.8034702476910038</v>
      </c>
      <c r="AB14" s="52">
        <f t="shared" si="27"/>
        <v>1.9197158856914271</v>
      </c>
      <c r="AC14" s="105">
        <f t="shared" si="6"/>
        <v>2.2908204190036203</v>
      </c>
      <c r="AD14" s="113">
        <f t="shared" si="1"/>
        <v>0.16414531670363841</v>
      </c>
      <c r="AE14" s="113">
        <f t="shared" si="7"/>
        <v>1.6414531670363841</v>
      </c>
      <c r="AF14" s="113"/>
      <c r="AG14" s="96">
        <f>'2008'!S13</f>
        <v>-2.3040193932171249</v>
      </c>
      <c r="AH14" s="96">
        <f>'2009'!S13</f>
        <v>-0.69993560469022242</v>
      </c>
      <c r="AI14" s="96">
        <f>'2010'!S13</f>
        <v>0.41582117891316517</v>
      </c>
      <c r="AJ14" s="96">
        <f>'2011'!S13</f>
        <v>0.89524293916968112</v>
      </c>
      <c r="AK14" s="96">
        <f>'2012'!S13</f>
        <v>1.6588252609260257</v>
      </c>
      <c r="AL14" s="96">
        <f>'2013'!S13</f>
        <v>-0.3587542725568163</v>
      </c>
      <c r="AM14" s="96">
        <f>'2014'!S13</f>
        <v>0.92163271890064558</v>
      </c>
      <c r="AN14" s="96">
        <f>'2015'!S13</f>
        <v>-3.2514309507080914</v>
      </c>
      <c r="AO14" s="96">
        <f>'2016'!S13</f>
        <v>0.27910404552863816</v>
      </c>
      <c r="AP14" s="96">
        <f>'2017'!S13</f>
        <v>0.87049624296133354</v>
      </c>
      <c r="AQ14" s="106">
        <f t="shared" si="8"/>
        <v>-0.15730178347727658</v>
      </c>
      <c r="AR14" s="36"/>
      <c r="AS14" s="38" t="s">
        <v>49</v>
      </c>
      <c r="AT14" s="101">
        <f t="shared" ref="AT14:BC14" si="28">AT309</f>
        <v>4.9509445393736575</v>
      </c>
      <c r="AU14" s="101">
        <f t="shared" si="28"/>
        <v>5.4446096991644772</v>
      </c>
      <c r="AV14" s="101">
        <f t="shared" si="28"/>
        <v>3.2302234542484598</v>
      </c>
      <c r="AW14" s="101">
        <f t="shared" si="28"/>
        <v>3.4573792475492531</v>
      </c>
      <c r="AX14" s="101">
        <f t="shared" si="28"/>
        <v>6.351589483782222</v>
      </c>
      <c r="AY14" s="101">
        <f t="shared" si="28"/>
        <v>4.2853974197508649</v>
      </c>
      <c r="AZ14" s="101">
        <f t="shared" si="28"/>
        <v>3.5338418976392916</v>
      </c>
      <c r="BA14" s="101">
        <f t="shared" si="28"/>
        <v>4.8894422620553613</v>
      </c>
      <c r="BB14" s="101">
        <f t="shared" si="28"/>
        <v>3.9108080182111991</v>
      </c>
      <c r="BC14" s="101">
        <f t="shared" si="28"/>
        <v>4.2679962464211698</v>
      </c>
      <c r="BD14" s="100">
        <f t="shared" si="10"/>
        <v>4.4322232268195956</v>
      </c>
      <c r="BE14" s="113">
        <f t="shared" si="11"/>
        <v>0.28398013806906214</v>
      </c>
      <c r="BF14" s="116">
        <f t="shared" si="12"/>
        <v>2.8398013806906213</v>
      </c>
    </row>
    <row r="15" spans="2:62" x14ac:dyDescent="0.35">
      <c r="B15" s="4">
        <f>'2008'!G14</f>
        <v>2008</v>
      </c>
      <c r="C15" s="38">
        <v>1</v>
      </c>
      <c r="D15" s="38">
        <f t="shared" si="3"/>
        <v>11</v>
      </c>
      <c r="E15" s="38">
        <f t="shared" si="3"/>
        <v>11</v>
      </c>
      <c r="F15" s="35">
        <f>'2008'!R14</f>
        <v>0.81654648320699996</v>
      </c>
      <c r="G15" s="35">
        <f>'2009'!R14</f>
        <v>0.82765595916900003</v>
      </c>
      <c r="H15" s="35">
        <f>'2010'!R14</f>
        <v>0.25298369000999998</v>
      </c>
      <c r="I15" s="35">
        <f>'2011'!R14</f>
        <v>1.1133418798124999</v>
      </c>
      <c r="J15" s="35">
        <f>'2012'!R14</f>
        <v>1.2942539495729999</v>
      </c>
      <c r="K15" s="35">
        <f>'2013'!R14</f>
        <v>0.12698789145599998</v>
      </c>
      <c r="L15" s="35">
        <f>'2014'!R14</f>
        <v>1.0663770858749999</v>
      </c>
      <c r="M15" s="35">
        <f>'2015'!R14</f>
        <v>0.84154280412149984</v>
      </c>
      <c r="N15" s="35">
        <f>'2016'!R14</f>
        <v>0.20337904490999997</v>
      </c>
      <c r="O15" s="35">
        <f>'2017'!R14</f>
        <v>1.1133418798124999</v>
      </c>
      <c r="P15" s="107">
        <f t="shared" si="4"/>
        <v>0.76564106679464994</v>
      </c>
      <c r="Q15" s="94"/>
      <c r="R15" s="38" t="s">
        <v>50</v>
      </c>
      <c r="S15" s="35">
        <f t="shared" ref="S15:AB15" si="29">S339</f>
        <v>1.4852257534307538</v>
      </c>
      <c r="T15" s="35">
        <f t="shared" si="29"/>
        <v>1.4788115686324232</v>
      </c>
      <c r="U15" s="35">
        <f t="shared" si="29"/>
        <v>1.3734599408727097</v>
      </c>
      <c r="V15" s="35">
        <f t="shared" si="29"/>
        <v>0.93809685557945555</v>
      </c>
      <c r="W15" s="35">
        <f t="shared" si="29"/>
        <v>1.667556391673032</v>
      </c>
      <c r="X15" s="35">
        <f t="shared" si="29"/>
        <v>1.417849127287403</v>
      </c>
      <c r="Y15" s="35">
        <f t="shared" si="29"/>
        <v>1.0388875017822823</v>
      </c>
      <c r="Z15" s="35">
        <f t="shared" si="29"/>
        <v>1.448260093856395</v>
      </c>
      <c r="AA15" s="35">
        <f t="shared" si="29"/>
        <v>1.2833177175567581</v>
      </c>
      <c r="AB15" s="35">
        <f t="shared" si="29"/>
        <v>1.0905809563448827</v>
      </c>
      <c r="AC15" s="105">
        <f t="shared" si="6"/>
        <v>1.3222045907016098</v>
      </c>
      <c r="AD15" s="113">
        <f t="shared" si="1"/>
        <v>6.6736318586371565E-2</v>
      </c>
      <c r="AE15" s="113">
        <f t="shared" si="7"/>
        <v>0.66736318586371568</v>
      </c>
      <c r="AF15" s="113"/>
      <c r="AG15" s="96">
        <f>'2008'!S14</f>
        <v>-1.6498917207858477</v>
      </c>
      <c r="AH15" s="96">
        <f>'2009'!S14</f>
        <v>-1.423843425308017</v>
      </c>
      <c r="AI15" s="96">
        <f>'2010'!S14</f>
        <v>0.5821278122295076</v>
      </c>
      <c r="AJ15" s="96">
        <f>'2011'!S14</f>
        <v>0.84088523823960504</v>
      </c>
      <c r="AK15" s="96">
        <f>'2012'!S14</f>
        <v>1.6155719399089592</v>
      </c>
      <c r="AL15" s="96">
        <f>'2013'!S14</f>
        <v>-0.74671857505818617</v>
      </c>
      <c r="AM15" s="96">
        <f>'2014'!S14</f>
        <v>0.60300050986924192</v>
      </c>
      <c r="AN15" s="96">
        <f>'2015'!S14</f>
        <v>-1.1400986464493528</v>
      </c>
      <c r="AO15" s="96">
        <f>'2016'!S14</f>
        <v>0.21747677103211741</v>
      </c>
      <c r="AP15" s="96">
        <f>'2017'!S14</f>
        <v>0.84606144575803544</v>
      </c>
      <c r="AQ15" s="106">
        <f t="shared" si="8"/>
        <v>-2.5542865056393704E-2</v>
      </c>
      <c r="AR15" s="36"/>
      <c r="AS15" s="38" t="s">
        <v>50</v>
      </c>
      <c r="AT15" s="96">
        <f t="shared" ref="AT15:BC15" si="30">AT338</f>
        <v>2.4570008740331497</v>
      </c>
      <c r="AU15" s="96">
        <f t="shared" si="30"/>
        <v>2.1744104763279504</v>
      </c>
      <c r="AV15" s="96">
        <f t="shared" si="30"/>
        <v>2.7545988794647043</v>
      </c>
      <c r="AW15" s="96">
        <f t="shared" si="30"/>
        <v>1.2540211402815074</v>
      </c>
      <c r="AX15" s="96">
        <f t="shared" si="30"/>
        <v>2.7303277417010117</v>
      </c>
      <c r="AY15" s="96">
        <f t="shared" si="30"/>
        <v>2.3512569064632038</v>
      </c>
      <c r="AZ15" s="96">
        <f t="shared" si="30"/>
        <v>1.5622269246192124</v>
      </c>
      <c r="BA15" s="96">
        <f t="shared" si="30"/>
        <v>2.3434431970026974</v>
      </c>
      <c r="BB15" s="96">
        <f t="shared" si="30"/>
        <v>2.0625619367017793</v>
      </c>
      <c r="BC15" s="96">
        <f t="shared" si="30"/>
        <v>1.7455165495318967</v>
      </c>
      <c r="BD15" s="100">
        <f t="shared" si="10"/>
        <v>2.1435364626127109</v>
      </c>
      <c r="BE15" s="113">
        <f t="shared" si="11"/>
        <v>0.14253589289292523</v>
      </c>
      <c r="BF15" s="116">
        <f t="shared" si="12"/>
        <v>1.4253589289292523</v>
      </c>
    </row>
    <row r="16" spans="2:62" x14ac:dyDescent="0.35">
      <c r="B16" s="4">
        <f>'2008'!G15</f>
        <v>2008</v>
      </c>
      <c r="C16" s="2">
        <v>1</v>
      </c>
      <c r="D16" s="2">
        <f t="shared" si="3"/>
        <v>12</v>
      </c>
      <c r="E16" s="2">
        <f t="shared" si="3"/>
        <v>12</v>
      </c>
      <c r="F16" s="35">
        <f>'2008'!R15</f>
        <v>0.71745629326874993</v>
      </c>
      <c r="G16" s="35">
        <f>'2009'!R15</f>
        <v>0.81995004944999983</v>
      </c>
      <c r="H16" s="35">
        <f>'2010'!R15</f>
        <v>1.3101519927599998</v>
      </c>
      <c r="I16" s="35">
        <f>'2011'!R15</f>
        <v>1.0276265264849997</v>
      </c>
      <c r="J16" s="35">
        <f>'2012'!R15</f>
        <v>1.168916885971875</v>
      </c>
      <c r="K16" s="35">
        <f>'2013'!R15</f>
        <v>0.75391202390399992</v>
      </c>
      <c r="L16" s="35">
        <f>'2014'!R15</f>
        <v>1.0434361653539999</v>
      </c>
      <c r="M16" s="35">
        <f>'2015'!R15</f>
        <v>0.78578546405624972</v>
      </c>
      <c r="N16" s="35">
        <f>'2016'!R15</f>
        <v>1.0504201064759999</v>
      </c>
      <c r="O16" s="35">
        <f>'2017'!R15</f>
        <v>1.0197217070504998</v>
      </c>
      <c r="P16" s="107">
        <f t="shared" si="4"/>
        <v>0.96973772147763737</v>
      </c>
      <c r="Q16" s="94"/>
      <c r="R16" s="38" t="s">
        <v>51</v>
      </c>
      <c r="S16" s="35">
        <f t="shared" ref="S16:AB16" si="31">S370</f>
        <v>0.78242942701647566</v>
      </c>
      <c r="T16" s="35">
        <f t="shared" si="31"/>
        <v>0.95465220784323401</v>
      </c>
      <c r="U16" s="35">
        <f t="shared" si="31"/>
        <v>1.1675168538793546</v>
      </c>
      <c r="V16" s="35">
        <f t="shared" si="31"/>
        <v>0.53395984288668141</v>
      </c>
      <c r="W16" s="35">
        <f t="shared" si="31"/>
        <v>0.90162173699005654</v>
      </c>
      <c r="X16" s="35">
        <f t="shared" si="31"/>
        <v>0.74503642049361274</v>
      </c>
      <c r="Y16" s="35">
        <f t="shared" si="31"/>
        <v>0.65871138631173376</v>
      </c>
      <c r="Z16" s="35">
        <f t="shared" si="31"/>
        <v>0.8230901850841208</v>
      </c>
      <c r="AA16" s="35">
        <f t="shared" si="31"/>
        <v>1.0084399377268063</v>
      </c>
      <c r="AB16" s="35">
        <f t="shared" si="31"/>
        <v>0.63018077404152806</v>
      </c>
      <c r="AC16" s="105">
        <f t="shared" si="6"/>
        <v>0.82056387722736057</v>
      </c>
      <c r="AD16" s="113">
        <f t="shared" si="1"/>
        <v>5.5442051971261952E-2</v>
      </c>
      <c r="AE16" s="113">
        <f t="shared" si="7"/>
        <v>0.55442051971261952</v>
      </c>
      <c r="AF16" s="113"/>
      <c r="AG16" s="96">
        <f>'2008'!S15</f>
        <v>-1.5378031312664178</v>
      </c>
      <c r="AH16" s="96">
        <f>'2009'!S15</f>
        <v>-0.40072011434231081</v>
      </c>
      <c r="AI16" s="96">
        <f>'2010'!S15</f>
        <v>1.5087353443682765</v>
      </c>
      <c r="AJ16" s="96">
        <f>'2011'!S15</f>
        <v>0.63305019808383212</v>
      </c>
      <c r="AK16" s="96">
        <f>'2012'!S15</f>
        <v>0.96614779427680098</v>
      </c>
      <c r="AL16" s="96">
        <f>'2013'!S15</f>
        <v>-0.31048869908339422</v>
      </c>
      <c r="AM16" s="96">
        <f>'2014'!S15</f>
        <v>0.76361127405531704</v>
      </c>
      <c r="AN16" s="96">
        <f>'2015'!S15</f>
        <v>-0.61958895055385421</v>
      </c>
      <c r="AO16" s="96">
        <f>'2016'!S15</f>
        <v>1.135661214386493</v>
      </c>
      <c r="AP16" s="96">
        <f>'2017'!S15</f>
        <v>0.57088337748538187</v>
      </c>
      <c r="AQ16" s="106">
        <f t="shared" si="8"/>
        <v>0.2709488307410125</v>
      </c>
      <c r="AR16" s="36"/>
      <c r="AS16" s="38" t="s">
        <v>51</v>
      </c>
      <c r="AT16" s="96">
        <f t="shared" ref="AT16:BC16" si="32">AT370</f>
        <v>0.54596415450959135</v>
      </c>
      <c r="AU16" s="96">
        <f t="shared" si="32"/>
        <v>1.192956567345822</v>
      </c>
      <c r="AV16" s="96">
        <f t="shared" si="32"/>
        <v>1.7348387826469465</v>
      </c>
      <c r="AW16" s="96">
        <f t="shared" si="32"/>
        <v>0.44487481705665649</v>
      </c>
      <c r="AX16" s="96">
        <f t="shared" si="32"/>
        <v>0.96767342411433788</v>
      </c>
      <c r="AY16" s="96">
        <f t="shared" si="32"/>
        <v>-1.9896418505851028</v>
      </c>
      <c r="AZ16" s="96">
        <f t="shared" si="32"/>
        <v>0.73741622105276172</v>
      </c>
      <c r="BA16" s="96">
        <f t="shared" si="32"/>
        <v>0.86849368184537901</v>
      </c>
      <c r="BB16" s="96">
        <f t="shared" si="32"/>
        <v>0.63421650662415052</v>
      </c>
      <c r="BC16" s="96">
        <f t="shared" si="32"/>
        <v>0.86810037824920672</v>
      </c>
      <c r="BD16" s="100">
        <f t="shared" si="10"/>
        <v>0.60048926828597493</v>
      </c>
      <c r="BE16" s="113">
        <f t="shared" si="11"/>
        <v>0.283364167811537</v>
      </c>
      <c r="BF16" s="116">
        <f t="shared" si="12"/>
        <v>2.8336416781153702</v>
      </c>
    </row>
    <row r="17" spans="2:57" x14ac:dyDescent="0.35">
      <c r="B17" s="4">
        <f>'2008'!G16</f>
        <v>2008</v>
      </c>
      <c r="C17" s="2">
        <v>1</v>
      </c>
      <c r="D17" s="2">
        <f t="shared" si="3"/>
        <v>13</v>
      </c>
      <c r="E17" s="2">
        <f t="shared" si="3"/>
        <v>13</v>
      </c>
      <c r="F17" s="35">
        <f>'2008'!R16</f>
        <v>0.81206733109499996</v>
      </c>
      <c r="G17" s="35">
        <f>'2009'!R16</f>
        <v>0.97878314078999984</v>
      </c>
      <c r="H17" s="35">
        <f>'2010'!R16</f>
        <v>0.58573754296199987</v>
      </c>
      <c r="I17" s="35">
        <f>'2011'!R16</f>
        <v>1.01263831107075</v>
      </c>
      <c r="J17" s="35">
        <f>'2012'!R16</f>
        <v>1.156254809175</v>
      </c>
      <c r="K17" s="35">
        <f>'2013'!R16</f>
        <v>0.41823346143150003</v>
      </c>
      <c r="L17" s="35">
        <f>'2014'!R16</f>
        <v>1.02355624434375</v>
      </c>
      <c r="M17" s="35">
        <f>'2015'!R16</f>
        <v>0.97609417611750005</v>
      </c>
      <c r="N17" s="35">
        <f>'2016'!R16</f>
        <v>0.44983800511650002</v>
      </c>
      <c r="O17" s="35">
        <f>'2017'!R16</f>
        <v>1.1136291938459997</v>
      </c>
      <c r="P17" s="107">
        <f t="shared" si="4"/>
        <v>0.85268322159479992</v>
      </c>
      <c r="Q17" s="94"/>
      <c r="R17" s="112" t="s">
        <v>57</v>
      </c>
      <c r="S17" s="113">
        <f>(STDEV(S5:S16))/SQRT(12)</f>
        <v>0.6561838643012301</v>
      </c>
      <c r="T17" s="113">
        <f t="shared" ref="T17:AC17" si="33">(STDEV(T5:T16))/SQRT(12)</f>
        <v>0.62206341831042633</v>
      </c>
      <c r="U17" s="113">
        <f t="shared" si="33"/>
        <v>0.58866219577731338</v>
      </c>
      <c r="V17" s="113">
        <f t="shared" si="33"/>
        <v>0.48547858404270949</v>
      </c>
      <c r="W17" s="113">
        <f t="shared" si="33"/>
        <v>0.65128466128330376</v>
      </c>
      <c r="X17" s="113">
        <f t="shared" si="33"/>
        <v>0.58844084142003106</v>
      </c>
      <c r="Y17" s="113">
        <f t="shared" si="33"/>
        <v>0.48504012475731528</v>
      </c>
      <c r="Z17" s="113">
        <f t="shared" si="33"/>
        <v>0.63606093260467622</v>
      </c>
      <c r="AA17" s="113">
        <f t="shared" si="33"/>
        <v>0.58895787285450096</v>
      </c>
      <c r="AB17" s="113">
        <f t="shared" si="33"/>
        <v>0.500189651130031</v>
      </c>
      <c r="AC17" s="113">
        <f t="shared" si="33"/>
        <v>0.57742243902009527</v>
      </c>
      <c r="AD17" s="36"/>
      <c r="AE17" s="36"/>
      <c r="AF17" s="36"/>
      <c r="AG17" s="96">
        <f>'2008'!S16</f>
        <v>-1.3505449900160063</v>
      </c>
      <c r="AH17" s="96">
        <f>'2009'!S16</f>
        <v>0.17170109616852505</v>
      </c>
      <c r="AI17" s="96">
        <f>'2010'!S16</f>
        <v>0.74714060028316265</v>
      </c>
      <c r="AJ17" s="96">
        <f>'2011'!S16</f>
        <v>0.30132336188706854</v>
      </c>
      <c r="AK17" s="96">
        <f>'2012'!S16</f>
        <v>0.73133366714478254</v>
      </c>
      <c r="AL17" s="96">
        <f>'2013'!S16</f>
        <v>0.24859000965378683</v>
      </c>
      <c r="AM17" s="96">
        <f>'2014'!S16</f>
        <v>0.27075557538853784</v>
      </c>
      <c r="AN17" s="96">
        <f>'2015'!S16</f>
        <v>0.1275007881065682</v>
      </c>
      <c r="AO17" s="96">
        <f>'2016'!S16</f>
        <v>0.40793751690692498</v>
      </c>
      <c r="AP17" s="96">
        <f>'2017'!S16</f>
        <v>0.80896583871577021</v>
      </c>
      <c r="AQ17" s="106">
        <f t="shared" si="8"/>
        <v>0.24647034642391205</v>
      </c>
      <c r="AR17" s="36"/>
      <c r="AS17" s="112" t="s">
        <v>57</v>
      </c>
      <c r="AT17" s="113">
        <f t="shared" ref="AT17:BD17" si="34">(STDEV(AT5:AT16))/SQRT(12)</f>
        <v>1.4585721400271541</v>
      </c>
      <c r="AU17" s="113">
        <f t="shared" si="34"/>
        <v>1.4107581442113613</v>
      </c>
      <c r="AV17" s="113">
        <f t="shared" si="34"/>
        <v>1.2301144801517701</v>
      </c>
      <c r="AW17" s="113">
        <f t="shared" si="34"/>
        <v>1.0633970827362718</v>
      </c>
      <c r="AX17" s="113">
        <f t="shared" si="34"/>
        <v>1.6479074152599857</v>
      </c>
      <c r="AY17" s="113">
        <f t="shared" si="34"/>
        <v>1.5594250819142312</v>
      </c>
      <c r="AZ17" s="113">
        <f t="shared" si="34"/>
        <v>1.2328076350009842</v>
      </c>
      <c r="BA17" s="113">
        <f t="shared" si="34"/>
        <v>1.5774209846724492</v>
      </c>
      <c r="BB17" s="113">
        <f t="shared" si="34"/>
        <v>1.3255889455512269</v>
      </c>
      <c r="BC17" s="113">
        <f t="shared" si="34"/>
        <v>1.3538490697129382</v>
      </c>
      <c r="BD17" s="113">
        <f t="shared" si="34"/>
        <v>1.3720204743940503</v>
      </c>
    </row>
    <row r="18" spans="2:57" ht="15.5" x14ac:dyDescent="0.35">
      <c r="B18" s="4">
        <f>'2008'!G17</f>
        <v>2008</v>
      </c>
      <c r="C18" s="2">
        <v>1</v>
      </c>
      <c r="D18" s="2">
        <f t="shared" si="3"/>
        <v>14</v>
      </c>
      <c r="E18" s="2">
        <f t="shared" si="3"/>
        <v>14</v>
      </c>
      <c r="F18" s="35">
        <f>'2008'!R17</f>
        <v>0.67084143308999988</v>
      </c>
      <c r="G18" s="35">
        <f>'2009'!R17</f>
        <v>0.8975395725480001</v>
      </c>
      <c r="H18" s="35">
        <f>'2010'!R17</f>
        <v>1.6360839791730002</v>
      </c>
      <c r="I18" s="35">
        <f>'2011'!R17</f>
        <v>1.1328129308519999</v>
      </c>
      <c r="J18" s="35">
        <f>'2012'!R17</f>
        <v>1.0733462929440001</v>
      </c>
      <c r="K18" s="35">
        <f>'2013'!R17</f>
        <v>1.085737631517</v>
      </c>
      <c r="L18" s="35">
        <f>'2014'!R17</f>
        <v>1.3669861465320001</v>
      </c>
      <c r="M18" s="35">
        <f>'2015'!R17</f>
        <v>0.87209386301699976</v>
      </c>
      <c r="N18" s="35">
        <f>'2016'!R17</f>
        <v>1.5523356219209998</v>
      </c>
      <c r="O18" s="35">
        <f>'2017'!R17</f>
        <v>1.0713424617359999</v>
      </c>
      <c r="P18" s="107">
        <f t="shared" si="4"/>
        <v>1.135911993333</v>
      </c>
      <c r="Q18" s="94"/>
      <c r="R18" s="94"/>
      <c r="S18" s="44" t="s">
        <v>60</v>
      </c>
      <c r="T18" s="90"/>
      <c r="U18" s="91" t="s">
        <v>8</v>
      </c>
      <c r="V18" s="90"/>
      <c r="W18" s="90"/>
      <c r="X18" s="90"/>
      <c r="Y18" s="90"/>
      <c r="Z18" s="90"/>
      <c r="AA18" s="90"/>
      <c r="AB18" s="90"/>
      <c r="AC18" s="94"/>
      <c r="AD18" s="36"/>
      <c r="AE18" s="36"/>
      <c r="AF18" s="36"/>
      <c r="AG18" s="96">
        <f>'2008'!S17</f>
        <v>-1.6377096792005399</v>
      </c>
      <c r="AH18" s="96">
        <f>'2009'!S17</f>
        <v>0.54548707754881576</v>
      </c>
      <c r="AI18" s="96">
        <f>'2010'!S17</f>
        <v>1.7202885997737523</v>
      </c>
      <c r="AJ18" s="96">
        <f>'2011'!S17</f>
        <v>0.59308368265085187</v>
      </c>
      <c r="AK18" s="96">
        <f>'2012'!S17</f>
        <v>0.88059034162907124</v>
      </c>
      <c r="AL18" s="96">
        <f>'2013'!S17</f>
        <v>0.11862395722429854</v>
      </c>
      <c r="AM18" s="96">
        <f>'2014'!S17</f>
        <v>1.3642067872741472</v>
      </c>
      <c r="AN18" s="96">
        <f>'2015'!S17</f>
        <v>0.31127250822003949</v>
      </c>
      <c r="AO18" s="96">
        <f>'2016'!S17</f>
        <v>1.792437812668727</v>
      </c>
      <c r="AP18" s="96">
        <f>'2017'!S17</f>
        <v>0.20897167327071534</v>
      </c>
      <c r="AQ18" s="106">
        <f t="shared" si="8"/>
        <v>0.58972527610598791</v>
      </c>
      <c r="AR18" s="36"/>
      <c r="AS18" s="38"/>
      <c r="AT18" s="44" t="s">
        <v>60</v>
      </c>
      <c r="AU18" s="90"/>
      <c r="AV18" s="146" t="s">
        <v>39</v>
      </c>
      <c r="AW18" s="147"/>
      <c r="AX18" s="90"/>
      <c r="AY18" s="90"/>
      <c r="AZ18" s="90"/>
      <c r="BA18" s="90"/>
      <c r="BB18" s="90"/>
      <c r="BC18" s="90"/>
    </row>
    <row r="19" spans="2:57" x14ac:dyDescent="0.35">
      <c r="B19" s="4">
        <f>'2008'!G18</f>
        <v>2008</v>
      </c>
      <c r="C19" s="2">
        <v>1</v>
      </c>
      <c r="D19" s="2">
        <f t="shared" si="3"/>
        <v>15</v>
      </c>
      <c r="E19" s="2">
        <f t="shared" si="3"/>
        <v>15</v>
      </c>
      <c r="F19" s="35">
        <f>'2008'!R18</f>
        <v>0.53254761163199993</v>
      </c>
      <c r="G19" s="35">
        <f>'2009'!R18</f>
        <v>0.67308100914599978</v>
      </c>
      <c r="H19" s="35">
        <f>'2010'!R18</f>
        <v>1.896243152994</v>
      </c>
      <c r="I19" s="35">
        <f>'2011'!R18</f>
        <v>1.0847651840189996</v>
      </c>
      <c r="J19" s="35">
        <f>'2012'!R18</f>
        <v>0.94490218591649977</v>
      </c>
      <c r="K19" s="35">
        <f>'2013'!R18</f>
        <v>1.1606897591279999</v>
      </c>
      <c r="L19" s="35">
        <f>'2014'!R18</f>
        <v>1.2357376580834998</v>
      </c>
      <c r="M19" s="35">
        <f>'2015'!R18</f>
        <v>0.65643889628249985</v>
      </c>
      <c r="N19" s="35">
        <f>'2016'!R18</f>
        <v>1.572329731842</v>
      </c>
      <c r="O19" s="35">
        <f>'2017'!R18</f>
        <v>1.0484199587812497</v>
      </c>
      <c r="P19" s="107">
        <f t="shared" si="4"/>
        <v>1.0805155147824748</v>
      </c>
      <c r="Q19" s="94"/>
      <c r="R19" s="94"/>
      <c r="S19" s="148">
        <v>2008</v>
      </c>
      <c r="T19" s="148">
        <v>2009</v>
      </c>
      <c r="U19" s="148">
        <v>2010</v>
      </c>
      <c r="V19" s="148">
        <v>2011</v>
      </c>
      <c r="W19" s="148">
        <v>2012</v>
      </c>
      <c r="X19" s="148">
        <v>2013</v>
      </c>
      <c r="Y19" s="148">
        <v>2014</v>
      </c>
      <c r="Z19" s="148">
        <v>2015</v>
      </c>
      <c r="AA19" s="148">
        <v>2016</v>
      </c>
      <c r="AB19" s="149">
        <v>2017</v>
      </c>
      <c r="AC19" s="148" t="s">
        <v>56</v>
      </c>
      <c r="AD19" s="153" t="s">
        <v>63</v>
      </c>
      <c r="AE19" s="115"/>
      <c r="AF19" s="36"/>
      <c r="AG19" s="96">
        <f>'2008'!S18</f>
        <v>-1.4451544498482365</v>
      </c>
      <c r="AH19" s="96">
        <f>'2009'!S18</f>
        <v>0.11963513093927727</v>
      </c>
      <c r="AI19" s="96">
        <f>'2010'!S18</f>
        <v>1.9194242518097011</v>
      </c>
      <c r="AJ19" s="96">
        <f>'2011'!S18</f>
        <v>0.61775292983327323</v>
      </c>
      <c r="AK19" s="96">
        <f>'2012'!S18</f>
        <v>0.89488697129685424</v>
      </c>
      <c r="AL19" s="96">
        <f>'2013'!S18</f>
        <v>-0.28225488380610547</v>
      </c>
      <c r="AM19" s="96">
        <f>'2014'!S18</f>
        <v>1.002896230468749</v>
      </c>
      <c r="AN19" s="96">
        <f>'2015'!S18</f>
        <v>-1.0876878841316417E-2</v>
      </c>
      <c r="AO19" s="96">
        <f>'2016'!S18</f>
        <v>1.6716938325034931</v>
      </c>
      <c r="AP19" s="96">
        <f>'2017'!S18</f>
        <v>0.23735730172610811</v>
      </c>
      <c r="AQ19" s="106">
        <f t="shared" si="8"/>
        <v>0.47253604360817986</v>
      </c>
      <c r="AR19" s="36"/>
      <c r="AS19" s="38"/>
      <c r="AT19" s="148">
        <v>2008</v>
      </c>
      <c r="AU19" s="148">
        <v>2009</v>
      </c>
      <c r="AV19" s="148">
        <v>2010</v>
      </c>
      <c r="AW19" s="148">
        <v>2011</v>
      </c>
      <c r="AX19" s="148">
        <v>2012</v>
      </c>
      <c r="AY19" s="148">
        <v>2013</v>
      </c>
      <c r="AZ19" s="148">
        <v>2014</v>
      </c>
      <c r="BA19" s="148">
        <v>2015</v>
      </c>
      <c r="BB19" s="148">
        <v>2016</v>
      </c>
      <c r="BC19" s="149">
        <v>2017</v>
      </c>
      <c r="BD19" s="148" t="s">
        <v>56</v>
      </c>
      <c r="BE19" s="153" t="s">
        <v>58</v>
      </c>
    </row>
    <row r="20" spans="2:57" x14ac:dyDescent="0.35">
      <c r="B20" s="4">
        <f>'2008'!G19</f>
        <v>2008</v>
      </c>
      <c r="C20" s="2">
        <v>1</v>
      </c>
      <c r="D20" s="2">
        <f t="shared" si="3"/>
        <v>16</v>
      </c>
      <c r="E20" s="2">
        <f t="shared" si="3"/>
        <v>16</v>
      </c>
      <c r="F20" s="35">
        <f>'2008'!R19</f>
        <v>0.72924721918200008</v>
      </c>
      <c r="G20" s="35">
        <f>'2009'!R19</f>
        <v>0.96400488563099995</v>
      </c>
      <c r="H20" s="35">
        <f>'2010'!R19</f>
        <v>1.8111834650249998</v>
      </c>
      <c r="I20" s="35">
        <f>'2011'!R19</f>
        <v>0.41777425011299996</v>
      </c>
      <c r="J20" s="35">
        <f>'2012'!R19</f>
        <v>1.3561001370405001</v>
      </c>
      <c r="K20" s="35">
        <f>'2013'!R19</f>
        <v>1.1295198700064997</v>
      </c>
      <c r="L20" s="35">
        <f>'2014'!R19</f>
        <v>0.40443010944599983</v>
      </c>
      <c r="M20" s="35">
        <f>'2015'!R19</f>
        <v>1.0838811408390001</v>
      </c>
      <c r="N20" s="35">
        <f>'2016'!R19</f>
        <v>1.3797924942644997</v>
      </c>
      <c r="O20" s="35">
        <f>'2017'!R19</f>
        <v>0.41366836067699991</v>
      </c>
      <c r="P20" s="107">
        <f t="shared" si="4"/>
        <v>0.96896019322244997</v>
      </c>
      <c r="Q20" s="94"/>
      <c r="R20" s="94"/>
      <c r="S20" s="148"/>
      <c r="T20" s="148"/>
      <c r="U20" s="148"/>
      <c r="V20" s="148"/>
      <c r="W20" s="148"/>
      <c r="X20" s="148"/>
      <c r="Y20" s="148"/>
      <c r="Z20" s="148"/>
      <c r="AA20" s="148"/>
      <c r="AB20" s="149"/>
      <c r="AC20" s="148"/>
      <c r="AD20" s="153"/>
      <c r="AE20" s="115"/>
      <c r="AF20" s="36"/>
      <c r="AG20" s="96">
        <f>'2008'!S19</f>
        <v>-1.6253928950816157</v>
      </c>
      <c r="AH20" s="96">
        <f>'2009'!S19</f>
        <v>0.51743168410717222</v>
      </c>
      <c r="AI20" s="96">
        <f>'2010'!S19</f>
        <v>2.3050786682995947</v>
      </c>
      <c r="AJ20" s="96">
        <f>'2011'!S19</f>
        <v>0.42579743219074218</v>
      </c>
      <c r="AK20" s="96">
        <f>'2012'!S19</f>
        <v>1.3707918339875265</v>
      </c>
      <c r="AL20" s="96">
        <f>'2013'!S19</f>
        <v>-0.31687576092920727</v>
      </c>
      <c r="AM20" s="96">
        <f>'2014'!S19</f>
        <v>0.28058881689823878</v>
      </c>
      <c r="AN20" s="96">
        <f>'2015'!S19</f>
        <v>0.53771075444462724</v>
      </c>
      <c r="AO20" s="96">
        <f>'2016'!S19</f>
        <v>1.1188876730609478</v>
      </c>
      <c r="AP20" s="96">
        <f>'2017'!S19</f>
        <v>0.30943769586543252</v>
      </c>
      <c r="AQ20" s="106">
        <f t="shared" si="8"/>
        <v>0.49234559028434599</v>
      </c>
      <c r="AR20" s="36"/>
      <c r="AS20" s="3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9"/>
      <c r="BD20" s="148"/>
      <c r="BE20" s="153"/>
    </row>
    <row r="21" spans="2:57" ht="15" customHeight="1" x14ac:dyDescent="0.35">
      <c r="B21" s="4">
        <f>'2008'!G20</f>
        <v>2008</v>
      </c>
      <c r="C21" s="2">
        <v>1</v>
      </c>
      <c r="D21" s="2">
        <f t="shared" si="3"/>
        <v>17</v>
      </c>
      <c r="E21" s="2">
        <f t="shared" si="3"/>
        <v>17</v>
      </c>
      <c r="F21" s="35">
        <f>'2008'!R20</f>
        <v>0.81632547241200004</v>
      </c>
      <c r="G21" s="35">
        <f>'2009'!R20</f>
        <v>1.254722485374</v>
      </c>
      <c r="H21" s="35">
        <f>'2010'!R20</f>
        <v>1.743053203953</v>
      </c>
      <c r="I21" s="35">
        <f>'2011'!R20</f>
        <v>1.0624173091312497</v>
      </c>
      <c r="J21" s="35">
        <f>'2012'!R20</f>
        <v>1.2522029623109996</v>
      </c>
      <c r="K21" s="35">
        <f>'2013'!R20</f>
        <v>1.2188966355045001</v>
      </c>
      <c r="L21" s="35">
        <f>'2014'!R20</f>
        <v>1.0470570588787498</v>
      </c>
      <c r="M21" s="35">
        <f>'2015'!R20</f>
        <v>0.95993828700299988</v>
      </c>
      <c r="N21" s="35">
        <f>'2016'!R20</f>
        <v>1.2654194078519998</v>
      </c>
      <c r="O21" s="35">
        <f>'2017'!R20</f>
        <v>1.0624173091312499</v>
      </c>
      <c r="P21" s="107">
        <f t="shared" si="4"/>
        <v>1.168245013155075</v>
      </c>
      <c r="Q21" s="94"/>
      <c r="R21" s="38" t="s">
        <v>40</v>
      </c>
      <c r="S21" s="53">
        <f t="shared" ref="S21:AB21" si="35">S37</f>
        <v>24.574875429514496</v>
      </c>
      <c r="T21" s="53">
        <f t="shared" si="35"/>
        <v>27.767170086547502</v>
      </c>
      <c r="U21" s="53">
        <f t="shared" si="35"/>
        <v>29.550207826829251</v>
      </c>
      <c r="V21" s="53">
        <f t="shared" si="35"/>
        <v>31.878495774185623</v>
      </c>
      <c r="W21" s="53">
        <f t="shared" si="35"/>
        <v>30.369586931725497</v>
      </c>
      <c r="X21" s="53">
        <f t="shared" si="35"/>
        <v>26.088336480432748</v>
      </c>
      <c r="Y21" s="53">
        <f t="shared" si="35"/>
        <v>32.011361324950869</v>
      </c>
      <c r="Z21" s="53">
        <f t="shared" si="35"/>
        <v>29.486153373168374</v>
      </c>
      <c r="AA21" s="53">
        <f t="shared" si="35"/>
        <v>22.86508066669575</v>
      </c>
      <c r="AB21" s="53">
        <f t="shared" si="35"/>
        <v>28.679920113142497</v>
      </c>
      <c r="AC21" s="105">
        <f>AVERAGE(S21:AB21)</f>
        <v>28.327118800719262</v>
      </c>
      <c r="AD21" s="113">
        <f t="shared" ref="AD21:AD32" si="36">(STDEV(S21:AB21))/SQRT(12)</f>
        <v>0.87432648077109187</v>
      </c>
      <c r="AE21" s="113"/>
      <c r="AF21" s="36"/>
      <c r="AG21" s="96">
        <f>'2008'!S20</f>
        <v>-0.7368256962805162</v>
      </c>
      <c r="AH21" s="96">
        <f>'2009'!S20</f>
        <v>1.5023138386638655</v>
      </c>
      <c r="AI21" s="96">
        <f>'2010'!S20</f>
        <v>2.4333200813337439</v>
      </c>
      <c r="AJ21" s="96">
        <f>'2011'!S20</f>
        <v>0.90540226932063739</v>
      </c>
      <c r="AK21" s="96">
        <f>'2012'!S20</f>
        <v>1.1873873061114291</v>
      </c>
      <c r="AL21" s="96">
        <f>'2013'!S20</f>
        <v>0.72753000287204883</v>
      </c>
      <c r="AM21" s="96">
        <f>'2014'!S20</f>
        <v>0.77414381881295091</v>
      </c>
      <c r="AN21" s="96">
        <f>'2015'!S20</f>
        <v>0.24688532452493286</v>
      </c>
      <c r="AO21" s="96">
        <f>'2016'!S20</f>
        <v>0.96214287707438062</v>
      </c>
      <c r="AP21" s="96">
        <f>'2017'!S20</f>
        <v>0.941520460565619</v>
      </c>
      <c r="AQ21" s="106">
        <f t="shared" si="8"/>
        <v>0.89438202829990909</v>
      </c>
      <c r="AR21" s="36"/>
      <c r="AS21" s="38" t="s">
        <v>40</v>
      </c>
      <c r="AT21" s="102">
        <f t="shared" ref="AT21:BC21" si="37">AT37</f>
        <v>-12.691710744738852</v>
      </c>
      <c r="AU21" s="102">
        <f t="shared" si="37"/>
        <v>-15.750614322756951</v>
      </c>
      <c r="AV21" s="102">
        <f t="shared" si="37"/>
        <v>28.926440775070827</v>
      </c>
      <c r="AW21" s="102">
        <f t="shared" si="37"/>
        <v>27.261668690355801</v>
      </c>
      <c r="AX21" s="102">
        <f t="shared" si="37"/>
        <v>19.860686420579764</v>
      </c>
      <c r="AY21" s="102">
        <f t="shared" si="37"/>
        <v>18.346287834933523</v>
      </c>
      <c r="AZ21" s="102">
        <f t="shared" si="37"/>
        <v>28.241886436914466</v>
      </c>
      <c r="BA21" s="102">
        <f t="shared" si="37"/>
        <v>16.223627157760575</v>
      </c>
      <c r="BB21" s="102">
        <f t="shared" si="37"/>
        <v>66.869958421401549</v>
      </c>
      <c r="BC21" s="102">
        <f t="shared" si="37"/>
        <v>0.3667304690208042</v>
      </c>
      <c r="BD21" s="100">
        <f>AVERAGE(AT21:BC21)</f>
        <v>17.765496113854152</v>
      </c>
      <c r="BE21" s="113">
        <f>(STDEV(AT21:BC21))/SQRT(12)</f>
        <v>6.8695110126803822</v>
      </c>
    </row>
    <row r="22" spans="2:57" x14ac:dyDescent="0.35">
      <c r="B22" s="4">
        <f>'2008'!G21</f>
        <v>2008</v>
      </c>
      <c r="C22" s="2">
        <v>1</v>
      </c>
      <c r="D22" s="2">
        <f t="shared" ref="D22:E37" si="38">D21+1</f>
        <v>18</v>
      </c>
      <c r="E22" s="2">
        <f t="shared" si="38"/>
        <v>18</v>
      </c>
      <c r="F22" s="35">
        <f>'2008'!R21</f>
        <v>0.72152657540999998</v>
      </c>
      <c r="G22" s="35">
        <f>'2009'!R21</f>
        <v>0.90408149207999977</v>
      </c>
      <c r="H22" s="35">
        <f>'2010'!R21</f>
        <v>0.31825554480000001</v>
      </c>
      <c r="I22" s="35">
        <f>'2011'!R21</f>
        <v>1.2553413156</v>
      </c>
      <c r="J22" s="35">
        <f>'2012'!R21</f>
        <v>0.9062547648974999</v>
      </c>
      <c r="K22" s="35">
        <f>'2013'!R21</f>
        <v>0.20474440048800002</v>
      </c>
      <c r="L22" s="35">
        <f>'2014'!R21</f>
        <v>1.4310890997839998</v>
      </c>
      <c r="M22" s="35">
        <f>'2015'!R21</f>
        <v>0.80193766965750013</v>
      </c>
      <c r="N22" s="35">
        <f>'2016'!R21</f>
        <v>0.23656995496800001</v>
      </c>
      <c r="O22" s="35">
        <f>'2017'!R21</f>
        <v>1.3526302675590001</v>
      </c>
      <c r="P22" s="107">
        <f t="shared" si="4"/>
        <v>0.81324310852439985</v>
      </c>
      <c r="Q22" s="94"/>
      <c r="R22" s="38" t="s">
        <v>41</v>
      </c>
      <c r="S22" s="52">
        <f t="shared" ref="S22:AB22" si="39">S65</f>
        <v>42.528897321594741</v>
      </c>
      <c r="T22" s="52">
        <f t="shared" si="39"/>
        <v>49.23521573345549</v>
      </c>
      <c r="U22" s="52">
        <f t="shared" si="39"/>
        <v>49.314734189658736</v>
      </c>
      <c r="V22" s="52">
        <f t="shared" si="39"/>
        <v>42.11549294603401</v>
      </c>
      <c r="W22" s="52">
        <f t="shared" si="39"/>
        <v>41.378009391224992</v>
      </c>
      <c r="X22" s="52">
        <f t="shared" si="39"/>
        <v>49.041847249721243</v>
      </c>
      <c r="Y22" s="52">
        <f t="shared" si="39"/>
        <v>44.210235716719488</v>
      </c>
      <c r="Z22" s="52">
        <f t="shared" si="39"/>
        <v>47.403378809637736</v>
      </c>
      <c r="AA22" s="52">
        <f t="shared" si="39"/>
        <v>50.364518276180235</v>
      </c>
      <c r="AB22" s="52">
        <f t="shared" si="39"/>
        <v>33.166241569764743</v>
      </c>
      <c r="AC22" s="105">
        <f t="shared" ref="AC22:AC32" si="40">AVERAGE(S22:AB22)</f>
        <v>44.875857120399139</v>
      </c>
      <c r="AD22" s="113">
        <f t="shared" si="36"/>
        <v>1.5380898317239988</v>
      </c>
      <c r="AE22" s="113"/>
      <c r="AF22" s="36"/>
      <c r="AG22" s="96">
        <f>'2008'!S21</f>
        <v>-0.48480772658167742</v>
      </c>
      <c r="AH22" s="96">
        <f>'2009'!S21</f>
        <v>0.9111635615223862</v>
      </c>
      <c r="AI22" s="96">
        <f>'2010'!S21</f>
        <v>0.65937473189685403</v>
      </c>
      <c r="AJ22" s="96">
        <f>'2011'!S21</f>
        <v>0.95252069400681982</v>
      </c>
      <c r="AK22" s="96">
        <f>'2012'!S21</f>
        <v>0.55633587307608989</v>
      </c>
      <c r="AL22" s="96">
        <f>'2013'!S21</f>
        <v>0.16274360696013432</v>
      </c>
      <c r="AM22" s="96">
        <f>'2014'!S21</f>
        <v>1.9979364284126027</v>
      </c>
      <c r="AN22" s="96">
        <f>'2015'!S21</f>
        <v>0.15756805573222207</v>
      </c>
      <c r="AO22" s="96">
        <f>'2016'!S21</f>
        <v>0.40009280720247636</v>
      </c>
      <c r="AP22" s="96">
        <f>'2017'!S21</f>
        <v>1.3575444324128951</v>
      </c>
      <c r="AQ22" s="106">
        <f t="shared" si="8"/>
        <v>0.6670472464640802</v>
      </c>
      <c r="AR22" s="36"/>
      <c r="AS22" s="38" t="s">
        <v>41</v>
      </c>
      <c r="AT22" s="101">
        <f t="shared" ref="AT22:BC22" si="41">AT65</f>
        <v>32.906706884961537</v>
      </c>
      <c r="AU22" s="101">
        <f t="shared" si="41"/>
        <v>56.21466780993655</v>
      </c>
      <c r="AV22" s="101">
        <f t="shared" si="41"/>
        <v>57.447908580618524</v>
      </c>
      <c r="AW22" s="101">
        <f t="shared" si="41"/>
        <v>37.466411986967032</v>
      </c>
      <c r="AX22" s="101">
        <f t="shared" si="41"/>
        <v>27.998444519371379</v>
      </c>
      <c r="AY22" s="101">
        <f t="shared" si="41"/>
        <v>60.527538405780355</v>
      </c>
      <c r="AZ22" s="101">
        <f t="shared" si="41"/>
        <v>58.321628034098261</v>
      </c>
      <c r="BA22" s="101">
        <f t="shared" si="41"/>
        <v>54.147111974127256</v>
      </c>
      <c r="BB22" s="101">
        <f t="shared" si="41"/>
        <v>65.508814691437522</v>
      </c>
      <c r="BC22" s="101">
        <f t="shared" si="41"/>
        <v>-42.692655219880095</v>
      </c>
      <c r="BD22" s="100">
        <f t="shared" ref="BD22:BD32" si="42">AVERAGE(AT22:BC22)</f>
        <v>40.784657766741837</v>
      </c>
      <c r="BE22" s="113">
        <f t="shared" ref="BE22:BE31" si="43">(STDEV(AT22:BC22))/SQRT(12)</f>
        <v>9.2335623796353072</v>
      </c>
    </row>
    <row r="23" spans="2:57" x14ac:dyDescent="0.35">
      <c r="B23" s="4">
        <f>'2008'!G22</f>
        <v>2008</v>
      </c>
      <c r="C23" s="2">
        <v>1</v>
      </c>
      <c r="D23" s="2">
        <f t="shared" si="38"/>
        <v>19</v>
      </c>
      <c r="E23" s="2">
        <f t="shared" si="38"/>
        <v>19</v>
      </c>
      <c r="F23" s="35">
        <f>'2008'!R22</f>
        <v>0.8836895627279997</v>
      </c>
      <c r="G23" s="35">
        <f>'2009'!R22</f>
        <v>1.1256521810939999</v>
      </c>
      <c r="H23" s="35">
        <f>'2010'!R22</f>
        <v>0.49834987461899988</v>
      </c>
      <c r="I23" s="35">
        <f>'2011'!R22</f>
        <v>1.0836748640969995</v>
      </c>
      <c r="J23" s="35">
        <f>'2012'!R22</f>
        <v>0.91261987579350001</v>
      </c>
      <c r="K23" s="35">
        <f>'2013'!R22</f>
        <v>0.34533305070074988</v>
      </c>
      <c r="L23" s="35">
        <f>'2014'!R22</f>
        <v>1.273793261307</v>
      </c>
      <c r="M23" s="35">
        <f>'2015'!R22</f>
        <v>0.98363064422699986</v>
      </c>
      <c r="N23" s="35">
        <f>'2016'!R22</f>
        <v>0.40637254876649986</v>
      </c>
      <c r="O23" s="35">
        <f>'2017'!R22</f>
        <v>1.2086098108349999</v>
      </c>
      <c r="P23" s="107">
        <f t="shared" si="4"/>
        <v>0.87217256741677462</v>
      </c>
      <c r="Q23" s="94"/>
      <c r="R23" s="38" t="s">
        <v>42</v>
      </c>
      <c r="S23" s="52">
        <f t="shared" ref="S23:AB23" si="44">S96</f>
        <v>91.066483885768491</v>
      </c>
      <c r="T23" s="52">
        <f t="shared" si="44"/>
        <v>78.608522836453503</v>
      </c>
      <c r="U23" s="52">
        <f t="shared" si="44"/>
        <v>80.560920535024863</v>
      </c>
      <c r="V23" s="52">
        <f t="shared" si="44"/>
        <v>65.454070209532105</v>
      </c>
      <c r="W23" s="52">
        <f t="shared" si="44"/>
        <v>68.39167386816375</v>
      </c>
      <c r="X23" s="52">
        <f t="shared" si="44"/>
        <v>77.091901945085624</v>
      </c>
      <c r="Y23" s="52">
        <f t="shared" si="44"/>
        <v>72.46983258857999</v>
      </c>
      <c r="Z23" s="52">
        <f t="shared" si="44"/>
        <v>79.462684129131731</v>
      </c>
      <c r="AA23" s="52">
        <f t="shared" si="44"/>
        <v>75.736606655690252</v>
      </c>
      <c r="AB23" s="52">
        <f t="shared" si="44"/>
        <v>68.41434159478537</v>
      </c>
      <c r="AC23" s="105">
        <f t="shared" si="40"/>
        <v>75.725703824821579</v>
      </c>
      <c r="AD23" s="113">
        <f t="shared" si="36"/>
        <v>2.1649829026671199</v>
      </c>
      <c r="AE23" s="113"/>
      <c r="AF23" s="36"/>
      <c r="AG23" s="96">
        <f>'2008'!S22</f>
        <v>-0.47220540471696748</v>
      </c>
      <c r="AH23" s="96">
        <f>'2009'!S22</f>
        <v>1.1604814840070325</v>
      </c>
      <c r="AI23" s="96">
        <f>'2010'!S22</f>
        <v>0.82229238935591509</v>
      </c>
      <c r="AJ23" s="96">
        <f>'2011'!S22</f>
        <v>0.83837156444596805</v>
      </c>
      <c r="AK23" s="96">
        <f>'2012'!S22</f>
        <v>-0.10919153683607838</v>
      </c>
      <c r="AL23" s="96">
        <f>'2013'!S22</f>
        <v>0.38304690714192874</v>
      </c>
      <c r="AM23" s="96">
        <f>'2014'!S22</f>
        <v>1.820382575284893</v>
      </c>
      <c r="AN23" s="96">
        <f>'2015'!S22</f>
        <v>0.33109102245458794</v>
      </c>
      <c r="AO23" s="96">
        <f>'2016'!S22</f>
        <v>0.54430320059759729</v>
      </c>
      <c r="AP23" s="96">
        <f>'2017'!S22</f>
        <v>1.4742661430932591</v>
      </c>
      <c r="AQ23" s="106">
        <f t="shared" si="8"/>
        <v>0.6792838344828136</v>
      </c>
      <c r="AR23" s="36"/>
      <c r="AS23" s="38" t="s">
        <v>42</v>
      </c>
      <c r="AT23" s="101">
        <f t="shared" ref="AT23:BC23" si="45">AT96</f>
        <v>150.66676665245669</v>
      </c>
      <c r="AU23" s="101">
        <f t="shared" si="45"/>
        <v>100.681395136048</v>
      </c>
      <c r="AV23" s="101">
        <f t="shared" si="45"/>
        <v>119.91311387965159</v>
      </c>
      <c r="AW23" s="101">
        <f t="shared" si="45"/>
        <v>100.55952579542846</v>
      </c>
      <c r="AX23" s="101">
        <f t="shared" si="45"/>
        <v>77.53277133581156</v>
      </c>
      <c r="AY23" s="101">
        <f t="shared" si="45"/>
        <v>115.25848285209267</v>
      </c>
      <c r="AZ23" s="101">
        <f t="shared" si="45"/>
        <v>111.747347194399</v>
      </c>
      <c r="BA23" s="101">
        <f t="shared" si="45"/>
        <v>111.54202467832953</v>
      </c>
      <c r="BB23" s="101">
        <f t="shared" si="45"/>
        <v>109.97979643106144</v>
      </c>
      <c r="BC23" s="101">
        <f t="shared" si="45"/>
        <v>99.08831568419798</v>
      </c>
      <c r="BD23" s="100">
        <f t="shared" si="42"/>
        <v>109.69695396394771</v>
      </c>
      <c r="BE23" s="113">
        <f t="shared" si="43"/>
        <v>5.3863383612574482</v>
      </c>
    </row>
    <row r="24" spans="2:57" x14ac:dyDescent="0.35">
      <c r="B24" s="4">
        <f>'2008'!G23</f>
        <v>2008</v>
      </c>
      <c r="C24" s="2">
        <v>1</v>
      </c>
      <c r="D24" s="2">
        <f t="shared" si="38"/>
        <v>20</v>
      </c>
      <c r="E24" s="2">
        <f t="shared" si="38"/>
        <v>20</v>
      </c>
      <c r="F24" s="35">
        <f>'2008'!R23</f>
        <v>0.93377060887499985</v>
      </c>
      <c r="G24" s="35">
        <f>'2009'!R23</f>
        <v>1.1437308641249999</v>
      </c>
      <c r="H24" s="35">
        <f>'2010'!R23</f>
        <v>0.13320320614649997</v>
      </c>
      <c r="I24" s="35">
        <f>'2011'!R23</f>
        <v>1.1500665069149998</v>
      </c>
      <c r="J24" s="35">
        <f>'2012'!R23</f>
        <v>0.91166952937500001</v>
      </c>
      <c r="K24" s="35">
        <f>'2013'!R23</f>
        <v>0.11185356334949999</v>
      </c>
      <c r="L24" s="35">
        <f>'2014'!R23</f>
        <v>1.3474659819824997</v>
      </c>
      <c r="M24" s="35">
        <f>'2015'!R23</f>
        <v>1.1078166099375002</v>
      </c>
      <c r="N24" s="35">
        <f>'2016'!R23</f>
        <v>0.10419553930275</v>
      </c>
      <c r="O24" s="35">
        <f>'2017'!R23</f>
        <v>1.1872577123624999</v>
      </c>
      <c r="P24" s="107">
        <f t="shared" si="4"/>
        <v>0.81310301223712478</v>
      </c>
      <c r="Q24" s="94"/>
      <c r="R24" s="38" t="s">
        <v>43</v>
      </c>
      <c r="S24" s="52">
        <f t="shared" ref="S24:AB24" si="46">S126</f>
        <v>130.92758322983548</v>
      </c>
      <c r="T24" s="52">
        <f t="shared" si="46"/>
        <v>111.6658165209041</v>
      </c>
      <c r="U24" s="52">
        <f t="shared" si="46"/>
        <v>97.576599350449143</v>
      </c>
      <c r="V24" s="52">
        <f t="shared" si="46"/>
        <v>95.430479550871496</v>
      </c>
      <c r="W24" s="52">
        <f t="shared" si="46"/>
        <v>120.60324811707299</v>
      </c>
      <c r="X24" s="52">
        <f t="shared" si="46"/>
        <v>97.779152060553358</v>
      </c>
      <c r="Y24" s="52">
        <f t="shared" si="46"/>
        <v>98.657738115673453</v>
      </c>
      <c r="Z24" s="52">
        <f t="shared" si="46"/>
        <v>115.15591954068636</v>
      </c>
      <c r="AA24" s="52">
        <f t="shared" si="46"/>
        <v>99.811946119319245</v>
      </c>
      <c r="AB24" s="52">
        <f t="shared" si="46"/>
        <v>93.630744445027503</v>
      </c>
      <c r="AC24" s="105">
        <f t="shared" si="40"/>
        <v>106.12392270503931</v>
      </c>
      <c r="AD24" s="113">
        <f t="shared" si="36"/>
        <v>3.6589161996167827</v>
      </c>
      <c r="AE24" s="113"/>
      <c r="AF24" s="36"/>
      <c r="AG24" s="96">
        <f>'2008'!S23</f>
        <v>-0.43898268665607032</v>
      </c>
      <c r="AH24" s="96">
        <f>'2009'!S23</f>
        <v>1.0688319896497567</v>
      </c>
      <c r="AI24" s="96">
        <f>'2010'!S23</f>
        <v>0.36207787234751027</v>
      </c>
      <c r="AJ24" s="96">
        <f>'2011'!S23</f>
        <v>0.93905751915393387</v>
      </c>
      <c r="AK24" s="96">
        <f>'2012'!S23</f>
        <v>-0.49079408371064981</v>
      </c>
      <c r="AL24" s="96">
        <f>'2013'!S23</f>
        <v>0.28761807067735307</v>
      </c>
      <c r="AM24" s="96">
        <f>'2014'!S23</f>
        <v>2.0012149281278218</v>
      </c>
      <c r="AN24" s="96">
        <f>'2015'!S23</f>
        <v>0.82950876175690369</v>
      </c>
      <c r="AO24" s="96">
        <f>'2016'!S23</f>
        <v>0.22845172846688766</v>
      </c>
      <c r="AP24" s="96">
        <f>'2017'!S23</f>
        <v>1.1220412387498375</v>
      </c>
      <c r="AQ24" s="106">
        <f t="shared" si="8"/>
        <v>0.5909025338563284</v>
      </c>
      <c r="AR24" s="36"/>
      <c r="AS24" s="38" t="s">
        <v>43</v>
      </c>
      <c r="AT24" s="101">
        <f t="shared" ref="AT24:BC24" si="47">AT126</f>
        <v>226.99236827132111</v>
      </c>
      <c r="AU24" s="101">
        <f t="shared" si="47"/>
        <v>179.76237070431043</v>
      </c>
      <c r="AV24" s="101">
        <f t="shared" si="47"/>
        <v>165.0051435029786</v>
      </c>
      <c r="AW24" s="101">
        <f t="shared" si="47"/>
        <v>138.55494290995725</v>
      </c>
      <c r="AX24" s="101">
        <f t="shared" si="47"/>
        <v>201.84965616797078</v>
      </c>
      <c r="AY24" s="101">
        <f t="shared" si="47"/>
        <v>172.7585978346907</v>
      </c>
      <c r="AZ24" s="101">
        <f t="shared" si="47"/>
        <v>169.86618473339433</v>
      </c>
      <c r="BA24" s="101">
        <f t="shared" si="47"/>
        <v>183.93817260048488</v>
      </c>
      <c r="BB24" s="101">
        <f t="shared" si="47"/>
        <v>177.29582207306248</v>
      </c>
      <c r="BC24" s="101">
        <f t="shared" si="47"/>
        <v>152.17838800460856</v>
      </c>
      <c r="BD24" s="100">
        <f t="shared" si="42"/>
        <v>176.82016468027791</v>
      </c>
      <c r="BE24" s="113">
        <f t="shared" si="43"/>
        <v>7.1227124742024106</v>
      </c>
    </row>
    <row r="25" spans="2:57" x14ac:dyDescent="0.35">
      <c r="B25" s="4">
        <f>'2008'!G24</f>
        <v>2008</v>
      </c>
      <c r="C25" s="2">
        <v>1</v>
      </c>
      <c r="D25" s="2">
        <f t="shared" si="38"/>
        <v>21</v>
      </c>
      <c r="E25" s="2">
        <f t="shared" si="38"/>
        <v>21</v>
      </c>
      <c r="F25" s="35">
        <f>'2008'!R24</f>
        <v>0.87231487381199968</v>
      </c>
      <c r="G25" s="35">
        <f>'2009'!R24</f>
        <v>1.1063505716639999</v>
      </c>
      <c r="H25" s="35">
        <f>'2010'!R24</f>
        <v>2.0016211000499995</v>
      </c>
      <c r="I25" s="35">
        <f>'2011'!R24</f>
        <v>1.2139901958554999</v>
      </c>
      <c r="J25" s="35">
        <f>'2012'!R24</f>
        <v>0.781891990551</v>
      </c>
      <c r="K25" s="35">
        <f>'2013'!R24</f>
        <v>1.4884782362189999</v>
      </c>
      <c r="L25" s="35">
        <f>'2014'!R24</f>
        <v>1.3932962538390001</v>
      </c>
      <c r="M25" s="35">
        <f>'2015'!R24</f>
        <v>1.0185871849694998</v>
      </c>
      <c r="N25" s="35">
        <f>'2016'!R24</f>
        <v>1.5940182578579998</v>
      </c>
      <c r="O25" s="35">
        <f>'2017'!R24</f>
        <v>1.1669590986795</v>
      </c>
      <c r="P25" s="107">
        <f t="shared" si="4"/>
        <v>1.26375077634975</v>
      </c>
      <c r="Q25" s="94"/>
      <c r="R25" s="38" t="s">
        <v>44</v>
      </c>
      <c r="S25" s="52">
        <f t="shared" ref="S25:AB25" si="48">S157</f>
        <v>156.37876277801178</v>
      </c>
      <c r="T25" s="52">
        <f t="shared" si="48"/>
        <v>150.64065214040025</v>
      </c>
      <c r="U25" s="52">
        <f t="shared" si="48"/>
        <v>156.8918780154934</v>
      </c>
      <c r="V25" s="52">
        <f t="shared" si="48"/>
        <v>124.80294988244286</v>
      </c>
      <c r="W25" s="52">
        <f t="shared" si="48"/>
        <v>158.30741348057927</v>
      </c>
      <c r="X25" s="52">
        <f t="shared" si="48"/>
        <v>151.46646081767435</v>
      </c>
      <c r="Y25" s="52">
        <f t="shared" si="48"/>
        <v>131.05794951686062</v>
      </c>
      <c r="Z25" s="52">
        <f t="shared" si="48"/>
        <v>158.37159869896053</v>
      </c>
      <c r="AA25" s="52">
        <f t="shared" si="48"/>
        <v>152.62420438012126</v>
      </c>
      <c r="AB25" s="52">
        <f t="shared" si="48"/>
        <v>127.14081741992474</v>
      </c>
      <c r="AC25" s="105">
        <f t="shared" si="40"/>
        <v>146.76826871304689</v>
      </c>
      <c r="AD25" s="113">
        <f t="shared" si="36"/>
        <v>3.906932039771847</v>
      </c>
      <c r="AE25" s="113"/>
      <c r="AF25" s="36"/>
      <c r="AG25" s="96">
        <f>'2008'!S24</f>
        <v>-0.69411964043647056</v>
      </c>
      <c r="AH25" s="96">
        <f>'2009'!S24</f>
        <v>1.0682602776403374</v>
      </c>
      <c r="AI25" s="96">
        <f>'2010'!S24</f>
        <v>2.3642076267531551</v>
      </c>
      <c r="AJ25" s="96">
        <f>'2011'!S24</f>
        <v>1.1646309424185859</v>
      </c>
      <c r="AK25" s="96">
        <f>'2012'!S24</f>
        <v>-1.4266885804590481</v>
      </c>
      <c r="AL25" s="96">
        <f>'2013'!S24</f>
        <v>0.93929886113142169</v>
      </c>
      <c r="AM25" s="96">
        <f>'2014'!S24</f>
        <v>2.0124283971411225</v>
      </c>
      <c r="AN25" s="96">
        <f>'2015'!S24</f>
        <v>0.46712533341220741</v>
      </c>
      <c r="AO25" s="96">
        <f>'2016'!S24</f>
        <v>1.2774131541625136</v>
      </c>
      <c r="AP25" s="96">
        <f>'2017'!S24</f>
        <v>0.82278091139523679</v>
      </c>
      <c r="AQ25" s="106">
        <f t="shared" si="8"/>
        <v>0.79953372831590597</v>
      </c>
      <c r="AR25" s="36"/>
      <c r="AS25" s="38" t="s">
        <v>44</v>
      </c>
      <c r="AT25" s="101">
        <f t="shared" ref="AT25:BC25" si="49">AT157</f>
        <v>275.53080921297794</v>
      </c>
      <c r="AU25" s="101">
        <f t="shared" si="49"/>
        <v>280.7856887819114</v>
      </c>
      <c r="AV25" s="101">
        <f t="shared" si="49"/>
        <v>276.15379607254658</v>
      </c>
      <c r="AW25" s="101">
        <f t="shared" si="49"/>
        <v>206.51922360113832</v>
      </c>
      <c r="AX25" s="101">
        <f t="shared" si="49"/>
        <v>274.30574300223992</v>
      </c>
      <c r="AY25" s="101">
        <f t="shared" si="49"/>
        <v>265.87755109016831</v>
      </c>
      <c r="AZ25" s="101">
        <f t="shared" si="49"/>
        <v>250.24677851705792</v>
      </c>
      <c r="BA25" s="101">
        <f t="shared" si="49"/>
        <v>284.2208194730934</v>
      </c>
      <c r="BB25" s="101">
        <f t="shared" si="49"/>
        <v>268.52886127815333</v>
      </c>
      <c r="BC25" s="101">
        <f t="shared" si="49"/>
        <v>221.65539013970516</v>
      </c>
      <c r="BD25" s="100">
        <f t="shared" si="42"/>
        <v>260.38246611689925</v>
      </c>
      <c r="BE25" s="113">
        <f t="shared" si="43"/>
        <v>7.6114865416541502</v>
      </c>
    </row>
    <row r="26" spans="2:57" x14ac:dyDescent="0.35">
      <c r="B26" s="4">
        <f>'2008'!G25</f>
        <v>2008</v>
      </c>
      <c r="C26" s="2">
        <v>1</v>
      </c>
      <c r="D26" s="2">
        <f t="shared" si="38"/>
        <v>22</v>
      </c>
      <c r="E26" s="2">
        <f t="shared" si="38"/>
        <v>22</v>
      </c>
      <c r="F26" s="35">
        <f>'2008'!R25</f>
        <v>0.80244599448599985</v>
      </c>
      <c r="G26" s="35">
        <f>'2009'!R25</f>
        <v>0.97308106227899993</v>
      </c>
      <c r="H26" s="35">
        <f>'2010'!R25</f>
        <v>0.83846338704449985</v>
      </c>
      <c r="I26" s="35">
        <f>'2011'!R25</f>
        <v>1.1123989004204999</v>
      </c>
      <c r="J26" s="35">
        <f>'2012'!R25</f>
        <v>0.8393400631979997</v>
      </c>
      <c r="K26" s="35">
        <f>'2013'!R25</f>
        <v>0.75917208082499998</v>
      </c>
      <c r="L26" s="35">
        <f>'2014'!R25</f>
        <v>1.2381245746694998</v>
      </c>
      <c r="M26" s="35">
        <f>'2015'!R25</f>
        <v>0.9776928208679998</v>
      </c>
      <c r="N26" s="35">
        <f>'2016'!R25</f>
        <v>0.749049786414</v>
      </c>
      <c r="O26" s="35">
        <f>'2017'!R25</f>
        <v>1.0850672321054999</v>
      </c>
      <c r="P26" s="107">
        <f t="shared" si="4"/>
        <v>0.93748359023099981</v>
      </c>
      <c r="Q26" s="94"/>
      <c r="R26" s="38" t="s">
        <v>45</v>
      </c>
      <c r="S26" s="52">
        <f t="shared" ref="S26:AB26" si="50">S187</f>
        <v>210.75245739413771</v>
      </c>
      <c r="T26" s="52">
        <f t="shared" si="50"/>
        <v>206.85225411017996</v>
      </c>
      <c r="U26" s="52">
        <f t="shared" si="50"/>
        <v>202.18639883167162</v>
      </c>
      <c r="V26" s="52">
        <f t="shared" si="50"/>
        <v>159.86655439322965</v>
      </c>
      <c r="W26" s="52">
        <f t="shared" si="50"/>
        <v>211.37811132843336</v>
      </c>
      <c r="X26" s="52">
        <f t="shared" si="50"/>
        <v>194.45310648909</v>
      </c>
      <c r="Y26" s="52">
        <f t="shared" si="50"/>
        <v>162.64102261704522</v>
      </c>
      <c r="Z26" s="52">
        <f t="shared" si="50"/>
        <v>207.31950592418588</v>
      </c>
      <c r="AA26" s="52">
        <f t="shared" si="50"/>
        <v>194.5113815104616</v>
      </c>
      <c r="AB26" s="52">
        <f t="shared" si="50"/>
        <v>160.85262904849802</v>
      </c>
      <c r="AC26" s="105">
        <f t="shared" si="40"/>
        <v>191.08134216469333</v>
      </c>
      <c r="AD26" s="113">
        <f t="shared" si="36"/>
        <v>6.2024168938624928</v>
      </c>
      <c r="AE26" s="113"/>
      <c r="AF26" s="36"/>
      <c r="AG26" s="96">
        <f>'2008'!S25</f>
        <v>-0.16406539696199834</v>
      </c>
      <c r="AH26" s="96">
        <f>'2009'!S25</f>
        <v>1.0544585899799188</v>
      </c>
      <c r="AI26" s="96">
        <f>'2010'!S25</f>
        <v>1.1309912801436894</v>
      </c>
      <c r="AJ26" s="96">
        <f>'2011'!S25</f>
        <v>0.99208160155928327</v>
      </c>
      <c r="AK26" s="96">
        <f>'2012'!S25</f>
        <v>6.1598305561627216E-2</v>
      </c>
      <c r="AL26" s="96">
        <f>'2013'!S25</f>
        <v>0.96746076660977209</v>
      </c>
      <c r="AM26" s="96">
        <f>'2014'!S25</f>
        <v>1.2462377734729713</v>
      </c>
      <c r="AN26" s="96">
        <f>'2015'!S25</f>
        <v>0.94413158066721503</v>
      </c>
      <c r="AO26" s="96">
        <f>'2016'!S25</f>
        <v>0.74003770610177744</v>
      </c>
      <c r="AP26" s="96">
        <f>'2017'!S25</f>
        <v>0.80035757387508299</v>
      </c>
      <c r="AQ26" s="106">
        <f t="shared" si="8"/>
        <v>0.77732897810093393</v>
      </c>
      <c r="AR26" s="36"/>
      <c r="AS26" s="38" t="s">
        <v>45</v>
      </c>
      <c r="AT26" s="101">
        <f t="shared" ref="AT26:BC26" si="51">AT187</f>
        <v>414.43445173752139</v>
      </c>
      <c r="AU26" s="101">
        <f t="shared" si="51"/>
        <v>414.92230093896177</v>
      </c>
      <c r="AV26" s="101">
        <f t="shared" si="51"/>
        <v>396.43138979863636</v>
      </c>
      <c r="AW26" s="101">
        <f t="shared" si="51"/>
        <v>331.15255079743059</v>
      </c>
      <c r="AX26" s="101">
        <f t="shared" si="51"/>
        <v>471.09318880721327</v>
      </c>
      <c r="AY26" s="101">
        <f t="shared" si="51"/>
        <v>433.76689610389519</v>
      </c>
      <c r="AZ26" s="101">
        <f t="shared" si="51"/>
        <v>369.52232108936909</v>
      </c>
      <c r="BA26" s="101">
        <f t="shared" si="51"/>
        <v>440.63824814018153</v>
      </c>
      <c r="BB26" s="101">
        <f t="shared" si="51"/>
        <v>406.51192891323012</v>
      </c>
      <c r="BC26" s="101">
        <f t="shared" si="51"/>
        <v>339.93165473110042</v>
      </c>
      <c r="BD26" s="100">
        <f t="shared" si="42"/>
        <v>401.84049310575398</v>
      </c>
      <c r="BE26" s="113">
        <f t="shared" si="43"/>
        <v>12.756723995490333</v>
      </c>
    </row>
    <row r="27" spans="2:57" x14ac:dyDescent="0.35">
      <c r="B27" s="4">
        <f>'2008'!G26</f>
        <v>2008</v>
      </c>
      <c r="C27" s="2">
        <v>1</v>
      </c>
      <c r="D27" s="2">
        <f t="shared" si="38"/>
        <v>23</v>
      </c>
      <c r="E27" s="2">
        <f t="shared" si="38"/>
        <v>23</v>
      </c>
      <c r="F27" s="35">
        <f>'2008'!R26</f>
        <v>1.1089953341774996</v>
      </c>
      <c r="G27" s="35">
        <f>'2009'!R26</f>
        <v>1.1327171595074998</v>
      </c>
      <c r="H27" s="35">
        <f>'2010'!R26</f>
        <v>0.15300577337849999</v>
      </c>
      <c r="I27" s="35">
        <f>'2011'!R26</f>
        <v>0.90688832917649964</v>
      </c>
      <c r="J27" s="35">
        <f>'2012'!R26</f>
        <v>1.1920217228325001</v>
      </c>
      <c r="K27" s="35">
        <f>'2013'!R26</f>
        <v>0.18278329449150005</v>
      </c>
      <c r="L27" s="35">
        <f>'2014'!R26</f>
        <v>1.1628998670779997</v>
      </c>
      <c r="M27" s="35">
        <f>'2015'!R26</f>
        <v>1.2157435481624999</v>
      </c>
      <c r="N27" s="35">
        <f>'2016'!R26</f>
        <v>0.14571978416999998</v>
      </c>
      <c r="O27" s="35">
        <f>'2017'!R26</f>
        <v>0.81359598909374986</v>
      </c>
      <c r="P27" s="107">
        <f t="shared" si="4"/>
        <v>0.80143708020682491</v>
      </c>
      <c r="Q27" s="94"/>
      <c r="R27" s="38" t="s">
        <v>46</v>
      </c>
      <c r="S27" s="35">
        <f t="shared" ref="S27:AB27" si="52">S218</f>
        <v>221.67189722405695</v>
      </c>
      <c r="T27" s="35">
        <f t="shared" si="52"/>
        <v>217.88815926203768</v>
      </c>
      <c r="U27" s="35">
        <f t="shared" si="52"/>
        <v>192.045522938082</v>
      </c>
      <c r="V27" s="35">
        <f t="shared" si="52"/>
        <v>165.34068482594213</v>
      </c>
      <c r="W27" s="35">
        <f t="shared" si="52"/>
        <v>222.82604138013966</v>
      </c>
      <c r="X27" s="35">
        <f t="shared" si="52"/>
        <v>189.57490956401548</v>
      </c>
      <c r="Y27" s="35">
        <f t="shared" si="52"/>
        <v>168.01879909624535</v>
      </c>
      <c r="Z27" s="35">
        <f t="shared" si="52"/>
        <v>216.233204644485</v>
      </c>
      <c r="AA27" s="35">
        <f t="shared" si="52"/>
        <v>191.32139825799297</v>
      </c>
      <c r="AB27" s="35">
        <f t="shared" si="52"/>
        <v>171.45896534081621</v>
      </c>
      <c r="AC27" s="105">
        <f t="shared" si="40"/>
        <v>195.63795825338136</v>
      </c>
      <c r="AD27" s="113">
        <f t="shared" si="36"/>
        <v>6.5756697520595893</v>
      </c>
      <c r="AE27" s="113"/>
      <c r="AF27" s="36"/>
      <c r="AG27" s="96">
        <f>'2008'!S26</f>
        <v>0.34141970349760792</v>
      </c>
      <c r="AH27" s="96">
        <f>'2009'!S26</f>
        <v>0.58493819726031737</v>
      </c>
      <c r="AI27" s="96">
        <f>'2010'!S26</f>
        <v>0.30516539590981018</v>
      </c>
      <c r="AJ27" s="96">
        <f>'2011'!S26</f>
        <v>0.92551780437411002</v>
      </c>
      <c r="AK27" s="96">
        <f>'2012'!S26</f>
        <v>0.49232334479342027</v>
      </c>
      <c r="AL27" s="96">
        <f>'2013'!S26</f>
        <v>0.48671579082594379</v>
      </c>
      <c r="AM27" s="96">
        <f>'2014'!S26</f>
        <v>1.204547053672274</v>
      </c>
      <c r="AN27" s="96">
        <f>'2015'!S26</f>
        <v>1.0787664437068751</v>
      </c>
      <c r="AO27" s="96">
        <f>'2016'!S26</f>
        <v>0.29464995867758936</v>
      </c>
      <c r="AP27" s="96">
        <f>'2017'!S26</f>
        <v>0.33709410535374573</v>
      </c>
      <c r="AQ27" s="106">
        <f t="shared" si="8"/>
        <v>0.60511377980716941</v>
      </c>
      <c r="AR27" s="36"/>
      <c r="AS27" s="38" t="s">
        <v>46</v>
      </c>
      <c r="AT27" s="96">
        <f t="shared" ref="AT27:BC27" si="53">AT218</f>
        <v>477.13245461302625</v>
      </c>
      <c r="AU27" s="96">
        <f t="shared" si="53"/>
        <v>458.39828922323659</v>
      </c>
      <c r="AV27" s="96">
        <f t="shared" si="53"/>
        <v>402.99609645341559</v>
      </c>
      <c r="AW27" s="96">
        <f t="shared" si="53"/>
        <v>334.76130815208256</v>
      </c>
      <c r="AX27" s="96">
        <f t="shared" si="53"/>
        <v>487.0114545176487</v>
      </c>
      <c r="AY27" s="96">
        <f t="shared" si="53"/>
        <v>438.40339375706435</v>
      </c>
      <c r="AZ27" s="96">
        <f t="shared" si="53"/>
        <v>383.57619689766182</v>
      </c>
      <c r="BA27" s="96">
        <f t="shared" si="53"/>
        <v>488.5201929185414</v>
      </c>
      <c r="BB27" s="96">
        <f t="shared" si="53"/>
        <v>413.03614068825539</v>
      </c>
      <c r="BC27" s="96">
        <f t="shared" si="53"/>
        <v>403.45829657925111</v>
      </c>
      <c r="BD27" s="100">
        <f t="shared" si="42"/>
        <v>428.72938238001842</v>
      </c>
      <c r="BE27" s="113">
        <f t="shared" si="43"/>
        <v>14.499152478020132</v>
      </c>
    </row>
    <row r="28" spans="2:57" x14ac:dyDescent="0.35">
      <c r="B28" s="4">
        <f>'2008'!G27</f>
        <v>2008</v>
      </c>
      <c r="C28" s="2">
        <v>1</v>
      </c>
      <c r="D28" s="2">
        <f t="shared" si="38"/>
        <v>24</v>
      </c>
      <c r="E28" s="2">
        <f t="shared" si="38"/>
        <v>24</v>
      </c>
      <c r="F28" s="35">
        <f>'2008'!R27</f>
        <v>0.93631223301749977</v>
      </c>
      <c r="G28" s="35">
        <f>'2009'!R27</f>
        <v>1.0021071466889997</v>
      </c>
      <c r="H28" s="35">
        <f>'2010'!R27</f>
        <v>0.81205996406849978</v>
      </c>
      <c r="I28" s="35">
        <f>'2011'!R27</f>
        <v>1.2249744323669998</v>
      </c>
      <c r="J28" s="35">
        <f>'2012'!R27</f>
        <v>0.89835362897624982</v>
      </c>
      <c r="K28" s="35">
        <f>'2013'!R27</f>
        <v>0.82402401510449985</v>
      </c>
      <c r="L28" s="35">
        <f>'2014'!R27</f>
        <v>1.29652667724825</v>
      </c>
      <c r="M28" s="35">
        <f>'2015'!R27</f>
        <v>1.0679020603604996</v>
      </c>
      <c r="N28" s="35">
        <f>'2016'!R27</f>
        <v>0.74775318974999982</v>
      </c>
      <c r="O28" s="35">
        <f>'2017'!R27</f>
        <v>1.0332144160852497</v>
      </c>
      <c r="P28" s="107">
        <f t="shared" si="4"/>
        <v>0.98432277636667465</v>
      </c>
      <c r="Q28" s="94"/>
      <c r="R28" s="38" t="s">
        <v>47</v>
      </c>
      <c r="S28" s="35">
        <f t="shared" ref="S28:AB28" si="54">S249</f>
        <v>178.66237570752111</v>
      </c>
      <c r="T28" s="35">
        <f t="shared" si="54"/>
        <v>165.97034519481596</v>
      </c>
      <c r="U28" s="35">
        <f t="shared" si="54"/>
        <v>166.43693090684249</v>
      </c>
      <c r="V28" s="35">
        <f t="shared" si="54"/>
        <v>134.7331257485381</v>
      </c>
      <c r="W28" s="35">
        <f t="shared" si="54"/>
        <v>176.65377619161899</v>
      </c>
      <c r="X28" s="35">
        <f t="shared" si="54"/>
        <v>166.8533594467815</v>
      </c>
      <c r="Y28" s="35">
        <f t="shared" si="54"/>
        <v>135.00515872732049</v>
      </c>
      <c r="Z28" s="35">
        <f t="shared" si="54"/>
        <v>175.12684514666435</v>
      </c>
      <c r="AA28" s="35">
        <f t="shared" si="54"/>
        <v>167.49271052509718</v>
      </c>
      <c r="AB28" s="35">
        <f t="shared" si="54"/>
        <v>138.26073982550173</v>
      </c>
      <c r="AC28" s="105">
        <f t="shared" si="40"/>
        <v>160.51953674207022</v>
      </c>
      <c r="AD28" s="113">
        <f t="shared" si="36"/>
        <v>5.0622930628956464</v>
      </c>
      <c r="AE28" s="113"/>
      <c r="AF28" s="36"/>
      <c r="AG28" s="96">
        <f>'2008'!S27</f>
        <v>0.29155812563209493</v>
      </c>
      <c r="AH28" s="96">
        <f>'2009'!S27</f>
        <v>0.54302805865315618</v>
      </c>
      <c r="AI28" s="96">
        <f>'2010'!S27</f>
        <v>0.90680966567290966</v>
      </c>
      <c r="AJ28" s="96">
        <f>'2011'!S27</f>
        <v>1.2518122031841237</v>
      </c>
      <c r="AK28" s="96">
        <f>'2012'!S27</f>
        <v>-1.2269335931082904E-2</v>
      </c>
      <c r="AL28" s="96">
        <f>'2013'!S27</f>
        <v>1.130468794799504</v>
      </c>
      <c r="AM28" s="96">
        <f>'2014'!S27</f>
        <v>1.0712027504840587</v>
      </c>
      <c r="AN28" s="96">
        <f>'2015'!S27</f>
        <v>1.1113233756293888</v>
      </c>
      <c r="AO28" s="96">
        <f>'2016'!S27</f>
        <v>1.0368872214410558</v>
      </c>
      <c r="AP28" s="96">
        <f>'2017'!S27</f>
        <v>0.12013399048785682</v>
      </c>
      <c r="AQ28" s="106">
        <f t="shared" si="8"/>
        <v>0.74509548500530653</v>
      </c>
      <c r="AR28" s="36"/>
      <c r="AS28" s="38" t="s">
        <v>47</v>
      </c>
      <c r="AT28" s="96">
        <f t="shared" ref="AT28:BC28" si="55">AT249</f>
        <v>309.08722107644638</v>
      </c>
      <c r="AU28" s="96">
        <f t="shared" si="55"/>
        <v>298.64797956230166</v>
      </c>
      <c r="AV28" s="96">
        <f t="shared" si="55"/>
        <v>284.78764385386307</v>
      </c>
      <c r="AW28" s="96">
        <f t="shared" si="55"/>
        <v>242.29624305231414</v>
      </c>
      <c r="AX28" s="96">
        <f t="shared" si="55"/>
        <v>423.88907889780103</v>
      </c>
      <c r="AY28" s="96">
        <f t="shared" si="55"/>
        <v>397.39717181300279</v>
      </c>
      <c r="AZ28" s="96">
        <f t="shared" si="55"/>
        <v>320.14902676803962</v>
      </c>
      <c r="BA28" s="96">
        <f t="shared" si="55"/>
        <v>401.17977878701595</v>
      </c>
      <c r="BB28" s="96">
        <f t="shared" si="55"/>
        <v>361.34186502093422</v>
      </c>
      <c r="BC28" s="96">
        <f t="shared" si="55"/>
        <v>330.40317512643838</v>
      </c>
      <c r="BD28" s="100">
        <f t="shared" si="42"/>
        <v>336.91791839581572</v>
      </c>
      <c r="BE28" s="113">
        <f t="shared" si="43"/>
        <v>16.716990477967993</v>
      </c>
    </row>
    <row r="29" spans="2:57" x14ac:dyDescent="0.35">
      <c r="B29" s="4">
        <f>'2008'!G28</f>
        <v>2008</v>
      </c>
      <c r="C29" s="2">
        <v>1</v>
      </c>
      <c r="D29" s="2">
        <f t="shared" si="38"/>
        <v>25</v>
      </c>
      <c r="E29" s="2">
        <f t="shared" si="38"/>
        <v>25</v>
      </c>
      <c r="F29" s="35">
        <f>'2008'!R28</f>
        <v>1.0372294455277498</v>
      </c>
      <c r="G29" s="35">
        <f>'2009'!R28</f>
        <v>1.2253280496389998</v>
      </c>
      <c r="H29" s="35">
        <f>'2010'!R28</f>
        <v>0.5123914271279999</v>
      </c>
      <c r="I29" s="35">
        <f>'2011'!R28</f>
        <v>1.5140455016872496</v>
      </c>
      <c r="J29" s="35">
        <f>'2012'!R28</f>
        <v>0.91093466848162497</v>
      </c>
      <c r="K29" s="35">
        <f>'2013'!R28</f>
        <v>0.54846038887199999</v>
      </c>
      <c r="L29" s="35">
        <f>'2014'!R28</f>
        <v>1.1934914446192497</v>
      </c>
      <c r="M29" s="35">
        <f>'2015'!R28</f>
        <v>1.1850212059008749</v>
      </c>
      <c r="N29" s="35">
        <f>'2016'!R28</f>
        <v>0.40100198644800006</v>
      </c>
      <c r="O29" s="35">
        <f>'2017'!R28</f>
        <v>1.1047666609664997</v>
      </c>
      <c r="P29" s="107">
        <f t="shared" si="4"/>
        <v>0.9632670779270246</v>
      </c>
      <c r="Q29" s="94"/>
      <c r="R29" s="38" t="s">
        <v>48</v>
      </c>
      <c r="S29" s="52">
        <f t="shared" ref="S29:AB29" si="56">S279</f>
        <v>135.560743030818</v>
      </c>
      <c r="T29" s="52">
        <f t="shared" si="56"/>
        <v>127.71984544350184</v>
      </c>
      <c r="U29" s="52">
        <f t="shared" si="56"/>
        <v>115.95137422702382</v>
      </c>
      <c r="V29" s="52">
        <f t="shared" si="56"/>
        <v>93.283376007688574</v>
      </c>
      <c r="W29" s="52">
        <f t="shared" si="56"/>
        <v>138.54367968701737</v>
      </c>
      <c r="X29" s="52">
        <f t="shared" si="56"/>
        <v>110.07679679052633</v>
      </c>
      <c r="Y29" s="52">
        <f t="shared" si="56"/>
        <v>94.904528129200031</v>
      </c>
      <c r="Z29" s="52">
        <f t="shared" si="56"/>
        <v>140.2884309905786</v>
      </c>
      <c r="AA29" s="52">
        <f t="shared" si="56"/>
        <v>110.5968315076481</v>
      </c>
      <c r="AB29" s="52">
        <f t="shared" si="56"/>
        <v>96.933087252782386</v>
      </c>
      <c r="AC29" s="105">
        <f t="shared" si="40"/>
        <v>116.3858693066785</v>
      </c>
      <c r="AD29" s="113">
        <f t="shared" si="36"/>
        <v>5.2753145412513298</v>
      </c>
      <c r="AE29" s="113"/>
      <c r="AF29" s="36"/>
      <c r="AG29" s="96">
        <f>'2008'!S28</f>
        <v>0.63921555214029346</v>
      </c>
      <c r="AH29" s="96">
        <f>'2009'!S28</f>
        <v>1.0022379842739386</v>
      </c>
      <c r="AI29" s="96">
        <f>'2010'!S28</f>
        <v>0.67316763734960627</v>
      </c>
      <c r="AJ29" s="96">
        <f>'2011'!S28</f>
        <v>2.0969191132033904</v>
      </c>
      <c r="AK29" s="96">
        <f>'2012'!S28</f>
        <v>-0.24964117360353077</v>
      </c>
      <c r="AL29" s="96">
        <f>'2013'!S28</f>
        <v>0.78360751742102663</v>
      </c>
      <c r="AM29" s="96">
        <f>'2014'!S28</f>
        <v>0.88059591929099312</v>
      </c>
      <c r="AN29" s="96">
        <f>'2015'!S28</f>
        <v>1.4697220616920705</v>
      </c>
      <c r="AO29" s="96">
        <f>'2016'!S28</f>
        <v>0.14562590621407048</v>
      </c>
      <c r="AP29" s="96">
        <f>'2017'!S28</f>
        <v>0.43803252526952285</v>
      </c>
      <c r="AQ29" s="106">
        <f t="shared" si="8"/>
        <v>0.78794830432513818</v>
      </c>
      <c r="AR29" s="36"/>
      <c r="AS29" s="38" t="s">
        <v>48</v>
      </c>
      <c r="AT29" s="101">
        <f t="shared" ref="AT29:BC29" si="57">AT279</f>
        <v>247.22474062475106</v>
      </c>
      <c r="AU29" s="101">
        <f t="shared" si="57"/>
        <v>240.8747424452051</v>
      </c>
      <c r="AV29" s="101">
        <f t="shared" si="57"/>
        <v>228.43590883767709</v>
      </c>
      <c r="AW29" s="101">
        <f t="shared" si="57"/>
        <v>192.55506769420808</v>
      </c>
      <c r="AX29" s="101">
        <f t="shared" si="57"/>
        <v>334.55088906057296</v>
      </c>
      <c r="AY29" s="101">
        <f t="shared" si="57"/>
        <v>269.06583654523996</v>
      </c>
      <c r="AZ29" s="101">
        <f t="shared" si="57"/>
        <v>220.7423695338116</v>
      </c>
      <c r="BA29" s="101">
        <f t="shared" si="57"/>
        <v>332.3339622599953</v>
      </c>
      <c r="BB29" s="101">
        <f t="shared" si="57"/>
        <v>253.92853364280916</v>
      </c>
      <c r="BC29" s="101">
        <f t="shared" si="57"/>
        <v>250.47112684708605</v>
      </c>
      <c r="BD29" s="100">
        <f t="shared" si="42"/>
        <v>257.01831774913563</v>
      </c>
      <c r="BE29" s="113">
        <f t="shared" si="43"/>
        <v>13.097299484214862</v>
      </c>
    </row>
    <row r="30" spans="2:57" x14ac:dyDescent="0.35">
      <c r="B30" s="4">
        <f>'2008'!G29</f>
        <v>2008</v>
      </c>
      <c r="C30" s="2">
        <v>1</v>
      </c>
      <c r="D30" s="2">
        <f t="shared" si="38"/>
        <v>26</v>
      </c>
      <c r="E30" s="2">
        <f t="shared" si="38"/>
        <v>26</v>
      </c>
      <c r="F30" s="35">
        <f>'2008'!R29</f>
        <v>1.0947106697939999</v>
      </c>
      <c r="G30" s="35">
        <f>'2009'!R29</f>
        <v>1.531398532608</v>
      </c>
      <c r="H30" s="35">
        <f>'2010'!R29</f>
        <v>0.86824090815749988</v>
      </c>
      <c r="I30" s="35">
        <f>'2011'!R29</f>
        <v>1.1890159760205004</v>
      </c>
      <c r="J30" s="35">
        <f>'2012'!R29</f>
        <v>1.2741714353339999</v>
      </c>
      <c r="K30" s="35">
        <f>'2013'!R29</f>
        <v>1.1254974735374996</v>
      </c>
      <c r="L30" s="35">
        <f>'2014'!R29</f>
        <v>1.28182945938075</v>
      </c>
      <c r="M30" s="35">
        <f>'2015'!R29</f>
        <v>1.447650175356</v>
      </c>
      <c r="N30" s="35">
        <f>'2016'!R29</f>
        <v>0.70959935950649999</v>
      </c>
      <c r="O30" s="35">
        <f>'2017'!R29</f>
        <v>1.0886770750904999</v>
      </c>
      <c r="P30" s="107">
        <f t="shared" si="4"/>
        <v>1.1610791064785249</v>
      </c>
      <c r="Q30" s="94"/>
      <c r="R30" s="38" t="s">
        <v>49</v>
      </c>
      <c r="S30" s="35">
        <f t="shared" ref="S30:AB30" si="58">S310</f>
        <v>88.345521761503477</v>
      </c>
      <c r="T30" s="35">
        <f t="shared" si="58"/>
        <v>90.168264091106977</v>
      </c>
      <c r="U30" s="35">
        <f t="shared" si="58"/>
        <v>56.252612364548625</v>
      </c>
      <c r="V30" s="35">
        <f t="shared" si="58"/>
        <v>57.627922637106742</v>
      </c>
      <c r="W30" s="35">
        <f t="shared" si="58"/>
        <v>94.917727139444978</v>
      </c>
      <c r="X30" s="35">
        <f t="shared" si="58"/>
        <v>53.762115385958623</v>
      </c>
      <c r="Y30" s="35">
        <f t="shared" si="58"/>
        <v>62.084921486502367</v>
      </c>
      <c r="Z30" s="35">
        <f t="shared" si="58"/>
        <v>91.576474890095227</v>
      </c>
      <c r="AA30" s="35">
        <f t="shared" si="58"/>
        <v>55.90757767842112</v>
      </c>
      <c r="AB30" s="35">
        <f t="shared" si="58"/>
        <v>59.511192456434244</v>
      </c>
      <c r="AC30" s="105">
        <f t="shared" si="40"/>
        <v>71.015432989112242</v>
      </c>
      <c r="AD30" s="113">
        <f t="shared" si="36"/>
        <v>5.088504817812793</v>
      </c>
      <c r="AE30" s="113"/>
      <c r="AF30" s="36"/>
      <c r="AG30" s="96">
        <f>'2008'!S29</f>
        <v>0.22361168921035232</v>
      </c>
      <c r="AH30" s="96">
        <f>'2009'!S29</f>
        <v>1.5898881191234022</v>
      </c>
      <c r="AI30" s="96">
        <f>'2010'!S29</f>
        <v>0.5266585020286243</v>
      </c>
      <c r="AJ30" s="96">
        <f>'2011'!S29</f>
        <v>1.2282363499378632</v>
      </c>
      <c r="AK30" s="96">
        <f>'2012'!S29</f>
        <v>0.64062234558393782</v>
      </c>
      <c r="AL30" s="96">
        <f>'2013'!S29</f>
        <v>1.6537825561284365</v>
      </c>
      <c r="AM30" s="96">
        <f>'2014'!S29</f>
        <v>1.135279615564935</v>
      </c>
      <c r="AN30" s="96">
        <f>'2015'!S29</f>
        <v>2.3187395024750952</v>
      </c>
      <c r="AO30" s="96">
        <f>'2016'!S29</f>
        <v>-0.34474564233432908</v>
      </c>
      <c r="AP30" s="96">
        <f>'2017'!S29</f>
        <v>0.73310705049212443</v>
      </c>
      <c r="AQ30" s="106">
        <f t="shared" si="8"/>
        <v>0.97051800882104422</v>
      </c>
      <c r="AR30" s="36"/>
      <c r="AS30" s="38" t="s">
        <v>49</v>
      </c>
      <c r="AT30" s="96">
        <f t="shared" ref="AT30:BC30" si="59">AT310</f>
        <v>153.47928072058338</v>
      </c>
      <c r="AU30" s="96">
        <f t="shared" si="59"/>
        <v>168.78290067409878</v>
      </c>
      <c r="AV30" s="96">
        <f t="shared" si="59"/>
        <v>100.13692708170225</v>
      </c>
      <c r="AW30" s="96">
        <f t="shared" si="59"/>
        <v>107.17875667402684</v>
      </c>
      <c r="AX30" s="96">
        <f t="shared" si="59"/>
        <v>196.89927399724888</v>
      </c>
      <c r="AY30" s="96">
        <f t="shared" si="59"/>
        <v>132.84732001227681</v>
      </c>
      <c r="AZ30" s="96">
        <f t="shared" si="59"/>
        <v>109.54909882681804</v>
      </c>
      <c r="BA30" s="96">
        <f t="shared" si="59"/>
        <v>151.57271012371621</v>
      </c>
      <c r="BB30" s="96">
        <f t="shared" si="59"/>
        <v>121.23504856454717</v>
      </c>
      <c r="BC30" s="96">
        <f t="shared" si="59"/>
        <v>132.30788363905626</v>
      </c>
      <c r="BD30" s="100">
        <f t="shared" si="42"/>
        <v>137.39892003140747</v>
      </c>
      <c r="BE30" s="113">
        <f t="shared" si="43"/>
        <v>8.8033842801409126</v>
      </c>
    </row>
    <row r="31" spans="2:57" x14ac:dyDescent="0.35">
      <c r="B31" s="4">
        <f>'2008'!G30</f>
        <v>2008</v>
      </c>
      <c r="C31" s="2">
        <v>1</v>
      </c>
      <c r="D31" s="2">
        <f t="shared" si="38"/>
        <v>27</v>
      </c>
      <c r="E31" s="2">
        <f t="shared" si="38"/>
        <v>27</v>
      </c>
      <c r="F31" s="35">
        <f>'2008'!R30</f>
        <v>0.22401654181200004</v>
      </c>
      <c r="G31" s="35">
        <f>'2009'!R30</f>
        <v>0.2995138293839999</v>
      </c>
      <c r="H31" s="35">
        <f>'2010'!R30</f>
        <v>1.0034209330815</v>
      </c>
      <c r="I31" s="35">
        <f>'2011'!R30</f>
        <v>1.5544794266324999</v>
      </c>
      <c r="J31" s="35">
        <f>'2012'!R30</f>
        <v>0.28775605508999996</v>
      </c>
      <c r="K31" s="35">
        <f>'2013'!R30</f>
        <v>1.816919922993</v>
      </c>
      <c r="L31" s="35">
        <f>'2014'!R30</f>
        <v>1.6201196327474998</v>
      </c>
      <c r="M31" s="35">
        <f>'2015'!R30</f>
        <v>0.28589956441199998</v>
      </c>
      <c r="N31" s="35">
        <f>'2016'!R30</f>
        <v>0.76918386983849996</v>
      </c>
      <c r="O31" s="35">
        <f>'2017'!R30</f>
        <v>1.4112644314724998</v>
      </c>
      <c r="P31" s="107">
        <f t="shared" si="4"/>
        <v>0.92725742074634998</v>
      </c>
      <c r="Q31" s="94"/>
      <c r="R31" s="38" t="s">
        <v>50</v>
      </c>
      <c r="S31" s="50">
        <f t="shared" ref="S31:AB31" si="60">S340</f>
        <v>46.041998356353368</v>
      </c>
      <c r="T31" s="50">
        <f t="shared" si="60"/>
        <v>45.843158627605121</v>
      </c>
      <c r="U31" s="50">
        <f t="shared" si="60"/>
        <v>42.577258167054005</v>
      </c>
      <c r="V31" s="50">
        <f t="shared" si="60"/>
        <v>29.081002522963121</v>
      </c>
      <c r="W31" s="50">
        <f t="shared" si="60"/>
        <v>51.694248141863994</v>
      </c>
      <c r="X31" s="50">
        <f t="shared" si="60"/>
        <v>43.953322945909491</v>
      </c>
      <c r="Y31" s="50">
        <f t="shared" si="60"/>
        <v>32.205512555250749</v>
      </c>
      <c r="Z31" s="50">
        <f t="shared" si="60"/>
        <v>44.896062909548242</v>
      </c>
      <c r="AA31" s="50">
        <f t="shared" si="60"/>
        <v>39.782849244259502</v>
      </c>
      <c r="AB31" s="50">
        <f t="shared" si="60"/>
        <v>33.808009646691367</v>
      </c>
      <c r="AC31" s="105">
        <f t="shared" si="40"/>
        <v>40.988342311749896</v>
      </c>
      <c r="AD31" s="113">
        <f t="shared" si="36"/>
        <v>2.0688258761775189</v>
      </c>
      <c r="AE31" s="113"/>
      <c r="AF31" s="36"/>
      <c r="AG31" s="96">
        <f>'2008'!S30</f>
        <v>3.8834502405001081E-2</v>
      </c>
      <c r="AH31" s="96">
        <f>'2009'!S30</f>
        <v>0.46343793664030719</v>
      </c>
      <c r="AI31" s="96">
        <f>'2010'!S30</f>
        <v>-0.96644233039362537</v>
      </c>
      <c r="AJ31" s="96">
        <f>'2011'!S30</f>
        <v>1.0785641212138379</v>
      </c>
      <c r="AK31" s="96">
        <f>'2012'!S30</f>
        <v>0.38078389059297624</v>
      </c>
      <c r="AL31" s="96">
        <f>'2013'!S30</f>
        <v>2.1087786204253436</v>
      </c>
      <c r="AM31" s="96">
        <f>'2014'!S30</f>
        <v>1.5333590489548921</v>
      </c>
      <c r="AN31" s="96">
        <f>'2015'!S30</f>
        <v>0.49545944946882914</v>
      </c>
      <c r="AO31" s="96">
        <f>'2016'!S30</f>
        <v>-4.1336057646047273</v>
      </c>
      <c r="AP31" s="96">
        <f>'2017'!S30</f>
        <v>1.2004435347150784</v>
      </c>
      <c r="AQ31" s="106">
        <f t="shared" si="8"/>
        <v>0.2199613009417912</v>
      </c>
      <c r="AR31" s="36"/>
      <c r="AS31" s="38" t="s">
        <v>50</v>
      </c>
      <c r="AT31" s="103">
        <f t="shared" ref="AT31:BC31" si="61">AT339</f>
        <v>76.167027095027635</v>
      </c>
      <c r="AU31" s="103">
        <f t="shared" si="61"/>
        <v>67.406724766166462</v>
      </c>
      <c r="AV31" s="103">
        <f t="shared" si="61"/>
        <v>85.392565263405828</v>
      </c>
      <c r="AW31" s="103">
        <f t="shared" si="61"/>
        <v>38.874655348726726</v>
      </c>
      <c r="AX31" s="103">
        <f t="shared" si="61"/>
        <v>84.640159992731355</v>
      </c>
      <c r="AY31" s="103">
        <f t="shared" si="61"/>
        <v>72.888964100359317</v>
      </c>
      <c r="AZ31" s="103">
        <f t="shared" si="61"/>
        <v>48.429034663195587</v>
      </c>
      <c r="BA31" s="103">
        <f t="shared" si="61"/>
        <v>72.646739107083619</v>
      </c>
      <c r="BB31" s="103">
        <f t="shared" si="61"/>
        <v>63.939420037755163</v>
      </c>
      <c r="BC31" s="103">
        <f t="shared" si="61"/>
        <v>54.111013035488796</v>
      </c>
      <c r="BD31" s="100">
        <f t="shared" si="42"/>
        <v>66.449630340994048</v>
      </c>
      <c r="BE31" s="113">
        <f t="shared" si="43"/>
        <v>4.4186126796806731</v>
      </c>
    </row>
    <row r="32" spans="2:57" x14ac:dyDescent="0.35">
      <c r="B32" s="4">
        <f>'2008'!G31</f>
        <v>2008</v>
      </c>
      <c r="C32" s="2">
        <v>1</v>
      </c>
      <c r="D32" s="2">
        <f t="shared" si="38"/>
        <v>28</v>
      </c>
      <c r="E32" s="2">
        <f t="shared" si="38"/>
        <v>28</v>
      </c>
      <c r="F32" s="35">
        <f>'2008'!R31</f>
        <v>0.23662889117999997</v>
      </c>
      <c r="G32" s="35">
        <f>'2009'!R31</f>
        <v>0.23662889117999997</v>
      </c>
      <c r="H32" s="35">
        <f>'2010'!R31</f>
        <v>0.99314884246500001</v>
      </c>
      <c r="I32" s="35">
        <f>'2011'!R31</f>
        <v>0.69602192966700005</v>
      </c>
      <c r="J32" s="35">
        <f>'2012'!R31</f>
        <v>0.24630916400099997</v>
      </c>
      <c r="K32" s="35">
        <f>'2013'!R31</f>
        <v>1.5076325051190003</v>
      </c>
      <c r="L32" s="35">
        <f>'2014'!R31</f>
        <v>0.79177854011400017</v>
      </c>
      <c r="M32" s="35">
        <f>'2015'!R31</f>
        <v>0.21619275966900001</v>
      </c>
      <c r="N32" s="35">
        <f>'2016'!R31</f>
        <v>0.92151187677899993</v>
      </c>
      <c r="O32" s="35">
        <f>'2017'!R31</f>
        <v>0.54166799043900005</v>
      </c>
      <c r="P32" s="107">
        <f t="shared" si="4"/>
        <v>0.63875213906130013</v>
      </c>
      <c r="Q32" s="94"/>
      <c r="R32" s="38" t="s">
        <v>51</v>
      </c>
      <c r="S32" s="50">
        <f t="shared" ref="S32:AB32" si="62">S371</f>
        <v>24.255312237510747</v>
      </c>
      <c r="T32" s="50">
        <f t="shared" si="62"/>
        <v>29.594218443140253</v>
      </c>
      <c r="U32" s="50">
        <f t="shared" si="62"/>
        <v>36.19302247025999</v>
      </c>
      <c r="V32" s="50">
        <f t="shared" si="62"/>
        <v>16.552755129487124</v>
      </c>
      <c r="W32" s="50">
        <f t="shared" si="62"/>
        <v>27.950273846691754</v>
      </c>
      <c r="X32" s="50">
        <f t="shared" si="62"/>
        <v>23.096129035301995</v>
      </c>
      <c r="Y32" s="50">
        <f t="shared" si="62"/>
        <v>20.420052975663747</v>
      </c>
      <c r="Z32" s="50">
        <f t="shared" si="62"/>
        <v>25.515795737607746</v>
      </c>
      <c r="AA32" s="50">
        <f t="shared" si="62"/>
        <v>31.261638069530996</v>
      </c>
      <c r="AB32" s="50">
        <f t="shared" si="62"/>
        <v>19.535603995287371</v>
      </c>
      <c r="AC32" s="105">
        <f t="shared" si="40"/>
        <v>25.43748019404817</v>
      </c>
      <c r="AD32" s="113">
        <f t="shared" si="36"/>
        <v>1.7187036111091289</v>
      </c>
      <c r="AE32" s="113"/>
      <c r="AF32" s="36"/>
      <c r="AG32" s="96">
        <f>'2008'!S31</f>
        <v>0.28887493273268772</v>
      </c>
      <c r="AH32" s="96">
        <f>'2009'!S31</f>
        <v>0.30857692191902619</v>
      </c>
      <c r="AI32" s="96">
        <f>'2010'!S31</f>
        <v>-1.1961098728512178</v>
      </c>
      <c r="AJ32" s="96">
        <f>'2011'!S31</f>
        <v>0.60118714182977251</v>
      </c>
      <c r="AK32" s="96">
        <f>'2012'!S31</f>
        <v>0.36322609548605461</v>
      </c>
      <c r="AL32" s="96">
        <f>'2013'!S31</f>
        <v>1.5352871485462734</v>
      </c>
      <c r="AM32" s="96">
        <f>'2014'!S31</f>
        <v>0.92919539551590691</v>
      </c>
      <c r="AN32" s="96">
        <f>'2015'!S31</f>
        <v>0.20800990170938502</v>
      </c>
      <c r="AO32" s="96">
        <f>'2016'!S31</f>
        <v>-2.2116316980553825</v>
      </c>
      <c r="AP32" s="96">
        <f>'2017'!S31</f>
        <v>0.16761340823541196</v>
      </c>
      <c r="AQ32" s="106">
        <f t="shared" si="8"/>
        <v>9.9422937506791792E-2</v>
      </c>
      <c r="AR32" s="36"/>
      <c r="AS32" s="38" t="s">
        <v>51</v>
      </c>
      <c r="AT32" s="103">
        <f t="shared" ref="AT32:BC32" si="63">AT371</f>
        <v>16.924888789797333</v>
      </c>
      <c r="AU32" s="103">
        <f t="shared" si="63"/>
        <v>36.98165358772048</v>
      </c>
      <c r="AV32" s="103">
        <f t="shared" si="63"/>
        <v>53.780002262055341</v>
      </c>
      <c r="AW32" s="103">
        <f t="shared" si="63"/>
        <v>13.791119328756352</v>
      </c>
      <c r="AX32" s="103">
        <f t="shared" si="63"/>
        <v>29.997876147544474</v>
      </c>
      <c r="AY32" s="103">
        <f t="shared" si="63"/>
        <v>-61.678897368138188</v>
      </c>
      <c r="AZ32" s="103">
        <f t="shared" si="63"/>
        <v>22.859902852635614</v>
      </c>
      <c r="BA32" s="103">
        <f t="shared" si="63"/>
        <v>26.923304137206749</v>
      </c>
      <c r="BB32" s="103">
        <f t="shared" si="63"/>
        <v>19.660711705348668</v>
      </c>
      <c r="BC32" s="103">
        <f t="shared" si="63"/>
        <v>26.911111725725409</v>
      </c>
      <c r="BD32" s="100">
        <f t="shared" si="42"/>
        <v>18.615167316865222</v>
      </c>
      <c r="BE32" s="113">
        <f>(STDEV(AT32:BC32))/SQRT(12)</f>
        <v>8.7842892021576482</v>
      </c>
    </row>
    <row r="33" spans="2:57" x14ac:dyDescent="0.35">
      <c r="B33" s="4">
        <f>'2008'!G32</f>
        <v>2008</v>
      </c>
      <c r="C33" s="2">
        <v>1</v>
      </c>
      <c r="D33" s="2">
        <f t="shared" si="38"/>
        <v>29</v>
      </c>
      <c r="E33" s="2">
        <f t="shared" si="38"/>
        <v>29</v>
      </c>
      <c r="F33" s="35">
        <f>'2008'!R32</f>
        <v>1.259201637486</v>
      </c>
      <c r="G33" s="35">
        <f>'2009'!R32</f>
        <v>1.3050834785279999</v>
      </c>
      <c r="H33" s="35">
        <f>'2010'!R32</f>
        <v>1.6275787470787497</v>
      </c>
      <c r="I33" s="35">
        <f>'2011'!R32</f>
        <v>0.16638981877237496</v>
      </c>
      <c r="J33" s="35">
        <f>'2012'!R32</f>
        <v>1.050184361628</v>
      </c>
      <c r="K33" s="35">
        <f>'2013'!R32</f>
        <v>2.2384231163527502</v>
      </c>
      <c r="L33" s="35">
        <f>'2014'!R32</f>
        <v>0.19734606412537498</v>
      </c>
      <c r="M33" s="35">
        <f>'2015'!R32</f>
        <v>1.1699869465709998</v>
      </c>
      <c r="N33" s="35">
        <f>'2016'!R32</f>
        <v>1.3060817106187499</v>
      </c>
      <c r="O33" s="35">
        <f>'2017'!R32</f>
        <v>0.10060779739724998</v>
      </c>
      <c r="P33" s="107">
        <f t="shared" si="4"/>
        <v>1.042088367855825</v>
      </c>
      <c r="Q33" s="94"/>
      <c r="R33" s="112" t="s">
        <v>58</v>
      </c>
      <c r="S33" s="113">
        <f t="shared" ref="S33:AC33" si="64">(STDEV(S21:S32))/SQRT(12)</f>
        <v>20.341699793338126</v>
      </c>
      <c r="T33" s="113">
        <f t="shared" si="64"/>
        <v>19.170031585608804</v>
      </c>
      <c r="U33" s="113">
        <f t="shared" si="64"/>
        <v>18.249853703193089</v>
      </c>
      <c r="V33" s="113">
        <f t="shared" si="64"/>
        <v>15.049836105323994</v>
      </c>
      <c r="W33" s="113">
        <f t="shared" si="64"/>
        <v>20.189824499782404</v>
      </c>
      <c r="X33" s="113">
        <f t="shared" si="64"/>
        <v>18.241666084020967</v>
      </c>
      <c r="Y33" s="113">
        <f t="shared" si="64"/>
        <v>15.036243867476784</v>
      </c>
      <c r="Z33" s="113">
        <f t="shared" si="64"/>
        <v>19.717888910744996</v>
      </c>
      <c r="AA33" s="113">
        <f t="shared" si="64"/>
        <v>18.25769405848952</v>
      </c>
      <c r="AB33" s="113">
        <f t="shared" si="64"/>
        <v>15.505879185030953</v>
      </c>
      <c r="AC33" s="113">
        <f t="shared" si="64"/>
        <v>17.889514578311005</v>
      </c>
      <c r="AD33" s="36"/>
      <c r="AE33" s="36"/>
      <c r="AF33" s="36"/>
      <c r="AG33" s="96">
        <f>'2008'!S32</f>
        <v>1.1533203242860615</v>
      </c>
      <c r="AH33" s="96">
        <f>'2009'!S32</f>
        <v>1.9462396753412703</v>
      </c>
      <c r="AI33" s="96">
        <f>'2010'!S32</f>
        <v>0.83951724262402083</v>
      </c>
      <c r="AJ33" s="96">
        <f>'2011'!S32</f>
        <v>0.2675066313651443</v>
      </c>
      <c r="AK33" s="96">
        <f>'2012'!S32</f>
        <v>0.70880263651761288</v>
      </c>
      <c r="AL33" s="96">
        <f>'2013'!S32</f>
        <v>2.99493767638696</v>
      </c>
      <c r="AM33" s="96">
        <f>'2014'!S32</f>
        <v>0.46127402927475164</v>
      </c>
      <c r="AN33" s="96">
        <f>'2015'!S32</f>
        <v>1.016062514600875</v>
      </c>
      <c r="AO33" s="96">
        <f>'2016'!S32</f>
        <v>-0.9807112944097538</v>
      </c>
      <c r="AP33" s="96">
        <f>'2017'!S32</f>
        <v>-0.42212247222910348</v>
      </c>
      <c r="AQ33" s="106">
        <f t="shared" si="8"/>
        <v>0.79848269637578384</v>
      </c>
      <c r="AR33" s="36"/>
      <c r="AS33" s="112" t="s">
        <v>58</v>
      </c>
      <c r="AT33" s="113">
        <f t="shared" ref="AT33:BD33" si="65">(STDEV(AT21:AT32))/SQRT(12)</f>
        <v>45.21573634084173</v>
      </c>
      <c r="AU33" s="113">
        <f t="shared" si="65"/>
        <v>43.733502470552217</v>
      </c>
      <c r="AV33" s="113">
        <f t="shared" si="65"/>
        <v>38.133548884704879</v>
      </c>
      <c r="AW33" s="113">
        <f t="shared" si="65"/>
        <v>32.965309564824445</v>
      </c>
      <c r="AX33" s="113">
        <f t="shared" si="65"/>
        <v>51.085129873059564</v>
      </c>
      <c r="AY33" s="113">
        <f t="shared" si="65"/>
        <v>48.342177539341179</v>
      </c>
      <c r="AZ33" s="113">
        <f t="shared" si="65"/>
        <v>38.217036685030536</v>
      </c>
      <c r="BA33" s="113">
        <f t="shared" si="65"/>
        <v>48.900050524845916</v>
      </c>
      <c r="BB33" s="113">
        <f t="shared" si="65"/>
        <v>41.093257312088056</v>
      </c>
      <c r="BC33" s="113">
        <f t="shared" si="65"/>
        <v>41.969321161101099</v>
      </c>
      <c r="BD33" s="113">
        <f t="shared" si="65"/>
        <v>42.532634706215561</v>
      </c>
    </row>
    <row r="34" spans="2:57" ht="15.5" x14ac:dyDescent="0.35">
      <c r="B34" s="4">
        <f>'2008'!G33</f>
        <v>2008</v>
      </c>
      <c r="C34" s="2">
        <v>1</v>
      </c>
      <c r="D34" s="2">
        <f t="shared" si="38"/>
        <v>30</v>
      </c>
      <c r="E34" s="2">
        <f t="shared" si="38"/>
        <v>30</v>
      </c>
      <c r="F34" s="35">
        <f>'2008'!R33</f>
        <v>1.3036690094400001</v>
      </c>
      <c r="G34" s="35">
        <f>'2009'!R33</f>
        <v>1.5306470959050003</v>
      </c>
      <c r="H34" s="35">
        <f>'2010'!R33</f>
        <v>1.7630473138739999</v>
      </c>
      <c r="I34" s="35">
        <f>'2011'!R33</f>
        <v>1.5872504161799996</v>
      </c>
      <c r="J34" s="35">
        <f>'2012'!R33</f>
        <v>1.2658393283625</v>
      </c>
      <c r="K34" s="35">
        <f>'2013'!R33</f>
        <v>1.8384930322604993</v>
      </c>
      <c r="L34" s="35">
        <f>'2014'!R33</f>
        <v>1.7215562206259998</v>
      </c>
      <c r="M34" s="35">
        <f>'2015'!R33</f>
        <v>1.3822383470624997</v>
      </c>
      <c r="N34" s="35">
        <f>'2016'!R33</f>
        <v>1.6240683589514997</v>
      </c>
      <c r="O34" s="35">
        <f>'2017'!R33</f>
        <v>0.41512703192399997</v>
      </c>
      <c r="P34" s="107">
        <f t="shared" si="4"/>
        <v>1.4431936154585998</v>
      </c>
      <c r="Q34" s="94"/>
      <c r="R34" s="118" t="s">
        <v>62</v>
      </c>
      <c r="S34" s="109">
        <f>SUM(S21:S32)</f>
        <v>1350.7669083566263</v>
      </c>
      <c r="T34" s="109">
        <f t="shared" ref="T34:AB34" si="66">SUM(T21:T32)</f>
        <v>1301.9536224901487</v>
      </c>
      <c r="U34" s="109">
        <f t="shared" si="66"/>
        <v>1225.537459822938</v>
      </c>
      <c r="V34" s="109">
        <f t="shared" si="66"/>
        <v>1016.1669096280215</v>
      </c>
      <c r="W34" s="109">
        <f t="shared" si="66"/>
        <v>1343.0137895039766</v>
      </c>
      <c r="X34" s="109">
        <f t="shared" si="66"/>
        <v>1183.2374382110509</v>
      </c>
      <c r="Y34" s="109">
        <f t="shared" si="66"/>
        <v>1053.6871128500125</v>
      </c>
      <c r="Z34" s="109">
        <f t="shared" si="66"/>
        <v>1330.8360547947495</v>
      </c>
      <c r="AA34" s="109">
        <f t="shared" si="66"/>
        <v>1192.2767428914185</v>
      </c>
      <c r="AB34" s="109">
        <f t="shared" si="66"/>
        <v>1031.3922927086562</v>
      </c>
      <c r="AC34" s="112">
        <f>AVERAGE(S34:AB34)</f>
        <v>1202.8868331257599</v>
      </c>
      <c r="AD34" s="36"/>
      <c r="AE34" s="36"/>
      <c r="AF34" s="36"/>
      <c r="AG34" s="96">
        <f>'2008'!S33</f>
        <v>1.0062959511970722</v>
      </c>
      <c r="AH34" s="96">
        <f>'2009'!S33</f>
        <v>1.5741717720997399</v>
      </c>
      <c r="AI34" s="96">
        <f>'2010'!S33</f>
        <v>1.406378152255273</v>
      </c>
      <c r="AJ34" s="96">
        <f>'2011'!S33</f>
        <v>1.2166928256224225</v>
      </c>
      <c r="AK34" s="96">
        <f>'2012'!S33</f>
        <v>0.98933004518853673</v>
      </c>
      <c r="AL34" s="96">
        <f>'2013'!S33</f>
        <v>2.0577021124350559</v>
      </c>
      <c r="AM34" s="96">
        <f>'2014'!S33</f>
        <v>1.9101506437293483</v>
      </c>
      <c r="AN34" s="96">
        <f>'2015'!S33</f>
        <v>1.6262220763002864</v>
      </c>
      <c r="AO34" s="96">
        <f>'2016'!S33</f>
        <v>1.2024450074029172</v>
      </c>
      <c r="AP34" s="96">
        <f>'2017'!S33</f>
        <v>-17.530752805315373</v>
      </c>
      <c r="AQ34" s="106">
        <f>AVERAGE(AG34:AP34)</f>
        <v>-0.45413642190847214</v>
      </c>
      <c r="AR34" s="36"/>
      <c r="AS34" s="38" t="s">
        <v>62</v>
      </c>
      <c r="AT34" s="66">
        <f>SUM(AT21:AT32)</f>
        <v>2367.8550049341325</v>
      </c>
      <c r="AU34" s="66">
        <f t="shared" ref="AU34:BC34" si="67">SUM(AU21:AU32)</f>
        <v>2287.7080993071399</v>
      </c>
      <c r="AV34" s="66">
        <f t="shared" si="67"/>
        <v>2199.4069363616218</v>
      </c>
      <c r="AW34" s="66">
        <f t="shared" si="67"/>
        <v>1770.9714740313921</v>
      </c>
      <c r="AX34" s="66">
        <f t="shared" si="67"/>
        <v>2629.6292228667339</v>
      </c>
      <c r="AY34" s="66">
        <f t="shared" si="67"/>
        <v>2315.4591429813659</v>
      </c>
      <c r="AZ34" s="66">
        <f t="shared" si="67"/>
        <v>2093.251775547395</v>
      </c>
      <c r="BA34" s="66">
        <f t="shared" si="67"/>
        <v>2563.8866913575366</v>
      </c>
      <c r="BB34" s="66">
        <f t="shared" si="67"/>
        <v>2327.8369014679961</v>
      </c>
      <c r="BC34" s="66">
        <f t="shared" si="67"/>
        <v>1968.1904307617988</v>
      </c>
      <c r="BD34" s="65">
        <f>AVERAGE(AT34:BC34)</f>
        <v>2252.4195679617114</v>
      </c>
      <c r="BE34" s="65"/>
    </row>
    <row r="35" spans="2:57" x14ac:dyDescent="0.35">
      <c r="B35" s="4">
        <f>'2008'!G34</f>
        <v>2008</v>
      </c>
      <c r="C35" s="1">
        <v>1</v>
      </c>
      <c r="D35" s="1">
        <f>D34+1</f>
        <v>31</v>
      </c>
      <c r="E35" s="1">
        <f>E34+1</f>
        <v>31</v>
      </c>
      <c r="F35" s="48">
        <f>'2008'!R34</f>
        <v>1.441977564951</v>
      </c>
      <c r="G35" s="48">
        <f>'2009'!R34</f>
        <v>1.8207458654219995</v>
      </c>
      <c r="H35" s="48">
        <f>'2010'!R34</f>
        <v>1.8920292138359998</v>
      </c>
      <c r="I35" s="48">
        <f>'2011'!R34</f>
        <v>1.6137103196924998</v>
      </c>
      <c r="J35" s="48">
        <f>'2012'!R34</f>
        <v>1.5283633176899996</v>
      </c>
      <c r="K35" s="48">
        <f>'2013'!R34</f>
        <v>1.7832919026959997</v>
      </c>
      <c r="L35" s="48">
        <f>'2014'!R34</f>
        <v>1.4744882528954995</v>
      </c>
      <c r="M35" s="48">
        <f>'2015'!R34</f>
        <v>1.5017830860779997</v>
      </c>
      <c r="N35" s="48">
        <f>'2016'!R34</f>
        <v>1.6093122048719999</v>
      </c>
      <c r="O35" s="48">
        <f>'2017'!R34</f>
        <v>0.94607722664324978</v>
      </c>
      <c r="P35" s="107">
        <f t="shared" si="4"/>
        <v>1.5611778954776245</v>
      </c>
      <c r="Q35" s="94"/>
      <c r="AC35" s="94"/>
      <c r="AD35" s="36"/>
      <c r="AE35" s="36"/>
      <c r="AF35" s="36"/>
      <c r="AG35" s="97">
        <f>'2008'!S34</f>
        <v>1.0924632925427726</v>
      </c>
      <c r="AH35" s="97">
        <f>'2009'!S34</f>
        <v>2.142158378114301</v>
      </c>
      <c r="AI35" s="97">
        <f>'2010'!S34</f>
        <v>1.9024602986697254</v>
      </c>
      <c r="AJ35" s="97">
        <f>'2011'!S34</f>
        <v>1.5380618453763715</v>
      </c>
      <c r="AK35" s="97">
        <f>'2012'!S34</f>
        <v>1.0480505331788699</v>
      </c>
      <c r="AL35" s="97">
        <f>'2013'!S34</f>
        <v>1.3039990409386444</v>
      </c>
      <c r="AM35" s="97">
        <f>'2014'!S34</f>
        <v>1.8883143720560958</v>
      </c>
      <c r="AN35" s="97">
        <f>'2015'!S34</f>
        <v>1.581845681074916</v>
      </c>
      <c r="AO35" s="97">
        <f>'2016'!S34</f>
        <v>1.61402837749491</v>
      </c>
      <c r="AP35" s="97">
        <f>'2017'!S34</f>
        <v>-1.1972907046177859</v>
      </c>
      <c r="AQ35" s="106">
        <f t="shared" si="8"/>
        <v>1.2914091114828818</v>
      </c>
      <c r="AR35" s="36"/>
    </row>
    <row r="36" spans="2:57" ht="15.5" x14ac:dyDescent="0.35">
      <c r="B36" s="4">
        <f>'2008'!G35</f>
        <v>2008</v>
      </c>
      <c r="C36" s="2">
        <v>2</v>
      </c>
      <c r="D36" s="2">
        <v>1</v>
      </c>
      <c r="E36" s="2">
        <f>E35+1</f>
        <v>32</v>
      </c>
      <c r="F36" s="35">
        <f>'2008'!R35</f>
        <v>1.0773760564394996</v>
      </c>
      <c r="G36" s="35">
        <f>'2009'!R35</f>
        <v>1.4866585806735</v>
      </c>
      <c r="H36" s="35">
        <f>'2010'!R35</f>
        <v>1.6045383716999999</v>
      </c>
      <c r="I36" s="35">
        <f>'2011'!R35</f>
        <v>1.4385150624959997</v>
      </c>
      <c r="J36" s="35">
        <f>'2012'!R35</f>
        <v>1.2970644701827496</v>
      </c>
      <c r="K36" s="35">
        <f>'2013'!R35</f>
        <v>1.4061590821079999</v>
      </c>
      <c r="L36" s="35">
        <f>'2014'!R35</f>
        <v>1.4385150624959999</v>
      </c>
      <c r="M36" s="35">
        <f>'2015'!R35</f>
        <v>1.5859697814067499</v>
      </c>
      <c r="N36" s="35">
        <f>'2016'!R35</f>
        <v>1.187358395058</v>
      </c>
      <c r="O36" s="35">
        <f>'2017'!R35</f>
        <v>0.86910285025800005</v>
      </c>
      <c r="P36" s="107">
        <f t="shared" si="4"/>
        <v>1.3391257712818498</v>
      </c>
      <c r="Q36" s="94"/>
      <c r="R36" s="62" t="s">
        <v>56</v>
      </c>
      <c r="S36" s="45">
        <f>AVERAGE(F5:F35)</f>
        <v>0.79273791708111274</v>
      </c>
      <c r="T36" s="35">
        <f>S370</f>
        <v>0.78242942701647566</v>
      </c>
      <c r="U36" s="35">
        <f>T370</f>
        <v>0.95465220784323401</v>
      </c>
      <c r="V36" s="45">
        <f t="shared" ref="V36:AB36" si="68">AVERAGE(I5:I35)</f>
        <v>1.0283385733608266</v>
      </c>
      <c r="W36" s="45">
        <f t="shared" si="68"/>
        <v>0.97966409457179027</v>
      </c>
      <c r="X36" s="45">
        <f t="shared" si="68"/>
        <v>0.84155924130428217</v>
      </c>
      <c r="Y36" s="45">
        <f t="shared" si="68"/>
        <v>1.0326245588693828</v>
      </c>
      <c r="Z36" s="45">
        <f t="shared" si="68"/>
        <v>0.95116623784414112</v>
      </c>
      <c r="AA36" s="45">
        <f t="shared" si="68"/>
        <v>0.73758324731276614</v>
      </c>
      <c r="AB36" s="45">
        <f t="shared" si="68"/>
        <v>0.92515871332717736</v>
      </c>
      <c r="AC36" s="94"/>
      <c r="AD36" s="36"/>
      <c r="AE36" s="36"/>
      <c r="AF36" s="36"/>
      <c r="AG36" s="96">
        <f>'2008'!S35</f>
        <v>4.1683382875060501E-2</v>
      </c>
      <c r="AH36" s="96">
        <f>'2009'!S35</f>
        <v>1.2312207259404764</v>
      </c>
      <c r="AI36" s="96">
        <f>'2010'!S35</f>
        <v>2.0302836462141194</v>
      </c>
      <c r="AJ36" s="96">
        <f>'2011'!S35</f>
        <v>1.0855473221905128</v>
      </c>
      <c r="AK36" s="96">
        <f>'2012'!S35</f>
        <v>0.90232102882002185</v>
      </c>
      <c r="AL36" s="96">
        <f>'2013'!S35</f>
        <v>0.98158796997459119</v>
      </c>
      <c r="AM36" s="96">
        <f>'2014'!S35</f>
        <v>1.5450536682500178</v>
      </c>
      <c r="AN36" s="96">
        <f>'2015'!S35</f>
        <v>2.1936279670685876</v>
      </c>
      <c r="AO36" s="96">
        <f>'2016'!S35</f>
        <v>0.94729474011937731</v>
      </c>
      <c r="AP36" s="96">
        <f>'2017'!S35</f>
        <v>-2.8665715253074935</v>
      </c>
      <c r="AQ36" s="106">
        <f t="shared" si="8"/>
        <v>0.8092048926145271</v>
      </c>
      <c r="AR36" s="36"/>
      <c r="AS36" s="62" t="s">
        <v>56</v>
      </c>
      <c r="AT36" s="98">
        <f t="shared" ref="AT36:BC36" si="69">AVERAGE(AG5:AG35)</f>
        <v>-0.40941002402383397</v>
      </c>
      <c r="AU36" s="98">
        <f t="shared" si="69"/>
        <v>-0.50808433299215972</v>
      </c>
      <c r="AV36" s="98">
        <f t="shared" si="69"/>
        <v>0.93311099274422016</v>
      </c>
      <c r="AW36" s="98">
        <f t="shared" si="69"/>
        <v>0.87940866743083235</v>
      </c>
      <c r="AX36" s="98">
        <f t="shared" si="69"/>
        <v>0.64066730388966986</v>
      </c>
      <c r="AY36" s="98">
        <f t="shared" si="69"/>
        <v>0.59181573661075881</v>
      </c>
      <c r="AZ36" s="98">
        <f t="shared" si="69"/>
        <v>0.9110285947391763</v>
      </c>
      <c r="BA36" s="98">
        <f t="shared" si="69"/>
        <v>0.52334281154066375</v>
      </c>
      <c r="BB36" s="98">
        <f t="shared" si="69"/>
        <v>2.1570954329484371</v>
      </c>
      <c r="BC36" s="98">
        <f t="shared" si="69"/>
        <v>1.1830015129703362E-2</v>
      </c>
    </row>
    <row r="37" spans="2:57" ht="15.5" x14ac:dyDescent="0.35">
      <c r="B37" s="4">
        <f>'2008'!G36</f>
        <v>2008</v>
      </c>
      <c r="C37" s="2">
        <v>2</v>
      </c>
      <c r="D37" s="2">
        <f t="shared" ref="D37:E52" si="70">D36+1</f>
        <v>2</v>
      </c>
      <c r="E37" s="2">
        <f t="shared" si="38"/>
        <v>33</v>
      </c>
      <c r="F37" s="35">
        <f>'2008'!R36</f>
        <v>1.0755269327879997</v>
      </c>
      <c r="G37" s="35">
        <f>'2009'!R36</f>
        <v>1.4340359103839995</v>
      </c>
      <c r="H37" s="35">
        <f>'2010'!R36</f>
        <v>0.11863859475599998</v>
      </c>
      <c r="I37" s="35">
        <f>'2011'!R36</f>
        <v>1.27351945348875</v>
      </c>
      <c r="J37" s="35">
        <f>'2012'!R36</f>
        <v>1.3348057469422496</v>
      </c>
      <c r="K37" s="35">
        <f>'2013'!R36</f>
        <v>0.11596436413649998</v>
      </c>
      <c r="L37" s="35">
        <f>'2014'!R36</f>
        <v>1.4237294403104999</v>
      </c>
      <c r="M37" s="35">
        <f>'2015'!R36</f>
        <v>1.5268641277972497</v>
      </c>
      <c r="N37" s="35">
        <f>'2016'!R36</f>
        <v>0.10964345539949996</v>
      </c>
      <c r="O37" s="35">
        <f>'2017'!R36</f>
        <v>0.52246951938000008</v>
      </c>
      <c r="P37" s="107">
        <f t="shared" si="4"/>
        <v>0.8935197545382747</v>
      </c>
      <c r="Q37" s="94"/>
      <c r="R37" s="63" t="s">
        <v>62</v>
      </c>
      <c r="S37" s="64">
        <f t="shared" ref="S37:AB37" si="71">SUM(F5:F35)</f>
        <v>24.574875429514496</v>
      </c>
      <c r="T37" s="64">
        <f t="shared" si="71"/>
        <v>27.767170086547502</v>
      </c>
      <c r="U37" s="64">
        <f t="shared" si="71"/>
        <v>29.550207826829251</v>
      </c>
      <c r="V37" s="64">
        <f t="shared" si="71"/>
        <v>31.878495774185623</v>
      </c>
      <c r="W37" s="64">
        <f t="shared" si="71"/>
        <v>30.369586931725497</v>
      </c>
      <c r="X37" s="64">
        <f t="shared" si="71"/>
        <v>26.088336480432748</v>
      </c>
      <c r="Y37" s="64">
        <f t="shared" si="71"/>
        <v>32.011361324950869</v>
      </c>
      <c r="Z37" s="64">
        <f t="shared" si="71"/>
        <v>29.486153373168374</v>
      </c>
      <c r="AA37" s="64">
        <f t="shared" si="71"/>
        <v>22.86508066669575</v>
      </c>
      <c r="AB37" s="64">
        <f t="shared" si="71"/>
        <v>28.679920113142497</v>
      </c>
      <c r="AC37" s="94"/>
      <c r="AD37" s="36"/>
      <c r="AE37" s="36"/>
      <c r="AF37" s="36"/>
      <c r="AG37" s="96">
        <f>'2008'!S36</f>
        <v>-0.49845890760273937</v>
      </c>
      <c r="AH37" s="96">
        <f>'2009'!S36</f>
        <v>0.94621713438775457</v>
      </c>
      <c r="AI37" s="96">
        <f>'2010'!S36</f>
        <v>0.33734137192511149</v>
      </c>
      <c r="AJ37" s="96">
        <f>'2011'!S36</f>
        <v>0.46660723980676583</v>
      </c>
      <c r="AK37" s="96">
        <f>'2012'!S36</f>
        <v>0.99064980579357453</v>
      </c>
      <c r="AL37" s="96">
        <f>'2013'!S36</f>
        <v>0.28869575016325666</v>
      </c>
      <c r="AM37" s="96">
        <f>'2014'!S36</f>
        <v>1.4166314574616239</v>
      </c>
      <c r="AN37" s="96">
        <f>'2015'!S36</f>
        <v>2.1614583831495402</v>
      </c>
      <c r="AO37" s="96">
        <f>'2016'!S36</f>
        <v>0.2084530796972387</v>
      </c>
      <c r="AP37" s="96">
        <f>'2017'!S36</f>
        <v>-14.553555639872084</v>
      </c>
      <c r="AQ37" s="106">
        <f t="shared" si="8"/>
        <v>-0.82359603250899571</v>
      </c>
      <c r="AR37" s="36"/>
      <c r="AS37" s="63" t="s">
        <v>62</v>
      </c>
      <c r="AT37" s="99">
        <f t="shared" ref="AT37:BC37" si="72">SUM(AG5:AG35)</f>
        <v>-12.691710744738852</v>
      </c>
      <c r="AU37" s="99">
        <f t="shared" si="72"/>
        <v>-15.750614322756951</v>
      </c>
      <c r="AV37" s="99">
        <f t="shared" si="72"/>
        <v>28.926440775070827</v>
      </c>
      <c r="AW37" s="99">
        <f t="shared" si="72"/>
        <v>27.261668690355801</v>
      </c>
      <c r="AX37" s="99">
        <f t="shared" si="72"/>
        <v>19.860686420579764</v>
      </c>
      <c r="AY37" s="99">
        <f t="shared" si="72"/>
        <v>18.346287834933523</v>
      </c>
      <c r="AZ37" s="99">
        <f t="shared" si="72"/>
        <v>28.241886436914466</v>
      </c>
      <c r="BA37" s="99">
        <f t="shared" si="72"/>
        <v>16.223627157760575</v>
      </c>
      <c r="BB37" s="99">
        <f t="shared" si="72"/>
        <v>66.869958421401549</v>
      </c>
      <c r="BC37" s="99">
        <f t="shared" si="72"/>
        <v>0.3667304690208042</v>
      </c>
    </row>
    <row r="38" spans="2:57" x14ac:dyDescent="0.35">
      <c r="B38" s="4">
        <f>'2008'!G37</f>
        <v>2008</v>
      </c>
      <c r="C38" s="2">
        <v>2</v>
      </c>
      <c r="D38" s="2">
        <f t="shared" si="70"/>
        <v>3</v>
      </c>
      <c r="E38" s="2">
        <f t="shared" si="70"/>
        <v>34</v>
      </c>
      <c r="F38" s="35">
        <f>'2008'!R37</f>
        <v>1.0889570220974998</v>
      </c>
      <c r="G38" s="35">
        <f>'2009'!R37</f>
        <v>1.3244071890374995</v>
      </c>
      <c r="H38" s="35">
        <f>'2010'!R37</f>
        <v>0.23568591178800002</v>
      </c>
      <c r="I38" s="35">
        <f>'2011'!R37</f>
        <v>1.2396004356449999</v>
      </c>
      <c r="J38" s="35">
        <f>'2012'!R37</f>
        <v>1.0330376074492498</v>
      </c>
      <c r="K38" s="35">
        <f>'2013'!R37</f>
        <v>0.195034659561</v>
      </c>
      <c r="L38" s="35">
        <f>'2014'!R37</f>
        <v>1.3063211389799998</v>
      </c>
      <c r="M38" s="35">
        <f>'2015'!R37</f>
        <v>1.4509616537677497</v>
      </c>
      <c r="N38" s="35">
        <f>'2016'!R37</f>
        <v>0.20234274984899997</v>
      </c>
      <c r="O38" s="35">
        <f>'2017'!R37</f>
        <v>0.684765113175</v>
      </c>
      <c r="P38" s="107">
        <f t="shared" si="4"/>
        <v>0.87611134813500002</v>
      </c>
      <c r="Q38" s="94"/>
      <c r="R38" s="109" t="s">
        <v>64</v>
      </c>
      <c r="S38" s="110">
        <f t="shared" ref="S38:AB38" si="73">STDEV(F5:F35)</f>
        <v>0.28009521850843089</v>
      </c>
      <c r="T38" s="110">
        <f t="shared" si="73"/>
        <v>0.40346375719932731</v>
      </c>
      <c r="U38" s="110">
        <f t="shared" si="73"/>
        <v>0.63001137673167706</v>
      </c>
      <c r="V38" s="110">
        <f t="shared" si="73"/>
        <v>0.33945728189327729</v>
      </c>
      <c r="W38" s="110">
        <f t="shared" si="73"/>
        <v>0.29797068531057586</v>
      </c>
      <c r="X38" s="110">
        <f t="shared" si="73"/>
        <v>0.59789752489469228</v>
      </c>
      <c r="Y38" s="110">
        <f t="shared" si="73"/>
        <v>0.37673226285875006</v>
      </c>
      <c r="Z38" s="110">
        <f t="shared" si="73"/>
        <v>0.29841045424670165</v>
      </c>
      <c r="AA38" s="110">
        <f t="shared" si="73"/>
        <v>0.5458820443775465</v>
      </c>
      <c r="AB38" s="110">
        <f t="shared" si="73"/>
        <v>0.3132762168907694</v>
      </c>
      <c r="AC38" s="94"/>
      <c r="AD38" s="36"/>
      <c r="AE38" s="36"/>
      <c r="AF38" s="36"/>
      <c r="AG38" s="96">
        <f>'2008'!S37</f>
        <v>0.31820542809157082</v>
      </c>
      <c r="AH38" s="96">
        <f>'2009'!S37</f>
        <v>1.1641770862348455</v>
      </c>
      <c r="AI38" s="96">
        <f>'2010'!S37</f>
        <v>0.5281255354283837</v>
      </c>
      <c r="AJ38" s="96">
        <f>'2011'!S37</f>
        <v>-7.4918496467546961E-2</v>
      </c>
      <c r="AK38" s="96">
        <f>'2012'!S37</f>
        <v>-0.10713738098398903</v>
      </c>
      <c r="AL38" s="96">
        <f>'2013'!S37</f>
        <v>0.29121528931663848</v>
      </c>
      <c r="AM38" s="96">
        <f>'2014'!S37</f>
        <v>0.42090074489543094</v>
      </c>
      <c r="AN38" s="96">
        <f>'2015'!S37</f>
        <v>2.2893722837513382</v>
      </c>
      <c r="AO38" s="96">
        <f>'2016'!S37</f>
        <v>0.32970150781075647</v>
      </c>
      <c r="AP38" s="96">
        <f>'2017'!S37</f>
        <v>-9.7439878445563739</v>
      </c>
      <c r="AQ38" s="106">
        <f t="shared" si="8"/>
        <v>-0.45843458464789466</v>
      </c>
      <c r="AR38" s="36"/>
      <c r="AS38" s="109" t="s">
        <v>64</v>
      </c>
      <c r="AT38" s="110">
        <f t="shared" ref="AT38:BC38" si="74">STDEV(AG5:AG35)</f>
        <v>0.98857320171045082</v>
      </c>
      <c r="AU38" s="110">
        <f t="shared" si="74"/>
        <v>3.3092954483957118</v>
      </c>
      <c r="AV38" s="110">
        <f t="shared" si="74"/>
        <v>0.84235856551477029</v>
      </c>
      <c r="AW38" s="110">
        <f t="shared" si="74"/>
        <v>0.38579861834440915</v>
      </c>
      <c r="AX38" s="110">
        <f t="shared" si="74"/>
        <v>0.63820480730206652</v>
      </c>
      <c r="AY38" s="110">
        <f t="shared" si="74"/>
        <v>0.82051356487690841</v>
      </c>
      <c r="AZ38" s="110">
        <f t="shared" si="74"/>
        <v>0.67503889893960201</v>
      </c>
      <c r="BA38" s="110">
        <f t="shared" si="74"/>
        <v>1.0217146837481146</v>
      </c>
      <c r="BB38" s="110">
        <f t="shared" si="74"/>
        <v>12.14731332675664</v>
      </c>
      <c r="BC38" s="110">
        <f t="shared" si="74"/>
        <v>3.3078746196434508</v>
      </c>
    </row>
    <row r="39" spans="2:57" x14ac:dyDescent="0.35">
      <c r="B39" s="4">
        <f>'2008'!G38</f>
        <v>2008</v>
      </c>
      <c r="C39" s="2">
        <v>2</v>
      </c>
      <c r="D39" s="2">
        <f t="shared" si="70"/>
        <v>4</v>
      </c>
      <c r="E39" s="2">
        <f t="shared" si="70"/>
        <v>35</v>
      </c>
      <c r="F39" s="35">
        <f>'2008'!R38</f>
        <v>1.2925300653719995</v>
      </c>
      <c r="G39" s="35">
        <f>'2009'!R38</f>
        <v>1.6050098613959995</v>
      </c>
      <c r="H39" s="35">
        <f>'2010'!R38</f>
        <v>1.9165368553259998</v>
      </c>
      <c r="I39" s="35">
        <f>'2011'!R38</f>
        <v>1.3091371848596249</v>
      </c>
      <c r="J39" s="35">
        <f>'2012'!R38</f>
        <v>1.3386918534209999</v>
      </c>
      <c r="K39" s="35">
        <f>'2013'!R38</f>
        <v>2.0586529356997496</v>
      </c>
      <c r="L39" s="35">
        <f>'2014'!R38</f>
        <v>1.178586108253125</v>
      </c>
      <c r="M39" s="35">
        <f>'2015'!R38</f>
        <v>1.7008843442669996</v>
      </c>
      <c r="N39" s="35">
        <f>'2016'!R38</f>
        <v>1.7703603155129997</v>
      </c>
      <c r="O39" s="35">
        <f>'2017'!R38</f>
        <v>0.63462328905937493</v>
      </c>
      <c r="P39" s="107">
        <f t="shared" si="4"/>
        <v>1.4805012813166871</v>
      </c>
      <c r="Q39" s="94"/>
      <c r="R39" s="109" t="s">
        <v>57</v>
      </c>
      <c r="S39" s="110">
        <f t="shared" ref="S39:AB39" si="75">(STDEV(F5:F35))/SQRT(31)</f>
        <v>5.0306586316462246E-2</v>
      </c>
      <c r="T39" s="110">
        <f t="shared" si="75"/>
        <v>7.246422996864256E-2</v>
      </c>
      <c r="U39" s="110">
        <f t="shared" si="75"/>
        <v>0.11315338359819713</v>
      </c>
      <c r="V39" s="110">
        <f t="shared" si="75"/>
        <v>6.0968327639630136E-2</v>
      </c>
      <c r="W39" s="110">
        <f t="shared" si="75"/>
        <v>5.3517114930331081E-2</v>
      </c>
      <c r="X39" s="110">
        <f t="shared" si="75"/>
        <v>0.10738556553977238</v>
      </c>
      <c r="Y39" s="110">
        <f t="shared" si="75"/>
        <v>6.7663111853976166E-2</v>
      </c>
      <c r="Z39" s="110">
        <f t="shared" si="75"/>
        <v>5.3596099762925946E-2</v>
      </c>
      <c r="AA39" s="110">
        <f t="shared" si="75"/>
        <v>9.8043309451422589E-2</v>
      </c>
      <c r="AB39" s="110">
        <f t="shared" si="75"/>
        <v>5.6266069552472084E-2</v>
      </c>
      <c r="AC39" s="94"/>
      <c r="AD39" s="36"/>
      <c r="AE39" s="36"/>
      <c r="AF39" s="36"/>
      <c r="AG39" s="96">
        <f>'2008'!S38</f>
        <v>0.22134516574270194</v>
      </c>
      <c r="AH39" s="96">
        <f>'2009'!S38</f>
        <v>1.7849151514702781</v>
      </c>
      <c r="AI39" s="96">
        <f>'2010'!S38</f>
        <v>1.764034862211183</v>
      </c>
      <c r="AJ39" s="96">
        <f>'2011'!S38</f>
        <v>9.0733478141493379E-2</v>
      </c>
      <c r="AK39" s="96">
        <f>'2012'!S38</f>
        <v>0.53506055336850067</v>
      </c>
      <c r="AL39" s="96">
        <f>'2013'!S38</f>
        <v>2.3364022570689662</v>
      </c>
      <c r="AM39" s="96">
        <f>'2014'!S38</f>
        <v>-0.95546972913134265</v>
      </c>
      <c r="AN39" s="96">
        <f>'2015'!S38</f>
        <v>1.9568446455945667</v>
      </c>
      <c r="AO39" s="96">
        <f>'2016'!S38</f>
        <v>1.9661728040292605</v>
      </c>
      <c r="AP39" s="96">
        <f>'2017'!S38</f>
        <v>-12.610698195087004</v>
      </c>
      <c r="AQ39" s="106">
        <f t="shared" si="8"/>
        <v>-0.29106590065913951</v>
      </c>
      <c r="AR39" s="36"/>
      <c r="AS39" s="109" t="s">
        <v>57</v>
      </c>
      <c r="AT39" s="110">
        <f t="shared" ref="AT39:BC39" si="76">(STDEV(AG5:AG35))/SQRT(31)</f>
        <v>0.1775529884687814</v>
      </c>
      <c r="AU39" s="110">
        <f t="shared" si="76"/>
        <v>0.59436700850494328</v>
      </c>
      <c r="AV39" s="110">
        <f t="shared" si="76"/>
        <v>0.15129206457412117</v>
      </c>
      <c r="AW39" s="110">
        <f t="shared" si="76"/>
        <v>6.9291477369260071E-2</v>
      </c>
      <c r="AX39" s="110">
        <f t="shared" si="76"/>
        <v>0.11462496717042735</v>
      </c>
      <c r="AY39" s="110">
        <f t="shared" si="76"/>
        <v>0.1473685866367829</v>
      </c>
      <c r="AZ39" s="110">
        <f t="shared" si="76"/>
        <v>0.1212405653238688</v>
      </c>
      <c r="BA39" s="110">
        <f t="shared" si="76"/>
        <v>0.18350537435977093</v>
      </c>
      <c r="BB39" s="110">
        <f t="shared" si="76"/>
        <v>2.1817218788659942</v>
      </c>
      <c r="BC39" s="110">
        <f t="shared" si="76"/>
        <v>0.5941118201277652</v>
      </c>
    </row>
    <row r="40" spans="2:57" x14ac:dyDescent="0.35">
      <c r="B40" s="4">
        <f>'2008'!G39</f>
        <v>2008</v>
      </c>
      <c r="C40" s="2">
        <v>2</v>
      </c>
      <c r="D40" s="2">
        <f t="shared" si="70"/>
        <v>5</v>
      </c>
      <c r="E40" s="2">
        <f t="shared" si="70"/>
        <v>36</v>
      </c>
      <c r="F40" s="35">
        <f>'2008'!R39</f>
        <v>1.212980913225</v>
      </c>
      <c r="G40" s="35">
        <f>'2009'!R39</f>
        <v>1.5342569388899998</v>
      </c>
      <c r="H40" s="35">
        <f>'2010'!R39</f>
        <v>0.99908666582399974</v>
      </c>
      <c r="I40" s="35">
        <f>'2011'!R39</f>
        <v>1.2791220771420002</v>
      </c>
      <c r="J40" s="35">
        <f>'2012'!R39</f>
        <v>1.1769193185075</v>
      </c>
      <c r="K40" s="35">
        <f>'2013'!R39</f>
        <v>1.1215708484129998</v>
      </c>
      <c r="L40" s="35">
        <f>'2014'!R39</f>
        <v>1.3228527464460003</v>
      </c>
      <c r="M40" s="35">
        <f>'2015'!R39</f>
        <v>1.5408135924749999</v>
      </c>
      <c r="N40" s="35">
        <f>'2016'!R39</f>
        <v>1.1527923067199999</v>
      </c>
      <c r="O40" s="35">
        <f>'2017'!R39</f>
        <v>0.93656516759399999</v>
      </c>
      <c r="P40" s="107">
        <f t="shared" si="4"/>
        <v>1.2276960575236502</v>
      </c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36"/>
      <c r="AE40" s="36"/>
      <c r="AF40" s="36"/>
      <c r="AG40" s="96">
        <f>'2008'!S39</f>
        <v>0.35115655849457689</v>
      </c>
      <c r="AH40" s="96">
        <f>'2009'!S39</f>
        <v>1.807892165103933</v>
      </c>
      <c r="AI40" s="96">
        <f>'2010'!S39</f>
        <v>0.73559873873260362</v>
      </c>
      <c r="AJ40" s="96">
        <f>'2011'!S39</f>
        <v>-0.11777328531453946</v>
      </c>
      <c r="AK40" s="96">
        <f>'2012'!S39</f>
        <v>7.7773661353511603E-2</v>
      </c>
      <c r="AL40" s="96">
        <f>'2013'!S39</f>
        <v>1.3375890403389068</v>
      </c>
      <c r="AM40" s="96">
        <f>'2014'!S39</f>
        <v>0.22123044797661898</v>
      </c>
      <c r="AN40" s="96">
        <f>'2015'!S39</f>
        <v>1.9509224697585308</v>
      </c>
      <c r="AO40" s="96">
        <f>'2016'!S39</f>
        <v>1.7645347060904952</v>
      </c>
      <c r="AP40" s="96">
        <f>'2017'!S39</f>
        <v>-3.6192398333431486</v>
      </c>
      <c r="AQ40" s="106">
        <f t="shared" si="8"/>
        <v>0.45096846691914888</v>
      </c>
      <c r="AR40" s="36"/>
      <c r="AS40" s="38"/>
    </row>
    <row r="41" spans="2:57" x14ac:dyDescent="0.35">
      <c r="B41" s="4">
        <f>'2008'!G40</f>
        <v>2008</v>
      </c>
      <c r="C41" s="2">
        <v>2</v>
      </c>
      <c r="D41" s="2">
        <f t="shared" si="70"/>
        <v>6</v>
      </c>
      <c r="E41" s="2">
        <f t="shared" si="70"/>
        <v>37</v>
      </c>
      <c r="F41" s="35">
        <f>'2008'!R40</f>
        <v>1.1902757375520001</v>
      </c>
      <c r="G41" s="35">
        <f>'2009'!R40</f>
        <v>1.59304581036</v>
      </c>
      <c r="H41" s="35">
        <f>'2010'!R40</f>
        <v>0.41629593346199995</v>
      </c>
      <c r="I41" s="35">
        <f>'2011'!R40</f>
        <v>1.3832181615869998</v>
      </c>
      <c r="J41" s="35">
        <f>'2012'!R40</f>
        <v>1.1301608013120001</v>
      </c>
      <c r="K41" s="35">
        <f>'2013'!R40</f>
        <v>0.50098358659274989</v>
      </c>
      <c r="L41" s="35">
        <f>'2014'!R40</f>
        <v>1.4399074305044994</v>
      </c>
      <c r="M41" s="35">
        <f>'2015'!R40</f>
        <v>1.3646090526480001</v>
      </c>
      <c r="N41" s="35">
        <f>'2016'!R40</f>
        <v>0.54995957876474988</v>
      </c>
      <c r="O41" s="35">
        <f>'2017'!R40</f>
        <v>0.99395184835349981</v>
      </c>
      <c r="P41" s="107">
        <f t="shared" si="4"/>
        <v>1.0562407941136498</v>
      </c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36"/>
      <c r="AE41" s="36"/>
      <c r="AF41" s="36"/>
      <c r="AG41" s="96">
        <f>'2008'!S40</f>
        <v>0.88663591816706322</v>
      </c>
      <c r="AH41" s="96">
        <f>'2009'!S40</f>
        <v>2.2748642202971481</v>
      </c>
      <c r="AI41" s="96">
        <f>'2010'!S40</f>
        <v>0.31534831459066148</v>
      </c>
      <c r="AJ41" s="96">
        <f>'2011'!S40</f>
        <v>0.27212530068607832</v>
      </c>
      <c r="AK41" s="96">
        <f>'2012'!S40</f>
        <v>0.44989630677954606</v>
      </c>
      <c r="AL41" s="96">
        <f>'2013'!S40</f>
        <v>0.80685368498185328</v>
      </c>
      <c r="AM41" s="96">
        <f>'2014'!S40</f>
        <v>0.78412720936831304</v>
      </c>
      <c r="AN41" s="96">
        <f>'2015'!S40</f>
        <v>1.6846772346214354</v>
      </c>
      <c r="AO41" s="96">
        <f>'2016'!S40</f>
        <v>0.65922150768365839</v>
      </c>
      <c r="AP41" s="96">
        <f>'2017'!S40</f>
        <v>-3.6370650223689305</v>
      </c>
      <c r="AQ41" s="106">
        <f t="shared" si="8"/>
        <v>0.44966846748068284</v>
      </c>
      <c r="AR41" s="36"/>
      <c r="AS41" s="38"/>
    </row>
    <row r="42" spans="2:57" x14ac:dyDescent="0.35">
      <c r="B42" s="4">
        <f>'2008'!G41</f>
        <v>2008</v>
      </c>
      <c r="C42" s="2">
        <v>2</v>
      </c>
      <c r="D42" s="2">
        <f t="shared" si="70"/>
        <v>7</v>
      </c>
      <c r="E42" s="2">
        <f t="shared" si="70"/>
        <v>38</v>
      </c>
      <c r="F42" s="35">
        <f>'2008'!R41</f>
        <v>0.55131879515399995</v>
      </c>
      <c r="G42" s="35">
        <f>'2009'!R41</f>
        <v>0.68654793358799993</v>
      </c>
      <c r="H42" s="35">
        <f>'2010'!R41</f>
        <v>0.46351857332699997</v>
      </c>
      <c r="I42" s="35">
        <f>'2011'!R41</f>
        <v>1.4685062273774998</v>
      </c>
      <c r="J42" s="35">
        <f>'2012'!R41</f>
        <v>0.47070142416449995</v>
      </c>
      <c r="K42" s="35">
        <f>'2013'!R41</f>
        <v>0.619625864862</v>
      </c>
      <c r="L42" s="35">
        <f>'2014'!R41</f>
        <v>1.4149111095899998</v>
      </c>
      <c r="M42" s="35">
        <f>'2015'!R41</f>
        <v>0.64883980844774991</v>
      </c>
      <c r="N42" s="35">
        <f>'2016'!R41</f>
        <v>0.58720358123549998</v>
      </c>
      <c r="O42" s="35">
        <f>'2017'!R41</f>
        <v>1.0504643086350001</v>
      </c>
      <c r="P42" s="107">
        <f t="shared" si="4"/>
        <v>0.79616376263812494</v>
      </c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36"/>
      <c r="AE42" s="36"/>
      <c r="AF42" s="36"/>
      <c r="AG42" s="96">
        <f>'2008'!S41</f>
        <v>0.67619138459624117</v>
      </c>
      <c r="AH42" s="96">
        <f>'2009'!S41</f>
        <v>1.1460208750599545</v>
      </c>
      <c r="AI42" s="96">
        <f>'2010'!S41</f>
        <v>0.27937393660610349</v>
      </c>
      <c r="AJ42" s="96">
        <f>'2011'!S41</f>
        <v>1.274397324559982</v>
      </c>
      <c r="AK42" s="96">
        <f>'2012'!S41</f>
        <v>4.7324347834132648E-2</v>
      </c>
      <c r="AL42" s="96">
        <f>'2013'!S41</f>
        <v>0.65571212623671626</v>
      </c>
      <c r="AM42" s="96">
        <f>'2014'!S41</f>
        <v>1.0497759405073379</v>
      </c>
      <c r="AN42" s="96">
        <f>'2015'!S41</f>
        <v>1.0655009259349753</v>
      </c>
      <c r="AO42" s="96">
        <f>'2016'!S41</f>
        <v>0.60327851876087901</v>
      </c>
      <c r="AP42" s="96">
        <f>'2017'!S41</f>
        <v>-1.9830920942453096</v>
      </c>
      <c r="AQ42" s="106">
        <f t="shared" si="8"/>
        <v>0.48144832858510134</v>
      </c>
      <c r="AR42" s="36"/>
      <c r="AS42" s="38"/>
      <c r="BA42" s="133" t="s">
        <v>65</v>
      </c>
      <c r="BB42" s="133" t="s">
        <v>8</v>
      </c>
      <c r="BC42" s="133" t="s">
        <v>66</v>
      </c>
    </row>
    <row r="43" spans="2:57" x14ac:dyDescent="0.35">
      <c r="B43" s="4">
        <f>'2008'!G42</f>
        <v>2008</v>
      </c>
      <c r="C43" s="2">
        <v>2</v>
      </c>
      <c r="D43" s="2">
        <f t="shared" si="70"/>
        <v>8</v>
      </c>
      <c r="E43" s="2">
        <f t="shared" si="70"/>
        <v>39</v>
      </c>
      <c r="F43" s="35">
        <f>'2008'!R42</f>
        <v>1.3844263539330004</v>
      </c>
      <c r="G43" s="35">
        <f>'2009'!R42</f>
        <v>1.6651395316889999</v>
      </c>
      <c r="H43" s="35">
        <f>'2010'!R42</f>
        <v>0.39311190106649985</v>
      </c>
      <c r="I43" s="35">
        <f>'2011'!R42</f>
        <v>1.1502617331172498</v>
      </c>
      <c r="J43" s="35">
        <f>'2012'!R42</f>
        <v>1.5375426327090003</v>
      </c>
      <c r="K43" s="35">
        <f>'2013'!R42</f>
        <v>0.49116702378149996</v>
      </c>
      <c r="L43" s="35">
        <f>'2014'!R42</f>
        <v>1.0305512360054998</v>
      </c>
      <c r="M43" s="35">
        <f>'2015'!R42</f>
        <v>1.6396201518929998</v>
      </c>
      <c r="N43" s="35">
        <f>'2016'!R42</f>
        <v>0.43233395015249987</v>
      </c>
      <c r="O43" s="35">
        <f>'2017'!R42</f>
        <v>0.73127499322612499</v>
      </c>
      <c r="P43" s="107">
        <f t="shared" si="4"/>
        <v>1.0455429507573375</v>
      </c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36"/>
      <c r="AE43" s="36"/>
      <c r="AF43" s="36"/>
      <c r="AG43" s="96">
        <f>'2008'!S42</f>
        <v>1.1774469550793656</v>
      </c>
      <c r="AH43" s="96">
        <f>'2009'!S42</f>
        <v>2.5257426468457367</v>
      </c>
      <c r="AI43" s="96">
        <f>'2010'!S42</f>
        <v>0.4427302835171284</v>
      </c>
      <c r="AJ43" s="96">
        <f>'2011'!S42</f>
        <v>1.4731462847685441</v>
      </c>
      <c r="AK43" s="96">
        <f>'2012'!S42</f>
        <v>1.453241279115504</v>
      </c>
      <c r="AL43" s="96">
        <f>'2013'!S42</f>
        <v>0.7567231542249182</v>
      </c>
      <c r="AM43" s="96">
        <f>'2014'!S42</f>
        <v>0.78899452556297089</v>
      </c>
      <c r="AN43" s="96">
        <f>'2015'!S42</f>
        <v>2.2045566665840957</v>
      </c>
      <c r="AO43" s="96">
        <f>'2016'!S42</f>
        <v>0.63150528789355131</v>
      </c>
      <c r="AP43" s="96">
        <f>'2017'!S42</f>
        <v>-1.6586281019604781</v>
      </c>
      <c r="AQ43" s="106">
        <f t="shared" si="8"/>
        <v>0.97954589816313398</v>
      </c>
      <c r="AR43" s="36"/>
      <c r="AS43" s="38"/>
      <c r="AZ43" t="s">
        <v>40</v>
      </c>
      <c r="BA43" s="2">
        <v>23.109999999999996</v>
      </c>
      <c r="BB43" s="134">
        <f>AC21</f>
        <v>28.327118800719262</v>
      </c>
      <c r="BC43" s="134">
        <f>BD21</f>
        <v>17.765496113854152</v>
      </c>
    </row>
    <row r="44" spans="2:57" x14ac:dyDescent="0.35">
      <c r="B44" s="4">
        <f>'2008'!G43</f>
        <v>2008</v>
      </c>
      <c r="C44" s="2">
        <v>2</v>
      </c>
      <c r="D44" s="2">
        <f t="shared" si="70"/>
        <v>9</v>
      </c>
      <c r="E44" s="2">
        <f t="shared" si="70"/>
        <v>40</v>
      </c>
      <c r="F44" s="35">
        <f>'2008'!R43</f>
        <v>1.6791958182509998</v>
      </c>
      <c r="G44" s="35">
        <f>'2009'!R43</f>
        <v>1.9210552982459999</v>
      </c>
      <c r="H44" s="35">
        <f>'2010'!R43</f>
        <v>1.2568294549529997</v>
      </c>
      <c r="I44" s="35">
        <f>'2011'!R43</f>
        <v>1.1240240682374998</v>
      </c>
      <c r="J44" s="35">
        <f>'2012'!R43</f>
        <v>1.6722855473939997</v>
      </c>
      <c r="K44" s="35">
        <f>'2013'!R43</f>
        <v>1.6283633354009999</v>
      </c>
      <c r="L44" s="35">
        <f>'2014'!R43</f>
        <v>1.1055107306429999</v>
      </c>
      <c r="M44" s="35">
        <f>'2015'!R43</f>
        <v>1.8139460999624997</v>
      </c>
      <c r="N44" s="35">
        <f>'2016'!R43</f>
        <v>1.3032711900090002</v>
      </c>
      <c r="O44" s="35">
        <f>'2017'!R43</f>
        <v>0.93095640475199992</v>
      </c>
      <c r="P44" s="107">
        <f t="shared" si="4"/>
        <v>1.4435437947848997</v>
      </c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36"/>
      <c r="AE44" s="36"/>
      <c r="AF44" s="36"/>
      <c r="AG44" s="96">
        <f>'2008'!S43</f>
        <v>1.7769084346084425</v>
      </c>
      <c r="AH44" s="96">
        <f>'2009'!S43</f>
        <v>1.9249506316783283</v>
      </c>
      <c r="AI44" s="96">
        <f>'2010'!S43</f>
        <v>0.6659477505046193</v>
      </c>
      <c r="AJ44" s="96">
        <f>'2011'!S43</f>
        <v>1.2515305255165095</v>
      </c>
      <c r="AK44" s="96">
        <f>'2012'!S43</f>
        <v>1.4862300070316519</v>
      </c>
      <c r="AL44" s="96">
        <f>'2013'!S43</f>
        <v>2.3002222119898015</v>
      </c>
      <c r="AM44" s="96">
        <f>'2014'!S43</f>
        <v>1.2480135496149369</v>
      </c>
      <c r="AN44" s="96">
        <f>'2015'!S43</f>
        <v>1.6901668226013922</v>
      </c>
      <c r="AO44" s="96">
        <f>'2016'!S43</f>
        <v>1.5452940827353414</v>
      </c>
      <c r="AP44" s="96">
        <f>'2017'!S43</f>
        <v>-5.3459021188795565E-2</v>
      </c>
      <c r="AQ44" s="106">
        <f t="shared" si="8"/>
        <v>1.3835804995092231</v>
      </c>
      <c r="AR44" s="36"/>
      <c r="AS44" s="38"/>
      <c r="AZ44" t="s">
        <v>41</v>
      </c>
      <c r="BA44" s="2">
        <v>39.119999999999997</v>
      </c>
      <c r="BB44" s="134">
        <f t="shared" ref="BB44:BB54" si="77">AC22</f>
        <v>44.875857120399139</v>
      </c>
      <c r="BC44" s="134">
        <f t="shared" ref="BC44:BC54" si="78">BD22</f>
        <v>40.784657766741837</v>
      </c>
    </row>
    <row r="45" spans="2:57" x14ac:dyDescent="0.35">
      <c r="B45" s="4">
        <f>'2008'!G44</f>
        <v>2008</v>
      </c>
      <c r="C45" s="2">
        <v>2</v>
      </c>
      <c r="D45" s="2">
        <f t="shared" si="70"/>
        <v>10</v>
      </c>
      <c r="E45" s="2">
        <f t="shared" si="70"/>
        <v>41</v>
      </c>
      <c r="F45" s="35">
        <f>'2008'!R44</f>
        <v>1.0455873370919999</v>
      </c>
      <c r="G45" s="35">
        <f>'2009'!R44</f>
        <v>1.3463093588220001</v>
      </c>
      <c r="H45" s="35">
        <f>'2010'!R44</f>
        <v>1.0482984028439997</v>
      </c>
      <c r="I45" s="35">
        <f>'2011'!R44</f>
        <v>1.3384524250597496</v>
      </c>
      <c r="J45" s="35">
        <f>'2012'!R44</f>
        <v>1.089539017191</v>
      </c>
      <c r="K45" s="35">
        <f>'2013'!R44</f>
        <v>1.1132755765739997</v>
      </c>
      <c r="L45" s="35">
        <f>'2014'!R44</f>
        <v>1.3883713966237499</v>
      </c>
      <c r="M45" s="35">
        <f>'2015'!R44</f>
        <v>1.2190808111669997</v>
      </c>
      <c r="N45" s="35">
        <f>'2016'!R44</f>
        <v>0.98765304069599991</v>
      </c>
      <c r="O45" s="35">
        <f>'2017'!R44</f>
        <v>1.1387765388037498</v>
      </c>
      <c r="P45" s="107">
        <f t="shared" si="4"/>
        <v>1.171534390487325</v>
      </c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36"/>
      <c r="AE45" s="36"/>
      <c r="AF45" s="36"/>
      <c r="AG45" s="96">
        <f>'2008'!S44</f>
        <v>1.2501695977034633</v>
      </c>
      <c r="AH45" s="96">
        <f>'2009'!S44</f>
        <v>1.8543872390114067</v>
      </c>
      <c r="AI45" s="96">
        <f>'2010'!S44</f>
        <v>1.2545682621007843</v>
      </c>
      <c r="AJ45" s="96">
        <f>'2011'!S44</f>
        <v>1.4691836818689807</v>
      </c>
      <c r="AK45" s="96">
        <f>'2012'!S44</f>
        <v>0.89827812847841149</v>
      </c>
      <c r="AL45" s="96">
        <f>'2013'!S44</f>
        <v>1.6253890343206778</v>
      </c>
      <c r="AM45" s="96">
        <f>'2014'!S44</f>
        <v>1.9383461702355316</v>
      </c>
      <c r="AN45" s="96">
        <f>'2015'!S44</f>
        <v>1.3134681367922689</v>
      </c>
      <c r="AO45" s="96">
        <f>'2016'!S44</f>
        <v>1.2555527775830342</v>
      </c>
      <c r="AP45" s="96">
        <f>'2017'!S44</f>
        <v>0.12519244700297238</v>
      </c>
      <c r="AQ45" s="106">
        <f t="shared" si="8"/>
        <v>1.2984535475097529</v>
      </c>
      <c r="AR45" s="36"/>
      <c r="AS45" s="38"/>
      <c r="AZ45" t="s">
        <v>42</v>
      </c>
      <c r="BA45" s="2">
        <v>69.63</v>
      </c>
      <c r="BB45" s="134">
        <f t="shared" si="77"/>
        <v>75.725703824821579</v>
      </c>
      <c r="BC45" s="134">
        <f t="shared" si="78"/>
        <v>109.69695396394771</v>
      </c>
    </row>
    <row r="46" spans="2:57" x14ac:dyDescent="0.35">
      <c r="B46" s="4">
        <f>'2008'!G45</f>
        <v>2008</v>
      </c>
      <c r="C46" s="2">
        <v>2</v>
      </c>
      <c r="D46" s="2">
        <f t="shared" si="70"/>
        <v>11</v>
      </c>
      <c r="E46" s="2">
        <f t="shared" si="70"/>
        <v>42</v>
      </c>
      <c r="F46" s="35">
        <f>'2008'!R45</f>
        <v>1.0415096879242496</v>
      </c>
      <c r="G46" s="35">
        <f>'2009'!R45</f>
        <v>1.2315310859519999</v>
      </c>
      <c r="H46" s="35">
        <f>'2010'!R45</f>
        <v>1.6737552691807498</v>
      </c>
      <c r="I46" s="35">
        <f>'2011'!R45</f>
        <v>0.68613415226624985</v>
      </c>
      <c r="J46" s="35">
        <f>'2012'!R45</f>
        <v>0.96213366089999985</v>
      </c>
      <c r="K46" s="35">
        <f>'2013'!R45</f>
        <v>1.6056581597279993</v>
      </c>
      <c r="L46" s="35">
        <f>'2014'!R45</f>
        <v>0.90231340571999974</v>
      </c>
      <c r="M46" s="35">
        <f>'2015'!R45</f>
        <v>1.3349604544987497</v>
      </c>
      <c r="N46" s="35">
        <f>'2016'!R45</f>
        <v>1.5088885831372498</v>
      </c>
      <c r="O46" s="35">
        <f>'2017'!R45</f>
        <v>0.76508657526674984</v>
      </c>
      <c r="P46" s="107">
        <f t="shared" si="4"/>
        <v>1.1711971034573998</v>
      </c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36"/>
      <c r="AE46" s="36"/>
      <c r="AF46" s="36"/>
      <c r="AG46" s="96">
        <f>'2008'!S45</f>
        <v>1.0205310008817723</v>
      </c>
      <c r="AH46" s="96">
        <f>'2009'!S45</f>
        <v>1.6242877411421095</v>
      </c>
      <c r="AI46" s="96">
        <f>'2010'!S45</f>
        <v>1.6310843774533792</v>
      </c>
      <c r="AJ46" s="96">
        <f>'2011'!S45</f>
        <v>0.13132680169665248</v>
      </c>
      <c r="AK46" s="96">
        <f>'2012'!S45</f>
        <v>0.63192580862937875</v>
      </c>
      <c r="AL46" s="96">
        <f>'2013'!S45</f>
        <v>1.4095799206592141</v>
      </c>
      <c r="AM46" s="96">
        <f>'2014'!S45</f>
        <v>1.4085315737154023</v>
      </c>
      <c r="AN46" s="96">
        <f>'2015'!S45</f>
        <v>1.4899184367765568</v>
      </c>
      <c r="AO46" s="96">
        <f>'2016'!S45</f>
        <v>1.4940086806163024</v>
      </c>
      <c r="AP46" s="96">
        <f>'2017'!S45</f>
        <v>0.43881475509801104</v>
      </c>
      <c r="AQ46" s="106">
        <f t="shared" si="8"/>
        <v>1.1280009096668779</v>
      </c>
      <c r="AR46" s="36"/>
      <c r="AS46" s="38"/>
      <c r="AZ46" t="s">
        <v>43</v>
      </c>
      <c r="BA46" s="2">
        <v>100.17999999999999</v>
      </c>
      <c r="BB46" s="134">
        <f t="shared" si="77"/>
        <v>106.12392270503931</v>
      </c>
      <c r="BC46" s="134">
        <f t="shared" si="78"/>
        <v>176.82016468027791</v>
      </c>
    </row>
    <row r="47" spans="2:57" x14ac:dyDescent="0.35">
      <c r="B47" s="4">
        <f>'2008'!G46</f>
        <v>2008</v>
      </c>
      <c r="C47" s="2">
        <v>2</v>
      </c>
      <c r="D47" s="2">
        <f t="shared" si="70"/>
        <v>12</v>
      </c>
      <c r="E47" s="2">
        <f t="shared" si="70"/>
        <v>43</v>
      </c>
      <c r="F47" s="35">
        <f>'2008'!R46</f>
        <v>1.083026565765</v>
      </c>
      <c r="G47" s="35">
        <f>'2009'!R46</f>
        <v>1.0515693626099998</v>
      </c>
      <c r="H47" s="35">
        <f>'2010'!R46</f>
        <v>1.4804334432809996</v>
      </c>
      <c r="I47" s="35">
        <f>'2011'!R46</f>
        <v>0.90629528354324984</v>
      </c>
      <c r="J47" s="35">
        <f>'2012'!R46</f>
        <v>0.83136894052499999</v>
      </c>
      <c r="K47" s="35">
        <f>'2013'!R46</f>
        <v>1.4521808966534997</v>
      </c>
      <c r="L47" s="35">
        <f>'2014'!R46</f>
        <v>1.2503280540667496</v>
      </c>
      <c r="M47" s="35">
        <f>'2015'!R46</f>
        <v>1.0942612811775001</v>
      </c>
      <c r="N47" s="35">
        <f>'2016'!R46</f>
        <v>1.4239283500259994</v>
      </c>
      <c r="O47" s="35">
        <f>'2017'!R46</f>
        <v>0.94994123204249969</v>
      </c>
      <c r="P47" s="107">
        <f t="shared" si="4"/>
        <v>1.1523333409690497</v>
      </c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36"/>
      <c r="AE47" s="36"/>
      <c r="AF47" s="36"/>
      <c r="AG47" s="96">
        <f>'2008'!S46</f>
        <v>0.87639256757713924</v>
      </c>
      <c r="AH47" s="96">
        <f>'2009'!S46</f>
        <v>1.3841382772963799</v>
      </c>
      <c r="AI47" s="96">
        <f>'2010'!S46</f>
        <v>1.6709837272850643</v>
      </c>
      <c r="AJ47" s="96">
        <f>'2011'!S46</f>
        <v>-6.4861123547634861E-2</v>
      </c>
      <c r="AK47" s="96">
        <f>'2012'!S46</f>
        <v>0.23397031032981624</v>
      </c>
      <c r="AL47" s="96">
        <f>'2013'!S46</f>
        <v>1.836220037760292</v>
      </c>
      <c r="AM47" s="96">
        <f>'2014'!S46</f>
        <v>2.1533990516657888</v>
      </c>
      <c r="AN47" s="96">
        <f>'2015'!S46</f>
        <v>0.97950544742647805</v>
      </c>
      <c r="AO47" s="96">
        <f>'2016'!S46</f>
        <v>1.8942499736487104</v>
      </c>
      <c r="AP47" s="96">
        <f>'2017'!S46</f>
        <v>0.2021455439375256</v>
      </c>
      <c r="AQ47" s="106">
        <f t="shared" si="8"/>
        <v>1.1166143813379559</v>
      </c>
      <c r="AR47" s="36"/>
      <c r="AS47" s="38"/>
      <c r="AZ47" t="s">
        <v>44</v>
      </c>
      <c r="BA47" s="2">
        <v>136.96</v>
      </c>
      <c r="BB47" s="134">
        <f t="shared" si="77"/>
        <v>146.76826871304689</v>
      </c>
      <c r="BC47" s="134">
        <f t="shared" si="78"/>
        <v>260.38246611689925</v>
      </c>
    </row>
    <row r="48" spans="2:57" x14ac:dyDescent="0.35">
      <c r="B48" s="4">
        <f>'2008'!G47</f>
        <v>2008</v>
      </c>
      <c r="C48" s="2">
        <v>2</v>
      </c>
      <c r="D48" s="2">
        <f t="shared" si="70"/>
        <v>13</v>
      </c>
      <c r="E48" s="2">
        <f t="shared" si="70"/>
        <v>44</v>
      </c>
      <c r="F48" s="35">
        <f>'2008'!R47</f>
        <v>1.5793063059374997</v>
      </c>
      <c r="G48" s="35">
        <f>'2009'!R47</f>
        <v>1.8822752707499999</v>
      </c>
      <c r="H48" s="35">
        <f>'2010'!R47</f>
        <v>0.73331381780999993</v>
      </c>
      <c r="I48" s="35">
        <f>'2011'!R47</f>
        <v>0.90251968246199976</v>
      </c>
      <c r="J48" s="35">
        <f>'2012'!R47</f>
        <v>1.2827834893124996</v>
      </c>
      <c r="K48" s="35">
        <f>'2013'!R47</f>
        <v>0.6325328952899999</v>
      </c>
      <c r="L48" s="35">
        <f>'2014'!R47</f>
        <v>1.1862386070299997</v>
      </c>
      <c r="M48" s="35">
        <f>'2015'!R47</f>
        <v>1.6115370468749997</v>
      </c>
      <c r="N48" s="35">
        <f>'2016'!R47</f>
        <v>0.62457650667000009</v>
      </c>
      <c r="O48" s="35">
        <f>'2017'!R47</f>
        <v>1.0663918199279998</v>
      </c>
      <c r="P48" s="107">
        <f t="shared" si="4"/>
        <v>1.1501475442064997</v>
      </c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36"/>
      <c r="AE48" s="36"/>
      <c r="AF48" s="36"/>
      <c r="AG48" s="96">
        <f>'2008'!S47</f>
        <v>1.6690582178572788</v>
      </c>
      <c r="AH48" s="96">
        <f>'2009'!S47</f>
        <v>2.4118600959731111</v>
      </c>
      <c r="AI48" s="96">
        <f>'2010'!S47</f>
        <v>1.1824271113836933</v>
      </c>
      <c r="AJ48" s="96">
        <f>'2011'!S47</f>
        <v>0.22272587934028476</v>
      </c>
      <c r="AK48" s="96">
        <f>'2012'!S47</f>
        <v>0.85675575469897303</v>
      </c>
      <c r="AL48" s="96">
        <f>'2013'!S47</f>
        <v>0.95857457517867628</v>
      </c>
      <c r="AM48" s="96">
        <f>'2014'!S47</f>
        <v>2.1138019595481539</v>
      </c>
      <c r="AN48" s="96">
        <f>'2015'!S47</f>
        <v>1.607892522582872</v>
      </c>
      <c r="AO48" s="96">
        <f>'2016'!S47</f>
        <v>0.97325685464131939</v>
      </c>
      <c r="AP48" s="96">
        <f>'2017'!S47</f>
        <v>0.7570289863283638</v>
      </c>
      <c r="AQ48" s="106">
        <f t="shared" si="8"/>
        <v>1.2753381957532723</v>
      </c>
      <c r="AR48" s="36"/>
      <c r="AS48" s="38"/>
      <c r="AZ48" t="s">
        <v>45</v>
      </c>
      <c r="BA48" s="2">
        <v>182.79000000000002</v>
      </c>
      <c r="BB48" s="134">
        <f t="shared" si="77"/>
        <v>191.08134216469333</v>
      </c>
      <c r="BC48" s="134">
        <f t="shared" si="78"/>
        <v>401.84049310575398</v>
      </c>
    </row>
    <row r="49" spans="2:55" x14ac:dyDescent="0.35">
      <c r="B49" s="4">
        <f>'2008'!G48</f>
        <v>2008</v>
      </c>
      <c r="C49" s="2">
        <v>2</v>
      </c>
      <c r="D49" s="2">
        <f t="shared" si="70"/>
        <v>14</v>
      </c>
      <c r="E49" s="2">
        <f t="shared" si="70"/>
        <v>45</v>
      </c>
      <c r="F49" s="35">
        <f>'2008'!R48</f>
        <v>1.9927880352764999</v>
      </c>
      <c r="G49" s="35">
        <f>'2009'!R48</f>
        <v>2.3507997385837496</v>
      </c>
      <c r="H49" s="35">
        <f>'2010'!R48</f>
        <v>1.7014589723339995</v>
      </c>
      <c r="I49" s="35">
        <f>'2011'!R48</f>
        <v>0.81520568438399976</v>
      </c>
      <c r="J49" s="35">
        <f>'2012'!R48</f>
        <v>2.0402353694497495</v>
      </c>
      <c r="K49" s="35">
        <f>'2013'!R48</f>
        <v>1.4382498495419997</v>
      </c>
      <c r="L49" s="35">
        <f>'2014'!R48</f>
        <v>0.90254915056799967</v>
      </c>
      <c r="M49" s="35">
        <f>'2015'!R48</f>
        <v>1.9927880352764999</v>
      </c>
      <c r="N49" s="35">
        <f>'2016'!R48</f>
        <v>1.6043222722559998</v>
      </c>
      <c r="O49" s="35">
        <f>'2017'!R48</f>
        <v>0.7788125734739999</v>
      </c>
      <c r="P49" s="107">
        <f t="shared" si="4"/>
        <v>1.5617209681144497</v>
      </c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36"/>
      <c r="AE49" s="36"/>
      <c r="AF49" s="36"/>
      <c r="AG49" s="96">
        <f>'2008'!S48</f>
        <v>1.6983572807479657</v>
      </c>
      <c r="AH49" s="96">
        <f>'2009'!S48</f>
        <v>3.7419437468819488</v>
      </c>
      <c r="AI49" s="96">
        <f>'2010'!S48</f>
        <v>2.8163499061215269</v>
      </c>
      <c r="AJ49" s="96">
        <f>'2011'!S48</f>
        <v>0.66679623920655007</v>
      </c>
      <c r="AK49" s="96">
        <f>'2012'!S48</f>
        <v>2.7801763972155529</v>
      </c>
      <c r="AL49" s="96">
        <f>'2013'!S48</f>
        <v>1.8534898073065478</v>
      </c>
      <c r="AM49" s="96">
        <f>'2014'!S48</f>
        <v>1.7653681635310796</v>
      </c>
      <c r="AN49" s="96">
        <f>'2015'!S48</f>
        <v>1.831573044801172</v>
      </c>
      <c r="AO49" s="96">
        <f>'2016'!S48</f>
        <v>1.9214441863157892</v>
      </c>
      <c r="AP49" s="96">
        <f>'2017'!S48</f>
        <v>0.70815426020679739</v>
      </c>
      <c r="AQ49" s="106">
        <f t="shared" si="8"/>
        <v>1.9783653032334929</v>
      </c>
      <c r="AR49" s="36"/>
      <c r="AS49" s="38"/>
      <c r="AZ49" t="s">
        <v>46</v>
      </c>
      <c r="BA49" s="2">
        <v>189.76</v>
      </c>
      <c r="BB49" s="134">
        <f t="shared" si="77"/>
        <v>195.63795825338136</v>
      </c>
      <c r="BC49" s="134">
        <f t="shared" si="78"/>
        <v>428.72938238001842</v>
      </c>
    </row>
    <row r="50" spans="2:55" x14ac:dyDescent="0.35">
      <c r="B50" s="4">
        <f>'2008'!G49</f>
        <v>2008</v>
      </c>
      <c r="C50" s="2">
        <v>2</v>
      </c>
      <c r="D50" s="2">
        <f t="shared" si="70"/>
        <v>15</v>
      </c>
      <c r="E50" s="2">
        <f t="shared" si="70"/>
        <v>46</v>
      </c>
      <c r="F50" s="35">
        <f>'2008'!R49</f>
        <v>1.1515399122149999</v>
      </c>
      <c r="G50" s="35">
        <f>'2009'!R49</f>
        <v>1.6053487446149997</v>
      </c>
      <c r="H50" s="35">
        <f>'2010'!R49</f>
        <v>1.7350820812799996</v>
      </c>
      <c r="I50" s="35">
        <f>'2011'!R49</f>
        <v>1.8207753335279997</v>
      </c>
      <c r="J50" s="35">
        <f>'2012'!R49</f>
        <v>1.4436793480725001</v>
      </c>
      <c r="K50" s="35">
        <f>'2013'!R49</f>
        <v>1.9350231804900002</v>
      </c>
      <c r="L50" s="35">
        <f>'2014'!R49</f>
        <v>1.976499539685</v>
      </c>
      <c r="M50" s="35">
        <f>'2015'!R49</f>
        <v>1.3557538867949999</v>
      </c>
      <c r="N50" s="35">
        <f>'2016'!R49</f>
        <v>1.7316932490899999</v>
      </c>
      <c r="O50" s="35">
        <f>'2017'!R49</f>
        <v>1.6810228408229997</v>
      </c>
      <c r="P50" s="107">
        <f t="shared" si="4"/>
        <v>1.6436418116593501</v>
      </c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36"/>
      <c r="AE50" s="36"/>
      <c r="AF50" s="36"/>
      <c r="AG50" s="96">
        <f>'2008'!S49</f>
        <v>0.77654546157561732</v>
      </c>
      <c r="AH50" s="96">
        <f>'2009'!S49</f>
        <v>2.5599473326882638</v>
      </c>
      <c r="AI50" s="96">
        <f>'2010'!S49</f>
        <v>2.2723989985946718</v>
      </c>
      <c r="AJ50" s="96">
        <f>'2011'!S49</f>
        <v>1.0758479695936214</v>
      </c>
      <c r="AK50" s="96">
        <f>'2012'!S49</f>
        <v>2.1469019099276219</v>
      </c>
      <c r="AL50" s="96">
        <f>'2013'!S49</f>
        <v>3.0180088113611601</v>
      </c>
      <c r="AM50" s="96">
        <f>'2014'!S49</f>
        <v>2.5103455711492422</v>
      </c>
      <c r="AN50" s="96">
        <f>'2015'!S49</f>
        <v>1.6247496857944999</v>
      </c>
      <c r="AO50" s="96">
        <f>'2016'!S49</f>
        <v>2.2166920203756098</v>
      </c>
      <c r="AP50" s="96">
        <f>'2017'!S49</f>
        <v>1.088223193960502</v>
      </c>
      <c r="AQ50" s="106">
        <f t="shared" si="8"/>
        <v>1.9289660955020811</v>
      </c>
      <c r="AR50" s="36"/>
      <c r="AS50" s="38"/>
      <c r="AZ50" t="s">
        <v>47</v>
      </c>
      <c r="BA50" s="2">
        <v>160.67000000000002</v>
      </c>
      <c r="BB50" s="134">
        <f t="shared" si="77"/>
        <v>160.51953674207022</v>
      </c>
      <c r="BC50" s="134">
        <f t="shared" si="78"/>
        <v>336.91791839581572</v>
      </c>
    </row>
    <row r="51" spans="2:55" x14ac:dyDescent="0.35">
      <c r="B51" s="4">
        <f>'2008'!G50</f>
        <v>2008</v>
      </c>
      <c r="C51" s="2">
        <v>2</v>
      </c>
      <c r="D51" s="2">
        <f t="shared" si="70"/>
        <v>16</v>
      </c>
      <c r="E51" s="2">
        <f t="shared" si="70"/>
        <v>47</v>
      </c>
      <c r="F51" s="35">
        <f>'2008'!R50</f>
        <v>0.47062038687299995</v>
      </c>
      <c r="G51" s="35">
        <f>'2009'!R50</f>
        <v>0.74203637718600002</v>
      </c>
      <c r="H51" s="35">
        <f>'2010'!R50</f>
        <v>2.6827469021339998</v>
      </c>
      <c r="I51" s="35">
        <f>'2011'!R50</f>
        <v>0.49408436627549995</v>
      </c>
      <c r="J51" s="35">
        <f>'2012'!R50</f>
        <v>0.62002368429299992</v>
      </c>
      <c r="K51" s="35">
        <f>'2013'!R50</f>
        <v>2.3136441404309998</v>
      </c>
      <c r="L51" s="35">
        <f>'2014'!R50</f>
        <v>0.53095633390800001</v>
      </c>
      <c r="M51" s="35">
        <f>'2015'!R50</f>
        <v>0.57893777750249997</v>
      </c>
      <c r="N51" s="35">
        <f>'2016'!R50</f>
        <v>2.4936942680909997</v>
      </c>
      <c r="O51" s="35">
        <f>'2017'!R50</f>
        <v>0.37820103943049987</v>
      </c>
      <c r="P51" s="107">
        <f t="shared" si="4"/>
        <v>1.1304945276124498</v>
      </c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36"/>
      <c r="AE51" s="36"/>
      <c r="AF51" s="36"/>
      <c r="AG51" s="96">
        <f>'2008'!S50</f>
        <v>0.21369383976381964</v>
      </c>
      <c r="AH51" s="96">
        <f>'2009'!S50</f>
        <v>1.1750789038113074</v>
      </c>
      <c r="AI51" s="96">
        <f>'2010'!S50</f>
        <v>3.4247491154652012</v>
      </c>
      <c r="AJ51" s="96">
        <f>'2011'!S50</f>
        <v>0.55355403047312601</v>
      </c>
      <c r="AK51" s="96">
        <f>'2012'!S50</f>
        <v>0.7084514028168053</v>
      </c>
      <c r="AL51" s="96">
        <f>'2013'!S50</f>
        <v>2.5738240943859871</v>
      </c>
      <c r="AM51" s="96">
        <f>'2014'!S50</f>
        <v>0.64934941310520022</v>
      </c>
      <c r="AN51" s="96">
        <f>'2015'!S50</f>
        <v>0.64651374274508289</v>
      </c>
      <c r="AO51" s="96">
        <f>'2016'!S50</f>
        <v>4.509064223914784</v>
      </c>
      <c r="AP51" s="96">
        <f>'2017'!S50</f>
        <v>2.3935947115719117E-2</v>
      </c>
      <c r="AQ51" s="106">
        <f t="shared" si="8"/>
        <v>1.4478214713597035</v>
      </c>
      <c r="AR51" s="36"/>
      <c r="AS51" s="38"/>
      <c r="AZ51" t="s">
        <v>48</v>
      </c>
      <c r="BA51" s="2">
        <v>112.75999999999999</v>
      </c>
      <c r="BB51" s="134">
        <f t="shared" si="77"/>
        <v>116.3858693066785</v>
      </c>
      <c r="BC51" s="134">
        <f t="shared" si="78"/>
        <v>257.01831774913563</v>
      </c>
    </row>
    <row r="52" spans="2:55" x14ac:dyDescent="0.35">
      <c r="B52" s="4">
        <f>'2008'!G51</f>
        <v>2008</v>
      </c>
      <c r="C52" s="2">
        <v>2</v>
      </c>
      <c r="D52" s="2">
        <f t="shared" si="70"/>
        <v>17</v>
      </c>
      <c r="E52" s="2">
        <f t="shared" si="70"/>
        <v>48</v>
      </c>
      <c r="F52" s="35">
        <f>'2008'!R51</f>
        <v>0.68027122701000009</v>
      </c>
      <c r="G52" s="35">
        <f>'2009'!R51</f>
        <v>0.71386486785000003</v>
      </c>
      <c r="H52" s="35">
        <f>'2010'!R51</f>
        <v>2.6233428839512496</v>
      </c>
      <c r="I52" s="35">
        <f>'2011'!R51</f>
        <v>0.36617068515599993</v>
      </c>
      <c r="J52" s="35">
        <f>'2012'!R51</f>
        <v>0.61308394532999988</v>
      </c>
      <c r="K52" s="35">
        <f>'2013'!R51</f>
        <v>2.1519268582162492</v>
      </c>
      <c r="L52" s="35">
        <f>'2014'!R51</f>
        <v>0.44091653602499992</v>
      </c>
      <c r="M52" s="35">
        <f>'2015'!R51</f>
        <v>0.71106539778000011</v>
      </c>
      <c r="N52" s="35">
        <f>'2016'!R51</f>
        <v>2.5316786567249996</v>
      </c>
      <c r="O52" s="35">
        <f>'2017'!R51</f>
        <v>0.27714753692999999</v>
      </c>
      <c r="P52" s="107">
        <f t="shared" si="4"/>
        <v>1.1109468594973497</v>
      </c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36"/>
      <c r="AE52" s="36"/>
      <c r="AF52" s="36"/>
      <c r="AG52" s="96">
        <f>'2008'!S51</f>
        <v>0.7876610277799716</v>
      </c>
      <c r="AH52" s="96">
        <f>'2009'!S51</f>
        <v>0.97265202599118905</v>
      </c>
      <c r="AI52" s="96">
        <f>'2010'!S51</f>
        <v>3.7154418104064266</v>
      </c>
      <c r="AJ52" s="96">
        <f>'2011'!S51</f>
        <v>0.44066365907532129</v>
      </c>
      <c r="AK52" s="96">
        <f>'2012'!S51</f>
        <v>0.58262261556167938</v>
      </c>
      <c r="AL52" s="96">
        <f>'2013'!S51</f>
        <v>2.2869001507796081</v>
      </c>
      <c r="AM52" s="96">
        <f>'2014'!S51</f>
        <v>0.86726826309963068</v>
      </c>
      <c r="AN52" s="96">
        <f>'2015'!S51</f>
        <v>0.79602922527100384</v>
      </c>
      <c r="AO52" s="96">
        <f>'2016'!S51</f>
        <v>4.7533207560166773</v>
      </c>
      <c r="AP52" s="96">
        <f>'2017'!S51</f>
        <v>-0.20693201040935294</v>
      </c>
      <c r="AQ52" s="106">
        <f t="shared" si="8"/>
        <v>1.4995627523572155</v>
      </c>
      <c r="AR52" s="36"/>
      <c r="AS52" s="38"/>
      <c r="AZ52" t="s">
        <v>49</v>
      </c>
      <c r="BA52" s="2">
        <v>64.859999999999985</v>
      </c>
      <c r="BB52" s="134">
        <f t="shared" si="77"/>
        <v>71.015432989112242</v>
      </c>
      <c r="BC52" s="134">
        <f t="shared" si="78"/>
        <v>137.39892003140747</v>
      </c>
    </row>
    <row r="53" spans="2:55" x14ac:dyDescent="0.35">
      <c r="B53" s="4">
        <f>'2008'!G52</f>
        <v>2008</v>
      </c>
      <c r="C53" s="2">
        <v>2</v>
      </c>
      <c r="D53" s="2">
        <f t="shared" ref="D53:E68" si="79">D52+1</f>
        <v>18</v>
      </c>
      <c r="E53" s="2">
        <f t="shared" si="79"/>
        <v>49</v>
      </c>
      <c r="F53" s="35">
        <f>'2008'!R52</f>
        <v>2.2386920128199996</v>
      </c>
      <c r="G53" s="35">
        <f>'2009'!R52</f>
        <v>1.5686609526449999</v>
      </c>
      <c r="H53" s="35">
        <f>'2010'!R52</f>
        <v>1.8350980608817498</v>
      </c>
      <c r="I53" s="35">
        <f>'2011'!R52</f>
        <v>0.70623999542250004</v>
      </c>
      <c r="J53" s="35">
        <f>'2012'!R52</f>
        <v>1.6238399811299997</v>
      </c>
      <c r="K53" s="35">
        <f>'2013'!R52</f>
        <v>1.4227164741667502</v>
      </c>
      <c r="L53" s="35">
        <f>'2014'!R52</f>
        <v>0.77350094736749986</v>
      </c>
      <c r="M53" s="35">
        <f>'2015'!R52</f>
        <v>1.9903863846375001</v>
      </c>
      <c r="N53" s="35">
        <f>'2016'!R52</f>
        <v>1.6878189227692497</v>
      </c>
      <c r="O53" s="35">
        <f>'2017'!R52</f>
        <v>0.51974371957499987</v>
      </c>
      <c r="P53" s="107">
        <f t="shared" si="4"/>
        <v>1.4366697451415249</v>
      </c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36"/>
      <c r="AE53" s="36"/>
      <c r="AF53" s="36"/>
      <c r="AG53" s="96">
        <f>'2008'!S52</f>
        <v>2.7080506333215695</v>
      </c>
      <c r="AH53" s="96">
        <f>'2009'!S52</f>
        <v>1.0704180164597594</v>
      </c>
      <c r="AI53" s="96">
        <f>'2010'!S52</f>
        <v>2.5648172382830161</v>
      </c>
      <c r="AJ53" s="96">
        <f>'2011'!S52</f>
        <v>0.94136761564844174</v>
      </c>
      <c r="AK53" s="96">
        <f>'2012'!S52</f>
        <v>0.83467848834172909</v>
      </c>
      <c r="AL53" s="96">
        <f>'2013'!S52</f>
        <v>1.5895884947353816</v>
      </c>
      <c r="AM53" s="96">
        <f>'2014'!S52</f>
        <v>1.3649624893669112</v>
      </c>
      <c r="AN53" s="96">
        <f>'2015'!S52</f>
        <v>2.0570859746211214</v>
      </c>
      <c r="AO53" s="96">
        <f>'2016'!S52</f>
        <v>3.2017031010125732</v>
      </c>
      <c r="AP53" s="96">
        <f>'2017'!S52</f>
        <v>-0.24161211664680549</v>
      </c>
      <c r="AQ53" s="106">
        <f t="shared" si="8"/>
        <v>1.6091059935143697</v>
      </c>
      <c r="AR53" s="36"/>
      <c r="AS53" s="38"/>
      <c r="AZ53" t="s">
        <v>50</v>
      </c>
      <c r="BA53" s="2">
        <v>35.14</v>
      </c>
      <c r="BB53" s="134">
        <f t="shared" si="77"/>
        <v>40.988342311749896</v>
      </c>
      <c r="BC53" s="134">
        <f t="shared" si="78"/>
        <v>66.449630340994048</v>
      </c>
    </row>
    <row r="54" spans="2:55" x14ac:dyDescent="0.35">
      <c r="B54" s="4">
        <f>'2008'!G53</f>
        <v>2008</v>
      </c>
      <c r="C54" s="2">
        <v>2</v>
      </c>
      <c r="D54" s="2">
        <f t="shared" si="79"/>
        <v>19</v>
      </c>
      <c r="E54" s="2">
        <f t="shared" si="79"/>
        <v>50</v>
      </c>
      <c r="F54" s="35">
        <f>'2008'!R53</f>
        <v>2.0110950961289995</v>
      </c>
      <c r="G54" s="35">
        <f>'2009'!R53</f>
        <v>2.0388982541399994</v>
      </c>
      <c r="H54" s="35">
        <f>'2010'!R53</f>
        <v>2.3856568244685001</v>
      </c>
      <c r="I54" s="35">
        <f>'2011'!R53</f>
        <v>1.7363344757849999</v>
      </c>
      <c r="J54" s="35">
        <f>'2012'!R53</f>
        <v>1.8303745690574995</v>
      </c>
      <c r="K54" s="35">
        <f>'2013'!R53</f>
        <v>2.0081286401250003</v>
      </c>
      <c r="L54" s="35">
        <f>'2014'!R53</f>
        <v>1.9312659969750001</v>
      </c>
      <c r="M54" s="35">
        <f>'2015'!R53</f>
        <v>2.2983943955759996</v>
      </c>
      <c r="N54" s="35">
        <f>'2016'!R53</f>
        <v>2.2772178779017498</v>
      </c>
      <c r="O54" s="35">
        <f>'2017'!R53</f>
        <v>1.3284222184800003</v>
      </c>
      <c r="P54" s="107">
        <f t="shared" si="4"/>
        <v>1.9845788348637747</v>
      </c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36"/>
      <c r="AE54" s="36"/>
      <c r="AF54" s="36"/>
      <c r="AG54" s="96">
        <f>'2008'!S53</f>
        <v>1.8989967069665963</v>
      </c>
      <c r="AH54" s="96">
        <f>'2009'!S53</f>
        <v>2.0585846229373046</v>
      </c>
      <c r="AI54" s="96">
        <f>'2010'!S53</f>
        <v>3.3728010950883354</v>
      </c>
      <c r="AJ54" s="96">
        <f>'2011'!S53</f>
        <v>2.2216934979335408</v>
      </c>
      <c r="AK54" s="96">
        <f>'2012'!S53</f>
        <v>0.67227083885171601</v>
      </c>
      <c r="AL54" s="96">
        <f>'2013'!S53</f>
        <v>2.1816518372170752</v>
      </c>
      <c r="AM54" s="96">
        <f>'2014'!S53</f>
        <v>3.3745239439264569</v>
      </c>
      <c r="AN54" s="96">
        <f>'2015'!S53</f>
        <v>2.2082413157862439</v>
      </c>
      <c r="AO54" s="96">
        <f>'2016'!S53</f>
        <v>4.1382687465403931</v>
      </c>
      <c r="AP54" s="96">
        <f>'2017'!S53</f>
        <v>0.33103328244212626</v>
      </c>
      <c r="AQ54" s="106">
        <f t="shared" si="8"/>
        <v>2.2458065887689793</v>
      </c>
      <c r="AR54" s="36"/>
      <c r="AS54" s="38"/>
      <c r="AZ54" t="s">
        <v>51</v>
      </c>
      <c r="BA54" s="2">
        <v>23.48</v>
      </c>
      <c r="BB54" s="134">
        <f t="shared" si="77"/>
        <v>25.43748019404817</v>
      </c>
      <c r="BC54" s="134">
        <f t="shared" si="78"/>
        <v>18.615167316865222</v>
      </c>
    </row>
    <row r="55" spans="2:55" x14ac:dyDescent="0.35">
      <c r="B55" s="4">
        <f>'2008'!G54</f>
        <v>2008</v>
      </c>
      <c r="C55" s="2">
        <v>2</v>
      </c>
      <c r="D55" s="2">
        <f t="shared" si="79"/>
        <v>20</v>
      </c>
      <c r="E55" s="2">
        <f t="shared" si="79"/>
        <v>51</v>
      </c>
      <c r="F55" s="35">
        <f>'2008'!R54</f>
        <v>1.4981585090400003</v>
      </c>
      <c r="G55" s="35">
        <f>'2009'!R54</f>
        <v>2.3979671257500002</v>
      </c>
      <c r="H55" s="35">
        <f>'2010'!R54</f>
        <v>2.1464015883412499</v>
      </c>
      <c r="I55" s="35">
        <f>'2011'!R54</f>
        <v>2.5767059226929998</v>
      </c>
      <c r="J55" s="35">
        <f>'2012'!R54</f>
        <v>1.76307678198</v>
      </c>
      <c r="K55" s="35">
        <f>'2013'!R54</f>
        <v>1.74228334968375</v>
      </c>
      <c r="L55" s="35">
        <f>'2014'!R54</f>
        <v>2.2984901669204998</v>
      </c>
      <c r="M55" s="35">
        <f>'2015'!R54</f>
        <v>2.0325626113499995</v>
      </c>
      <c r="N55" s="35">
        <f>'2016'!R54</f>
        <v>2.3713353249524998</v>
      </c>
      <c r="O55" s="35">
        <f>'2017'!R54</f>
        <v>1.7891413217369998</v>
      </c>
      <c r="P55" s="107">
        <f t="shared" si="4"/>
        <v>2.0616122702448001</v>
      </c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36"/>
      <c r="AE55" s="36"/>
      <c r="AF55" s="36"/>
      <c r="AG55" s="96">
        <f>'2008'!S54</f>
        <v>-0.89841289309520289</v>
      </c>
      <c r="AH55" s="96">
        <f>'2009'!S54</f>
        <v>2.9428912437289623</v>
      </c>
      <c r="AI55" s="96">
        <f>'2010'!S54</f>
        <v>3.5244587297675269</v>
      </c>
      <c r="AJ55" s="96">
        <f>'2011'!S54</f>
        <v>2.9887407128981098</v>
      </c>
      <c r="AK55" s="96">
        <f>'2012'!S54</f>
        <v>0.67966883749987916</v>
      </c>
      <c r="AL55" s="96">
        <f>'2013'!S54</f>
        <v>1.8843505101613798</v>
      </c>
      <c r="AM55" s="96">
        <f>'2014'!S54</f>
        <v>4.098343602551302</v>
      </c>
      <c r="AN55" s="96">
        <f>'2015'!S54</f>
        <v>1.2936211439075895</v>
      </c>
      <c r="AO55" s="96">
        <f>'2016'!S54</f>
        <v>3.2387399187340633</v>
      </c>
      <c r="AP55" s="96">
        <f>'2017'!S54</f>
        <v>1.9201114289740397</v>
      </c>
      <c r="AQ55" s="106">
        <f t="shared" si="8"/>
        <v>2.1672513235127644</v>
      </c>
      <c r="AR55" s="36"/>
      <c r="AS55" s="38"/>
    </row>
    <row r="56" spans="2:55" x14ac:dyDescent="0.35">
      <c r="B56" s="4">
        <f>'2008'!G55</f>
        <v>2008</v>
      </c>
      <c r="C56" s="2">
        <v>2</v>
      </c>
      <c r="D56" s="2">
        <f t="shared" si="79"/>
        <v>21</v>
      </c>
      <c r="E56" s="2">
        <f t="shared" si="79"/>
        <v>52</v>
      </c>
      <c r="F56" s="35">
        <f>'2008'!R55</f>
        <v>1.7108003619359997</v>
      </c>
      <c r="G56" s="35">
        <f>'2009'!R55</f>
        <v>2.2907326880160004</v>
      </c>
      <c r="H56" s="35">
        <f>'2010'!R55</f>
        <v>1.6132093618904997</v>
      </c>
      <c r="I56" s="35">
        <f>'2011'!R55</f>
        <v>2.1337855554599998</v>
      </c>
      <c r="J56" s="35">
        <f>'2012'!R55</f>
        <v>1.7059675925520001</v>
      </c>
      <c r="K56" s="35">
        <f>'2013'!R55</f>
        <v>1.4780563493969998</v>
      </c>
      <c r="L56" s="35">
        <f>'2014'!R55</f>
        <v>2.1414472630199999</v>
      </c>
      <c r="M56" s="35">
        <f>'2015'!R55</f>
        <v>2.0974219126559994</v>
      </c>
      <c r="N56" s="35">
        <f>'2016'!R55</f>
        <v>1.6793480701319998</v>
      </c>
      <c r="O56" s="35">
        <f>'2017'!R55</f>
        <v>1.6357745640600001</v>
      </c>
      <c r="P56" s="107">
        <f t="shared" si="4"/>
        <v>1.8486543719119495</v>
      </c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36"/>
      <c r="AE56" s="36"/>
      <c r="AF56" s="36"/>
      <c r="AG56" s="96">
        <f>'2008'!S55</f>
        <v>-7.1624892048115618E-2</v>
      </c>
      <c r="AH56" s="96">
        <f>'2009'!S55</f>
        <v>1.9784244323365181</v>
      </c>
      <c r="AI56" s="96">
        <f>'2010'!S55</f>
        <v>2.5300057625051884</v>
      </c>
      <c r="AJ56" s="96">
        <f>'2011'!S55</f>
        <v>2.2331472126070673</v>
      </c>
      <c r="AK56" s="96">
        <f>'2012'!S55</f>
        <v>-0.10064244051539954</v>
      </c>
      <c r="AL56" s="96">
        <f>'2013'!S55</f>
        <v>1.5078773052883798</v>
      </c>
      <c r="AM56" s="96">
        <f>'2014'!S55</f>
        <v>3.9614147382673033</v>
      </c>
      <c r="AN56" s="96">
        <f>'2015'!S55</f>
        <v>1.567559138096819</v>
      </c>
      <c r="AO56" s="96">
        <f>'2016'!S55</f>
        <v>2.495801246931463</v>
      </c>
      <c r="AP56" s="96">
        <f>'2017'!S55</f>
        <v>1.9039708132829412</v>
      </c>
      <c r="AQ56" s="106">
        <f t="shared" si="8"/>
        <v>1.8005933316752163</v>
      </c>
      <c r="AR56" s="36"/>
      <c r="AS56" s="38"/>
    </row>
    <row r="57" spans="2:55" x14ac:dyDescent="0.35">
      <c r="B57" s="4">
        <f>'2008'!G56</f>
        <v>2008</v>
      </c>
      <c r="C57" s="2">
        <v>2</v>
      </c>
      <c r="D57" s="2">
        <f t="shared" si="79"/>
        <v>22</v>
      </c>
      <c r="E57" s="2">
        <f t="shared" si="79"/>
        <v>53</v>
      </c>
      <c r="F57" s="35">
        <f>'2008'!R56</f>
        <v>1.7493741126899998</v>
      </c>
      <c r="G57" s="35">
        <f>'2009'!R56</f>
        <v>2.0736706192199996</v>
      </c>
      <c r="H57" s="35">
        <f>'2010'!R56</f>
        <v>2.6937900748574992</v>
      </c>
      <c r="I57" s="35">
        <f>'2011'!R56</f>
        <v>1.9838481486187498</v>
      </c>
      <c r="J57" s="35">
        <f>'2012'!R56</f>
        <v>1.6351852019400002</v>
      </c>
      <c r="K57" s="35">
        <f>'2013'!R56</f>
        <v>2.3015364323782497</v>
      </c>
      <c r="L57" s="35">
        <f>'2014'!R56</f>
        <v>2.2689520741687494</v>
      </c>
      <c r="M57" s="35">
        <f>'2015'!R56</f>
        <v>2.0416977242099996</v>
      </c>
      <c r="N57" s="35">
        <f>'2016'!R56</f>
        <v>2.9631690823432488</v>
      </c>
      <c r="O57" s="35">
        <f>'2017'!R56</f>
        <v>1.8373364091000002</v>
      </c>
      <c r="P57" s="107">
        <f t="shared" si="4"/>
        <v>2.1548559879526499</v>
      </c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36"/>
      <c r="AE57" s="36"/>
      <c r="AF57" s="36"/>
      <c r="AG57" s="96">
        <f>'2008'!S56</f>
        <v>0.91551051771807812</v>
      </c>
      <c r="AH57" s="96">
        <f>'2009'!S56</f>
        <v>1.6867214029709006</v>
      </c>
      <c r="AI57" s="96">
        <f>'2010'!S56</f>
        <v>3.0603603473577654</v>
      </c>
      <c r="AJ57" s="96">
        <f>'2011'!S56</f>
        <v>2.3131205507644141</v>
      </c>
      <c r="AK57" s="96">
        <f>'2012'!S56</f>
        <v>6.5798714831763305E-2</v>
      </c>
      <c r="AL57" s="96">
        <f>'2013'!S56</f>
        <v>2.8160134352448303</v>
      </c>
      <c r="AM57" s="96">
        <f>'2014'!S56</f>
        <v>3.9046600358271557</v>
      </c>
      <c r="AN57" s="96">
        <f>'2015'!S56</f>
        <v>2.3771329519602222</v>
      </c>
      <c r="AO57" s="96">
        <f>'2016'!S56</f>
        <v>3.0368123584288891</v>
      </c>
      <c r="AP57" s="96">
        <f>'2017'!S56</f>
        <v>2.7344218019146989</v>
      </c>
      <c r="AQ57" s="106">
        <f t="shared" si="8"/>
        <v>2.2910552117018717</v>
      </c>
      <c r="AR57" s="36"/>
      <c r="AS57" s="38"/>
    </row>
    <row r="58" spans="2:55" x14ac:dyDescent="0.35">
      <c r="B58" s="4">
        <f>'2008'!G57</f>
        <v>2008</v>
      </c>
      <c r="C58" s="2">
        <v>2</v>
      </c>
      <c r="D58" s="2">
        <f t="shared" si="79"/>
        <v>23</v>
      </c>
      <c r="E58" s="2">
        <f t="shared" si="79"/>
        <v>54</v>
      </c>
      <c r="F58" s="35">
        <f>'2008'!R57</f>
        <v>0.81604552540500008</v>
      </c>
      <c r="G58" s="35">
        <f>'2009'!R57</f>
        <v>0.94879934293500001</v>
      </c>
      <c r="H58" s="35">
        <f>'2010'!R57</f>
        <v>2.2085792920012501</v>
      </c>
      <c r="I58" s="35">
        <f>'2011'!R57</f>
        <v>2.4632021454075002</v>
      </c>
      <c r="J58" s="35">
        <f>'2012'!R57</f>
        <v>0.70086206607750001</v>
      </c>
      <c r="K58" s="35">
        <f>'2013'!R57</f>
        <v>2.5472599177724997</v>
      </c>
      <c r="L58" s="35">
        <f>'2014'!R57</f>
        <v>2.6133973981762497</v>
      </c>
      <c r="M58" s="35">
        <f>'2015'!R57</f>
        <v>0.90975410248499999</v>
      </c>
      <c r="N58" s="35">
        <f>'2016'!R57</f>
        <v>2.7332957544637493</v>
      </c>
      <c r="O58" s="35">
        <f>'2017'!R57</f>
        <v>2.3602111149374996</v>
      </c>
      <c r="P58" s="107">
        <f t="shared" si="4"/>
        <v>1.8301406659661246</v>
      </c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36"/>
      <c r="AE58" s="36"/>
      <c r="AF58" s="36"/>
      <c r="AG58" s="96">
        <f>'2008'!S57</f>
        <v>0.87317056311311725</v>
      </c>
      <c r="AH58" s="96">
        <f>'2009'!S57</f>
        <v>1.1107394114474205</v>
      </c>
      <c r="AI58" s="96">
        <f>'2010'!S57</f>
        <v>2.5510611233983522</v>
      </c>
      <c r="AJ58" s="96">
        <f>'2011'!S57</f>
        <v>3.3213259969275359</v>
      </c>
      <c r="AK58" s="96">
        <f>'2012'!S57</f>
        <v>4.7915260949564178E-2</v>
      </c>
      <c r="AL58" s="96">
        <f>'2013'!S57</f>
        <v>2.2982876907582552</v>
      </c>
      <c r="AM58" s="96">
        <f>'2014'!S57</f>
        <v>4.6126044595967111</v>
      </c>
      <c r="AN58" s="96">
        <f>'2015'!S57</f>
        <v>1.3286493268436403</v>
      </c>
      <c r="AO58" s="96">
        <f>'2016'!S57</f>
        <v>2.1943783421184717</v>
      </c>
      <c r="AP58" s="96">
        <f>'2017'!S57</f>
        <v>3.4116659944183301</v>
      </c>
      <c r="AQ58" s="106">
        <f t="shared" si="8"/>
        <v>2.1749798169571397</v>
      </c>
      <c r="AR58" s="36"/>
      <c r="AS58" s="38"/>
    </row>
    <row r="59" spans="2:55" x14ac:dyDescent="0.35">
      <c r="B59" s="4">
        <f>'2008'!G58</f>
        <v>2008</v>
      </c>
      <c r="C59" s="2">
        <v>2</v>
      </c>
      <c r="D59" s="2">
        <f t="shared" si="79"/>
        <v>24</v>
      </c>
      <c r="E59" s="2">
        <f t="shared" si="79"/>
        <v>55</v>
      </c>
      <c r="F59" s="35">
        <f>'2008'!R58</f>
        <v>0.7853250249</v>
      </c>
      <c r="G59" s="35">
        <f>'2009'!R58</f>
        <v>1.0132608248099999</v>
      </c>
      <c r="H59" s="35">
        <f>'2010'!R58</f>
        <v>2.2142629529459996</v>
      </c>
      <c r="I59" s="35">
        <f>'2011'!R58</f>
        <v>1.052350267419</v>
      </c>
      <c r="J59" s="35">
        <f>'2012'!R58</f>
        <v>0.70104624173999985</v>
      </c>
      <c r="K59" s="35">
        <f>'2013'!R58</f>
        <v>2.4475840492274994</v>
      </c>
      <c r="L59" s="35">
        <f>'2014'!R58</f>
        <v>1.0227311373757497</v>
      </c>
      <c r="M59" s="35">
        <f>'2015'!R58</f>
        <v>0.90216606518999987</v>
      </c>
      <c r="N59" s="35">
        <f>'2016'!R58</f>
        <v>2.6900549924219996</v>
      </c>
      <c r="O59" s="35">
        <f>'2017'!R58</f>
        <v>0.84850096065074987</v>
      </c>
      <c r="P59" s="107">
        <f t="shared" si="4"/>
        <v>1.3677282516681</v>
      </c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36"/>
      <c r="AE59" s="36"/>
      <c r="AF59" s="36"/>
      <c r="AG59" s="96">
        <f>'2008'!S58</f>
        <v>0.69696192679687152</v>
      </c>
      <c r="AH59" s="96">
        <f>'2009'!S58</f>
        <v>1.2908390088947916</v>
      </c>
      <c r="AI59" s="96">
        <f>'2010'!S58</f>
        <v>2.8607039902062117</v>
      </c>
      <c r="AJ59" s="96">
        <f>'2011'!S58</f>
        <v>1.5295262849002957</v>
      </c>
      <c r="AK59" s="96">
        <f>'2012'!S58</f>
        <v>0.15791051459539884</v>
      </c>
      <c r="AL59" s="96">
        <f>'2013'!S58</f>
        <v>3.5622992770470789</v>
      </c>
      <c r="AM59" s="96">
        <f>'2014'!S58</f>
        <v>2.1281194201772786</v>
      </c>
      <c r="AN59" s="96">
        <f>'2015'!S58</f>
        <v>1.1793333263793677</v>
      </c>
      <c r="AO59" s="96">
        <f>'2016'!S58</f>
        <v>3.748041554695098</v>
      </c>
      <c r="AP59" s="96">
        <f>'2017'!S58</f>
        <v>1.5127780430384097</v>
      </c>
      <c r="AQ59" s="106">
        <f t="shared" si="8"/>
        <v>1.8666513346730802</v>
      </c>
      <c r="AR59" s="36"/>
      <c r="AS59" s="38"/>
    </row>
    <row r="60" spans="2:55" x14ac:dyDescent="0.35">
      <c r="B60" s="4">
        <f>'2008'!G59</f>
        <v>2008</v>
      </c>
      <c r="C60" s="2">
        <v>2</v>
      </c>
      <c r="D60" s="2">
        <f t="shared" si="79"/>
        <v>25</v>
      </c>
      <c r="E60" s="2">
        <f t="shared" si="79"/>
        <v>56</v>
      </c>
      <c r="F60" s="35">
        <f>'2008'!R59</f>
        <v>1.2064316266664998</v>
      </c>
      <c r="G60" s="35">
        <f>'2009'!R59</f>
        <v>1.2357376580834998</v>
      </c>
      <c r="H60" s="35">
        <f>'2010'!R59</f>
        <v>2.2027998597119995</v>
      </c>
      <c r="I60" s="35">
        <f>'2011'!R59</f>
        <v>1.3475200068434998</v>
      </c>
      <c r="J60" s="35">
        <f>'2012'!R59</f>
        <v>1.0379219460187499</v>
      </c>
      <c r="K60" s="35">
        <f>'2013'!R59</f>
        <v>2.2114045466639998</v>
      </c>
      <c r="L60" s="35">
        <f>'2014'!R59</f>
        <v>1.5323783471324999</v>
      </c>
      <c r="M60" s="35">
        <f>'2015'!R59</f>
        <v>1.1917786109579998</v>
      </c>
      <c r="N60" s="35">
        <f>'2016'!R59</f>
        <v>2.5426849943159993</v>
      </c>
      <c r="O60" s="35">
        <f>'2017'!R59</f>
        <v>1.2672525696127499</v>
      </c>
      <c r="P60" s="107">
        <f t="shared" si="4"/>
        <v>1.5775910166007499</v>
      </c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36"/>
      <c r="AE60" s="36"/>
      <c r="AF60" s="36"/>
      <c r="AG60" s="96">
        <f>'2008'!S59</f>
        <v>1.4773059819694654</v>
      </c>
      <c r="AH60" s="96">
        <f>'2009'!S59</f>
        <v>1.2158401876287699</v>
      </c>
      <c r="AI60" s="96">
        <f>'2010'!S59</f>
        <v>2.1272605013685224</v>
      </c>
      <c r="AJ60" s="96">
        <f>'2011'!S59</f>
        <v>1.9060331299820361</v>
      </c>
      <c r="AK60" s="96">
        <f>'2012'!S59</f>
        <v>1.059104090022686</v>
      </c>
      <c r="AL60" s="96">
        <f>'2013'!S59</f>
        <v>3.4959008474066313</v>
      </c>
      <c r="AM60" s="96">
        <f>'2014'!S59</f>
        <v>3.1849891055121002</v>
      </c>
      <c r="AN60" s="96">
        <f>'2015'!S59</f>
        <v>0.98681071194444425</v>
      </c>
      <c r="AO60" s="96">
        <f>'2016'!S59</f>
        <v>3.2308610425210635</v>
      </c>
      <c r="AP60" s="96">
        <f>'2017'!S59</f>
        <v>2.3254177968674234</v>
      </c>
      <c r="AQ60" s="106">
        <f t="shared" si="8"/>
        <v>2.1009523395223146</v>
      </c>
      <c r="AR60" s="36"/>
      <c r="AS60" s="38"/>
    </row>
    <row r="61" spans="2:55" x14ac:dyDescent="0.35">
      <c r="B61" s="4">
        <f>'2008'!G60</f>
        <v>2008</v>
      </c>
      <c r="C61" s="2">
        <v>2</v>
      </c>
      <c r="D61" s="2">
        <f t="shared" si="79"/>
        <v>26</v>
      </c>
      <c r="E61" s="2">
        <f t="shared" si="79"/>
        <v>57</v>
      </c>
      <c r="F61" s="35">
        <f>'2008'!R60</f>
        <v>2.3913294348734992</v>
      </c>
      <c r="G61" s="35">
        <f>'2009'!R60</f>
        <v>2.3062623798779995</v>
      </c>
      <c r="H61" s="35">
        <f>'2010'!R60</f>
        <v>1.8158467927994995</v>
      </c>
      <c r="I61" s="35">
        <f>'2011'!R60</f>
        <v>1.5993298839644998</v>
      </c>
      <c r="J61" s="35">
        <f>'2012'!R60</f>
        <v>1.9234606323982497</v>
      </c>
      <c r="K61" s="35">
        <f>'2013'!R60</f>
        <v>2.1283781580089998</v>
      </c>
      <c r="L61" s="35">
        <f>'2014'!R60</f>
        <v>1.6798330660432499</v>
      </c>
      <c r="M61" s="35">
        <f>'2015'!R60</f>
        <v>2.3724256448744994</v>
      </c>
      <c r="N61" s="35">
        <f>'2016'!R60</f>
        <v>2.3182706330729999</v>
      </c>
      <c r="O61" s="35">
        <f>'2017'!R60</f>
        <v>1.3470865801177498</v>
      </c>
      <c r="P61" s="107">
        <f t="shared" si="4"/>
        <v>1.9882223206031244</v>
      </c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36"/>
      <c r="AE61" s="36"/>
      <c r="AF61" s="36"/>
      <c r="AG61" s="96">
        <f>'2008'!S60</f>
        <v>2.2212480051969816</v>
      </c>
      <c r="AH61" s="96">
        <f>'2009'!S60</f>
        <v>2.5628454292505727</v>
      </c>
      <c r="AI61" s="96">
        <f>'2010'!S60</f>
        <v>1.9300271397283222</v>
      </c>
      <c r="AJ61" s="96">
        <f>'2011'!S60</f>
        <v>2.0709416054857637</v>
      </c>
      <c r="AK61" s="96">
        <f>'2012'!S60</f>
        <v>1.6211154984128071</v>
      </c>
      <c r="AL61" s="96">
        <f>'2013'!S60</f>
        <v>3.3631506062590399</v>
      </c>
      <c r="AM61" s="96">
        <f>'2014'!S60</f>
        <v>2.4942954832536666</v>
      </c>
      <c r="AN61" s="96">
        <f>'2015'!S60</f>
        <v>3.2497594559333858</v>
      </c>
      <c r="AO61" s="96">
        <f>'2016'!S60</f>
        <v>3.8189696734703884</v>
      </c>
      <c r="AP61" s="96">
        <f>'2017'!S60</f>
        <v>2.2781201546227066</v>
      </c>
      <c r="AQ61" s="106">
        <f t="shared" si="8"/>
        <v>2.5610473051613636</v>
      </c>
      <c r="AR61" s="36"/>
      <c r="AS61" s="38"/>
    </row>
    <row r="62" spans="2:55" x14ac:dyDescent="0.35">
      <c r="B62" s="4">
        <f>'2008'!G61</f>
        <v>2008</v>
      </c>
      <c r="C62" s="2">
        <v>2</v>
      </c>
      <c r="D62" s="2">
        <f t="shared" si="79"/>
        <v>27</v>
      </c>
      <c r="E62" s="2">
        <f t="shared" si="79"/>
        <v>58</v>
      </c>
      <c r="F62" s="35">
        <f>'2008'!R61</f>
        <v>2.3865408676484998</v>
      </c>
      <c r="G62" s="35">
        <f>'2009'!R61</f>
        <v>2.5686463957019998</v>
      </c>
      <c r="H62" s="35">
        <f>'2010'!R61</f>
        <v>1.6982653663462495</v>
      </c>
      <c r="I62" s="35">
        <f>'2011'!R61</f>
        <v>2.2142825983499996</v>
      </c>
      <c r="J62" s="35">
        <f>'2012'!R61</f>
        <v>2.2715268499304995</v>
      </c>
      <c r="K62" s="35">
        <f>'2013'!R61</f>
        <v>1.7842938182999997</v>
      </c>
      <c r="L62" s="35">
        <f>'2014'!R61</f>
        <v>2.2142825983499992</v>
      </c>
      <c r="M62" s="35">
        <f>'2015'!R61</f>
        <v>2.4296711242927498</v>
      </c>
      <c r="N62" s="35">
        <f>'2016'!R61</f>
        <v>1.8862534650599996</v>
      </c>
      <c r="O62" s="35">
        <f>'2017'!R61</f>
        <v>2.35376496675</v>
      </c>
      <c r="P62" s="107">
        <f t="shared" si="4"/>
        <v>2.1807528050729994</v>
      </c>
      <c r="Q62" s="94"/>
      <c r="AC62" s="94"/>
      <c r="AD62" s="36"/>
      <c r="AE62" s="36"/>
      <c r="AF62" s="36"/>
      <c r="AG62" s="96">
        <f>'2008'!S61</f>
        <v>3.3175425614283389</v>
      </c>
      <c r="AH62" s="96">
        <f>'2009'!S61</f>
        <v>2.7199221642279809</v>
      </c>
      <c r="AI62" s="96">
        <f>'2010'!S61</f>
        <v>1.9518394169917967</v>
      </c>
      <c r="AJ62" s="96">
        <f>'2011'!S61</f>
        <v>2.5161926105749925</v>
      </c>
      <c r="AK62" s="96">
        <f>'2012'!S61</f>
        <v>2.1280576061333405</v>
      </c>
      <c r="AL62" s="96">
        <f>'2013'!S61</f>
        <v>3.0893107703065592</v>
      </c>
      <c r="AM62" s="96">
        <f>'2014'!S61</f>
        <v>2.4364578650637685</v>
      </c>
      <c r="AN62" s="96">
        <f>'2015'!S61</f>
        <v>3.8646274708687787</v>
      </c>
      <c r="AO62" s="96">
        <f>'2016'!S61</f>
        <v>3.4137195280207067</v>
      </c>
      <c r="AP62" s="96">
        <f>'2017'!S61</f>
        <v>4.1239135769963138</v>
      </c>
      <c r="AQ62" s="106">
        <f t="shared" si="8"/>
        <v>2.9561583570612577</v>
      </c>
      <c r="AR62" s="36"/>
    </row>
    <row r="63" spans="2:55" x14ac:dyDescent="0.35">
      <c r="B63" s="1">
        <f>'2008'!G62</f>
        <v>2008</v>
      </c>
      <c r="C63" s="1">
        <v>2</v>
      </c>
      <c r="D63" s="1">
        <f t="shared" si="79"/>
        <v>28</v>
      </c>
      <c r="E63" s="1">
        <f t="shared" si="79"/>
        <v>59</v>
      </c>
      <c r="F63" s="48">
        <f>'2008'!R62</f>
        <v>2.1330193847039998</v>
      </c>
      <c r="G63" s="48">
        <f>'2009'!R62</f>
        <v>1.9622111917882497</v>
      </c>
      <c r="H63" s="48">
        <f>'2010'!R62</f>
        <v>2.135494705608</v>
      </c>
      <c r="I63" s="48">
        <f>'2011'!R62</f>
        <v>1.9390013747999997</v>
      </c>
      <c r="J63" s="48">
        <f>'2012'!R62</f>
        <v>2.4663036635640001</v>
      </c>
      <c r="K63" s="48">
        <f>'2013'!R62</f>
        <v>2.329984205208</v>
      </c>
      <c r="L63" s="48">
        <f>'2014'!R62</f>
        <v>2.1015081566879998</v>
      </c>
      <c r="M63" s="48">
        <f>'2015'!R62</f>
        <v>1.9122185499592499</v>
      </c>
      <c r="N63" s="48">
        <f>'2016'!R62</f>
        <v>2.4739064349119997</v>
      </c>
      <c r="O63" s="48">
        <f>'2017'!R62</f>
        <v>2.0276414376480001</v>
      </c>
      <c r="P63" s="107">
        <f t="shared" si="4"/>
        <v>2.1481289104879497</v>
      </c>
      <c r="Q63" s="94"/>
      <c r="AC63" s="94"/>
      <c r="AD63" s="36"/>
      <c r="AE63" s="36"/>
      <c r="AF63" s="36"/>
      <c r="AG63" s="97">
        <f>'2008'!S62</f>
        <v>3.2723548916286167</v>
      </c>
      <c r="AH63" s="97">
        <f>'2009'!S62</f>
        <v>1.3845760646840886</v>
      </c>
      <c r="AI63" s="97">
        <f>'2010'!S62</f>
        <v>1.7594297938337975</v>
      </c>
      <c r="AJ63" s="97">
        <f>'2011'!S62</f>
        <v>2.1854286352861974</v>
      </c>
      <c r="AK63" s="97">
        <f>'2012'!S62</f>
        <v>3.4119419585921809</v>
      </c>
      <c r="AL63" s="97">
        <f>'2013'!S62</f>
        <v>3.0654808855472533</v>
      </c>
      <c r="AM63" s="97">
        <f>'2014'!S62</f>
        <v>2.5758498649394768</v>
      </c>
      <c r="AN63" s="97">
        <f>'2015'!S62</f>
        <v>2.3233832445551785</v>
      </c>
      <c r="AO63" s="97">
        <f>'2016'!S62</f>
        <v>3.482711380543551</v>
      </c>
      <c r="AP63" s="97">
        <f>'2017'!S62</f>
        <v>3.7474241410610798</v>
      </c>
      <c r="AQ63" s="106">
        <f t="shared" si="8"/>
        <v>2.7208580860671425</v>
      </c>
      <c r="AR63" s="36"/>
    </row>
    <row r="64" spans="2:55" ht="15.5" x14ac:dyDescent="0.35">
      <c r="B64" s="4">
        <f>'2008'!G63</f>
        <v>2008</v>
      </c>
      <c r="C64" s="2">
        <v>3</v>
      </c>
      <c r="D64" s="2">
        <v>1</v>
      </c>
      <c r="E64" s="2">
        <f>E63+1</f>
        <v>60</v>
      </c>
      <c r="F64" s="35">
        <f>'2008'!R63</f>
        <v>2.5639904349539999</v>
      </c>
      <c r="G64" s="35">
        <f>'2009'!R63</f>
        <v>2.2852958224590001</v>
      </c>
      <c r="H64" s="35">
        <f>'2010'!R63</f>
        <v>1.9302051451589999</v>
      </c>
      <c r="I64" s="35">
        <f>'2011'!R63</f>
        <v>1.9111441919279992</v>
      </c>
      <c r="J64" s="35">
        <f>'2012'!R63</f>
        <v>2.4571575001642501</v>
      </c>
      <c r="K64" s="35">
        <f>'2013'!R63</f>
        <v>1.9876090156469994</v>
      </c>
      <c r="L64" s="35">
        <f>'2014'!R63</f>
        <v>1.9374788559899994</v>
      </c>
      <c r="M64" s="35">
        <f>'2015'!R63</f>
        <v>2.3874838470405</v>
      </c>
      <c r="N64" s="35">
        <f>'2016'!R63</f>
        <v>1.7795199851279999</v>
      </c>
      <c r="O64" s="35">
        <f>'2017'!R63</f>
        <v>2.174490832547999</v>
      </c>
      <c r="P64" s="107">
        <f t="shared" si="4"/>
        <v>2.1414375631017748</v>
      </c>
      <c r="Q64" s="94"/>
      <c r="R64" s="62" t="s">
        <v>56</v>
      </c>
      <c r="S64" s="45">
        <f t="shared" ref="S64:AB64" si="80">AVERAGE(F33:F63)</f>
        <v>1.3718999135998304</v>
      </c>
      <c r="T64" s="45">
        <f t="shared" si="80"/>
        <v>1.5882327655953383</v>
      </c>
      <c r="U64" s="45">
        <f t="shared" si="80"/>
        <v>1.5907978770857656</v>
      </c>
      <c r="V64" s="45">
        <f t="shared" si="80"/>
        <v>1.3585642885817422</v>
      </c>
      <c r="W64" s="45">
        <f t="shared" si="80"/>
        <v>1.3347744964911288</v>
      </c>
      <c r="X64" s="45">
        <f t="shared" si="80"/>
        <v>1.5819950725716529</v>
      </c>
      <c r="Y64" s="45">
        <f t="shared" si="80"/>
        <v>1.4261366360232093</v>
      </c>
      <c r="Z64" s="45">
        <f t="shared" si="80"/>
        <v>1.5291412519237979</v>
      </c>
      <c r="AA64" s="45">
        <f t="shared" si="80"/>
        <v>1.6246618798767818</v>
      </c>
      <c r="AB64" s="45">
        <f t="shared" si="80"/>
        <v>1.0698787603149917</v>
      </c>
      <c r="AC64" s="94"/>
      <c r="AD64" s="36"/>
      <c r="AE64" s="36"/>
      <c r="AF64" s="36"/>
      <c r="AG64" s="96">
        <f>'2008'!S63</f>
        <v>3.8338150291383255</v>
      </c>
      <c r="AH64" s="96">
        <f>'2009'!S63</f>
        <v>2.2569924003249837</v>
      </c>
      <c r="AI64" s="96">
        <f>'2010'!S63</f>
        <v>1.8457639925642464</v>
      </c>
      <c r="AJ64" s="96">
        <f>'2011'!S63</f>
        <v>2.7199083272062969</v>
      </c>
      <c r="AK64" s="96">
        <f>'2012'!S63</f>
        <v>2.5612760927797309</v>
      </c>
      <c r="AL64" s="96">
        <f>'2013'!S63</f>
        <v>2.3361346203244335</v>
      </c>
      <c r="AM64" s="96">
        <f>'2014'!S63</f>
        <v>2.4135507909075828</v>
      </c>
      <c r="AN64" s="96">
        <f>'2015'!S63</f>
        <v>3.8367637826561465</v>
      </c>
      <c r="AO64" s="96">
        <f>'2016'!S63</f>
        <v>1.5553465811467952</v>
      </c>
      <c r="AP64" s="96">
        <f>'2017'!S63</f>
        <v>3.7417988640174618</v>
      </c>
      <c r="AQ64" s="106">
        <f t="shared" si="8"/>
        <v>2.7101350481066002</v>
      </c>
      <c r="AR64" s="36"/>
      <c r="AS64" s="62" t="s">
        <v>56</v>
      </c>
      <c r="AT64" s="98">
        <f t="shared" ref="AT64:BC64" si="81">AVERAGE(AG33:AG63)</f>
        <v>1.0615066737084367</v>
      </c>
      <c r="AU64" s="98">
        <f t="shared" si="81"/>
        <v>1.8133763809656951</v>
      </c>
      <c r="AV64" s="98">
        <f t="shared" si="81"/>
        <v>1.853158341310275</v>
      </c>
      <c r="AW64" s="98">
        <f t="shared" si="81"/>
        <v>1.2085939350634527</v>
      </c>
      <c r="AX64" s="98">
        <f t="shared" si="81"/>
        <v>0.90317562965714127</v>
      </c>
      <c r="AY64" s="98">
        <f t="shared" si="81"/>
        <v>1.9525012388961405</v>
      </c>
      <c r="AZ64" s="98">
        <f t="shared" si="81"/>
        <v>1.8813428398096212</v>
      </c>
      <c r="BA64" s="98">
        <f t="shared" si="81"/>
        <v>1.7466810314234598</v>
      </c>
      <c r="BB64" s="98">
        <f t="shared" si="81"/>
        <v>2.1131875706915331</v>
      </c>
      <c r="BC64" s="98">
        <f t="shared" si="81"/>
        <v>-1.377182426447745</v>
      </c>
    </row>
    <row r="65" spans="2:55" ht="15.5" x14ac:dyDescent="0.35">
      <c r="B65" s="4">
        <f>'2008'!G64</f>
        <v>2008</v>
      </c>
      <c r="C65" s="2">
        <v>3</v>
      </c>
      <c r="D65" s="2">
        <f t="shared" ref="D65:D94" si="82">D64+1</f>
        <v>2</v>
      </c>
      <c r="E65" s="2">
        <f t="shared" si="79"/>
        <v>61</v>
      </c>
      <c r="F65" s="35">
        <f>'2008'!R64</f>
        <v>2.5594155114974995</v>
      </c>
      <c r="G65" s="35">
        <f>'2009'!R64</f>
        <v>2.0744736251084999</v>
      </c>
      <c r="H65" s="35">
        <f>'2010'!R64</f>
        <v>1.8781792040159999</v>
      </c>
      <c r="I65" s="35">
        <f>'2011'!R64</f>
        <v>1.8297483718049996</v>
      </c>
      <c r="J65" s="35">
        <f>'2012'!R64</f>
        <v>1.8050614660034998</v>
      </c>
      <c r="K65" s="35">
        <f>'2013'!R64</f>
        <v>1.8599089782960001</v>
      </c>
      <c r="L65" s="35">
        <f>'2014'!R64</f>
        <v>2.0927512178550001</v>
      </c>
      <c r="M65" s="35">
        <f>'2015'!R64</f>
        <v>2.2630621364820001</v>
      </c>
      <c r="N65" s="35">
        <f>'2016'!R64</f>
        <v>2.0681895515039996</v>
      </c>
      <c r="O65" s="35">
        <f>'2017'!R64</f>
        <v>2.1566233376099997</v>
      </c>
      <c r="P65" s="107">
        <f t="shared" si="4"/>
        <v>2.0587413400177494</v>
      </c>
      <c r="Q65" s="94"/>
      <c r="R65" s="63" t="s">
        <v>62</v>
      </c>
      <c r="S65" s="64">
        <f t="shared" ref="S65:AB65" si="83">SUM(F33:F63)</f>
        <v>42.528897321594741</v>
      </c>
      <c r="T65" s="64">
        <f t="shared" si="83"/>
        <v>49.23521573345549</v>
      </c>
      <c r="U65" s="64">
        <f t="shared" si="83"/>
        <v>49.314734189658736</v>
      </c>
      <c r="V65" s="64">
        <f t="shared" si="83"/>
        <v>42.11549294603401</v>
      </c>
      <c r="W65" s="64">
        <f t="shared" si="83"/>
        <v>41.378009391224992</v>
      </c>
      <c r="X65" s="64">
        <f t="shared" si="83"/>
        <v>49.041847249721243</v>
      </c>
      <c r="Y65" s="64">
        <f t="shared" si="83"/>
        <v>44.210235716719488</v>
      </c>
      <c r="Z65" s="64">
        <f t="shared" si="83"/>
        <v>47.403378809637736</v>
      </c>
      <c r="AA65" s="64">
        <f t="shared" si="83"/>
        <v>50.364518276180235</v>
      </c>
      <c r="AB65" s="64">
        <f t="shared" si="83"/>
        <v>33.166241569764743</v>
      </c>
      <c r="AC65" s="94"/>
      <c r="AD65" s="36"/>
      <c r="AE65" s="36"/>
      <c r="AF65" s="36"/>
      <c r="AG65" s="96">
        <f>'2008'!S64</f>
        <v>3.7211076737317592</v>
      </c>
      <c r="AH65" s="96">
        <f>'2009'!S64</f>
        <v>1.9862973637680721</v>
      </c>
      <c r="AI65" s="96">
        <f>'2010'!S64</f>
        <v>2.7342607508055639</v>
      </c>
      <c r="AJ65" s="96">
        <f>'2011'!S64</f>
        <v>2.6487652802878601</v>
      </c>
      <c r="AK65" s="96">
        <f>'2012'!S64</f>
        <v>0.71719800387283228</v>
      </c>
      <c r="AL65" s="96">
        <f>'2013'!S64</f>
        <v>2.4309525140661652</v>
      </c>
      <c r="AM65" s="96">
        <f>'2014'!S64</f>
        <v>2.9143942237019123</v>
      </c>
      <c r="AN65" s="96">
        <f>'2015'!S64</f>
        <v>2.9749605581835126</v>
      </c>
      <c r="AO65" s="96">
        <f>'2016'!S64</f>
        <v>3.9111849876545617</v>
      </c>
      <c r="AP65" s="96">
        <f>'2017'!S64</f>
        <v>2.4197807748492481</v>
      </c>
      <c r="AQ65" s="106">
        <f t="shared" si="8"/>
        <v>2.6458902130921484</v>
      </c>
      <c r="AR65" s="36"/>
      <c r="AS65" s="63" t="s">
        <v>62</v>
      </c>
      <c r="AT65" s="99">
        <f t="shared" ref="AT65:BC65" si="84">SUM(AG33:AG63)</f>
        <v>32.906706884961537</v>
      </c>
      <c r="AU65" s="99">
        <f t="shared" si="84"/>
        <v>56.21466780993655</v>
      </c>
      <c r="AV65" s="99">
        <f t="shared" si="84"/>
        <v>57.447908580618524</v>
      </c>
      <c r="AW65" s="99">
        <f t="shared" si="84"/>
        <v>37.466411986967032</v>
      </c>
      <c r="AX65" s="99">
        <f t="shared" si="84"/>
        <v>27.998444519371379</v>
      </c>
      <c r="AY65" s="99">
        <f t="shared" si="84"/>
        <v>60.527538405780355</v>
      </c>
      <c r="AZ65" s="99">
        <f t="shared" si="84"/>
        <v>58.321628034098261</v>
      </c>
      <c r="BA65" s="99">
        <f t="shared" si="84"/>
        <v>54.147111974127256</v>
      </c>
      <c r="BB65" s="99">
        <f t="shared" si="84"/>
        <v>65.508814691437522</v>
      </c>
      <c r="BC65" s="99">
        <f t="shared" si="84"/>
        <v>-42.692655219880095</v>
      </c>
    </row>
    <row r="66" spans="2:55" x14ac:dyDescent="0.35">
      <c r="B66" s="4">
        <f>'2008'!G65</f>
        <v>2008</v>
      </c>
      <c r="C66" s="2">
        <v>3</v>
      </c>
      <c r="D66" s="2">
        <f t="shared" si="82"/>
        <v>3</v>
      </c>
      <c r="E66" s="2">
        <f t="shared" si="79"/>
        <v>62</v>
      </c>
      <c r="F66" s="35">
        <f>'2008'!R65</f>
        <v>1.6337117966399999</v>
      </c>
      <c r="G66" s="35">
        <f>'2009'!R65</f>
        <v>1.2136144775039999</v>
      </c>
      <c r="H66" s="35">
        <f>'2010'!R65</f>
        <v>1.8509285729924994</v>
      </c>
      <c r="I66" s="35">
        <f>'2011'!R65</f>
        <v>1.7617507172099998</v>
      </c>
      <c r="J66" s="35">
        <f>'2012'!R65</f>
        <v>1.204862450022</v>
      </c>
      <c r="K66" s="35">
        <f>'2013'!R65</f>
        <v>1.7626273933634999</v>
      </c>
      <c r="L66" s="35">
        <f>'2014'!R65</f>
        <v>2.4464311095802498</v>
      </c>
      <c r="M66" s="35">
        <f>'2015'!R65</f>
        <v>1.5432741793260001</v>
      </c>
      <c r="N66" s="35">
        <f>'2016'!R65</f>
        <v>1.9494183502710001</v>
      </c>
      <c r="O66" s="35">
        <f>'2017'!R65</f>
        <v>2.1261127973602503</v>
      </c>
      <c r="P66" s="107">
        <f t="shared" si="4"/>
        <v>1.74927318442695</v>
      </c>
      <c r="Q66" s="94"/>
      <c r="R66" s="109" t="s">
        <v>64</v>
      </c>
      <c r="S66" s="110">
        <f t="shared" ref="S66:AB66" si="85">STDEV(F33:F63)</f>
        <v>0.51438788795725909</v>
      </c>
      <c r="T66" s="110">
        <f t="shared" si="85"/>
        <v>0.51203696466622339</v>
      </c>
      <c r="U66" s="110">
        <f t="shared" si="85"/>
        <v>0.72661880400025758</v>
      </c>
      <c r="V66" s="110">
        <f t="shared" si="85"/>
        <v>0.58531297242544211</v>
      </c>
      <c r="W66" s="110">
        <f t="shared" si="85"/>
        <v>0.49386726885909188</v>
      </c>
      <c r="X66" s="110">
        <f t="shared" si="85"/>
        <v>0.68916164266576829</v>
      </c>
      <c r="Y66" s="110">
        <f t="shared" si="85"/>
        <v>0.57874295132135367</v>
      </c>
      <c r="Z66" s="110">
        <f t="shared" si="85"/>
        <v>0.49784569686524349</v>
      </c>
      <c r="AA66" s="110">
        <f t="shared" si="85"/>
        <v>0.7941526160188227</v>
      </c>
      <c r="AB66" s="110">
        <f t="shared" si="85"/>
        <v>0.57987663310013615</v>
      </c>
      <c r="AC66" s="94"/>
      <c r="AD66" s="36"/>
      <c r="AE66" s="36"/>
      <c r="AF66" s="36"/>
      <c r="AG66" s="96">
        <f>'2008'!S65</f>
        <v>2.6633526261659743</v>
      </c>
      <c r="AH66" s="96">
        <f>'2009'!S65</f>
        <v>0.71615174415806204</v>
      </c>
      <c r="AI66" s="96">
        <f>'2010'!S65</f>
        <v>1.9068610522632576</v>
      </c>
      <c r="AJ66" s="96">
        <f>'2011'!S65</f>
        <v>1.9935256993749997</v>
      </c>
      <c r="AK66" s="96">
        <f>'2012'!S65</f>
        <v>0.70146350872137708</v>
      </c>
      <c r="AL66" s="96">
        <f>'2013'!S65</f>
        <v>2.4081467665435663</v>
      </c>
      <c r="AM66" s="96">
        <f>'2014'!S65</f>
        <v>4.125918032262244</v>
      </c>
      <c r="AN66" s="96">
        <f>'2015'!S65</f>
        <v>2.4285356526233164</v>
      </c>
      <c r="AO66" s="96">
        <f>'2016'!S65</f>
        <v>3.8481748889121103</v>
      </c>
      <c r="AP66" s="96">
        <f>'2017'!S65</f>
        <v>1.7784925017714661</v>
      </c>
      <c r="AQ66" s="106">
        <f t="shared" si="8"/>
        <v>2.2570622472796371</v>
      </c>
      <c r="AR66" s="36"/>
      <c r="AS66" s="109" t="s">
        <v>64</v>
      </c>
      <c r="AT66" s="110">
        <f t="shared" ref="AT66:BC66" si="86">STDEV(AG33:AG63)</f>
        <v>0.96431884777107435</v>
      </c>
      <c r="AU66" s="110">
        <f t="shared" si="86"/>
        <v>0.67001559264376609</v>
      </c>
      <c r="AV66" s="110">
        <f t="shared" si="86"/>
        <v>1.0306965847544853</v>
      </c>
      <c r="AW66" s="110">
        <f t="shared" si="86"/>
        <v>0.95426154265912788</v>
      </c>
      <c r="AX66" s="110">
        <f t="shared" si="86"/>
        <v>0.82993560204439887</v>
      </c>
      <c r="AY66" s="110">
        <f t="shared" si="86"/>
        <v>0.94607959746631876</v>
      </c>
      <c r="AZ66" s="110">
        <f t="shared" si="86"/>
        <v>1.2688700613798418</v>
      </c>
      <c r="BA66" s="110">
        <f t="shared" si="86"/>
        <v>0.68560802330683113</v>
      </c>
      <c r="BB66" s="110">
        <f t="shared" si="86"/>
        <v>1.403038794188582</v>
      </c>
      <c r="BC66" s="110">
        <f t="shared" si="86"/>
        <v>5.2606678687350836</v>
      </c>
    </row>
    <row r="67" spans="2:55" x14ac:dyDescent="0.35">
      <c r="B67" s="4">
        <f>'2008'!G66</f>
        <v>2008</v>
      </c>
      <c r="C67" s="2">
        <v>3</v>
      </c>
      <c r="D67" s="2">
        <f t="shared" si="82"/>
        <v>4</v>
      </c>
      <c r="E67" s="2">
        <f t="shared" si="79"/>
        <v>63</v>
      </c>
      <c r="F67" s="35">
        <f>'2008'!R66</f>
        <v>2.956741351722</v>
      </c>
      <c r="G67" s="35">
        <f>'2009'!R66</f>
        <v>2.445631787205</v>
      </c>
      <c r="H67" s="35">
        <f>'2010'!R66</f>
        <v>2.3946666978779998</v>
      </c>
      <c r="I67" s="35">
        <f>'2011'!R66</f>
        <v>1.6648890527879998</v>
      </c>
      <c r="J67" s="35">
        <f>'2012'!R66</f>
        <v>2.1433626899100005</v>
      </c>
      <c r="K67" s="35">
        <f>'2013'!R66</f>
        <v>2.6069598448529998</v>
      </c>
      <c r="L67" s="35">
        <f>'2014'!R66</f>
        <v>2.3677549500735</v>
      </c>
      <c r="M67" s="35">
        <f>'2015'!R66</f>
        <v>2.8798001269560003</v>
      </c>
      <c r="N67" s="35">
        <f>'2016'!R66</f>
        <v>2.7088605554009999</v>
      </c>
      <c r="O67" s="35">
        <f>'2017'!R66</f>
        <v>2.1203775672299998</v>
      </c>
      <c r="P67" s="107">
        <f t="shared" si="4"/>
        <v>2.42890446240165</v>
      </c>
      <c r="Q67" s="94"/>
      <c r="R67" s="109" t="s">
        <v>57</v>
      </c>
      <c r="S67" s="110">
        <f t="shared" ref="S67:AB67" si="87">(STDEV(F33:F63))/SQRT(28)</f>
        <v>9.7210173497047428E-2</v>
      </c>
      <c r="T67" s="110">
        <f t="shared" si="87"/>
        <v>9.6765890755656711E-2</v>
      </c>
      <c r="U67" s="110">
        <f t="shared" si="87"/>
        <v>0.13731804666627614</v>
      </c>
      <c r="V67" s="110">
        <f t="shared" si="87"/>
        <v>0.11061375458412329</v>
      </c>
      <c r="W67" s="110">
        <f t="shared" si="87"/>
        <v>9.3332141005416494E-2</v>
      </c>
      <c r="X67" s="110">
        <f t="shared" si="87"/>
        <v>0.13023930854417023</v>
      </c>
      <c r="Y67" s="110">
        <f t="shared" si="87"/>
        <v>0.10937213730199014</v>
      </c>
      <c r="Z67" s="110">
        <f t="shared" si="87"/>
        <v>9.4083993227791624E-2</v>
      </c>
      <c r="AA67" s="110">
        <f t="shared" si="87"/>
        <v>0.15008073750122675</v>
      </c>
      <c r="AB67" s="110">
        <f t="shared" si="87"/>
        <v>0.10958638302002897</v>
      </c>
      <c r="AC67" s="94"/>
      <c r="AD67" s="36"/>
      <c r="AE67" s="36"/>
      <c r="AF67" s="36"/>
      <c r="AG67" s="96">
        <f>'2008'!S66</f>
        <v>3.0625133939196769</v>
      </c>
      <c r="AH67" s="96">
        <f>'2009'!S66</f>
        <v>1.9924447517080535</v>
      </c>
      <c r="AI67" s="96">
        <f>'2010'!S66</f>
        <v>3.0219248840944886</v>
      </c>
      <c r="AJ67" s="96">
        <f>'2011'!S66</f>
        <v>1.8088973335201601</v>
      </c>
      <c r="AK67" s="96">
        <f>'2012'!S66</f>
        <v>0.95306586742514987</v>
      </c>
      <c r="AL67" s="96">
        <f>'2013'!S66</f>
        <v>3.8030300330264906</v>
      </c>
      <c r="AM67" s="96">
        <f>'2014'!S66</f>
        <v>2.7897537041967841</v>
      </c>
      <c r="AN67" s="96">
        <f>'2015'!S66</f>
        <v>3.5954088839104079</v>
      </c>
      <c r="AO67" s="96">
        <f>'2016'!S66</f>
        <v>4.5253785253918943</v>
      </c>
      <c r="AP67" s="96">
        <f>'2017'!S66</f>
        <v>2.0798156154929774</v>
      </c>
      <c r="AQ67" s="106">
        <f t="shared" si="8"/>
        <v>2.7632232992686085</v>
      </c>
      <c r="AR67" s="36"/>
      <c r="AS67" s="109" t="s">
        <v>57</v>
      </c>
      <c r="AT67" s="110">
        <f t="shared" ref="AT67:BC67" si="88">(STDEV(AG33:AG63))/SQRT(28)</f>
        <v>0.18223913255532967</v>
      </c>
      <c r="AU67" s="110">
        <f t="shared" si="88"/>
        <v>0.12662104519078304</v>
      </c>
      <c r="AV67" s="110">
        <f t="shared" si="88"/>
        <v>0.19478334574456968</v>
      </c>
      <c r="AW67" s="110">
        <f t="shared" si="88"/>
        <v>0.18033848054206472</v>
      </c>
      <c r="AX67" s="110">
        <f t="shared" si="88"/>
        <v>0.15684308622915347</v>
      </c>
      <c r="AY67" s="110">
        <f t="shared" si="88"/>
        <v>0.1787922382405695</v>
      </c>
      <c r="AZ67" s="110">
        <f t="shared" si="88"/>
        <v>0.23979390203330886</v>
      </c>
      <c r="BA67" s="110">
        <f t="shared" si="88"/>
        <v>0.12956773761003221</v>
      </c>
      <c r="BB67" s="110">
        <f t="shared" si="88"/>
        <v>0.2651494092284945</v>
      </c>
      <c r="BC67" s="110">
        <f t="shared" si="88"/>
        <v>0.99417277934151516</v>
      </c>
    </row>
    <row r="68" spans="2:55" x14ac:dyDescent="0.35">
      <c r="B68" s="4">
        <f>'2008'!G67</f>
        <v>2008</v>
      </c>
      <c r="C68" s="2">
        <v>3</v>
      </c>
      <c r="D68" s="2">
        <f t="shared" si="82"/>
        <v>5</v>
      </c>
      <c r="E68" s="2">
        <f t="shared" si="79"/>
        <v>64</v>
      </c>
      <c r="F68" s="35">
        <f>'2008'!R67</f>
        <v>2.7258366401324996</v>
      </c>
      <c r="G68" s="35">
        <f>'2009'!R67</f>
        <v>2.5761828638114999</v>
      </c>
      <c r="H68" s="35">
        <f>'2010'!R67</f>
        <v>1.8438930626849996</v>
      </c>
      <c r="I68" s="35">
        <f>'2011'!R67</f>
        <v>1.9820800622587502</v>
      </c>
      <c r="J68" s="35">
        <f>'2012'!R67</f>
        <v>2.1058424239455</v>
      </c>
      <c r="K68" s="35">
        <f>'2013'!R67</f>
        <v>1.9728896966999996</v>
      </c>
      <c r="L68" s="35">
        <f>'2014'!R67</f>
        <v>2.7566860636012502</v>
      </c>
      <c r="M68" s="35">
        <f>'2015'!R67</f>
        <v>2.4692873092965004</v>
      </c>
      <c r="N68" s="35">
        <f>'2016'!R67</f>
        <v>2.4623181022275</v>
      </c>
      <c r="O68" s="35">
        <f>'2017'!R67</f>
        <v>2.5926518515522492</v>
      </c>
      <c r="P68" s="107">
        <f t="shared" si="4"/>
        <v>2.3487668076210744</v>
      </c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36"/>
      <c r="AE68" s="36"/>
      <c r="AF68" s="36"/>
      <c r="AG68" s="96">
        <f>'2008'!S67</f>
        <v>3.8308128054044244</v>
      </c>
      <c r="AH68" s="96">
        <f>'2009'!S67</f>
        <v>2.4646360390360629</v>
      </c>
      <c r="AI68" s="96">
        <f>'2010'!S67</f>
        <v>2.1130794586468218</v>
      </c>
      <c r="AJ68" s="96">
        <f>'2011'!S67</f>
        <v>2.3744934989515958</v>
      </c>
      <c r="AK68" s="96">
        <f>'2012'!S67</f>
        <v>0.65847941130494581</v>
      </c>
      <c r="AL68" s="96">
        <f>'2013'!S67</f>
        <v>1.9063079146504891</v>
      </c>
      <c r="AM68" s="96">
        <f>'2014'!S67</f>
        <v>4.1558149615748459</v>
      </c>
      <c r="AN68" s="96">
        <f>'2015'!S67</f>
        <v>2.8488805132508417</v>
      </c>
      <c r="AO68" s="96">
        <f>'2016'!S67</f>
        <v>3.0696114340874034</v>
      </c>
      <c r="AP68" s="96">
        <f>'2017'!S67</f>
        <v>3.9431429495307895</v>
      </c>
      <c r="AQ68" s="106">
        <f t="shared" si="8"/>
        <v>2.7365258986438219</v>
      </c>
      <c r="AR68" s="36"/>
      <c r="AS68" s="38"/>
    </row>
    <row r="69" spans="2:55" x14ac:dyDescent="0.35">
      <c r="B69" s="4">
        <f>'2008'!G68</f>
        <v>2008</v>
      </c>
      <c r="C69" s="2">
        <v>3</v>
      </c>
      <c r="D69" s="2">
        <f t="shared" si="82"/>
        <v>6</v>
      </c>
      <c r="E69" s="2">
        <f t="shared" ref="E69:E81" si="89">E68+1</f>
        <v>65</v>
      </c>
      <c r="F69" s="35">
        <f>'2008'!R68</f>
        <v>2.6078635334369999</v>
      </c>
      <c r="G69" s="35">
        <f>'2009'!R68</f>
        <v>2.5565276371095003</v>
      </c>
      <c r="H69" s="35">
        <f>'2010'!R68</f>
        <v>2.9789038231094995</v>
      </c>
      <c r="I69" s="35">
        <f>'2011'!R68</f>
        <v>1.9492047065024998</v>
      </c>
      <c r="J69" s="35">
        <f>'2012'!R68</f>
        <v>1.75055406476775</v>
      </c>
      <c r="K69" s="35">
        <f>'2013'!R68</f>
        <v>2.3799983341976243</v>
      </c>
      <c r="L69" s="35">
        <f>'2014'!R68</f>
        <v>2.7163110748679995</v>
      </c>
      <c r="M69" s="35">
        <f>'2015'!R68</f>
        <v>2.4230543066579999</v>
      </c>
      <c r="N69" s="35">
        <f>'2016'!R68</f>
        <v>3.0570219303588746</v>
      </c>
      <c r="O69" s="35">
        <f>'2017'!R68</f>
        <v>2.3055109431749998</v>
      </c>
      <c r="P69" s="107">
        <f t="shared" si="4"/>
        <v>2.4724950354183748</v>
      </c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36"/>
      <c r="AE69" s="36"/>
      <c r="AF69" s="36"/>
      <c r="AG69" s="96">
        <f>'2008'!S68</f>
        <v>5.4140977523879892</v>
      </c>
      <c r="AH69" s="96">
        <f>'2009'!S68</f>
        <v>2.0230253053544227</v>
      </c>
      <c r="AI69" s="96">
        <f>'2010'!S68</f>
        <v>4.1541186458571424</v>
      </c>
      <c r="AJ69" s="96">
        <f>'2011'!S68</f>
        <v>3.3133682588521287</v>
      </c>
      <c r="AK69" s="96">
        <f>'2012'!S68</f>
        <v>-0.4834438716402894</v>
      </c>
      <c r="AL69" s="96">
        <f>'2013'!S68</f>
        <v>2.1420551927111586</v>
      </c>
      <c r="AM69" s="96">
        <f>'2014'!S68</f>
        <v>4.0736246445724777</v>
      </c>
      <c r="AN69" s="96">
        <f>'2015'!S68</f>
        <v>3.5132426316296921</v>
      </c>
      <c r="AO69" s="96">
        <f>'2016'!S68</f>
        <v>4.8417576557167701</v>
      </c>
      <c r="AP69" s="96">
        <f>'2017'!S68</f>
        <v>3.9867842120642134</v>
      </c>
      <c r="AQ69" s="106">
        <f t="shared" si="8"/>
        <v>3.2978630427505697</v>
      </c>
      <c r="AR69" s="36"/>
      <c r="AS69" s="38"/>
    </row>
    <row r="70" spans="2:55" x14ac:dyDescent="0.35">
      <c r="B70" s="4">
        <f>'2008'!G69</f>
        <v>2008</v>
      </c>
      <c r="C70" s="2">
        <v>3</v>
      </c>
      <c r="D70" s="2">
        <f t="shared" si="82"/>
        <v>7</v>
      </c>
      <c r="E70" s="2">
        <f t="shared" si="89"/>
        <v>66</v>
      </c>
      <c r="F70" s="35">
        <f>'2008'!R69</f>
        <v>2.8650660739559997</v>
      </c>
      <c r="G70" s="35">
        <f>'2009'!R69</f>
        <v>2.8548701092799997</v>
      </c>
      <c r="H70" s="35">
        <f>'2010'!R69</f>
        <v>2.9479156539749991</v>
      </c>
      <c r="I70" s="35">
        <f>'2011'!R69</f>
        <v>2.3269047881309999</v>
      </c>
      <c r="J70" s="35">
        <f>'2012'!R69</f>
        <v>1.8556655710319996</v>
      </c>
      <c r="K70" s="35">
        <f>'2013'!R69</f>
        <v>2.1718915000312493</v>
      </c>
      <c r="L70" s="35">
        <f>'2014'!R69</f>
        <v>2.957198107365</v>
      </c>
      <c r="M70" s="35">
        <f>'2015'!R69</f>
        <v>2.5591871336760001</v>
      </c>
      <c r="N70" s="35">
        <f>'2016'!R69</f>
        <v>2.5818665247562502</v>
      </c>
      <c r="O70" s="35">
        <f>'2017'!R69</f>
        <v>2.3657584858919996</v>
      </c>
      <c r="P70" s="107">
        <f t="shared" ref="P70:P133" si="90">AVERAGE(F70:O70)</f>
        <v>2.5486323948094496</v>
      </c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36"/>
      <c r="AE70" s="36"/>
      <c r="AF70" s="36"/>
      <c r="AG70" s="96">
        <f>'2008'!S69</f>
        <v>5.5300709695607155</v>
      </c>
      <c r="AH70" s="96">
        <f>'2009'!S69</f>
        <v>4.7326441193091666</v>
      </c>
      <c r="AI70" s="96">
        <f>'2010'!S69</f>
        <v>3.246682514436404</v>
      </c>
      <c r="AJ70" s="96">
        <f>'2011'!S69</f>
        <v>2.1592290531606122</v>
      </c>
      <c r="AK70" s="96">
        <f>'2012'!S69</f>
        <v>0.14202912916613433</v>
      </c>
      <c r="AL70" s="96">
        <f>'2013'!S69</f>
        <v>2.6518232397999135</v>
      </c>
      <c r="AM70" s="96">
        <f>'2014'!S69</f>
        <v>4.5922309612477887</v>
      </c>
      <c r="AN70" s="96">
        <f>'2015'!S69</f>
        <v>4.1172456711800685</v>
      </c>
      <c r="AO70" s="96">
        <f>'2016'!S69</f>
        <v>2.9552598499423213</v>
      </c>
      <c r="AP70" s="96">
        <f>'2017'!S69</f>
        <v>4.0097391736352792</v>
      </c>
      <c r="AQ70" s="106">
        <f t="shared" ref="AQ70:AQ133" si="91">AVERAGE(AG70:AP70)</f>
        <v>3.4136954681438412</v>
      </c>
      <c r="AR70" s="36"/>
      <c r="AS70" s="38"/>
    </row>
    <row r="71" spans="2:55" x14ac:dyDescent="0.35">
      <c r="B71" s="4">
        <f>'2008'!G70</f>
        <v>2008</v>
      </c>
      <c r="C71" s="2">
        <v>3</v>
      </c>
      <c r="D71" s="2">
        <f t="shared" si="82"/>
        <v>8</v>
      </c>
      <c r="E71" s="2">
        <f t="shared" si="89"/>
        <v>67</v>
      </c>
      <c r="F71" s="35">
        <f>'2008'!R70</f>
        <v>2.7766912240619996</v>
      </c>
      <c r="G71" s="35">
        <f>'2009'!R70</f>
        <v>3.0222489513599995</v>
      </c>
      <c r="H71" s="35">
        <f>'2010'!R70</f>
        <v>0.4538272499662499</v>
      </c>
      <c r="I71" s="35">
        <f>'2011'!R70</f>
        <v>2.5366127227233748</v>
      </c>
      <c r="J71" s="35">
        <f>'2012'!R70</f>
        <v>1.9077946505459999</v>
      </c>
      <c r="K71" s="35">
        <f>'2013'!R70</f>
        <v>0.31337488974375</v>
      </c>
      <c r="L71" s="35">
        <f>'2014'!R70</f>
        <v>2.7745529446203752</v>
      </c>
      <c r="M71" s="35">
        <f>'2015'!R70</f>
        <v>2.5169667048044992</v>
      </c>
      <c r="N71" s="35">
        <f>'2016'!R70</f>
        <v>0.40096883482875001</v>
      </c>
      <c r="O71" s="35">
        <f>'2017'!R70</f>
        <v>2.5026212624523749</v>
      </c>
      <c r="P71" s="107">
        <f t="shared" si="90"/>
        <v>1.9205659435107372</v>
      </c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36"/>
      <c r="AE71" s="36"/>
      <c r="AF71" s="36"/>
      <c r="AG71" s="96">
        <f>'2008'!S70</f>
        <v>5.101447441528026</v>
      </c>
      <c r="AH71" s="96">
        <f>'2009'!S70</f>
        <v>5.2306160317860568</v>
      </c>
      <c r="AI71" s="96">
        <f>'2010'!S70</f>
        <v>0.88362718424907372</v>
      </c>
      <c r="AJ71" s="96">
        <f>'2011'!S70</f>
        <v>2.7595381731437953</v>
      </c>
      <c r="AK71" s="96">
        <f>'2012'!S70</f>
        <v>0.88938914268897906</v>
      </c>
      <c r="AL71" s="96">
        <f>'2013'!S70</f>
        <v>0.38244436563549944</v>
      </c>
      <c r="AM71" s="96">
        <f>'2014'!S70</f>
        <v>4.8053203554850592</v>
      </c>
      <c r="AN71" s="96">
        <f>'2015'!S70</f>
        <v>4.2455735042990685</v>
      </c>
      <c r="AO71" s="96">
        <f>'2016'!S70</f>
        <v>0.85383896592461428</v>
      </c>
      <c r="AP71" s="96">
        <f>'2017'!S70</f>
        <v>4.1732502707261121</v>
      </c>
      <c r="AQ71" s="106">
        <f t="shared" si="91"/>
        <v>2.9325045435466279</v>
      </c>
      <c r="AR71" s="36"/>
      <c r="AS71" s="38"/>
    </row>
    <row r="72" spans="2:55" x14ac:dyDescent="0.35">
      <c r="B72" s="4">
        <f>'2008'!G71</f>
        <v>2008</v>
      </c>
      <c r="C72" s="2">
        <v>3</v>
      </c>
      <c r="D72" s="2">
        <f t="shared" si="82"/>
        <v>9</v>
      </c>
      <c r="E72" s="2">
        <f t="shared" si="89"/>
        <v>68</v>
      </c>
      <c r="F72" s="35">
        <f>'2008'!R71</f>
        <v>2.6557393829849998</v>
      </c>
      <c r="G72" s="35">
        <f>'2009'!R71</f>
        <v>2.9258145744749995</v>
      </c>
      <c r="H72" s="35">
        <f>'2010'!R71</f>
        <v>2.4352442798399996</v>
      </c>
      <c r="I72" s="35">
        <f>'2011'!R71</f>
        <v>2.5008918529814999</v>
      </c>
      <c r="J72" s="35">
        <f>'2012'!R71</f>
        <v>2.0210626829835001</v>
      </c>
      <c r="K72" s="35">
        <f>'2013'!R71</f>
        <v>1.9710258389954995</v>
      </c>
      <c r="L72" s="35">
        <f>'2014'!R71</f>
        <v>2.8713943497194996</v>
      </c>
      <c r="M72" s="35">
        <f>'2015'!R71</f>
        <v>2.4801905085164999</v>
      </c>
      <c r="N72" s="35">
        <f>'2016'!R71</f>
        <v>2.0395170843659995</v>
      </c>
      <c r="O72" s="35">
        <f>'2017'!R71</f>
        <v>2.3830046949284993</v>
      </c>
      <c r="P72" s="107">
        <f t="shared" si="90"/>
        <v>2.4283885249790993</v>
      </c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36"/>
      <c r="AE72" s="36"/>
      <c r="AF72" s="36"/>
      <c r="AG72" s="96">
        <f>'2008'!S71</f>
        <v>4.8759186970726178</v>
      </c>
      <c r="AH72" s="96">
        <f>'2009'!S71</f>
        <v>4.3657754155199102</v>
      </c>
      <c r="AI72" s="96">
        <f>'2010'!S71</f>
        <v>3.6747919283647525</v>
      </c>
      <c r="AJ72" s="96">
        <f>'2011'!S71</f>
        <v>3.272623906582905</v>
      </c>
      <c r="AK72" s="96">
        <f>'2012'!S71</f>
        <v>2.0791165941799523</v>
      </c>
      <c r="AL72" s="96">
        <f>'2013'!S71</f>
        <v>3.18578132217753</v>
      </c>
      <c r="AM72" s="96">
        <f>'2014'!S71</f>
        <v>4.7655498481606031</v>
      </c>
      <c r="AN72" s="96">
        <f>'2015'!S71</f>
        <v>4.5194739732445051</v>
      </c>
      <c r="AO72" s="96">
        <f>'2016'!S71</f>
        <v>3.5648763703320947</v>
      </c>
      <c r="AP72" s="96">
        <f>'2017'!S71</f>
        <v>4.1759739521295476</v>
      </c>
      <c r="AQ72" s="106">
        <f t="shared" si="91"/>
        <v>3.8479882007764417</v>
      </c>
      <c r="AR72" s="36"/>
      <c r="AS72" s="38"/>
    </row>
    <row r="73" spans="2:55" x14ac:dyDescent="0.35">
      <c r="B73" s="4">
        <f>'2008'!G72</f>
        <v>2008</v>
      </c>
      <c r="C73" s="2">
        <v>3</v>
      </c>
      <c r="D73" s="2">
        <f t="shared" si="82"/>
        <v>10</v>
      </c>
      <c r="E73" s="2">
        <f t="shared" si="89"/>
        <v>69</v>
      </c>
      <c r="F73" s="35">
        <f>'2008'!R72</f>
        <v>1.2630324912659998</v>
      </c>
      <c r="G73" s="35">
        <f>'2009'!R72</f>
        <v>1.0860470466299996</v>
      </c>
      <c r="H73" s="35">
        <f>'2010'!R72</f>
        <v>2.4663994349084994</v>
      </c>
      <c r="I73" s="35">
        <f>'2011'!R72</f>
        <v>1.1138723057205</v>
      </c>
      <c r="J73" s="35">
        <f>'2012'!R72</f>
        <v>0.85274805142799992</v>
      </c>
      <c r="K73" s="35">
        <f>'2013'!R72</f>
        <v>1.871690695426125</v>
      </c>
      <c r="L73" s="35">
        <f>'2014'!R72</f>
        <v>1.4844190046174996</v>
      </c>
      <c r="M73" s="35">
        <f>'2015'!R72</f>
        <v>1.1242598130854997</v>
      </c>
      <c r="N73" s="35">
        <f>'2016'!R72</f>
        <v>2.0431711295099997</v>
      </c>
      <c r="O73" s="35">
        <f>'2017'!R72</f>
        <v>1.4062916885849996</v>
      </c>
      <c r="P73" s="107">
        <f t="shared" si="90"/>
        <v>1.4711931661177124</v>
      </c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36"/>
      <c r="AE73" s="36"/>
      <c r="AF73" s="36"/>
      <c r="AG73" s="96">
        <f>'2008'!S72</f>
        <v>2.4045478405649381</v>
      </c>
      <c r="AH73" s="96">
        <f>'2009'!S72</f>
        <v>1.7163421233802871</v>
      </c>
      <c r="AI73" s="96">
        <f>'2010'!S72</f>
        <v>3.8653931008889604</v>
      </c>
      <c r="AJ73" s="96">
        <f>'2011'!S72</f>
        <v>1.2268480630473741</v>
      </c>
      <c r="AK73" s="96">
        <f>'2012'!S72</f>
        <v>0.89556026438203118</v>
      </c>
      <c r="AL73" s="96">
        <f>'2013'!S72</f>
        <v>3.1179957775417262</v>
      </c>
      <c r="AM73" s="96">
        <f>'2014'!S72</f>
        <v>1.8549899902017211</v>
      </c>
      <c r="AN73" s="96">
        <f>'2015'!S72</f>
        <v>2.2039450387831767</v>
      </c>
      <c r="AO73" s="96">
        <f>'2016'!S72</f>
        <v>3.7355478248006317</v>
      </c>
      <c r="AP73" s="96">
        <f>'2017'!S72</f>
        <v>2.6025750227231681</v>
      </c>
      <c r="AQ73" s="106">
        <f t="shared" si="91"/>
        <v>2.3623745046314015</v>
      </c>
      <c r="AR73" s="36"/>
      <c r="AS73" s="38"/>
    </row>
    <row r="74" spans="2:55" x14ac:dyDescent="0.35">
      <c r="B74" s="4">
        <f>'2008'!G73</f>
        <v>2008</v>
      </c>
      <c r="C74" s="2">
        <v>3</v>
      </c>
      <c r="D74" s="2">
        <f t="shared" si="82"/>
        <v>11</v>
      </c>
      <c r="E74" s="2">
        <f t="shared" si="89"/>
        <v>70</v>
      </c>
      <c r="F74" s="35">
        <f>'2008'!R73</f>
        <v>3.7137769948619992</v>
      </c>
      <c r="G74" s="35">
        <f>'2009'!R73</f>
        <v>3.2576991182999993</v>
      </c>
      <c r="H74" s="35">
        <f>'2010'!R73</f>
        <v>3.3802275030479998</v>
      </c>
      <c r="I74" s="35">
        <f>'2011'!R73</f>
        <v>0.92690454017699986</v>
      </c>
      <c r="J74" s="35">
        <f>'2012'!R73</f>
        <v>2.3998383504809992</v>
      </c>
      <c r="K74" s="35">
        <f>'2013'!R73</f>
        <v>2.7972452279969997</v>
      </c>
      <c r="L74" s="35">
        <f>'2014'!R73</f>
        <v>1.1483426227139999</v>
      </c>
      <c r="M74" s="35">
        <f>'2015'!R73</f>
        <v>2.910211212348</v>
      </c>
      <c r="N74" s="35">
        <f>'2016'!R73</f>
        <v>3.1395467472930005</v>
      </c>
      <c r="O74" s="35">
        <f>'2017'!R73</f>
        <v>1.2639607366049999</v>
      </c>
      <c r="P74" s="107">
        <f t="shared" si="90"/>
        <v>2.4937753053825</v>
      </c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36"/>
      <c r="AE74" s="36"/>
      <c r="AF74" s="36"/>
      <c r="AG74" s="96">
        <f>'2008'!S73</f>
        <v>6.1821135306432264</v>
      </c>
      <c r="AH74" s="96">
        <f>'2009'!S73</f>
        <v>4.1948577674447929</v>
      </c>
      <c r="AI74" s="96">
        <f>'2010'!S73</f>
        <v>5.0029031430732749</v>
      </c>
      <c r="AJ74" s="96">
        <f>'2011'!S73</f>
        <v>0.92270952076072621</v>
      </c>
      <c r="AK74" s="96">
        <f>'2012'!S73</f>
        <v>2.2455944640530956</v>
      </c>
      <c r="AL74" s="96">
        <f>'2013'!S73</f>
        <v>4.7640058108761609</v>
      </c>
      <c r="AM74" s="96">
        <f>'2014'!S73</f>
        <v>1.9387993747652255</v>
      </c>
      <c r="AN74" s="96">
        <f>'2015'!S73</f>
        <v>5.3135835178854451</v>
      </c>
      <c r="AO74" s="96">
        <f>'2016'!S73</f>
        <v>5.0923047959517493</v>
      </c>
      <c r="AP74" s="96">
        <f>'2017'!S73</f>
        <v>1.6720889584626515</v>
      </c>
      <c r="AQ74" s="106">
        <f t="shared" si="91"/>
        <v>3.7328960883916347</v>
      </c>
      <c r="AR74" s="36"/>
      <c r="AS74" s="38"/>
    </row>
    <row r="75" spans="2:55" x14ac:dyDescent="0.35">
      <c r="B75" s="4">
        <f>'2008'!G74</f>
        <v>2008</v>
      </c>
      <c r="C75" s="2">
        <v>3</v>
      </c>
      <c r="D75" s="2">
        <f t="shared" si="82"/>
        <v>12</v>
      </c>
      <c r="E75" s="2">
        <f t="shared" si="89"/>
        <v>71</v>
      </c>
      <c r="F75" s="35">
        <f>'2008'!R74</f>
        <v>3.4465896777600009</v>
      </c>
      <c r="G75" s="35">
        <f>'2009'!R74</f>
        <v>3.1159575284399996</v>
      </c>
      <c r="H75" s="35">
        <f>'2010'!R74</f>
        <v>3.1401766280587493</v>
      </c>
      <c r="I75" s="35">
        <f>'2011'!R74</f>
        <v>2.103403938174</v>
      </c>
      <c r="J75" s="35">
        <f>'2012'!R74</f>
        <v>1.8785917574999997</v>
      </c>
      <c r="K75" s="35">
        <f>'2013'!R74</f>
        <v>2.8243798283531243</v>
      </c>
      <c r="L75" s="35">
        <f>'2014'!R74</f>
        <v>2.5996615772669993</v>
      </c>
      <c r="M75" s="35">
        <f>'2015'!R74</f>
        <v>3.0758809042799995</v>
      </c>
      <c r="N75" s="35">
        <f>'2016'!R74</f>
        <v>2.7265272988668747</v>
      </c>
      <c r="O75" s="35">
        <f>'2017'!R74</f>
        <v>2.7043764919379996</v>
      </c>
      <c r="P75" s="107">
        <f t="shared" si="90"/>
        <v>2.7615545630637746</v>
      </c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36"/>
      <c r="AE75" s="36"/>
      <c r="AF75" s="36"/>
      <c r="AG75" s="96">
        <f>'2008'!S74</f>
        <v>4.5593546286794222</v>
      </c>
      <c r="AH75" s="96">
        <f>'2009'!S74</f>
        <v>4.5060683272488466</v>
      </c>
      <c r="AI75" s="96">
        <f>'2010'!S74</f>
        <v>4.4703252857919127</v>
      </c>
      <c r="AJ75" s="96">
        <f>'2011'!S74</f>
        <v>2.3455868373707651</v>
      </c>
      <c r="AK75" s="96">
        <f>'2012'!S74</f>
        <v>0.75008272992410585</v>
      </c>
      <c r="AL75" s="96">
        <f>'2013'!S74</f>
        <v>4.1871105514895772</v>
      </c>
      <c r="AM75" s="96">
        <f>'2014'!S74</f>
        <v>3.0582142526045799</v>
      </c>
      <c r="AN75" s="96">
        <f>'2015'!S74</f>
        <v>4.2855296556283129</v>
      </c>
      <c r="AO75" s="96">
        <f>'2016'!S74</f>
        <v>3.5711551352174458</v>
      </c>
      <c r="AP75" s="96">
        <f>'2017'!S74</f>
        <v>3.9743523343175675</v>
      </c>
      <c r="AQ75" s="106">
        <f t="shared" si="91"/>
        <v>3.5707779738272536</v>
      </c>
      <c r="AR75" s="36"/>
      <c r="AS75" s="38"/>
    </row>
    <row r="76" spans="2:55" x14ac:dyDescent="0.35">
      <c r="B76" s="4">
        <f>'2008'!G75</f>
        <v>2008</v>
      </c>
      <c r="C76" s="2">
        <v>3</v>
      </c>
      <c r="D76" s="2">
        <f t="shared" si="82"/>
        <v>13</v>
      </c>
      <c r="E76" s="2">
        <f t="shared" si="89"/>
        <v>72</v>
      </c>
      <c r="F76" s="35">
        <f>'2008'!R75</f>
        <v>1.7199354747959998</v>
      </c>
      <c r="G76" s="35">
        <f>'2009'!R75</f>
        <v>1.7338959900134998</v>
      </c>
      <c r="H76" s="35">
        <f>'2010'!R75</f>
        <v>3.7397973324599998</v>
      </c>
      <c r="I76" s="35">
        <f>'2011'!R75</f>
        <v>1.8462357771119997</v>
      </c>
      <c r="J76" s="35">
        <f>'2012'!R75</f>
        <v>1.1643069691395</v>
      </c>
      <c r="K76" s="35">
        <f>'2013'!R75</f>
        <v>3.7507005316800006</v>
      </c>
      <c r="L76" s="35">
        <f>'2014'!R75</f>
        <v>2.1349642796999992</v>
      </c>
      <c r="M76" s="35">
        <f>'2015'!R75</f>
        <v>1.6445486926215001</v>
      </c>
      <c r="N76" s="35">
        <f>'2016'!R75</f>
        <v>3.2055405706799998</v>
      </c>
      <c r="O76" s="35">
        <f>'2017'!R75</f>
        <v>2.3789601973799996</v>
      </c>
      <c r="P76" s="107">
        <f t="shared" si="90"/>
        <v>2.3318885815582502</v>
      </c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36"/>
      <c r="AE76" s="36"/>
      <c r="AF76" s="36"/>
      <c r="AG76" s="96">
        <f>'2008'!S75</f>
        <v>3.0415670814285716</v>
      </c>
      <c r="AH76" s="96">
        <f>'2009'!S75</f>
        <v>2.8471345063229134</v>
      </c>
      <c r="AI76" s="96">
        <f>'2010'!S75</f>
        <v>4.8168427986708107</v>
      </c>
      <c r="AJ76" s="96">
        <f>'2011'!S75</f>
        <v>2.302867469485967</v>
      </c>
      <c r="AK76" s="96">
        <f>'2012'!S75</f>
        <v>0.86996145113045487</v>
      </c>
      <c r="AL76" s="96">
        <f>'2013'!S75</f>
        <v>4.8814402316455698</v>
      </c>
      <c r="AM76" s="96">
        <f>'2014'!S75</f>
        <v>2.1775226114609616</v>
      </c>
      <c r="AN76" s="96">
        <f>'2015'!S75</f>
        <v>2.1418580512468974</v>
      </c>
      <c r="AO76" s="96">
        <f>'2016'!S75</f>
        <v>5.524199946951315</v>
      </c>
      <c r="AP76" s="96">
        <f>'2017'!S75</f>
        <v>2.6889461997925648</v>
      </c>
      <c r="AQ76" s="106">
        <f t="shared" si="91"/>
        <v>3.1292340348136025</v>
      </c>
      <c r="AR76" s="36"/>
      <c r="AS76" s="38"/>
    </row>
    <row r="77" spans="2:55" x14ac:dyDescent="0.35">
      <c r="B77" s="4">
        <f>'2008'!G76</f>
        <v>2008</v>
      </c>
      <c r="C77" s="2">
        <v>3</v>
      </c>
      <c r="D77" s="2">
        <f t="shared" si="82"/>
        <v>14</v>
      </c>
      <c r="E77" s="2">
        <f t="shared" si="89"/>
        <v>73</v>
      </c>
      <c r="F77" s="35">
        <f>'2008'!R76</f>
        <v>1.6970829585929996</v>
      </c>
      <c r="G77" s="35">
        <f>'2009'!R76</f>
        <v>1.7990278712999996</v>
      </c>
      <c r="H77" s="35">
        <f>'2010'!R76</f>
        <v>3.3364618403681239</v>
      </c>
      <c r="I77" s="35">
        <f>'2011'!R76</f>
        <v>1.50403371267375</v>
      </c>
      <c r="J77" s="35">
        <f>'2012'!R76</f>
        <v>1.4991898927499996</v>
      </c>
      <c r="K77" s="35">
        <f>'2013'!R76</f>
        <v>3.4408894410056248</v>
      </c>
      <c r="L77" s="35">
        <f>'2014'!R76</f>
        <v>1.6361244978187497</v>
      </c>
      <c r="M77" s="35">
        <f>'2015'!R76</f>
        <v>1.6820910596654999</v>
      </c>
      <c r="N77" s="35">
        <f>'2016'!R76</f>
        <v>2.9970721382962497</v>
      </c>
      <c r="O77" s="35">
        <f>'2017'!R76</f>
        <v>1.6751513207024997</v>
      </c>
      <c r="P77" s="107">
        <f t="shared" si="90"/>
        <v>2.1267124733173501</v>
      </c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36"/>
      <c r="AE77" s="36"/>
      <c r="AF77" s="36"/>
      <c r="AG77" s="96">
        <f>'2008'!S76</f>
        <v>2.4701240989840159</v>
      </c>
      <c r="AH77" s="96">
        <f>'2009'!S76</f>
        <v>2.2502500833433805</v>
      </c>
      <c r="AI77" s="96">
        <f>'2010'!S76</f>
        <v>3.7299978812232482</v>
      </c>
      <c r="AJ77" s="96">
        <f>'2011'!S76</f>
        <v>2.1663060275781065</v>
      </c>
      <c r="AK77" s="96">
        <f>'2012'!S76</f>
        <v>2.3293900236473792</v>
      </c>
      <c r="AL77" s="96">
        <f>'2013'!S76</f>
        <v>6.1268349426256572</v>
      </c>
      <c r="AM77" s="96">
        <f>'2014'!S76</f>
        <v>1.9522283111148087</v>
      </c>
      <c r="AN77" s="96">
        <f>'2015'!S76</f>
        <v>2.7463474922037312</v>
      </c>
      <c r="AO77" s="96">
        <f>'2016'!S76</f>
        <v>5.5442304207680992</v>
      </c>
      <c r="AP77" s="96">
        <f>'2017'!S76</f>
        <v>2.4725390377118521</v>
      </c>
      <c r="AQ77" s="106">
        <f t="shared" si="91"/>
        <v>3.1788248319200276</v>
      </c>
      <c r="AR77" s="36"/>
      <c r="AS77" s="38"/>
    </row>
    <row r="78" spans="2:55" x14ac:dyDescent="0.35">
      <c r="B78" s="4">
        <f>'2008'!G77</f>
        <v>2008</v>
      </c>
      <c r="C78" s="2">
        <v>3</v>
      </c>
      <c r="D78" s="2">
        <f t="shared" si="82"/>
        <v>15</v>
      </c>
      <c r="E78" s="2">
        <f t="shared" si="89"/>
        <v>74</v>
      </c>
      <c r="F78" s="35">
        <f>'2008'!R77</f>
        <v>3.2780321114399995</v>
      </c>
      <c r="G78" s="35">
        <f>'2009'!R77</f>
        <v>2.8895246019359995</v>
      </c>
      <c r="H78" s="35">
        <f>'2010'!R77</f>
        <v>2.5786802857949995</v>
      </c>
      <c r="I78" s="35">
        <f>'2011'!R77</f>
        <v>0.69026091494399999</v>
      </c>
      <c r="J78" s="35">
        <f>'2012'!R77</f>
        <v>3.2112573832439999</v>
      </c>
      <c r="K78" s="35">
        <f>'2013'!R77</f>
        <v>2.3789233622474995</v>
      </c>
      <c r="L78" s="35">
        <f>'2014'!R77</f>
        <v>0.77088565296000011</v>
      </c>
      <c r="M78" s="35">
        <f>'2015'!R77</f>
        <v>3.4844267258639996</v>
      </c>
      <c r="N78" s="35">
        <f>'2016'!R77</f>
        <v>2.0665761727005001</v>
      </c>
      <c r="O78" s="35">
        <f>'2017'!R77</f>
        <v>0.77371459113600005</v>
      </c>
      <c r="P78" s="107">
        <f t="shared" si="90"/>
        <v>2.2122281802266999</v>
      </c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36"/>
      <c r="AE78" s="36"/>
      <c r="AF78" s="36"/>
      <c r="AG78" s="96">
        <f>'2008'!S77</f>
        <v>4.6103676278759966</v>
      </c>
      <c r="AH78" s="96">
        <f>'2009'!S77</f>
        <v>2.5756736512705758</v>
      </c>
      <c r="AI78" s="96">
        <f>'2010'!S77</f>
        <v>4.2386632866243463</v>
      </c>
      <c r="AJ78" s="96">
        <f>'2011'!S77</f>
        <v>1.198955291179137</v>
      </c>
      <c r="AK78" s="96">
        <f>'2012'!S77</f>
        <v>4.8869157706218376</v>
      </c>
      <c r="AL78" s="96">
        <f>'2013'!S77</f>
        <v>4.533154757462297</v>
      </c>
      <c r="AM78" s="96">
        <f>'2014'!S77</f>
        <v>1.459228297425524</v>
      </c>
      <c r="AN78" s="96">
        <f>'2015'!S77</f>
        <v>6.0016325289367973</v>
      </c>
      <c r="AO78" s="96">
        <f>'2016'!S77</f>
        <v>3.3867574826192008</v>
      </c>
      <c r="AP78" s="96">
        <f>'2017'!S77</f>
        <v>1.0485048280582008</v>
      </c>
      <c r="AQ78" s="106">
        <f t="shared" si="91"/>
        <v>3.3939853522073911</v>
      </c>
      <c r="AR78" s="36"/>
      <c r="AS78" s="38"/>
    </row>
    <row r="79" spans="2:55" x14ac:dyDescent="0.35">
      <c r="B79" s="4">
        <f>'2008'!G78</f>
        <v>2008</v>
      </c>
      <c r="C79" s="2">
        <v>3</v>
      </c>
      <c r="D79" s="2">
        <f t="shared" si="82"/>
        <v>16</v>
      </c>
      <c r="E79" s="2">
        <f t="shared" si="89"/>
        <v>75</v>
      </c>
      <c r="F79" s="35">
        <f>'2008'!R78</f>
        <v>3.1303084960619993</v>
      </c>
      <c r="G79" s="35">
        <f>'2009'!R78</f>
        <v>2.8964348727929994</v>
      </c>
      <c r="H79" s="35">
        <f>'2010'!R78</f>
        <v>3.3226640136524996</v>
      </c>
      <c r="I79" s="35">
        <f>'2011'!R78</f>
        <v>2.4903864731924998</v>
      </c>
      <c r="J79" s="35">
        <f>'2012'!R78</f>
        <v>3.1303084960619998</v>
      </c>
      <c r="K79" s="35">
        <f>'2013'!R78</f>
        <v>3.64309897045875</v>
      </c>
      <c r="L79" s="35">
        <f>'2014'!R78</f>
        <v>2.7573969816584989</v>
      </c>
      <c r="M79" s="35">
        <f>'2015'!R78</f>
        <v>3.3102112831919994</v>
      </c>
      <c r="N79" s="35">
        <f>'2016'!R78</f>
        <v>2.9036336855212492</v>
      </c>
      <c r="O79" s="35">
        <f>'2017'!R78</f>
        <v>2.6392961798369994</v>
      </c>
      <c r="P79" s="107">
        <f t="shared" si="90"/>
        <v>3.0223739452429497</v>
      </c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36"/>
      <c r="AE79" s="36"/>
      <c r="AF79" s="36"/>
      <c r="AG79" s="96">
        <f>'2008'!S78</f>
        <v>4.1419837003351381</v>
      </c>
      <c r="AH79" s="96">
        <f>'2009'!S78</f>
        <v>2.994585668199246</v>
      </c>
      <c r="AI79" s="96">
        <f>'2010'!S78</f>
        <v>4.8549394998384141</v>
      </c>
      <c r="AJ79" s="96">
        <f>'2011'!S78</f>
        <v>3.8995258104806014</v>
      </c>
      <c r="AK79" s="96">
        <f>'2012'!S78</f>
        <v>4.4252180904845817</v>
      </c>
      <c r="AL79" s="96">
        <f>'2013'!S78</f>
        <v>5.1754927265784056</v>
      </c>
      <c r="AM79" s="96">
        <f>'2014'!S78</f>
        <v>4.4423177149037434</v>
      </c>
      <c r="AN79" s="96">
        <f>'2015'!S78</f>
        <v>3.8426967769448637</v>
      </c>
      <c r="AO79" s="96">
        <f>'2016'!S78</f>
        <v>2.8556017223625649</v>
      </c>
      <c r="AP79" s="96">
        <f>'2017'!S78</f>
        <v>2.187489426605306</v>
      </c>
      <c r="AQ79" s="106">
        <f t="shared" si="91"/>
        <v>3.8819851136732857</v>
      </c>
      <c r="AR79" s="36"/>
      <c r="AS79" s="38"/>
    </row>
    <row r="80" spans="2:55" x14ac:dyDescent="0.35">
      <c r="B80" s="4">
        <f>'2008'!G79</f>
        <v>2008</v>
      </c>
      <c r="C80" s="2">
        <v>3</v>
      </c>
      <c r="D80" s="2">
        <f t="shared" si="82"/>
        <v>17</v>
      </c>
      <c r="E80" s="2">
        <f t="shared" si="89"/>
        <v>76</v>
      </c>
      <c r="F80" s="35">
        <f>'2008'!R79</f>
        <v>2.9607048119789998</v>
      </c>
      <c r="G80" s="35">
        <f>'2009'!R79</f>
        <v>2.6456097215474994</v>
      </c>
      <c r="H80" s="35">
        <f>'2010'!R79</f>
        <v>2.7669814831350004</v>
      </c>
      <c r="I80" s="35">
        <f>'2011'!R79</f>
        <v>2.6317376106479995</v>
      </c>
      <c r="J80" s="35">
        <f>'2012'!R79</f>
        <v>2.7169520061734995</v>
      </c>
      <c r="K80" s="35">
        <f>'2013'!R79</f>
        <v>3.2481956541149994</v>
      </c>
      <c r="L80" s="35">
        <f>'2014'!R79</f>
        <v>2.8567560680639996</v>
      </c>
      <c r="M80" s="35">
        <f>'2015'!R79</f>
        <v>2.8596365754254993</v>
      </c>
      <c r="N80" s="35">
        <f>'2016'!R79</f>
        <v>2.8925156146950002</v>
      </c>
      <c r="O80" s="35">
        <f>'2017'!R79</f>
        <v>2.4605279147879999</v>
      </c>
      <c r="P80" s="107">
        <f t="shared" si="90"/>
        <v>2.8039617460570492</v>
      </c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36"/>
      <c r="AE80" s="36"/>
      <c r="AF80" s="36"/>
      <c r="AG80" s="96">
        <f>'2008'!S79</f>
        <v>4.3213463692774612</v>
      </c>
      <c r="AH80" s="96">
        <f>'2009'!S79</f>
        <v>3.4146224816322994</v>
      </c>
      <c r="AI80" s="96">
        <f>'2010'!S79</f>
        <v>4.901951224701496</v>
      </c>
      <c r="AJ80" s="96">
        <f>'2011'!S79</f>
        <v>5.7725853699430489</v>
      </c>
      <c r="AK80" s="96">
        <f>'2012'!S79</f>
        <v>2.3594369520116008</v>
      </c>
      <c r="AL80" s="96">
        <f>'2013'!S79</f>
        <v>4.851607770952322</v>
      </c>
      <c r="AM80" s="96">
        <f>'2014'!S79</f>
        <v>2.7258824591435071</v>
      </c>
      <c r="AN80" s="96">
        <f>'2015'!S79</f>
        <v>3.213797368210618</v>
      </c>
      <c r="AO80" s="96">
        <f>'2016'!S79</f>
        <v>3.135395716673286</v>
      </c>
      <c r="AP80" s="96">
        <f>'2017'!S79</f>
        <v>2.7497075938810034</v>
      </c>
      <c r="AQ80" s="106">
        <f t="shared" si="91"/>
        <v>3.7446333306426638</v>
      </c>
      <c r="AR80" s="36"/>
      <c r="AS80" s="38"/>
    </row>
    <row r="81" spans="2:55" x14ac:dyDescent="0.35">
      <c r="B81" s="4">
        <f>'2008'!G80</f>
        <v>2008</v>
      </c>
      <c r="C81" s="2">
        <v>3</v>
      </c>
      <c r="D81" s="2">
        <f t="shared" si="82"/>
        <v>18</v>
      </c>
      <c r="E81" s="2">
        <f t="shared" si="89"/>
        <v>77</v>
      </c>
      <c r="F81" s="35">
        <f>'2008'!R80</f>
        <v>2.6127896184899995</v>
      </c>
      <c r="G81" s="35">
        <f>'2009'!R80</f>
        <v>2.215191198284999</v>
      </c>
      <c r="H81" s="35">
        <f>'2010'!R80</f>
        <v>1.9893734184937502</v>
      </c>
      <c r="I81" s="35">
        <f>'2011'!R80</f>
        <v>2.6183811916034996</v>
      </c>
      <c r="J81" s="35">
        <f>'2012'!R80</f>
        <v>1.9785254719724996</v>
      </c>
      <c r="K81" s="35">
        <f>'2013'!R80</f>
        <v>2.1904048376257497</v>
      </c>
      <c r="L81" s="35">
        <f>'2014'!R80</f>
        <v>2.2683995471812493</v>
      </c>
      <c r="M81" s="35">
        <f>'2015'!R80</f>
        <v>2.4092570938612496</v>
      </c>
      <c r="N81" s="35">
        <f>'2016'!R80</f>
        <v>2.0689483552335002</v>
      </c>
      <c r="O81" s="35">
        <f>'2017'!R80</f>
        <v>2.1863050873784995</v>
      </c>
      <c r="P81" s="107">
        <f t="shared" si="90"/>
        <v>2.2537575820124998</v>
      </c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36"/>
      <c r="AE81" s="36"/>
      <c r="AF81" s="36"/>
      <c r="AG81" s="96">
        <f>'2008'!S80</f>
        <v>4.3561553111180098</v>
      </c>
      <c r="AH81" s="96">
        <f>'2009'!S80</f>
        <v>2.5321020346059893</v>
      </c>
      <c r="AI81" s="96">
        <f>'2010'!S80</f>
        <v>2.6432164791470383</v>
      </c>
      <c r="AJ81" s="96">
        <f>'2011'!S80</f>
        <v>5.0060614015274156</v>
      </c>
      <c r="AK81" s="96">
        <f>'2012'!S80</f>
        <v>1.3845382556705703</v>
      </c>
      <c r="AL81" s="96">
        <f>'2013'!S80</f>
        <v>2.5666294520483861</v>
      </c>
      <c r="AM81" s="96">
        <f>'2014'!S80</f>
        <v>1.8586398760753053</v>
      </c>
      <c r="AN81" s="96">
        <f>'2015'!S80</f>
        <v>3.630332626182601</v>
      </c>
      <c r="AO81" s="96">
        <f>'2016'!S80</f>
        <v>2.7762504022743655</v>
      </c>
      <c r="AP81" s="96">
        <f>'2017'!S80</f>
        <v>1.9519051980798496</v>
      </c>
      <c r="AQ81" s="106">
        <f t="shared" si="91"/>
        <v>2.8705831036729528</v>
      </c>
      <c r="AR81" s="36"/>
      <c r="AS81" s="38"/>
    </row>
    <row r="82" spans="2:55" x14ac:dyDescent="0.35">
      <c r="B82" s="4">
        <f>'2008'!G81</f>
        <v>2008</v>
      </c>
      <c r="C82" s="2">
        <v>3</v>
      </c>
      <c r="D82" s="2">
        <f t="shared" si="82"/>
        <v>19</v>
      </c>
      <c r="E82" s="2">
        <f t="shared" ref="E82:E97" si="92">E81+1</f>
        <v>78</v>
      </c>
      <c r="F82" s="35">
        <f>'2008'!R81</f>
        <v>3.2349350064150002</v>
      </c>
      <c r="G82" s="35">
        <f>'2009'!R81</f>
        <v>2.9756893438799992</v>
      </c>
      <c r="H82" s="35">
        <f>'2010'!R81</f>
        <v>0.59422804100325</v>
      </c>
      <c r="I82" s="35">
        <f>'2011'!R81</f>
        <v>2.6114635537199997</v>
      </c>
      <c r="J82" s="35">
        <f>'2012'!R81</f>
        <v>2.5473704231699998</v>
      </c>
      <c r="K82" s="35">
        <f>'2013'!R81</f>
        <v>0.60983140313025008</v>
      </c>
      <c r="L82" s="35">
        <f>'2014'!R81</f>
        <v>2.3020484407199997</v>
      </c>
      <c r="M82" s="35">
        <f>'2015'!R81</f>
        <v>2.7389867824349996</v>
      </c>
      <c r="N82" s="35">
        <f>'2016'!R81</f>
        <v>0.59552832118050003</v>
      </c>
      <c r="O82" s="35">
        <f>'2017'!R81</f>
        <v>2.0710184896800001</v>
      </c>
      <c r="P82" s="107">
        <f t="shared" si="90"/>
        <v>2.0281099805334</v>
      </c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36"/>
      <c r="AE82" s="36"/>
      <c r="AF82" s="36"/>
      <c r="AG82" s="96">
        <f>'2008'!S81</f>
        <v>5.620894604411399</v>
      </c>
      <c r="AH82" s="96">
        <f>'2009'!S81</f>
        <v>4.1197374730802272</v>
      </c>
      <c r="AI82" s="96">
        <f>'2010'!S81</f>
        <v>0.86633939190756892</v>
      </c>
      <c r="AJ82" s="96">
        <f>'2011'!S81</f>
        <v>4.4324271849805461</v>
      </c>
      <c r="AK82" s="96">
        <f>'2012'!S81</f>
        <v>4.0164342133344872</v>
      </c>
      <c r="AL82" s="96">
        <f>'2013'!S81</f>
        <v>0.93646454054163131</v>
      </c>
      <c r="AM82" s="96">
        <f>'2014'!S81</f>
        <v>3.5671877053458125</v>
      </c>
      <c r="AN82" s="96">
        <f>'2015'!S81</f>
        <v>3.015137715382334</v>
      </c>
      <c r="AO82" s="96">
        <f>'2016'!S81</f>
        <v>0.90833685653920138</v>
      </c>
      <c r="AP82" s="96">
        <f>'2017'!S81</f>
        <v>2.976726305009219</v>
      </c>
      <c r="AQ82" s="106">
        <f t="shared" si="91"/>
        <v>3.0459685990532428</v>
      </c>
      <c r="AR82" s="36"/>
      <c r="AS82" s="38"/>
    </row>
    <row r="83" spans="2:55" x14ac:dyDescent="0.35">
      <c r="B83" s="4">
        <f>'2008'!G82</f>
        <v>2008</v>
      </c>
      <c r="C83" s="2">
        <v>3</v>
      </c>
      <c r="D83" s="2">
        <f t="shared" si="82"/>
        <v>20</v>
      </c>
      <c r="E83" s="2">
        <f t="shared" si="92"/>
        <v>79</v>
      </c>
      <c r="F83" s="35">
        <f>'2008'!R82</f>
        <v>3.2382501683399987</v>
      </c>
      <c r="G83" s="35">
        <f>'2009'!R82</f>
        <v>2.6158837696199995</v>
      </c>
      <c r="H83" s="35">
        <f>'2010'!R82</f>
        <v>2.756328762816</v>
      </c>
      <c r="I83" s="35">
        <f>'2011'!R82</f>
        <v>2.7073822387499997</v>
      </c>
      <c r="J83" s="35">
        <f>'2012'!R82</f>
        <v>2.1685579205399996</v>
      </c>
      <c r="K83" s="35">
        <f>'2013'!R82</f>
        <v>3.1168612170240002</v>
      </c>
      <c r="L83" s="35">
        <f>'2014'!R82</f>
        <v>2.6014812328125001</v>
      </c>
      <c r="M83" s="35">
        <f>'2015'!R82</f>
        <v>2.8444089316499999</v>
      </c>
      <c r="N83" s="35">
        <f>'2016'!R82</f>
        <v>2.9831153065919995</v>
      </c>
      <c r="O83" s="35">
        <f>'2017'!R82</f>
        <v>2.5876680581249998</v>
      </c>
      <c r="P83" s="107">
        <f t="shared" si="90"/>
        <v>2.7619937606269498</v>
      </c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36"/>
      <c r="AE83" s="36"/>
      <c r="AF83" s="36"/>
      <c r="AG83" s="96">
        <f>'2008'!S82</f>
        <v>5.4545933827559541</v>
      </c>
      <c r="AH83" s="96">
        <f>'2009'!S82</f>
        <v>2.7376650341898912</v>
      </c>
      <c r="AI83" s="96">
        <f>'2010'!S82</f>
        <v>3.9450057834190684</v>
      </c>
      <c r="AJ83" s="96">
        <f>'2011'!S82</f>
        <v>4.6841016055525442</v>
      </c>
      <c r="AK83" s="96">
        <f>'2012'!S82</f>
        <v>3.0436813108074552</v>
      </c>
      <c r="AL83" s="96">
        <f>'2013'!S82</f>
        <v>4.7069528801626355</v>
      </c>
      <c r="AM83" s="96">
        <f>'2014'!S82</f>
        <v>4.76841673588451</v>
      </c>
      <c r="AN83" s="96">
        <f>'2015'!S82</f>
        <v>3.6732151887781352</v>
      </c>
      <c r="AO83" s="96">
        <f>'2016'!S82</f>
        <v>4.5890263679264178</v>
      </c>
      <c r="AP83" s="96">
        <f>'2017'!S82</f>
        <v>3.6672529435458596</v>
      </c>
      <c r="AQ83" s="106">
        <f t="shared" si="91"/>
        <v>4.1269911233022469</v>
      </c>
      <c r="AR83" s="36"/>
      <c r="AS83" s="38"/>
    </row>
    <row r="84" spans="2:55" x14ac:dyDescent="0.35">
      <c r="B84" s="4">
        <f>'2008'!G83</f>
        <v>2008</v>
      </c>
      <c r="C84" s="2">
        <v>3</v>
      </c>
      <c r="D84" s="2">
        <f t="shared" si="82"/>
        <v>21</v>
      </c>
      <c r="E84" s="2">
        <f t="shared" si="92"/>
        <v>80</v>
      </c>
      <c r="F84" s="35">
        <f>'2008'!R83</f>
        <v>1.9229412570299997</v>
      </c>
      <c r="G84" s="35">
        <f>'2009'!R83</f>
        <v>1.6996319497619998</v>
      </c>
      <c r="H84" s="35">
        <f>'2010'!R83</f>
        <v>1.5914176975034999</v>
      </c>
      <c r="I84" s="35">
        <f>'2011'!R83</f>
        <v>3.0608006010345004</v>
      </c>
      <c r="J84" s="35">
        <f>'2012'!R83</f>
        <v>1.5476575600934999</v>
      </c>
      <c r="K84" s="35">
        <f>'2013'!R83</f>
        <v>1.6794923410676248</v>
      </c>
      <c r="L84" s="35">
        <f>'2014'!R83</f>
        <v>2.6776562868224993</v>
      </c>
      <c r="M84" s="35">
        <f>'2015'!R83</f>
        <v>1.7058349860749997</v>
      </c>
      <c r="N84" s="35">
        <f>'2016'!R83</f>
        <v>1.6794923410676246</v>
      </c>
      <c r="O84" s="35">
        <f>'2017'!R83</f>
        <v>2.0202154749359997</v>
      </c>
      <c r="P84" s="107">
        <f t="shared" si="90"/>
        <v>1.9585140495392248</v>
      </c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36"/>
      <c r="AE84" s="36"/>
      <c r="AF84" s="36"/>
      <c r="AG84" s="96">
        <f>'2008'!S83</f>
        <v>3.485689090531757</v>
      </c>
      <c r="AH84" s="96">
        <f>'2009'!S83</f>
        <v>2.4689665820115683</v>
      </c>
      <c r="AI84" s="96">
        <f>'2010'!S83</f>
        <v>2.7575750354440323</v>
      </c>
      <c r="AJ84" s="96">
        <f>'2011'!S83</f>
        <v>4.6761194183677164</v>
      </c>
      <c r="AK84" s="96">
        <f>'2012'!S83</f>
        <v>2.9131393397140699</v>
      </c>
      <c r="AL84" s="96">
        <f>'2013'!S83</f>
        <v>3.1377476976627916</v>
      </c>
      <c r="AM84" s="96">
        <f>'2014'!S83</f>
        <v>4.4980425052666613</v>
      </c>
      <c r="AN84" s="96">
        <f>'2015'!S83</f>
        <v>2.2902744451074986</v>
      </c>
      <c r="AO84" s="96">
        <f>'2016'!S83</f>
        <v>2.1972430566715628</v>
      </c>
      <c r="AP84" s="96">
        <f>'2017'!S83</f>
        <v>2.1918841720176077</v>
      </c>
      <c r="AQ84" s="106">
        <f t="shared" si="91"/>
        <v>3.0616681342795271</v>
      </c>
      <c r="AR84" s="36"/>
      <c r="AS84" s="38"/>
    </row>
    <row r="85" spans="2:55" x14ac:dyDescent="0.35">
      <c r="B85" s="4">
        <f>'2008'!G84</f>
        <v>2008</v>
      </c>
      <c r="C85" s="2">
        <v>3</v>
      </c>
      <c r="D85" s="2">
        <f t="shared" si="82"/>
        <v>22</v>
      </c>
      <c r="E85" s="2">
        <f t="shared" si="92"/>
        <v>81</v>
      </c>
      <c r="F85" s="35">
        <f>'2008'!R84</f>
        <v>2.7089293143149997</v>
      </c>
      <c r="G85" s="35">
        <f>'2009'!R84</f>
        <v>2.2267574298899993</v>
      </c>
      <c r="H85" s="35">
        <f>'2010'!R84</f>
        <v>2.7204016163321247</v>
      </c>
      <c r="I85" s="35">
        <f>'2011'!R84</f>
        <v>1.92216403573425</v>
      </c>
      <c r="J85" s="35">
        <f>'2012'!R84</f>
        <v>2.2311408106574997</v>
      </c>
      <c r="K85" s="35">
        <f>'2013'!R84</f>
        <v>2.9992822462462501</v>
      </c>
      <c r="L85" s="35">
        <f>'2014'!R84</f>
        <v>1.9092201701737497</v>
      </c>
      <c r="M85" s="35">
        <f>'2015'!R84</f>
        <v>2.0558055799574997</v>
      </c>
      <c r="N85" s="35">
        <f>'2016'!R84</f>
        <v>2.6046398454243751</v>
      </c>
      <c r="O85" s="35">
        <f>'2017'!R84</f>
        <v>1.4788366402871249</v>
      </c>
      <c r="P85" s="107">
        <f t="shared" si="90"/>
        <v>2.2857177689017876</v>
      </c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36"/>
      <c r="AE85" s="36"/>
      <c r="AF85" s="36"/>
      <c r="AG85" s="96">
        <f>'2008'!S84</f>
        <v>3.6135994228323947</v>
      </c>
      <c r="AH85" s="96">
        <f>'2009'!S84</f>
        <v>3.596090285722215</v>
      </c>
      <c r="AI85" s="96">
        <f>'2010'!S84</f>
        <v>4.8131125686452636</v>
      </c>
      <c r="AJ85" s="96">
        <f>'2011'!S84</f>
        <v>2.4267336721442314</v>
      </c>
      <c r="AK85" s="96">
        <f>'2012'!S84</f>
        <v>4.2114118346679241</v>
      </c>
      <c r="AL85" s="96">
        <f>'2013'!S84</f>
        <v>5.2636878439641528</v>
      </c>
      <c r="AM85" s="96">
        <f>'2014'!S84</f>
        <v>3.8311979243226832</v>
      </c>
      <c r="AN85" s="96">
        <f>'2015'!S84</f>
        <v>2.1918849529599718</v>
      </c>
      <c r="AO85" s="96">
        <f>'2016'!S84</f>
        <v>3.6043660789266019</v>
      </c>
      <c r="AP85" s="96">
        <f>'2017'!S84</f>
        <v>1.3429784177074957</v>
      </c>
      <c r="AQ85" s="106">
        <f t="shared" si="91"/>
        <v>3.4895063001892934</v>
      </c>
      <c r="AR85" s="36"/>
      <c r="AS85" s="38"/>
    </row>
    <row r="86" spans="2:55" x14ac:dyDescent="0.35">
      <c r="B86" s="4">
        <f>'2008'!G85</f>
        <v>2008</v>
      </c>
      <c r="C86" s="2">
        <v>3</v>
      </c>
      <c r="D86" s="2">
        <f t="shared" si="82"/>
        <v>23</v>
      </c>
      <c r="E86" s="2">
        <f t="shared" si="92"/>
        <v>82</v>
      </c>
      <c r="F86" s="35">
        <f>'2008'!R85</f>
        <v>3.5084579663069992</v>
      </c>
      <c r="G86" s="35">
        <f>'2009'!R85</f>
        <v>2.5748346979619998</v>
      </c>
      <c r="H86" s="35">
        <f>'2010'!R85</f>
        <v>2.7924713948249997</v>
      </c>
      <c r="I86" s="35">
        <f>'2011'!R85</f>
        <v>1.8847358576009998</v>
      </c>
      <c r="J86" s="35">
        <f>'2012'!R85</f>
        <v>2.4912999844784993</v>
      </c>
      <c r="K86" s="35">
        <f>'2013'!R85</f>
        <v>2.8365630484275002</v>
      </c>
      <c r="L86" s="35">
        <f>'2014'!R85</f>
        <v>2.0392224033059998</v>
      </c>
      <c r="M86" s="35">
        <f>'2015'!R85</f>
        <v>2.3930238509685</v>
      </c>
      <c r="N86" s="35">
        <f>'2016'!R85</f>
        <v>2.4446372386274997</v>
      </c>
      <c r="O86" s="35">
        <f>'2017'!R85</f>
        <v>1.7199502088489995</v>
      </c>
      <c r="P86" s="107">
        <f t="shared" si="90"/>
        <v>2.4685196651351999</v>
      </c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36"/>
      <c r="AE86" s="36"/>
      <c r="AF86" s="36"/>
      <c r="AG86" s="96">
        <f>'2008'!S85</f>
        <v>6.0400700028346455</v>
      </c>
      <c r="AH86" s="96">
        <f>'2009'!S85</f>
        <v>2.8028685496904493</v>
      </c>
      <c r="AI86" s="96">
        <f>'2010'!S85</f>
        <v>5.4848902458756248</v>
      </c>
      <c r="AJ86" s="96">
        <f>'2011'!S85</f>
        <v>2.4431356713799239</v>
      </c>
      <c r="AK86" s="96">
        <f>'2012'!S85</f>
        <v>4.7337372614866675</v>
      </c>
      <c r="AL86" s="96">
        <f>'2013'!S85</f>
        <v>4.0850209213168984</v>
      </c>
      <c r="AM86" s="96">
        <f>'2014'!S85</f>
        <v>4.0688044476948741</v>
      </c>
      <c r="AN86" s="96">
        <f>'2015'!S85</f>
        <v>3.3447052273302131</v>
      </c>
      <c r="AO86" s="96">
        <f>'2016'!S85</f>
        <v>3.7848772379583142</v>
      </c>
      <c r="AP86" s="96">
        <f>'2017'!S85</f>
        <v>2.5389134971987062</v>
      </c>
      <c r="AQ86" s="106">
        <f t="shared" si="91"/>
        <v>3.9327023062766315</v>
      </c>
      <c r="AR86" s="36"/>
      <c r="AS86" s="38"/>
    </row>
    <row r="87" spans="2:55" x14ac:dyDescent="0.35">
      <c r="B87" s="4">
        <f>'2008'!G86</f>
        <v>2008</v>
      </c>
      <c r="C87" s="2">
        <v>3</v>
      </c>
      <c r="D87" s="2">
        <f t="shared" si="82"/>
        <v>24</v>
      </c>
      <c r="E87" s="2">
        <f t="shared" si="92"/>
        <v>83</v>
      </c>
      <c r="F87" s="35">
        <f>'2008'!R86</f>
        <v>4.0141159312139996</v>
      </c>
      <c r="G87" s="35">
        <f>'2009'!R86</f>
        <v>3.0049806412439994</v>
      </c>
      <c r="H87" s="35">
        <f>'2010'!R86</f>
        <v>3.002593724657999</v>
      </c>
      <c r="I87" s="35">
        <f>'2011'!R86</f>
        <v>2.1871615042091248</v>
      </c>
      <c r="J87" s="35">
        <f>'2012'!R86</f>
        <v>2.7302715900854997</v>
      </c>
      <c r="K87" s="35">
        <f>'2013'!R86</f>
        <v>2.4001624996469992</v>
      </c>
      <c r="L87" s="35">
        <f>'2014'!R86</f>
        <v>2.5013393998413749</v>
      </c>
      <c r="M87" s="35">
        <f>'2015'!R86</f>
        <v>2.9993743340774999</v>
      </c>
      <c r="N87" s="35">
        <f>'2016'!R86</f>
        <v>2.6344413093734991</v>
      </c>
      <c r="O87" s="35">
        <f>'2017'!R86</f>
        <v>2.15091020855925</v>
      </c>
      <c r="P87" s="107">
        <f t="shared" si="90"/>
        <v>2.7625351142909245</v>
      </c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36"/>
      <c r="AE87" s="36"/>
      <c r="AF87" s="36"/>
      <c r="AG87" s="96">
        <f>'2008'!S86</f>
        <v>6.9783678081678895</v>
      </c>
      <c r="AH87" s="96">
        <f>'2009'!S86</f>
        <v>3.0541629970261379</v>
      </c>
      <c r="AI87" s="96">
        <f>'2010'!S86</f>
        <v>6.0210065004313629</v>
      </c>
      <c r="AJ87" s="96">
        <f>'2011'!S86</f>
        <v>3.4672806009408506</v>
      </c>
      <c r="AK87" s="96">
        <f>'2012'!S86</f>
        <v>4.6121556720033228</v>
      </c>
      <c r="AL87" s="96">
        <f>'2013'!S86</f>
        <v>3.1486189971099852</v>
      </c>
      <c r="AM87" s="96">
        <f>'2014'!S86</f>
        <v>4.955478363089286</v>
      </c>
      <c r="AN87" s="96">
        <f>'2015'!S86</f>
        <v>2.428974129705944</v>
      </c>
      <c r="AO87" s="96">
        <f>'2016'!S86</f>
        <v>4.7407041728600197</v>
      </c>
      <c r="AP87" s="96">
        <f>'2017'!S86</f>
        <v>3.6420261223953285</v>
      </c>
      <c r="AQ87" s="106">
        <f t="shared" si="91"/>
        <v>4.3048775363730121</v>
      </c>
      <c r="AR87" s="36"/>
      <c r="AS87" s="38"/>
    </row>
    <row r="88" spans="2:55" x14ac:dyDescent="0.35">
      <c r="B88" s="4">
        <f>'2008'!G87</f>
        <v>2008</v>
      </c>
      <c r="C88" s="2">
        <v>3</v>
      </c>
      <c r="D88" s="2">
        <f t="shared" si="82"/>
        <v>25</v>
      </c>
      <c r="E88" s="2">
        <f t="shared" si="92"/>
        <v>84</v>
      </c>
      <c r="F88" s="35">
        <f>'2008'!R87</f>
        <v>4.0926042315449997</v>
      </c>
      <c r="G88" s="35">
        <f>'2009'!R87</f>
        <v>2.7695157402509998</v>
      </c>
      <c r="H88" s="35">
        <f>'2010'!R87</f>
        <v>2.9470021426890001</v>
      </c>
      <c r="I88" s="35">
        <f>'2011'!R87</f>
        <v>2.5293875114834989</v>
      </c>
      <c r="J88" s="35">
        <f>'2012'!R87</f>
        <v>2.7526968187514997</v>
      </c>
      <c r="K88" s="35">
        <f>'2013'!R87</f>
        <v>2.2936794986159996</v>
      </c>
      <c r="L88" s="35">
        <f>'2014'!R87</f>
        <v>2.976035594125499</v>
      </c>
      <c r="M88" s="35">
        <f>'2015'!R87</f>
        <v>2.8872481907474996</v>
      </c>
      <c r="N88" s="35">
        <f>'2016'!R87</f>
        <v>2.9188011652469998</v>
      </c>
      <c r="O88" s="35">
        <f>'2017'!R87</f>
        <v>2.5827910865819996</v>
      </c>
      <c r="P88" s="107">
        <f t="shared" si="90"/>
        <v>2.8749761980037993</v>
      </c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36"/>
      <c r="AE88" s="36"/>
      <c r="AF88" s="36"/>
      <c r="AG88" s="96">
        <f>'2008'!S87</f>
        <v>8.3812972711126239</v>
      </c>
      <c r="AH88" s="96">
        <f>'2009'!S87</f>
        <v>3.7715342076294553</v>
      </c>
      <c r="AI88" s="96">
        <f>'2010'!S87</f>
        <v>5.4604534386470389</v>
      </c>
      <c r="AJ88" s="96">
        <f>'2011'!S87</f>
        <v>3.8834516673652786</v>
      </c>
      <c r="AK88" s="96">
        <f>'2012'!S87</f>
        <v>4.8444890511549819</v>
      </c>
      <c r="AL88" s="96">
        <f>'2013'!S87</f>
        <v>3.4893317964610437</v>
      </c>
      <c r="AM88" s="96">
        <f>'2014'!S87</f>
        <v>5.7375833882500258</v>
      </c>
      <c r="AN88" s="96">
        <f>'2015'!S87</f>
        <v>2.6751488252627529</v>
      </c>
      <c r="AO88" s="96">
        <f>'2016'!S87</f>
        <v>4.6792400692685376</v>
      </c>
      <c r="AP88" s="96">
        <f>'2017'!S87</f>
        <v>4.4614761111155126</v>
      </c>
      <c r="AQ88" s="106">
        <f t="shared" si="91"/>
        <v>4.7384005826267259</v>
      </c>
      <c r="AR88" s="36"/>
      <c r="AS88" s="38"/>
    </row>
    <row r="89" spans="2:55" x14ac:dyDescent="0.35">
      <c r="B89" s="4">
        <f>'2008'!G88</f>
        <v>2008</v>
      </c>
      <c r="C89" s="2">
        <v>3</v>
      </c>
      <c r="D89" s="2">
        <f t="shared" si="82"/>
        <v>26</v>
      </c>
      <c r="E89" s="2">
        <f t="shared" si="92"/>
        <v>85</v>
      </c>
      <c r="F89" s="35">
        <f>'2008'!R88</f>
        <v>4.8850163359379994</v>
      </c>
      <c r="G89" s="35">
        <f>'2009'!R88</f>
        <v>3.3615962930295002</v>
      </c>
      <c r="H89" s="35">
        <f>'2010'!R88</f>
        <v>2.1476502993330002</v>
      </c>
      <c r="I89" s="35">
        <f>'2011'!R88</f>
        <v>2.5856789609699997</v>
      </c>
      <c r="J89" s="35">
        <f>'2012'!R88</f>
        <v>3.2356938101445003</v>
      </c>
      <c r="K89" s="35">
        <f>'2013'!R88</f>
        <v>1.7528366151449997</v>
      </c>
      <c r="L89" s="35">
        <f>'2014'!R88</f>
        <v>3.0696041977019992</v>
      </c>
      <c r="M89" s="35">
        <f>'2015'!R88</f>
        <v>3.6700573760977497</v>
      </c>
      <c r="N89" s="35">
        <f>'2016'!R88</f>
        <v>2.2463537203799997</v>
      </c>
      <c r="O89" s="35">
        <f>'2017'!R88</f>
        <v>2.7991753889399997</v>
      </c>
      <c r="P89" s="107">
        <f t="shared" si="90"/>
        <v>2.9753662997679746</v>
      </c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36"/>
      <c r="AE89" s="36"/>
      <c r="AF89" s="36"/>
      <c r="AG89" s="96">
        <f>'2008'!S88</f>
        <v>8.141749221666668</v>
      </c>
      <c r="AH89" s="96">
        <f>'2009'!S88</f>
        <v>4.6394720547190991</v>
      </c>
      <c r="AI89" s="96">
        <f>'2010'!S88</f>
        <v>4.2054231261993351</v>
      </c>
      <c r="AJ89" s="96">
        <f>'2011'!S88</f>
        <v>4.6173102487088595</v>
      </c>
      <c r="AK89" s="96">
        <f>'2012'!S88</f>
        <v>5.6738920227268439</v>
      </c>
      <c r="AL89" s="96">
        <f>'2013'!S88</f>
        <v>2.6460269675802977</v>
      </c>
      <c r="AM89" s="96">
        <f>'2014'!S88</f>
        <v>5.4249524366247002</v>
      </c>
      <c r="AN89" s="96">
        <f>'2015'!S88</f>
        <v>5.4664660623746801</v>
      </c>
      <c r="AO89" s="96">
        <f>'2016'!S88</f>
        <v>2.6872204008225395</v>
      </c>
      <c r="AP89" s="96">
        <f>'2017'!S88</f>
        <v>5.3672992883645332</v>
      </c>
      <c r="AQ89" s="106">
        <f t="shared" si="91"/>
        <v>4.8869811829787553</v>
      </c>
      <c r="AR89" s="36"/>
      <c r="AS89" s="38"/>
    </row>
    <row r="90" spans="2:55" x14ac:dyDescent="0.35">
      <c r="B90" s="4">
        <f>'2008'!G89</f>
        <v>2008</v>
      </c>
      <c r="C90" s="2">
        <v>3</v>
      </c>
      <c r="D90" s="2">
        <f t="shared" si="82"/>
        <v>27</v>
      </c>
      <c r="E90" s="2">
        <f t="shared" si="92"/>
        <v>86</v>
      </c>
      <c r="F90" s="35">
        <f>'2008'!R89</f>
        <v>4.2988662394920016</v>
      </c>
      <c r="G90" s="35">
        <f>'2009'!R89</f>
        <v>3.4119941213159999</v>
      </c>
      <c r="H90" s="35">
        <f>'2010'!R89</f>
        <v>3.1904381663549994</v>
      </c>
      <c r="I90" s="35">
        <f>'2011'!R89</f>
        <v>3.0806142188062497</v>
      </c>
      <c r="J90" s="35">
        <f>'2012'!R89</f>
        <v>3.5043766336260007</v>
      </c>
      <c r="K90" s="35">
        <f>'2013'!R89</f>
        <v>3.0598060524569997</v>
      </c>
      <c r="L90" s="35">
        <f>'2014'!R89</f>
        <v>3.5370015104812484</v>
      </c>
      <c r="M90" s="35">
        <f>'2015'!R89</f>
        <v>3.5536473068579997</v>
      </c>
      <c r="N90" s="35">
        <f>'2016'!R89</f>
        <v>3.1301464214789996</v>
      </c>
      <c r="O90" s="35">
        <f>'2017'!R89</f>
        <v>3.5315683284374995</v>
      </c>
      <c r="P90" s="107">
        <f t="shared" si="90"/>
        <v>3.4298458999308004</v>
      </c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36"/>
      <c r="AE90" s="36"/>
      <c r="AF90" s="36"/>
      <c r="AG90" s="96">
        <f>'2008'!S89</f>
        <v>6.9712690326640923</v>
      </c>
      <c r="AH90" s="96">
        <f>'2009'!S89</f>
        <v>4.9904587157093907</v>
      </c>
      <c r="AI90" s="96">
        <f>'2010'!S89</f>
        <v>5.8272878519347815</v>
      </c>
      <c r="AJ90" s="96">
        <f>'2011'!S89</f>
        <v>6.0089393933941286</v>
      </c>
      <c r="AK90" s="96">
        <f>'2012'!S89</f>
        <v>4.5217823532511137</v>
      </c>
      <c r="AL90" s="96">
        <f>'2013'!S89</f>
        <v>4.9546837905386543</v>
      </c>
      <c r="AM90" s="96">
        <f>'2014'!S89</f>
        <v>6.0696251610788057</v>
      </c>
      <c r="AN90" s="96">
        <f>'2015'!S89</f>
        <v>6.2461104171244353</v>
      </c>
      <c r="AO90" s="96">
        <f>'2016'!S89</f>
        <v>5.0670200728767734</v>
      </c>
      <c r="AP90" s="96">
        <f>'2017'!S89</f>
        <v>5.8964849067345648</v>
      </c>
      <c r="AQ90" s="106">
        <f t="shared" si="91"/>
        <v>5.6553661695306738</v>
      </c>
      <c r="AR90" s="36"/>
      <c r="AS90" s="38"/>
    </row>
    <row r="91" spans="2:55" x14ac:dyDescent="0.35">
      <c r="B91" s="4">
        <f>'2008'!G90</f>
        <v>2008</v>
      </c>
      <c r="C91" s="2">
        <v>3</v>
      </c>
      <c r="D91" s="2">
        <f t="shared" si="82"/>
        <v>28</v>
      </c>
      <c r="E91" s="2">
        <f t="shared" si="92"/>
        <v>87</v>
      </c>
      <c r="F91" s="35">
        <f>'2008'!R90</f>
        <v>2.7448951376879998</v>
      </c>
      <c r="G91" s="35">
        <f>'2009'!R90</f>
        <v>2.469545155224</v>
      </c>
      <c r="H91" s="35">
        <f>'2010'!R90</f>
        <v>2.7330379085362497</v>
      </c>
      <c r="I91" s="35">
        <f>'2011'!R90</f>
        <v>2.8261092378239998</v>
      </c>
      <c r="J91" s="35">
        <f>'2012'!R90</f>
        <v>2.3060561031359996</v>
      </c>
      <c r="K91" s="35">
        <f>'2013'!R90</f>
        <v>2.6227977239902498</v>
      </c>
      <c r="L91" s="35">
        <f>'2014'!R90</f>
        <v>2.9836457324999999</v>
      </c>
      <c r="M91" s="35">
        <f>'2015'!R90</f>
        <v>2.5254756204119997</v>
      </c>
      <c r="N91" s="35">
        <f>'2016'!R90</f>
        <v>2.7973446828547504</v>
      </c>
      <c r="O91" s="35">
        <f>'2017'!R90</f>
        <v>3.2605280564760006</v>
      </c>
      <c r="P91" s="107">
        <f t="shared" si="90"/>
        <v>2.726943535864125</v>
      </c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36"/>
      <c r="AE91" s="36"/>
      <c r="AF91" s="36"/>
      <c r="AG91" s="96">
        <f>'2008'!S90</f>
        <v>5.3632699100890218</v>
      </c>
      <c r="AH91" s="96">
        <f>'2009'!S90</f>
        <v>2.6556534853526457</v>
      </c>
      <c r="AI91" s="96">
        <f>'2010'!S90</f>
        <v>4.7649832343108924</v>
      </c>
      <c r="AJ91" s="96">
        <f>'2011'!S90</f>
        <v>5.2288398089237287</v>
      </c>
      <c r="AK91" s="96">
        <f>'2012'!S90</f>
        <v>2.1498058933602993</v>
      </c>
      <c r="AL91" s="96">
        <f>'2013'!S90</f>
        <v>4.5347086959443716</v>
      </c>
      <c r="AM91" s="96">
        <f>'2014'!S90</f>
        <v>5.5468834583425366</v>
      </c>
      <c r="AN91" s="96">
        <f>'2015'!S90</f>
        <v>3.9166763974386982</v>
      </c>
      <c r="AO91" s="96">
        <f>'2016'!S90</f>
        <v>3.3786335278446784</v>
      </c>
      <c r="AP91" s="96">
        <f>'2017'!S90</f>
        <v>5.2043832335545703</v>
      </c>
      <c r="AQ91" s="106">
        <f t="shared" si="91"/>
        <v>4.274383764516144</v>
      </c>
      <c r="AR91" s="36"/>
      <c r="AS91" s="38"/>
    </row>
    <row r="92" spans="2:55" x14ac:dyDescent="0.35">
      <c r="B92" s="4">
        <f>'2008'!G91</f>
        <v>2008</v>
      </c>
      <c r="C92" s="2">
        <v>3</v>
      </c>
      <c r="D92" s="2">
        <f t="shared" si="82"/>
        <v>29</v>
      </c>
      <c r="E92" s="2">
        <f t="shared" si="92"/>
        <v>88</v>
      </c>
      <c r="F92" s="35">
        <f>'2008'!R91</f>
        <v>3.2305147905149996</v>
      </c>
      <c r="G92" s="35">
        <f>'2009'!R91</f>
        <v>3.0539271653099993</v>
      </c>
      <c r="H92" s="35">
        <f>'2010'!R91</f>
        <v>3.4706706456318748</v>
      </c>
      <c r="I92" s="35">
        <f>'2011'!R91</f>
        <v>2.2805606661761244</v>
      </c>
      <c r="J92" s="35">
        <f>'2012'!R91</f>
        <v>2.3683516792199995</v>
      </c>
      <c r="K92" s="35">
        <f>'2013'!R91</f>
        <v>3.3382023003787498</v>
      </c>
      <c r="L92" s="35">
        <f>'2014'!R91</f>
        <v>2.7143845974382494</v>
      </c>
      <c r="M92" s="35">
        <f>'2015'!R91</f>
        <v>3.2149335294674994</v>
      </c>
      <c r="N92" s="35">
        <f>'2016'!R91</f>
        <v>2.8507187898472495</v>
      </c>
      <c r="O92" s="35">
        <f>'2017'!R91</f>
        <v>2.471602397374125</v>
      </c>
      <c r="P92" s="107">
        <f t="shared" si="90"/>
        <v>2.8993866561358868</v>
      </c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36"/>
      <c r="AE92" s="36"/>
      <c r="AF92" s="36"/>
      <c r="AG92" s="96">
        <f>'2008'!S91</f>
        <v>5.6861327499302989</v>
      </c>
      <c r="AH92" s="96">
        <f>'2009'!S91</f>
        <v>4.288998975276451</v>
      </c>
      <c r="AI92" s="96">
        <f>'2010'!S91</f>
        <v>3.8323853665540666</v>
      </c>
      <c r="AJ92" s="96">
        <f>'2011'!S91</f>
        <v>4.1510207124799692</v>
      </c>
      <c r="AK92" s="96">
        <f>'2012'!S91</f>
        <v>2.5786924486638374</v>
      </c>
      <c r="AL92" s="96">
        <f>'2013'!S91</f>
        <v>5.2395826467979276</v>
      </c>
      <c r="AM92" s="96">
        <f>'2014'!S91</f>
        <v>4.2568891601815499</v>
      </c>
      <c r="AN92" s="96">
        <f>'2015'!S91</f>
        <v>3.1987196321787197</v>
      </c>
      <c r="AO92" s="96">
        <f>'2016'!S91</f>
        <v>2.8778556415426157</v>
      </c>
      <c r="AP92" s="96">
        <f>'2017'!S91</f>
        <v>4.1884613201918244</v>
      </c>
      <c r="AQ92" s="106">
        <f t="shared" si="91"/>
        <v>4.0298738653797264</v>
      </c>
      <c r="AR92" s="36"/>
      <c r="AS92" s="38"/>
    </row>
    <row r="93" spans="2:55" x14ac:dyDescent="0.35">
      <c r="B93" s="4">
        <f>'2008'!G92</f>
        <v>2008</v>
      </c>
      <c r="C93" s="2">
        <v>3</v>
      </c>
      <c r="D93" s="2">
        <f t="shared" si="82"/>
        <v>30</v>
      </c>
      <c r="E93" s="2">
        <f t="shared" si="92"/>
        <v>89</v>
      </c>
      <c r="F93" s="35">
        <f>'2008'!R92</f>
        <v>1.3527702410624998</v>
      </c>
      <c r="G93" s="35">
        <f>'2009'!R92</f>
        <v>1.1946001821075001</v>
      </c>
      <c r="H93" s="35">
        <f>'2010'!R92</f>
        <v>4.1994555839009999</v>
      </c>
      <c r="I93" s="35">
        <f>'2011'!R92</f>
        <v>1.9407105249479997</v>
      </c>
      <c r="J93" s="35">
        <f>'2012'!R92</f>
        <v>1.1717071472587499</v>
      </c>
      <c r="K93" s="35">
        <f>'2013'!R92</f>
        <v>3.9637402040069998</v>
      </c>
      <c r="L93" s="35">
        <f>'2014'!R92</f>
        <v>1.5662445679529997</v>
      </c>
      <c r="M93" s="35">
        <f>'2015'!R92</f>
        <v>1.3173900962962499</v>
      </c>
      <c r="N93" s="35">
        <f>'2016'!R92</f>
        <v>3.1201272654390002</v>
      </c>
      <c r="O93" s="35">
        <f>'2017'!R92</f>
        <v>1.9895539106429996</v>
      </c>
      <c r="P93" s="107">
        <f t="shared" si="90"/>
        <v>2.1816299723615997</v>
      </c>
      <c r="Q93" s="94"/>
      <c r="AC93" s="94"/>
      <c r="AD93" s="36"/>
      <c r="AE93" s="36"/>
      <c r="AF93" s="36"/>
      <c r="AG93" s="96">
        <f>'2008'!S92</f>
        <v>2.7677170072354014</v>
      </c>
      <c r="AH93" s="96">
        <f>'2009'!S92</f>
        <v>2.2692522527787617</v>
      </c>
      <c r="AI93" s="96">
        <f>'2010'!S92</f>
        <v>5.2759735732731015</v>
      </c>
      <c r="AJ93" s="96">
        <f>'2011'!S92</f>
        <v>3.7766049713424366</v>
      </c>
      <c r="AK93" s="96">
        <f>'2012'!S92</f>
        <v>1.5427579575678685</v>
      </c>
      <c r="AL93" s="96">
        <f>'2013'!S92</f>
        <v>5.8047189050551955</v>
      </c>
      <c r="AM93" s="96">
        <f>'2014'!S92</f>
        <v>1.8308611893703395</v>
      </c>
      <c r="AN93" s="96">
        <f>'2015'!S92</f>
        <v>1.9557652888242421</v>
      </c>
      <c r="AO93" s="96">
        <f>'2016'!S92</f>
        <v>3.0453228228425768</v>
      </c>
      <c r="AP93" s="96">
        <f>'2017'!S92</f>
        <v>3.7355286742869138</v>
      </c>
      <c r="AQ93" s="106">
        <f t="shared" si="91"/>
        <v>3.2004502642576833</v>
      </c>
      <c r="AR93" s="36"/>
    </row>
    <row r="94" spans="2:55" x14ac:dyDescent="0.35">
      <c r="B94" s="4">
        <f>'2008'!G93</f>
        <v>2008</v>
      </c>
      <c r="C94" s="1">
        <v>3</v>
      </c>
      <c r="D94" s="1">
        <f t="shared" si="82"/>
        <v>31</v>
      </c>
      <c r="E94" s="1">
        <f t="shared" si="92"/>
        <v>90</v>
      </c>
      <c r="F94" s="48">
        <f>'2008'!R93</f>
        <v>4.6668786812729977</v>
      </c>
      <c r="G94" s="48">
        <f>'2009'!R93</f>
        <v>3.6555185492999991</v>
      </c>
      <c r="H94" s="48">
        <f>'2010'!R93</f>
        <v>2.9806989218999993</v>
      </c>
      <c r="I94" s="48">
        <f>'2011'!R93</f>
        <v>1.4488583677019999</v>
      </c>
      <c r="J94" s="48">
        <f>'2012'!R93</f>
        <v>3.2534115088769995</v>
      </c>
      <c r="K94" s="48">
        <f>'2013'!R93</f>
        <v>3.2468327542124995</v>
      </c>
      <c r="L94" s="48">
        <f>'2014'!R93</f>
        <v>1.01443954905</v>
      </c>
      <c r="M94" s="48">
        <f>'2015'!R93</f>
        <v>3.5336679309899988</v>
      </c>
      <c r="N94" s="48">
        <f>'2016'!R93</f>
        <v>2.6400476165399995</v>
      </c>
      <c r="O94" s="48">
        <f>'2017'!R93</f>
        <v>1.5347873647979999</v>
      </c>
      <c r="P94" s="107">
        <f t="shared" si="90"/>
        <v>2.7975141244642492</v>
      </c>
      <c r="Q94" s="94"/>
      <c r="AC94" s="94"/>
      <c r="AD94" s="36"/>
      <c r="AE94" s="36"/>
      <c r="AF94" s="36"/>
      <c r="AG94" s="97">
        <f>'2008'!S93</f>
        <v>8.0414205704082118</v>
      </c>
      <c r="AH94" s="97">
        <f>'2009'!S93</f>
        <v>6.4863147084485924</v>
      </c>
      <c r="AI94" s="97">
        <f>'2010'!S93</f>
        <v>4.5533346517682016</v>
      </c>
      <c r="AJ94" s="97">
        <f>'2011'!S93</f>
        <v>2.8717655173947323</v>
      </c>
      <c r="AK94" s="97">
        <f>'2012'!S93</f>
        <v>4.325520096648221</v>
      </c>
      <c r="AL94" s="97">
        <f>'2013'!S93</f>
        <v>5.8599891788017375</v>
      </c>
      <c r="AM94" s="97">
        <f>'2014'!S93</f>
        <v>1.0874443091425428</v>
      </c>
      <c r="AN94" s="97">
        <f>'2015'!S93</f>
        <v>5.6791381688619058</v>
      </c>
      <c r="AO94" s="97">
        <f>'2016'!S93</f>
        <v>3.6730774182543797</v>
      </c>
      <c r="AP94" s="97">
        <f>'2017'!S93</f>
        <v>2.2180137782265952</v>
      </c>
      <c r="AQ94" s="111">
        <f t="shared" si="91"/>
        <v>4.479601839795512</v>
      </c>
      <c r="AR94" s="36"/>
    </row>
    <row r="95" spans="2:55" ht="15.5" x14ac:dyDescent="0.35">
      <c r="B95" s="4">
        <f>'2008'!G94</f>
        <v>2008</v>
      </c>
      <c r="C95" s="4">
        <v>4</v>
      </c>
      <c r="D95" s="2">
        <v>1</v>
      </c>
      <c r="E95" s="2">
        <f>E94+1</f>
        <v>91</v>
      </c>
      <c r="F95" s="35">
        <f>'2008'!R94</f>
        <v>3.385089740538</v>
      </c>
      <c r="G95" s="35">
        <f>'2009'!R94</f>
        <v>2.7348465135419993</v>
      </c>
      <c r="H95" s="35">
        <f>'2010'!R94</f>
        <v>1.7746675703400001</v>
      </c>
      <c r="I95" s="35">
        <f>'2011'!R94</f>
        <v>2.0692356692669995</v>
      </c>
      <c r="J95" s="35">
        <f>'2012'!R94</f>
        <v>2.5149113044109996</v>
      </c>
      <c r="K95" s="35">
        <f>'2013'!R94</f>
        <v>2.0535439028219993</v>
      </c>
      <c r="L95" s="35">
        <f>'2014'!R94</f>
        <v>1.4294867715202499</v>
      </c>
      <c r="M95" s="35">
        <f>'2015'!R94</f>
        <v>2.8639389189014994</v>
      </c>
      <c r="N95" s="35">
        <f>'2016'!R94</f>
        <v>1.6383984533317497</v>
      </c>
      <c r="O95" s="35">
        <f>'2017'!R94</f>
        <v>1.8274167079177499</v>
      </c>
      <c r="P95" s="107">
        <f t="shared" si="90"/>
        <v>2.2291535552591246</v>
      </c>
      <c r="Q95" s="94"/>
      <c r="R95" s="62" t="s">
        <v>56</v>
      </c>
      <c r="S95" s="45">
        <f t="shared" ref="S95:AB95" si="93">AVERAGE(F64:F94)</f>
        <v>2.937628512444145</v>
      </c>
      <c r="T95" s="45">
        <f t="shared" si="93"/>
        <v>2.5357588011759193</v>
      </c>
      <c r="U95" s="45">
        <f t="shared" si="93"/>
        <v>2.5987393720975764</v>
      </c>
      <c r="V95" s="45">
        <f t="shared" si="93"/>
        <v>2.1114216196623259</v>
      </c>
      <c r="W95" s="45">
        <f t="shared" si="93"/>
        <v>2.2061830280052823</v>
      </c>
      <c r="X95" s="45">
        <f t="shared" si="93"/>
        <v>2.4868355466156653</v>
      </c>
      <c r="Y95" s="45">
        <f t="shared" si="93"/>
        <v>2.3377365351154835</v>
      </c>
      <c r="Z95" s="45">
        <f t="shared" si="93"/>
        <v>2.5633123912623139</v>
      </c>
      <c r="AA95" s="45">
        <f t="shared" si="93"/>
        <v>2.4431163437319436</v>
      </c>
      <c r="AB95" s="45">
        <f t="shared" si="93"/>
        <v>2.2069142449930763</v>
      </c>
      <c r="AC95" s="94"/>
      <c r="AD95" s="36"/>
      <c r="AE95" s="36"/>
      <c r="AF95" s="36"/>
      <c r="AG95" s="96">
        <f>'2008'!S94</f>
        <v>4.9965938635791636</v>
      </c>
      <c r="AH95" s="96">
        <f>'2009'!S94</f>
        <v>5.0958696185020669</v>
      </c>
      <c r="AI95" s="96">
        <f>'2010'!S94</f>
        <v>3.2175283708249349</v>
      </c>
      <c r="AJ95" s="96">
        <f>'2011'!S94</f>
        <v>4.1428380354211178</v>
      </c>
      <c r="AK95" s="96">
        <f>'2012'!S94</f>
        <v>2.7542767443952521</v>
      </c>
      <c r="AL95" s="96">
        <f>'2013'!S94</f>
        <v>4.0694527154926678</v>
      </c>
      <c r="AM95" s="96">
        <f>'2014'!S94</f>
        <v>2.1437100843592969</v>
      </c>
      <c r="AN95" s="96">
        <f>'2015'!S94</f>
        <v>3.5871534759823276</v>
      </c>
      <c r="AO95" s="96">
        <f>'2016'!S94</f>
        <v>2.6594330882728872</v>
      </c>
      <c r="AP95" s="96">
        <f>'2017'!S94</f>
        <v>2.0976559721376056</v>
      </c>
      <c r="AQ95" s="106">
        <f t="shared" si="91"/>
        <v>3.4764511968967313</v>
      </c>
      <c r="AR95" s="36"/>
      <c r="AS95" s="62" t="s">
        <v>56</v>
      </c>
      <c r="AT95" s="98">
        <f t="shared" ref="AT95:BC95" si="94">AVERAGE(AG64:AG94)</f>
        <v>4.8602182791115061</v>
      </c>
      <c r="AU95" s="98">
        <f t="shared" si="94"/>
        <v>3.2477869398725159</v>
      </c>
      <c r="AV95" s="98">
        <f t="shared" si="94"/>
        <v>3.8681649638597286</v>
      </c>
      <c r="AW95" s="98">
        <f t="shared" si="94"/>
        <v>3.2438556708202726</v>
      </c>
      <c r="AX95" s="98">
        <f t="shared" si="94"/>
        <v>2.5010571398648889</v>
      </c>
      <c r="AY95" s="98">
        <f t="shared" si="94"/>
        <v>3.7180155758739573</v>
      </c>
      <c r="AZ95" s="98">
        <f t="shared" si="94"/>
        <v>3.6047531353031936</v>
      </c>
      <c r="BA95" s="98">
        <f t="shared" si="94"/>
        <v>3.5981298283332106</v>
      </c>
      <c r="BB95" s="98">
        <f t="shared" si="94"/>
        <v>3.5477353687439175</v>
      </c>
      <c r="BC95" s="98">
        <f t="shared" si="94"/>
        <v>3.1963972801354186</v>
      </c>
    </row>
    <row r="96" spans="2:55" ht="15.5" x14ac:dyDescent="0.35">
      <c r="B96" s="4">
        <f>'2008'!G95</f>
        <v>2008</v>
      </c>
      <c r="C96" s="4">
        <v>4</v>
      </c>
      <c r="D96" s="2">
        <f t="shared" ref="D96:D124" si="95">D95+1</f>
        <v>2</v>
      </c>
      <c r="E96" s="2">
        <f t="shared" si="92"/>
        <v>92</v>
      </c>
      <c r="F96" s="35">
        <f>'2008'!R95</f>
        <v>3.781229489495999</v>
      </c>
      <c r="G96" s="35">
        <f>'2009'!R95</f>
        <v>4.0167385926479993</v>
      </c>
      <c r="H96" s="35">
        <f>'2010'!R95</f>
        <v>0.53707464941624994</v>
      </c>
      <c r="I96" s="35">
        <f>'2011'!R95</f>
        <v>3.4974958308749988</v>
      </c>
      <c r="J96" s="35">
        <f>'2012'!R95</f>
        <v>3.9905709145199992</v>
      </c>
      <c r="K96" s="35">
        <f>'2013'!R95</f>
        <v>0.5930014310909999</v>
      </c>
      <c r="L96" s="35">
        <f>'2014'!R95</f>
        <v>2.536850309327999</v>
      </c>
      <c r="M96" s="35">
        <f>'2015'!R95</f>
        <v>3.9644032363919992</v>
      </c>
      <c r="N96" s="35">
        <f>'2016'!R95</f>
        <v>0.45895470041024999</v>
      </c>
      <c r="O96" s="35">
        <f>'2017'!R95</f>
        <v>2.7420367314059999</v>
      </c>
      <c r="P96" s="107">
        <f t="shared" si="90"/>
        <v>2.6118355885582494</v>
      </c>
      <c r="Q96" s="94"/>
      <c r="R96" s="63" t="s">
        <v>62</v>
      </c>
      <c r="S96" s="64">
        <f t="shared" ref="S96:AB96" si="96">SUM(F64:F94)</f>
        <v>91.066483885768491</v>
      </c>
      <c r="T96" s="64">
        <f t="shared" si="96"/>
        <v>78.608522836453503</v>
      </c>
      <c r="U96" s="64">
        <f t="shared" si="96"/>
        <v>80.560920535024863</v>
      </c>
      <c r="V96" s="64">
        <f t="shared" si="96"/>
        <v>65.454070209532105</v>
      </c>
      <c r="W96" s="64">
        <f t="shared" si="96"/>
        <v>68.39167386816375</v>
      </c>
      <c r="X96" s="64">
        <f t="shared" si="96"/>
        <v>77.091901945085624</v>
      </c>
      <c r="Y96" s="64">
        <f t="shared" si="96"/>
        <v>72.46983258857999</v>
      </c>
      <c r="Z96" s="64">
        <f t="shared" si="96"/>
        <v>79.462684129131731</v>
      </c>
      <c r="AA96" s="64">
        <f t="shared" si="96"/>
        <v>75.736606655690252</v>
      </c>
      <c r="AB96" s="64">
        <f t="shared" si="96"/>
        <v>68.41434159478537</v>
      </c>
      <c r="AC96" s="94"/>
      <c r="AD96" s="36"/>
      <c r="AE96" s="36"/>
      <c r="AF96" s="36"/>
      <c r="AG96" s="96">
        <f>'2008'!S95</f>
        <v>5.0633247043001699</v>
      </c>
      <c r="AH96" s="96">
        <f>'2009'!S95</f>
        <v>7.1946711947407254</v>
      </c>
      <c r="AI96" s="96">
        <f>'2010'!S95</f>
        <v>1.2239284395763579</v>
      </c>
      <c r="AJ96" s="96">
        <f>'2011'!S95</f>
        <v>5.0509489880787344</v>
      </c>
      <c r="AK96" s="96">
        <f>'2012'!S95</f>
        <v>5.3602263296222299</v>
      </c>
      <c r="AL96" s="96">
        <f>'2013'!S95</f>
        <v>1.3947114150152304</v>
      </c>
      <c r="AM96" s="96">
        <f>'2014'!S95</f>
        <v>4.6010838486606778</v>
      </c>
      <c r="AN96" s="96">
        <f>'2015'!S95</f>
        <v>5.7391105132447882</v>
      </c>
      <c r="AO96" s="96">
        <f>'2016'!S95</f>
        <v>0.94244057223004551</v>
      </c>
      <c r="AP96" s="96">
        <f>'2017'!S95</f>
        <v>3.7154816313643297</v>
      </c>
      <c r="AQ96" s="106">
        <f t="shared" si="91"/>
        <v>4.0285927636833287</v>
      </c>
      <c r="AR96" s="36"/>
      <c r="AS96" s="63" t="s">
        <v>62</v>
      </c>
      <c r="AT96" s="99">
        <f t="shared" ref="AT96:BC96" si="97">SUM(AG64:AG94)</f>
        <v>150.66676665245669</v>
      </c>
      <c r="AU96" s="99">
        <f t="shared" si="97"/>
        <v>100.681395136048</v>
      </c>
      <c r="AV96" s="99">
        <f t="shared" si="97"/>
        <v>119.91311387965159</v>
      </c>
      <c r="AW96" s="99">
        <f t="shared" si="97"/>
        <v>100.55952579542846</v>
      </c>
      <c r="AX96" s="99">
        <f t="shared" si="97"/>
        <v>77.53277133581156</v>
      </c>
      <c r="AY96" s="99">
        <f t="shared" si="97"/>
        <v>115.25848285209267</v>
      </c>
      <c r="AZ96" s="99">
        <f t="shared" si="97"/>
        <v>111.747347194399</v>
      </c>
      <c r="BA96" s="99">
        <f t="shared" si="97"/>
        <v>111.54202467832953</v>
      </c>
      <c r="BB96" s="99">
        <f t="shared" si="97"/>
        <v>109.97979643106144</v>
      </c>
      <c r="BC96" s="99">
        <f t="shared" si="97"/>
        <v>99.08831568419798</v>
      </c>
    </row>
    <row r="97" spans="2:55" x14ac:dyDescent="0.35">
      <c r="B97" s="4">
        <f>'2008'!G96</f>
        <v>2008</v>
      </c>
      <c r="C97" s="4">
        <v>4</v>
      </c>
      <c r="D97" s="2">
        <f t="shared" si="95"/>
        <v>3</v>
      </c>
      <c r="E97" s="2">
        <f t="shared" si="92"/>
        <v>93</v>
      </c>
      <c r="F97" s="35">
        <f>'2008'!R96</f>
        <v>3.5424825781972489</v>
      </c>
      <c r="G97" s="35">
        <f>'2009'!R96</f>
        <v>3.9614858938979989</v>
      </c>
      <c r="H97" s="35">
        <f>'2010'!R96</f>
        <v>1.3503820966387501</v>
      </c>
      <c r="I97" s="35">
        <f>'2011'!R96</f>
        <v>3.1806326540835004</v>
      </c>
      <c r="J97" s="35">
        <f>'2012'!R96</f>
        <v>4.1138507359709999</v>
      </c>
      <c r="K97" s="35">
        <f>'2013'!R96</f>
        <v>1.4269709319705002</v>
      </c>
      <c r="L97" s="35">
        <f>'2014'!R96</f>
        <v>2.625284095434</v>
      </c>
      <c r="M97" s="35">
        <f>'2015'!R96</f>
        <v>3.7329386307884995</v>
      </c>
      <c r="N97" s="35">
        <f>'2016'!R96</f>
        <v>1.1165845993102499</v>
      </c>
      <c r="O97" s="35">
        <f>'2017'!R96</f>
        <v>2.5656185478105002</v>
      </c>
      <c r="P97" s="107">
        <f t="shared" si="90"/>
        <v>2.761623076410225</v>
      </c>
      <c r="Q97" s="94"/>
      <c r="R97" s="109" t="s">
        <v>64</v>
      </c>
      <c r="S97" s="110">
        <f t="shared" ref="S97:AB97" si="98">STDEV(F64:F94)</f>
        <v>0.90449878621748669</v>
      </c>
      <c r="T97" s="110">
        <f t="shared" si="98"/>
        <v>0.66045109033570792</v>
      </c>
      <c r="U97" s="110">
        <f t="shared" si="98"/>
        <v>0.81969026860799243</v>
      </c>
      <c r="V97" s="110">
        <f t="shared" si="98"/>
        <v>0.58701352947574637</v>
      </c>
      <c r="W97" s="110">
        <f t="shared" si="98"/>
        <v>0.67300806784183786</v>
      </c>
      <c r="X97" s="110">
        <f t="shared" si="98"/>
        <v>0.83723991496562122</v>
      </c>
      <c r="Y97" s="110">
        <f t="shared" si="98"/>
        <v>0.6540585267720288</v>
      </c>
      <c r="Z97" s="110">
        <f t="shared" si="98"/>
        <v>0.66943143195304089</v>
      </c>
      <c r="AA97" s="110">
        <f t="shared" si="98"/>
        <v>0.67850479473950931</v>
      </c>
      <c r="AB97" s="110">
        <f t="shared" si="98"/>
        <v>0.56598424154669347</v>
      </c>
      <c r="AC97" s="94"/>
      <c r="AD97" s="36"/>
      <c r="AE97" s="36"/>
      <c r="AF97" s="36"/>
      <c r="AG97" s="96">
        <f>'2008'!S96</f>
        <v>5.4200147048838723</v>
      </c>
      <c r="AH97" s="96">
        <f>'2009'!S96</f>
        <v>6.1444927709393253</v>
      </c>
      <c r="AI97" s="96">
        <f>'2010'!S96</f>
        <v>2.551019028116174</v>
      </c>
      <c r="AJ97" s="96">
        <f>'2011'!S96</f>
        <v>4.1282735389071004</v>
      </c>
      <c r="AK97" s="96">
        <f>'2012'!S96</f>
        <v>5.6571598998427808</v>
      </c>
      <c r="AL97" s="96">
        <f>'2013'!S96</f>
        <v>2.7363153303601861</v>
      </c>
      <c r="AM97" s="96">
        <f>'2014'!S96</f>
        <v>4.8352986001060794</v>
      </c>
      <c r="AN97" s="96">
        <f>'2015'!S96</f>
        <v>5.5586697296767591</v>
      </c>
      <c r="AO97" s="96">
        <f>'2016'!S96</f>
        <v>2.2261117135967101</v>
      </c>
      <c r="AP97" s="96">
        <f>'2017'!S96</f>
        <v>2.4286838031894402</v>
      </c>
      <c r="AQ97" s="106">
        <f t="shared" si="91"/>
        <v>4.168603911961843</v>
      </c>
      <c r="AR97" s="36"/>
      <c r="AS97" s="109" t="s">
        <v>64</v>
      </c>
      <c r="AT97" s="110">
        <f t="shared" ref="AT97:BC97" si="99">STDEV(AG64:AG94)</f>
        <v>1.6693747449117233</v>
      </c>
      <c r="AU97" s="110">
        <f t="shared" si="99"/>
        <v>1.2544185287386316</v>
      </c>
      <c r="AV97" s="110">
        <f t="shared" si="99"/>
        <v>1.3761946720750262</v>
      </c>
      <c r="AW97" s="110">
        <f t="shared" si="99"/>
        <v>1.352381304099084</v>
      </c>
      <c r="AX97" s="110">
        <f t="shared" si="99"/>
        <v>1.7094774985914221</v>
      </c>
      <c r="AY97" s="110">
        <f t="shared" si="99"/>
        <v>1.4649886503152636</v>
      </c>
      <c r="AZ97" s="110">
        <f t="shared" si="99"/>
        <v>1.4025154727404998</v>
      </c>
      <c r="BA97" s="110">
        <f t="shared" si="99"/>
        <v>1.1862837255630494</v>
      </c>
      <c r="BB97" s="110">
        <f t="shared" si="99"/>
        <v>1.1926858786589807</v>
      </c>
      <c r="BC97" s="110">
        <f t="shared" si="99"/>
        <v>1.2188900843030395</v>
      </c>
    </row>
    <row r="98" spans="2:55" x14ac:dyDescent="0.35">
      <c r="B98" s="4">
        <f>'2008'!G97</f>
        <v>2008</v>
      </c>
      <c r="C98" s="4">
        <v>4</v>
      </c>
      <c r="D98" s="2">
        <f t="shared" si="95"/>
        <v>4</v>
      </c>
      <c r="E98" s="2">
        <f t="shared" ref="E98:E112" si="100">E97+1</f>
        <v>94</v>
      </c>
      <c r="F98" s="35">
        <f>'2008'!R97</f>
        <v>3.3664364294400002</v>
      </c>
      <c r="G98" s="35">
        <f>'2009'!R97</f>
        <v>3.5708272126560003</v>
      </c>
      <c r="H98" s="35">
        <f>'2010'!R97</f>
        <v>3.7756158153029995</v>
      </c>
      <c r="I98" s="35">
        <f>'2011'!R97</f>
        <v>3.3988513460400003</v>
      </c>
      <c r="J98" s="35">
        <f>'2012'!R97</f>
        <v>3.5888616935280004</v>
      </c>
      <c r="K98" s="35">
        <f>'2013'!R97</f>
        <v>3.6547081763849998</v>
      </c>
      <c r="L98" s="35">
        <f>'2014'!R97</f>
        <v>3.1460886668249999</v>
      </c>
      <c r="M98" s="35">
        <f>'2015'!R97</f>
        <v>3.8593789066079998</v>
      </c>
      <c r="N98" s="35">
        <f>'2016'!R97</f>
        <v>3.5063215286219998</v>
      </c>
      <c r="O98" s="35">
        <f>'2017'!R97</f>
        <v>3.017018362545</v>
      </c>
      <c r="P98" s="107">
        <f t="shared" si="90"/>
        <v>3.4884108137952006</v>
      </c>
      <c r="Q98" s="94"/>
      <c r="R98" s="109" t="s">
        <v>57</v>
      </c>
      <c r="S98" s="110">
        <f t="shared" ref="S98:AB98" si="101">(STDEV(F64:F94))/SQRT(31)</f>
        <v>0.16245277768144301</v>
      </c>
      <c r="T98" s="110">
        <f t="shared" si="101"/>
        <v>0.11862051755365763</v>
      </c>
      <c r="U98" s="110">
        <f t="shared" si="101"/>
        <v>0.14722071826174674</v>
      </c>
      <c r="V98" s="110">
        <f t="shared" si="101"/>
        <v>0.10543074225529457</v>
      </c>
      <c r="W98" s="110">
        <f t="shared" si="101"/>
        <v>0.12087581729118951</v>
      </c>
      <c r="X98" s="110">
        <f t="shared" si="101"/>
        <v>0.15037272779627175</v>
      </c>
      <c r="Y98" s="110">
        <f t="shared" si="101"/>
        <v>0.11747237924407768</v>
      </c>
      <c r="Z98" s="110">
        <f t="shared" si="101"/>
        <v>0.12023343452214233</v>
      </c>
      <c r="AA98" s="110">
        <f t="shared" si="101"/>
        <v>0.12186305858580448</v>
      </c>
      <c r="AB98" s="110">
        <f t="shared" si="101"/>
        <v>0.10165377064538901</v>
      </c>
      <c r="AC98" s="94"/>
      <c r="AD98" s="36"/>
      <c r="AE98" s="36"/>
      <c r="AF98" s="36"/>
      <c r="AG98" s="96">
        <f>'2008'!S97</f>
        <v>5.838654294054316</v>
      </c>
      <c r="AH98" s="96">
        <f>'2009'!S97</f>
        <v>3.7866057864224185</v>
      </c>
      <c r="AI98" s="96">
        <f>'2010'!S97</f>
        <v>6.2217498168953114</v>
      </c>
      <c r="AJ98" s="96">
        <f>'2011'!S97</f>
        <v>4.2580690896017428</v>
      </c>
      <c r="AK98" s="96">
        <f>'2012'!S97</f>
        <v>6.0729644652176136</v>
      </c>
      <c r="AL98" s="96">
        <f>'2013'!S97</f>
        <v>7.0990255617303086</v>
      </c>
      <c r="AM98" s="96">
        <f>'2014'!S97</f>
        <v>5.9007761758819495</v>
      </c>
      <c r="AN98" s="96">
        <f>'2015'!S97</f>
        <v>5.7769987224299557</v>
      </c>
      <c r="AO98" s="96">
        <f>'2016'!S97</f>
        <v>6.0829968480381851</v>
      </c>
      <c r="AP98" s="96">
        <f>'2017'!S97</f>
        <v>5.1176584763950554</v>
      </c>
      <c r="AQ98" s="106">
        <f t="shared" si="91"/>
        <v>5.6155499236666859</v>
      </c>
      <c r="AR98" s="36"/>
      <c r="AS98" s="109" t="s">
        <v>57</v>
      </c>
      <c r="AT98" s="110">
        <f t="shared" ref="AT98:BC98" si="102">(STDEV(AG64:AG94))/SQRT(31)</f>
        <v>0.29982855525574037</v>
      </c>
      <c r="AU98" s="110">
        <f t="shared" si="102"/>
        <v>0.22530021872208456</v>
      </c>
      <c r="AV98" s="110">
        <f t="shared" si="102"/>
        <v>0.24717185972567354</v>
      </c>
      <c r="AW98" s="110">
        <f t="shared" si="102"/>
        <v>0.24289485257807972</v>
      </c>
      <c r="AX98" s="110">
        <f t="shared" si="102"/>
        <v>0.30703122244248804</v>
      </c>
      <c r="AY98" s="110">
        <f t="shared" si="102"/>
        <v>0.26311972900567027</v>
      </c>
      <c r="AZ98" s="110">
        <f t="shared" si="102"/>
        <v>0.25189921507878249</v>
      </c>
      <c r="BA98" s="110">
        <f t="shared" si="102"/>
        <v>0.21306284681919926</v>
      </c>
      <c r="BB98" s="110">
        <f t="shared" si="102"/>
        <v>0.21421270745961565</v>
      </c>
      <c r="BC98" s="110">
        <f t="shared" si="102"/>
        <v>0.21891912172868855</v>
      </c>
    </row>
    <row r="99" spans="2:55" x14ac:dyDescent="0.35">
      <c r="B99" s="4">
        <f>'2008'!G98</f>
        <v>2008</v>
      </c>
      <c r="C99" s="4">
        <v>4</v>
      </c>
      <c r="D99" s="2">
        <f t="shared" si="95"/>
        <v>5</v>
      </c>
      <c r="E99" s="2">
        <f t="shared" si="100"/>
        <v>95</v>
      </c>
      <c r="F99" s="35">
        <f>'2008'!R98</f>
        <v>3.4260135727454988</v>
      </c>
      <c r="G99" s="35">
        <f>'2009'!R98</f>
        <v>3.1816861388729993</v>
      </c>
      <c r="H99" s="35">
        <f>'2010'!R98</f>
        <v>1.1503022517629999</v>
      </c>
      <c r="I99" s="35">
        <f>'2011'!R98</f>
        <v>2.9813435367187493</v>
      </c>
      <c r="J99" s="35">
        <f>'2012'!R98</f>
        <v>3.2794171124219997</v>
      </c>
      <c r="K99" s="35">
        <f>'2013'!R98</f>
        <v>1.3325477533199996</v>
      </c>
      <c r="L99" s="35">
        <f>'2014'!R98</f>
        <v>2.8334688972975002</v>
      </c>
      <c r="M99" s="35">
        <f>'2015'!R98</f>
        <v>3.0676666697324992</v>
      </c>
      <c r="N99" s="35">
        <f>'2016'!R98</f>
        <v>1.1992929779879999</v>
      </c>
      <c r="O99" s="35">
        <f>'2017'!R98</f>
        <v>2.8430091966149997</v>
      </c>
      <c r="P99" s="107">
        <f t="shared" si="90"/>
        <v>2.5294748107475247</v>
      </c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36"/>
      <c r="AE99" s="36"/>
      <c r="AF99" s="36"/>
      <c r="AG99" s="96">
        <f>'2008'!S98</f>
        <v>4.9236514436635082</v>
      </c>
      <c r="AH99" s="96">
        <f>'2009'!S98</f>
        <v>5.1684273044475786</v>
      </c>
      <c r="AI99" s="96">
        <f>'2010'!S98</f>
        <v>2.4192078457608313</v>
      </c>
      <c r="AJ99" s="96">
        <f>'2011'!S98</f>
        <v>3.6565663288833572</v>
      </c>
      <c r="AK99" s="96">
        <f>'2012'!S98</f>
        <v>5.9244425322056893</v>
      </c>
      <c r="AL99" s="96">
        <f>'2013'!S98</f>
        <v>2.1994342159016149</v>
      </c>
      <c r="AM99" s="96">
        <f>'2014'!S98</f>
        <v>5.7642977577572072</v>
      </c>
      <c r="AN99" s="96">
        <f>'2015'!S98</f>
        <v>4.9351180256312279</v>
      </c>
      <c r="AO99" s="96">
        <f>'2016'!S98</f>
        <v>2.1939772355429032</v>
      </c>
      <c r="AP99" s="96">
        <f>'2017'!S98</f>
        <v>5.3739604557929761</v>
      </c>
      <c r="AQ99" s="106">
        <f t="shared" si="91"/>
        <v>4.2559083145586891</v>
      </c>
      <c r="AR99" s="36"/>
      <c r="AS99" s="38"/>
    </row>
    <row r="100" spans="2:55" x14ac:dyDescent="0.35">
      <c r="B100" s="4">
        <f>'2008'!G99</f>
        <v>2008</v>
      </c>
      <c r="C100" s="4">
        <v>4</v>
      </c>
      <c r="D100" s="2">
        <f t="shared" si="95"/>
        <v>6</v>
      </c>
      <c r="E100" s="2">
        <f t="shared" si="100"/>
        <v>96</v>
      </c>
      <c r="F100" s="35">
        <f>'2008'!R99</f>
        <v>2.5405190885249995</v>
      </c>
      <c r="G100" s="35">
        <f>'2009'!R99</f>
        <v>2.6474883133049998</v>
      </c>
      <c r="H100" s="35">
        <f>'2010'!R99</f>
        <v>2.7073822387499997</v>
      </c>
      <c r="I100" s="35">
        <f>'2011'!R99</f>
        <v>2.5001109481724999</v>
      </c>
      <c r="J100" s="35">
        <f>'2012'!R99</f>
        <v>2.7500004870524997</v>
      </c>
      <c r="K100" s="35">
        <f>'2013'!R99</f>
        <v>3.1450757006812493</v>
      </c>
      <c r="L100" s="35">
        <f>'2014'!R99</f>
        <v>2.8889241892762492</v>
      </c>
      <c r="M100" s="35">
        <f>'2015'!R99</f>
        <v>2.5538902416224998</v>
      </c>
      <c r="N100" s="35">
        <f>'2016'!R99</f>
        <v>2.7931160096437497</v>
      </c>
      <c r="O100" s="35">
        <f>'2017'!R99</f>
        <v>2.53773803602125</v>
      </c>
      <c r="P100" s="107">
        <f t="shared" si="90"/>
        <v>2.7064245253049997</v>
      </c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36"/>
      <c r="AE100" s="36"/>
      <c r="AF100" s="36"/>
      <c r="AG100" s="96">
        <f>'2008'!S99</f>
        <v>4.3137971561949975</v>
      </c>
      <c r="AH100" s="96">
        <f>'2009'!S99</f>
        <v>4.781231858998761</v>
      </c>
      <c r="AI100" s="96">
        <f>'2010'!S99</f>
        <v>5.6819802717408674</v>
      </c>
      <c r="AJ100" s="96">
        <f>'2011'!S99</f>
        <v>3.6785747640159991</v>
      </c>
      <c r="AK100" s="96">
        <f>'2012'!S99</f>
        <v>5.1529897764656161</v>
      </c>
      <c r="AL100" s="96">
        <f>'2013'!S99</f>
        <v>5.8019252776840631</v>
      </c>
      <c r="AM100" s="96">
        <f>'2014'!S99</f>
        <v>5.9510062500975804</v>
      </c>
      <c r="AN100" s="96">
        <f>'2015'!S99</f>
        <v>4.7707317914936862</v>
      </c>
      <c r="AO100" s="96">
        <f>'2016'!S99</f>
        <v>5.5165448003252298</v>
      </c>
      <c r="AP100" s="96">
        <f>'2017'!S99</f>
        <v>4.8971459004400995</v>
      </c>
      <c r="AQ100" s="106">
        <f t="shared" si="91"/>
        <v>5.0545927847456902</v>
      </c>
      <c r="AR100" s="36"/>
      <c r="AS100" s="38"/>
    </row>
    <row r="101" spans="2:55" x14ac:dyDescent="0.35">
      <c r="B101" s="4">
        <f>'2008'!G100</f>
        <v>2008</v>
      </c>
      <c r="C101" s="4">
        <v>4</v>
      </c>
      <c r="D101" s="2">
        <f t="shared" si="95"/>
        <v>7</v>
      </c>
      <c r="E101" s="2">
        <f t="shared" si="100"/>
        <v>97</v>
      </c>
      <c r="F101" s="35">
        <f>'2008'!R100</f>
        <v>3.0216006530279995</v>
      </c>
      <c r="G101" s="35">
        <f>'2009'!R100</f>
        <v>2.9582736932340001</v>
      </c>
      <c r="H101" s="35">
        <f>'2010'!R100</f>
        <v>3.0496542899399994</v>
      </c>
      <c r="I101" s="35">
        <f>'2011'!R100</f>
        <v>1.6009800979004996</v>
      </c>
      <c r="J101" s="35">
        <f>'2012'!R100</f>
        <v>3.0487407786539999</v>
      </c>
      <c r="K101" s="35">
        <f>'2013'!R100</f>
        <v>3.3150440525759999</v>
      </c>
      <c r="L101" s="35">
        <f>'2014'!R100</f>
        <v>1.8453664679849997</v>
      </c>
      <c r="M101" s="35">
        <f>'2015'!R100</f>
        <v>2.8497131907299993</v>
      </c>
      <c r="N101" s="35">
        <f>'2016'!R100</f>
        <v>3.044998329192</v>
      </c>
      <c r="O101" s="35">
        <f>'2017'!R100</f>
        <v>1.5959926209599997</v>
      </c>
      <c r="P101" s="107">
        <f t="shared" si="90"/>
        <v>2.6330364174199499</v>
      </c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36"/>
      <c r="AE101" s="36"/>
      <c r="AF101" s="36"/>
      <c r="AG101" s="96">
        <f>'2008'!S100</f>
        <v>5.326183055428932</v>
      </c>
      <c r="AH101" s="96">
        <f>'2009'!S100</f>
        <v>4.345604910405787</v>
      </c>
      <c r="AI101" s="96">
        <f>'2010'!S100</f>
        <v>5.2829464247042042</v>
      </c>
      <c r="AJ101" s="96">
        <f>'2011'!S100</f>
        <v>2.2245443501363749</v>
      </c>
      <c r="AK101" s="96">
        <f>'2012'!S100</f>
        <v>5.5679013011563514</v>
      </c>
      <c r="AL101" s="96">
        <f>'2013'!S100</f>
        <v>6.6724203754747489</v>
      </c>
      <c r="AM101" s="96">
        <f>'2014'!S100</f>
        <v>3.7747896055069479</v>
      </c>
      <c r="AN101" s="96">
        <f>'2015'!S100</f>
        <v>5.514322864108439</v>
      </c>
      <c r="AO101" s="96">
        <f>'2016'!S100</f>
        <v>6.0488002493081732</v>
      </c>
      <c r="AP101" s="96">
        <f>'2017'!S100</f>
        <v>2.2165531236654381</v>
      </c>
      <c r="AQ101" s="106">
        <f t="shared" si="91"/>
        <v>4.6974066259895393</v>
      </c>
      <c r="AR101" s="36"/>
      <c r="AS101" s="38"/>
    </row>
    <row r="102" spans="2:55" x14ac:dyDescent="0.35">
      <c r="B102" s="4">
        <f>'2008'!G101</f>
        <v>2008</v>
      </c>
      <c r="C102" s="4">
        <v>4</v>
      </c>
      <c r="D102" s="2">
        <f t="shared" si="95"/>
        <v>8</v>
      </c>
      <c r="E102" s="2">
        <f t="shared" si="100"/>
        <v>98</v>
      </c>
      <c r="F102" s="35">
        <f>'2008'!R101</f>
        <v>4.0379998311269993</v>
      </c>
      <c r="G102" s="35">
        <f>'2009'!R101</f>
        <v>3.5529548063669991</v>
      </c>
      <c r="H102" s="35">
        <f>'2010'!R101</f>
        <v>3.6975769035884998</v>
      </c>
      <c r="I102" s="35">
        <f>'2011'!R101</f>
        <v>2.7254609217809995</v>
      </c>
      <c r="J102" s="35">
        <f>'2012'!R101</f>
        <v>4.3229637831734999</v>
      </c>
      <c r="K102" s="35">
        <f>'2013'!R101</f>
        <v>4.5746471930062498</v>
      </c>
      <c r="L102" s="35">
        <f>'2014'!R101</f>
        <v>3.4914401350919992</v>
      </c>
      <c r="M102" s="35">
        <f>'2015'!R101</f>
        <v>4.1774502757454997</v>
      </c>
      <c r="N102" s="35">
        <f>'2016'!R101</f>
        <v>4.3348725815107496</v>
      </c>
      <c r="O102" s="35">
        <f>'2017'!R101</f>
        <v>2.6096733662805001</v>
      </c>
      <c r="P102" s="107">
        <f t="shared" si="90"/>
        <v>3.7525039797671993</v>
      </c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36"/>
      <c r="AE102" s="36"/>
      <c r="AF102" s="36"/>
      <c r="AG102" s="96">
        <f>'2008'!S101</f>
        <v>4.7595639982211742</v>
      </c>
      <c r="AH102" s="96">
        <f>'2009'!S101</f>
        <v>5.2954534533950515</v>
      </c>
      <c r="AI102" s="96">
        <f>'2010'!S101</f>
        <v>5.8866191798835947</v>
      </c>
      <c r="AJ102" s="96">
        <f>'2011'!S101</f>
        <v>3.2861319799246376</v>
      </c>
      <c r="AK102" s="96">
        <f>'2012'!S101</f>
        <v>8.0416932795139182</v>
      </c>
      <c r="AL102" s="96">
        <f>'2013'!S101</f>
        <v>8.8073238227370663</v>
      </c>
      <c r="AM102" s="96">
        <f>'2014'!S101</f>
        <v>6.2026559875318235</v>
      </c>
      <c r="AN102" s="96">
        <f>'2015'!S101</f>
        <v>6.3488135516278223</v>
      </c>
      <c r="AO102" s="96">
        <f>'2016'!S101</f>
        <v>7.7416835531385564</v>
      </c>
      <c r="AP102" s="96">
        <f>'2017'!S101</f>
        <v>4.3415071706952393</v>
      </c>
      <c r="AQ102" s="106">
        <f t="shared" si="91"/>
        <v>6.0711445976668879</v>
      </c>
      <c r="AR102" s="36"/>
      <c r="AS102" s="38"/>
    </row>
    <row r="103" spans="2:55" x14ac:dyDescent="0.35">
      <c r="B103" s="4">
        <f>'2008'!G102</f>
        <v>2008</v>
      </c>
      <c r="C103" s="4">
        <v>4</v>
      </c>
      <c r="D103" s="2">
        <f t="shared" si="95"/>
        <v>9</v>
      </c>
      <c r="E103" s="2">
        <f t="shared" si="100"/>
        <v>99</v>
      </c>
      <c r="F103" s="35">
        <f>'2008'!R102</f>
        <v>4.2019198542652489</v>
      </c>
      <c r="G103" s="35">
        <f>'2009'!R102</f>
        <v>3.9887291578949999</v>
      </c>
      <c r="H103" s="35">
        <f>'2010'!R102</f>
        <v>2.3890382896319999</v>
      </c>
      <c r="I103" s="35">
        <f>'2011'!R102</f>
        <v>2.9595629228714988</v>
      </c>
      <c r="J103" s="35">
        <f>'2012'!R102</f>
        <v>4.6351783662434993</v>
      </c>
      <c r="K103" s="35">
        <f>'2013'!R102</f>
        <v>2.9661416775360001</v>
      </c>
      <c r="L103" s="35">
        <f>'2014'!R102</f>
        <v>2.9595629228714988</v>
      </c>
      <c r="M103" s="35">
        <f>'2015'!R102</f>
        <v>5.185347905263499</v>
      </c>
      <c r="N103" s="35">
        <f>'2016'!R102</f>
        <v>2.88551693952</v>
      </c>
      <c r="O103" s="35">
        <f>'2017'!R102</f>
        <v>2.6583473103659991</v>
      </c>
      <c r="P103" s="107">
        <f t="shared" si="90"/>
        <v>3.4829345346464242</v>
      </c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36"/>
      <c r="AE103" s="36"/>
      <c r="AF103" s="36"/>
      <c r="AG103" s="96">
        <f>'2008'!S102</f>
        <v>7.2039844941470959</v>
      </c>
      <c r="AH103" s="96">
        <f>'2009'!S102</f>
        <v>6.6459700924818206</v>
      </c>
      <c r="AI103" s="96">
        <f>'2010'!S102</f>
        <v>3.9842686423830953</v>
      </c>
      <c r="AJ103" s="96">
        <f>'2011'!S102</f>
        <v>3.941305852334879</v>
      </c>
      <c r="AK103" s="96">
        <f>'2012'!S102</f>
        <v>6.1286663619453279</v>
      </c>
      <c r="AL103" s="96">
        <f>'2013'!S102</f>
        <v>4.606578475715688</v>
      </c>
      <c r="AM103" s="96">
        <f>'2014'!S102</f>
        <v>5.2411821157406324</v>
      </c>
      <c r="AN103" s="96">
        <f>'2015'!S102</f>
        <v>9.1669077154704919</v>
      </c>
      <c r="AO103" s="96">
        <f>'2016'!S102</f>
        <v>5.6731793013119463</v>
      </c>
      <c r="AP103" s="96">
        <f>'2017'!S102</f>
        <v>2.6512890825772666</v>
      </c>
      <c r="AQ103" s="106">
        <f t="shared" si="91"/>
        <v>5.5243332134108245</v>
      </c>
      <c r="AR103" s="36"/>
      <c r="AS103" s="38"/>
    </row>
    <row r="104" spans="2:55" x14ac:dyDescent="0.35">
      <c r="B104" s="4">
        <f>'2008'!G103</f>
        <v>2008</v>
      </c>
      <c r="C104" s="4">
        <v>4</v>
      </c>
      <c r="D104" s="2">
        <f t="shared" si="95"/>
        <v>10</v>
      </c>
      <c r="E104" s="2">
        <f t="shared" si="100"/>
        <v>100</v>
      </c>
      <c r="F104" s="35">
        <f>'2008'!R103</f>
        <v>2.9054079110699997</v>
      </c>
      <c r="G104" s="35">
        <f>'2009'!R103</f>
        <v>2.4227203347900002</v>
      </c>
      <c r="H104" s="35">
        <f>'2010'!R103</f>
        <v>2.9201272300170005</v>
      </c>
      <c r="I104" s="35">
        <f>'2011'!R103</f>
        <v>3.0983945372639998</v>
      </c>
      <c r="J104" s="35">
        <f>'2012'!R103</f>
        <v>3.3045534068399998</v>
      </c>
      <c r="K104" s="35">
        <f>'2013'!R103</f>
        <v>3.2924567493269996</v>
      </c>
      <c r="L104" s="35">
        <f>'2014'!R103</f>
        <v>3.0834984096809999</v>
      </c>
      <c r="M104" s="35">
        <f>'2015'!R103</f>
        <v>3.1142631123449989</v>
      </c>
      <c r="N104" s="35">
        <f>'2016'!R103</f>
        <v>3.7232951930999998</v>
      </c>
      <c r="O104" s="35">
        <f>'2017'!R103</f>
        <v>2.6415799580519996</v>
      </c>
      <c r="P104" s="107">
        <f t="shared" si="90"/>
        <v>3.0506296842485998</v>
      </c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36"/>
      <c r="AE104" s="36"/>
      <c r="AF104" s="36"/>
      <c r="AG104" s="96">
        <f>'2008'!S103</f>
        <v>4.1608999968489764</v>
      </c>
      <c r="AH104" s="96">
        <f>'2009'!S103</f>
        <v>3.9996144482789351</v>
      </c>
      <c r="AI104" s="96">
        <f>'2010'!S103</f>
        <v>4.6698169909596974</v>
      </c>
      <c r="AJ104" s="96">
        <f>'2011'!S103</f>
        <v>2.7196259079416834</v>
      </c>
      <c r="AK104" s="96">
        <f>'2012'!S103</f>
        <v>5.4731785408454154</v>
      </c>
      <c r="AL104" s="96">
        <f>'2013'!S103</f>
        <v>4.2206695262316645</v>
      </c>
      <c r="AM104" s="96">
        <f>'2014'!S103</f>
        <v>3.8927107168877875</v>
      </c>
      <c r="AN104" s="96">
        <f>'2015'!S103</f>
        <v>4.8096415831793786</v>
      </c>
      <c r="AO104" s="96">
        <f>'2016'!S103</f>
        <v>6.926392362590045</v>
      </c>
      <c r="AP104" s="96">
        <f>'2017'!S103</f>
        <v>3.9979090482086947</v>
      </c>
      <c r="AQ104" s="106">
        <f t="shared" si="91"/>
        <v>4.4870459121972281</v>
      </c>
      <c r="AR104" s="36"/>
      <c r="AS104" s="38"/>
    </row>
    <row r="105" spans="2:55" x14ac:dyDescent="0.35">
      <c r="B105" s="4">
        <f>'2008'!G104</f>
        <v>2008</v>
      </c>
      <c r="C105" s="4">
        <v>4</v>
      </c>
      <c r="D105" s="2">
        <f t="shared" si="95"/>
        <v>11</v>
      </c>
      <c r="E105" s="2">
        <f t="shared" si="100"/>
        <v>101</v>
      </c>
      <c r="F105" s="35">
        <f>'2008'!R104</f>
        <v>3.4265513656799995</v>
      </c>
      <c r="G105" s="35">
        <f>'2009'!R104</f>
        <v>3.0996763998749999</v>
      </c>
      <c r="H105" s="35">
        <f>'2010'!R104</f>
        <v>2.0796968468969999</v>
      </c>
      <c r="I105" s="35">
        <f>'2011'!R104</f>
        <v>2.2558535010517495</v>
      </c>
      <c r="J105" s="35">
        <f>'2012'!R104</f>
        <v>3.837962960572499</v>
      </c>
      <c r="K105" s="35">
        <f>'2013'!R104</f>
        <v>2.3482789876829999</v>
      </c>
      <c r="L105" s="35">
        <f>'2014'!R104</f>
        <v>2.2896350010674991</v>
      </c>
      <c r="M105" s="35">
        <f>'2015'!R104</f>
        <v>3.3025643096849997</v>
      </c>
      <c r="N105" s="35">
        <f>'2016'!R104</f>
        <v>2.7184868033610003</v>
      </c>
      <c r="O105" s="35">
        <f>'2017'!R104</f>
        <v>2.1132205009852494</v>
      </c>
      <c r="P105" s="107">
        <f t="shared" si="90"/>
        <v>2.7471926676857996</v>
      </c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36"/>
      <c r="AE105" s="36"/>
      <c r="AF105" s="36"/>
      <c r="AG105" s="96">
        <f>'2008'!S104</f>
        <v>5.4562598937010689</v>
      </c>
      <c r="AH105" s="96">
        <f>'2009'!S104</f>
        <v>5.4598458088333093</v>
      </c>
      <c r="AI105" s="96">
        <f>'2010'!S104</f>
        <v>3.0261789327866588</v>
      </c>
      <c r="AJ105" s="96">
        <f>'2011'!S104</f>
        <v>2.5997960826416278</v>
      </c>
      <c r="AK105" s="96">
        <f>'2012'!S104</f>
        <v>5.5898137481192105</v>
      </c>
      <c r="AL105" s="96">
        <f>'2013'!S104</f>
        <v>3.2304470648662638</v>
      </c>
      <c r="AM105" s="96">
        <f>'2014'!S104</f>
        <v>4.1988332679515254</v>
      </c>
      <c r="AN105" s="96">
        <f>'2015'!S104</f>
        <v>5.2542982351550824</v>
      </c>
      <c r="AO105" s="96">
        <f>'2016'!S104</f>
        <v>3.7904955555398363</v>
      </c>
      <c r="AP105" s="96">
        <f>'2017'!S104</f>
        <v>3.6141086407265046</v>
      </c>
      <c r="AQ105" s="106">
        <f t="shared" si="91"/>
        <v>4.2220077230321085</v>
      </c>
      <c r="AR105" s="36"/>
      <c r="AS105" s="38"/>
    </row>
    <row r="106" spans="2:55" x14ac:dyDescent="0.35">
      <c r="B106" s="4">
        <f>'2008'!G105</f>
        <v>2008</v>
      </c>
      <c r="C106" s="4">
        <v>4</v>
      </c>
      <c r="D106" s="2">
        <f t="shared" si="95"/>
        <v>12</v>
      </c>
      <c r="E106" s="2">
        <f t="shared" si="100"/>
        <v>102</v>
      </c>
      <c r="F106" s="35">
        <f>'2008'!R105</f>
        <v>3.2136442998299994</v>
      </c>
      <c r="G106" s="35">
        <f>'2009'!R105</f>
        <v>2.8922798698469996</v>
      </c>
      <c r="H106" s="35">
        <f>'2010'!R105</f>
        <v>4.3115448920984987</v>
      </c>
      <c r="I106" s="35">
        <f>'2011'!R105</f>
        <v>3.0203445750097502</v>
      </c>
      <c r="J106" s="35">
        <f>'2012'!R105</f>
        <v>3.1002215598359988</v>
      </c>
      <c r="K106" s="35">
        <f>'2013'!R105</f>
        <v>4.3512826330394985</v>
      </c>
      <c r="L106" s="35">
        <f>'2014'!R105</f>
        <v>3.3682376674192498</v>
      </c>
      <c r="M106" s="35">
        <f>'2015'!R105</f>
        <v>2.3487959073757492</v>
      </c>
      <c r="N106" s="35">
        <f>'2016'!R105</f>
        <v>4.251938280686999</v>
      </c>
      <c r="O106" s="35">
        <f>'2017'!R105</f>
        <v>3.0045312526274999</v>
      </c>
      <c r="P106" s="107">
        <f t="shared" si="90"/>
        <v>3.3862820937770244</v>
      </c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36"/>
      <c r="AE106" s="36"/>
      <c r="AF106" s="36"/>
      <c r="AG106" s="96">
        <f>'2008'!S105</f>
        <v>4.7538631017535167</v>
      </c>
      <c r="AH106" s="96">
        <f>'2009'!S105</f>
        <v>4.9559938871837632</v>
      </c>
      <c r="AI106" s="96">
        <f>'2010'!S105</f>
        <v>6.7453076478096374</v>
      </c>
      <c r="AJ106" s="96">
        <f>'2011'!S105</f>
        <v>3.9513877232891166</v>
      </c>
      <c r="AK106" s="96">
        <f>'2012'!S105</f>
        <v>4.5038085567510295</v>
      </c>
      <c r="AL106" s="96">
        <f>'2013'!S105</f>
        <v>7.3592697079472522</v>
      </c>
      <c r="AM106" s="96">
        <f>'2014'!S105</f>
        <v>6.131506836950539</v>
      </c>
      <c r="AN106" s="96">
        <f>'2015'!S105</f>
        <v>2.8918922055685994</v>
      </c>
      <c r="AO106" s="96">
        <f>'2016'!S105</f>
        <v>4.5703318217065778</v>
      </c>
      <c r="AP106" s="96">
        <f>'2017'!S105</f>
        <v>5.4051477856497412</v>
      </c>
      <c r="AQ106" s="106">
        <f t="shared" si="91"/>
        <v>5.1268509274609775</v>
      </c>
      <c r="AR106" s="36"/>
      <c r="AS106" s="38"/>
    </row>
    <row r="107" spans="2:55" x14ac:dyDescent="0.35">
      <c r="B107" s="4">
        <f>'2008'!G106</f>
        <v>2008</v>
      </c>
      <c r="C107" s="4">
        <v>4</v>
      </c>
      <c r="D107" s="2">
        <f t="shared" si="95"/>
        <v>13</v>
      </c>
      <c r="E107" s="2">
        <f t="shared" si="100"/>
        <v>103</v>
      </c>
      <c r="F107" s="35">
        <f>'2008'!R106</f>
        <v>4.032636635834999</v>
      </c>
      <c r="G107" s="35">
        <f>'2009'!R106</f>
        <v>3.5872409476979987</v>
      </c>
      <c r="H107" s="35">
        <f>'2010'!R106</f>
        <v>3.6366055505178752</v>
      </c>
      <c r="I107" s="35">
        <f>'2011'!R106</f>
        <v>2.4347727901439993</v>
      </c>
      <c r="J107" s="35">
        <f>'2012'!R106</f>
        <v>4.1108818242914991</v>
      </c>
      <c r="K107" s="35">
        <f>'2013'!R106</f>
        <v>3.9073511414193742</v>
      </c>
      <c r="L107" s="35">
        <f>'2014'!R106</f>
        <v>2.8960481039017507</v>
      </c>
      <c r="M107" s="35">
        <f>'2015'!R106</f>
        <v>3.2501847512699995</v>
      </c>
      <c r="N107" s="35">
        <f>'2016'!R106</f>
        <v>3.8642779792304984</v>
      </c>
      <c r="O107" s="35">
        <f>'2017'!R106</f>
        <v>3.0434659876799999</v>
      </c>
      <c r="P107" s="107">
        <f t="shared" si="90"/>
        <v>3.4763465711987989</v>
      </c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36"/>
      <c r="AE107" s="36"/>
      <c r="AF107" s="36"/>
      <c r="AG107" s="96">
        <f>'2008'!S106</f>
        <v>6.798260918173674</v>
      </c>
      <c r="AH107" s="96">
        <f>'2009'!S106</f>
        <v>6.0139031892509909</v>
      </c>
      <c r="AI107" s="96">
        <f>'2010'!S106</f>
        <v>5.129274910782172</v>
      </c>
      <c r="AJ107" s="96">
        <f>'2011'!S106</f>
        <v>2.8859156667947898</v>
      </c>
      <c r="AK107" s="96">
        <f>'2012'!S106</f>
        <v>5.9643841266590663</v>
      </c>
      <c r="AL107" s="96">
        <f>'2013'!S106</f>
        <v>7.0165026571222535</v>
      </c>
      <c r="AM107" s="96">
        <f>'2014'!S106</f>
        <v>3.2729792763044303</v>
      </c>
      <c r="AN107" s="96">
        <f>'2015'!S106</f>
        <v>2.8960355718432949</v>
      </c>
      <c r="AO107" s="96">
        <f>'2016'!S106</f>
        <v>5.7100998265915983</v>
      </c>
      <c r="AP107" s="96">
        <f>'2017'!S106</f>
        <v>3.8577168605243046</v>
      </c>
      <c r="AQ107" s="106">
        <f t="shared" si="91"/>
        <v>4.9545073004046571</v>
      </c>
      <c r="AR107" s="36"/>
      <c r="AS107" s="38"/>
    </row>
    <row r="108" spans="2:55" x14ac:dyDescent="0.35">
      <c r="B108" s="4">
        <f>'2008'!G107</f>
        <v>2008</v>
      </c>
      <c r="C108" s="4">
        <v>4</v>
      </c>
      <c r="D108" s="2">
        <f t="shared" si="95"/>
        <v>14</v>
      </c>
      <c r="E108" s="2">
        <f t="shared" si="100"/>
        <v>104</v>
      </c>
      <c r="F108" s="35">
        <f>'2008'!R107</f>
        <v>4.002859114721999</v>
      </c>
      <c r="G108" s="35">
        <f>'2009'!R107</f>
        <v>3.1988660446709991</v>
      </c>
      <c r="H108" s="35">
        <f>'2010'!R107</f>
        <v>3.2367472949339993</v>
      </c>
      <c r="I108" s="35">
        <f>'2011'!R107</f>
        <v>2.7472157510355002</v>
      </c>
      <c r="J108" s="35">
        <f>'2012'!R107</f>
        <v>3.5466928338419996</v>
      </c>
      <c r="K108" s="35">
        <f>'2013'!R107</f>
        <v>3.5925599408309994</v>
      </c>
      <c r="L108" s="35">
        <f>'2014'!R107</f>
        <v>3.383244300399749</v>
      </c>
      <c r="M108" s="35">
        <f>'2015'!R107</f>
        <v>3.2102702016929996</v>
      </c>
      <c r="N108" s="35">
        <f>'2016'!R107</f>
        <v>3.6843825591269987</v>
      </c>
      <c r="O108" s="35">
        <f>'2017'!R107</f>
        <v>3.8001369630082493</v>
      </c>
      <c r="P108" s="107">
        <f t="shared" si="90"/>
        <v>3.4402975004263494</v>
      </c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36"/>
      <c r="AE108" s="36"/>
      <c r="AF108" s="36"/>
      <c r="AG108" s="96">
        <f>'2008'!S107</f>
        <v>8.5188780606964762</v>
      </c>
      <c r="AH108" s="96">
        <f>'2009'!S107</f>
        <v>5.9884824317330905</v>
      </c>
      <c r="AI108" s="96">
        <f>'2010'!S107</f>
        <v>6.1172166666311565</v>
      </c>
      <c r="AJ108" s="96">
        <f>'2011'!S107</f>
        <v>4.1702362857815825</v>
      </c>
      <c r="AK108" s="96">
        <f>'2012'!S107</f>
        <v>6.5752491220375306</v>
      </c>
      <c r="AL108" s="96">
        <f>'2013'!S107</f>
        <v>7.1073285937674191</v>
      </c>
      <c r="AM108" s="96">
        <f>'2014'!S107</f>
        <v>5.9192607305930647</v>
      </c>
      <c r="AN108" s="96">
        <f>'2015'!S107</f>
        <v>3.0434363404199458</v>
      </c>
      <c r="AO108" s="96">
        <f>'2016'!S107</f>
        <v>5.5293894561770971</v>
      </c>
      <c r="AP108" s="96">
        <f>'2017'!S107</f>
        <v>4.5443078215725334</v>
      </c>
      <c r="AQ108" s="106">
        <f t="shared" si="91"/>
        <v>5.7513785509409896</v>
      </c>
      <c r="AR108" s="36"/>
      <c r="AS108" s="38"/>
    </row>
    <row r="109" spans="2:55" x14ac:dyDescent="0.35">
      <c r="B109" s="4">
        <f>'2008'!G108</f>
        <v>2008</v>
      </c>
      <c r="C109" s="4">
        <v>4</v>
      </c>
      <c r="D109" s="2">
        <f t="shared" si="95"/>
        <v>15</v>
      </c>
      <c r="E109" s="2">
        <f t="shared" si="100"/>
        <v>105</v>
      </c>
      <c r="F109" s="35">
        <f>'2008'!R108</f>
        <v>4.2986599627500004</v>
      </c>
      <c r="G109" s="35">
        <f>'2009'!R108</f>
        <v>3.3593640839999996</v>
      </c>
      <c r="H109" s="35">
        <f>'2010'!R108</f>
        <v>1.0772729180684999</v>
      </c>
      <c r="I109" s="35">
        <f>'2011'!R108</f>
        <v>2.8345850018122496</v>
      </c>
      <c r="J109" s="35">
        <f>'2012'!R108</f>
        <v>3.6908802765000002</v>
      </c>
      <c r="K109" s="35">
        <f>'2013'!R108</f>
        <v>1.124414520642</v>
      </c>
      <c r="L109" s="35">
        <f>'2014'!R108</f>
        <v>3.0767354793539994</v>
      </c>
      <c r="M109" s="35">
        <f>'2015'!R108</f>
        <v>3.0388984312499998</v>
      </c>
      <c r="N109" s="35">
        <f>'2016'!R108</f>
        <v>1.0947327708735</v>
      </c>
      <c r="O109" s="35">
        <f>'2017'!R108</f>
        <v>3.2286730338899998</v>
      </c>
      <c r="P109" s="107">
        <f t="shared" si="90"/>
        <v>2.6824216479140248</v>
      </c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36"/>
      <c r="AE109" s="36"/>
      <c r="AF109" s="36"/>
      <c r="AG109" s="96">
        <f>'2008'!S108</f>
        <v>8.1260904931209357</v>
      </c>
      <c r="AH109" s="96">
        <f>'2009'!S108</f>
        <v>3.7724474099380148</v>
      </c>
      <c r="AI109" s="96">
        <f>'2010'!S108</f>
        <v>2.273639287541648</v>
      </c>
      <c r="AJ109" s="96">
        <f>'2011'!S108</f>
        <v>4.9386070460580784</v>
      </c>
      <c r="AK109" s="96">
        <f>'2012'!S108</f>
        <v>7.0548860457435083</v>
      </c>
      <c r="AL109" s="96">
        <f>'2013'!S108</f>
        <v>2.2136331253985464</v>
      </c>
      <c r="AM109" s="96">
        <f>'2014'!S108</f>
        <v>5.1456217722880462</v>
      </c>
      <c r="AN109" s="96">
        <f>'2015'!S108</f>
        <v>4.9552906399229233</v>
      </c>
      <c r="AO109" s="96">
        <f>'2016'!S108</f>
        <v>2.0973844447629744</v>
      </c>
      <c r="AP109" s="96">
        <f>'2017'!S108</f>
        <v>5.1419109902959264</v>
      </c>
      <c r="AQ109" s="106">
        <f t="shared" si="91"/>
        <v>4.5719511255070602</v>
      </c>
      <c r="AR109" s="36"/>
      <c r="AS109" s="38"/>
    </row>
    <row r="110" spans="2:55" x14ac:dyDescent="0.35">
      <c r="B110" s="4">
        <f>'2008'!G109</f>
        <v>2008</v>
      </c>
      <c r="C110" s="4">
        <v>4</v>
      </c>
      <c r="D110" s="2">
        <f t="shared" si="95"/>
        <v>16</v>
      </c>
      <c r="E110" s="2">
        <f t="shared" si="100"/>
        <v>106</v>
      </c>
      <c r="F110" s="35">
        <f>'2008'!R109</f>
        <v>3.6280690085609995</v>
      </c>
      <c r="G110" s="35">
        <f>'2009'!R109</f>
        <v>2.6301168648179996</v>
      </c>
      <c r="H110" s="35">
        <f>'2010'!R109</f>
        <v>3.9832775582849993</v>
      </c>
      <c r="I110" s="35">
        <f>'2011'!R109</f>
        <v>3.36157419195</v>
      </c>
      <c r="J110" s="35">
        <f>'2012'!R109</f>
        <v>3.189716197758</v>
      </c>
      <c r="K110" s="35">
        <f>'2013'!R109</f>
        <v>3.846538179418499</v>
      </c>
      <c r="L110" s="35">
        <f>'2014'!R109</f>
        <v>3.5374103804520001</v>
      </c>
      <c r="M110" s="35">
        <f>'2015'!R109</f>
        <v>2.6674234870139997</v>
      </c>
      <c r="N110" s="35">
        <f>'2016'!R109</f>
        <v>3.8822093217314992</v>
      </c>
      <c r="O110" s="35">
        <f>'2017'!R109</f>
        <v>3.2167679190659997</v>
      </c>
      <c r="P110" s="107">
        <f t="shared" si="90"/>
        <v>3.3943103109053991</v>
      </c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36"/>
      <c r="AE110" s="36"/>
      <c r="AF110" s="36"/>
      <c r="AG110" s="96">
        <f>'2008'!S109</f>
        <v>7.0432537294998925</v>
      </c>
      <c r="AH110" s="96">
        <f>'2009'!S109</f>
        <v>3.3922601266957488</v>
      </c>
      <c r="AI110" s="96">
        <f>'2010'!S109</f>
        <v>7.7306026743821059</v>
      </c>
      <c r="AJ110" s="96">
        <f>'2011'!S109</f>
        <v>5.7662235681312497</v>
      </c>
      <c r="AK110" s="96">
        <f>'2012'!S109</f>
        <v>5.6463614367925841</v>
      </c>
      <c r="AL110" s="96">
        <f>'2013'!S109</f>
        <v>6.1700554562430545</v>
      </c>
      <c r="AM110" s="96">
        <f>'2014'!S109</f>
        <v>4.8531801699856478</v>
      </c>
      <c r="AN110" s="96">
        <f>'2015'!S109</f>
        <v>4.7449730414136972</v>
      </c>
      <c r="AO110" s="96">
        <f>'2016'!S109</f>
        <v>7.1544855335380761</v>
      </c>
      <c r="AP110" s="96">
        <f>'2017'!S109</f>
        <v>5.4431304036749113</v>
      </c>
      <c r="AQ110" s="106">
        <f t="shared" si="91"/>
        <v>5.7944526140356967</v>
      </c>
      <c r="AR110" s="36"/>
      <c r="AS110" s="38"/>
    </row>
    <row r="111" spans="2:55" x14ac:dyDescent="0.35">
      <c r="B111" s="4">
        <f>'2008'!G110</f>
        <v>2008</v>
      </c>
      <c r="C111" s="4">
        <v>4</v>
      </c>
      <c r="D111" s="2">
        <f t="shared" si="95"/>
        <v>17</v>
      </c>
      <c r="E111" s="2">
        <f t="shared" si="100"/>
        <v>107</v>
      </c>
      <c r="F111" s="35">
        <f>'2008'!R110</f>
        <v>6.2014413517627487</v>
      </c>
      <c r="G111" s="35">
        <f>'2009'!R110</f>
        <v>4.061250166760999</v>
      </c>
      <c r="H111" s="35">
        <f>'2010'!R110</f>
        <v>3.5693243392500005</v>
      </c>
      <c r="I111" s="35">
        <f>'2011'!R110</f>
        <v>3.3336531615149996</v>
      </c>
      <c r="J111" s="35">
        <f>'2012'!R110</f>
        <v>4.6236894884167485</v>
      </c>
      <c r="K111" s="35">
        <f>'2013'!R110</f>
        <v>3.2144792294999993</v>
      </c>
      <c r="L111" s="35">
        <f>'2014'!R110</f>
        <v>2.9822680985444996</v>
      </c>
      <c r="M111" s="35">
        <f>'2015'!R110</f>
        <v>4.4776013529217495</v>
      </c>
      <c r="N111" s="35">
        <f>'2016'!R110</f>
        <v>3.5588877183749994</v>
      </c>
      <c r="O111" s="35">
        <f>'2017'!R110</f>
        <v>2.9642483517254998</v>
      </c>
      <c r="P111" s="107">
        <f t="shared" si="90"/>
        <v>3.8986843258772246</v>
      </c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36"/>
      <c r="AE111" s="36"/>
      <c r="AF111" s="36"/>
      <c r="AG111" s="96">
        <f>'2008'!S110</f>
        <v>9.28687655284104</v>
      </c>
      <c r="AH111" s="96">
        <f>'2009'!S110</f>
        <v>3.4985628322011362</v>
      </c>
      <c r="AI111" s="96">
        <f>'2010'!S110</f>
        <v>6.6177421704426749</v>
      </c>
      <c r="AJ111" s="96">
        <f>'2011'!S110</f>
        <v>5.2935066257362919</v>
      </c>
      <c r="AK111" s="96">
        <f>'2012'!S110</f>
        <v>5.7779505140710308</v>
      </c>
      <c r="AL111" s="96">
        <f>'2013'!S110</f>
        <v>4.8102210161660599</v>
      </c>
      <c r="AM111" s="96">
        <f>'2014'!S110</f>
        <v>5.0147835627205115</v>
      </c>
      <c r="AN111" s="96">
        <f>'2015'!S110</f>
        <v>8.481663049540801</v>
      </c>
      <c r="AO111" s="96">
        <f>'2016'!S110</f>
        <v>5.5560025289436341</v>
      </c>
      <c r="AP111" s="96">
        <f>'2017'!S110</f>
        <v>5.1624568353432956</v>
      </c>
      <c r="AQ111" s="106">
        <f t="shared" si="91"/>
        <v>5.9499765688006478</v>
      </c>
      <c r="AR111" s="36"/>
      <c r="AS111" s="38"/>
    </row>
    <row r="112" spans="2:55" x14ac:dyDescent="0.35">
      <c r="B112" s="4">
        <f>'2008'!G111</f>
        <v>2008</v>
      </c>
      <c r="C112" s="4">
        <v>4</v>
      </c>
      <c r="D112" s="2">
        <f t="shared" si="95"/>
        <v>18</v>
      </c>
      <c r="E112" s="2">
        <f t="shared" si="100"/>
        <v>108</v>
      </c>
      <c r="F112" s="35">
        <f>'2008'!R111</f>
        <v>3.9226984993754987</v>
      </c>
      <c r="G112" s="35">
        <f>'2009'!R111</f>
        <v>3.2571355407727491</v>
      </c>
      <c r="H112" s="35">
        <f>'2010'!R111</f>
        <v>4.1139870259612499</v>
      </c>
      <c r="I112" s="35">
        <f>'2011'!R111</f>
        <v>4.3143517291950007</v>
      </c>
      <c r="J112" s="35">
        <f>'2012'!R111</f>
        <v>3.8814689355682499</v>
      </c>
      <c r="K112" s="35">
        <f>'2013'!R111</f>
        <v>3.6818704030905001</v>
      </c>
      <c r="L112" s="35">
        <f>'2014'!R111</f>
        <v>4.5888471365849988</v>
      </c>
      <c r="M112" s="35">
        <f>'2015'!R111</f>
        <v>3.7518903064597491</v>
      </c>
      <c r="N112" s="35">
        <f>'2016'!R111</f>
        <v>3.8298555479092506</v>
      </c>
      <c r="O112" s="35">
        <f>'2017'!R111</f>
        <v>3.6221459192550003</v>
      </c>
      <c r="P112" s="107">
        <f t="shared" si="90"/>
        <v>3.8964251044172244</v>
      </c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36"/>
      <c r="AE112" s="36"/>
      <c r="AF112" s="36"/>
      <c r="AG112" s="96">
        <f>'2008'!S111</f>
        <v>6.5379023455120828</v>
      </c>
      <c r="AH112" s="96">
        <f>'2009'!S111</f>
        <v>3.8965826441990297</v>
      </c>
      <c r="AI112" s="96">
        <f>'2010'!S111</f>
        <v>7.635765673159522</v>
      </c>
      <c r="AJ112" s="96">
        <f>'2011'!S111</f>
        <v>7.6577503309357899</v>
      </c>
      <c r="AK112" s="96">
        <f>'2012'!S111</f>
        <v>6.0305599262788787</v>
      </c>
      <c r="AL112" s="96">
        <f>'2013'!S111</f>
        <v>5.2691490777243759</v>
      </c>
      <c r="AM112" s="96">
        <f>'2014'!S111</f>
        <v>7.427490719204056</v>
      </c>
      <c r="AN112" s="96">
        <f>'2015'!S111</f>
        <v>7.1638161567888234</v>
      </c>
      <c r="AO112" s="96">
        <f>'2016'!S111</f>
        <v>7.3955170004485238</v>
      </c>
      <c r="AP112" s="96">
        <f>'2017'!S111</f>
        <v>4.6293892760853987</v>
      </c>
      <c r="AQ112" s="106">
        <f t="shared" si="91"/>
        <v>6.3643923150336486</v>
      </c>
      <c r="AR112" s="36"/>
      <c r="AS112" s="38"/>
    </row>
    <row r="113" spans="2:55" x14ac:dyDescent="0.35">
      <c r="B113" s="4">
        <f>'2008'!G112</f>
        <v>2008</v>
      </c>
      <c r="C113" s="4">
        <v>4</v>
      </c>
      <c r="D113" s="2">
        <f t="shared" si="95"/>
        <v>19</v>
      </c>
      <c r="E113" s="2">
        <f t="shared" ref="E113:E128" si="103">E112+1</f>
        <v>109</v>
      </c>
      <c r="F113" s="35">
        <f>'2008'!R112</f>
        <v>4.2700980010094982</v>
      </c>
      <c r="G113" s="35">
        <f>'2009'!R112</f>
        <v>3.8886002172202496</v>
      </c>
      <c r="H113" s="35">
        <f>'2010'!R112</f>
        <v>4.3937719583782497</v>
      </c>
      <c r="I113" s="35">
        <f>'2011'!R112</f>
        <v>4.0377198841199986</v>
      </c>
      <c r="J113" s="35">
        <f>'2012'!R112</f>
        <v>4.3637992110629993</v>
      </c>
      <c r="K113" s="35">
        <f>'2013'!R112</f>
        <v>3.6054596042324998</v>
      </c>
      <c r="L113" s="35">
        <f>'2014'!R112</f>
        <v>3.7120973128199997</v>
      </c>
      <c r="M113" s="35">
        <f>'2015'!R112</f>
        <v>4.4909651389927498</v>
      </c>
      <c r="N113" s="35">
        <f>'2016'!R112</f>
        <v>3.9598946161739992</v>
      </c>
      <c r="O113" s="35">
        <f>'2017'!R112</f>
        <v>3.1760724646799998</v>
      </c>
      <c r="P113" s="107">
        <f t="shared" si="90"/>
        <v>3.9898478408690239</v>
      </c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36"/>
      <c r="AE113" s="36"/>
      <c r="AF113" s="36"/>
      <c r="AG113" s="96">
        <f>'2008'!S112</f>
        <v>7.3813594595545693</v>
      </c>
      <c r="AH113" s="96">
        <f>'2009'!S112</f>
        <v>6.2466484207778334</v>
      </c>
      <c r="AI113" s="96">
        <f>'2010'!S112</f>
        <v>7.272104263861916</v>
      </c>
      <c r="AJ113" s="96">
        <f>'2011'!S112</f>
        <v>5.7997092657141884</v>
      </c>
      <c r="AK113" s="96">
        <f>'2012'!S112</f>
        <v>7.9800884972729218</v>
      </c>
      <c r="AL113" s="96">
        <f>'2013'!S112</f>
        <v>5.6549482616925726</v>
      </c>
      <c r="AM113" s="96">
        <f>'2014'!S112</f>
        <v>6.5897881849532629</v>
      </c>
      <c r="AN113" s="96">
        <f>'2015'!S112</f>
        <v>8.0406297102391484</v>
      </c>
      <c r="AO113" s="96">
        <f>'2016'!S112</f>
        <v>7.5855675874008579</v>
      </c>
      <c r="AP113" s="96">
        <f>'2017'!S112</f>
        <v>4.7598954068891901</v>
      </c>
      <c r="AQ113" s="106">
        <f t="shared" si="91"/>
        <v>6.7310739058356459</v>
      </c>
      <c r="AR113" s="36"/>
      <c r="AS113" s="38"/>
    </row>
    <row r="114" spans="2:55" x14ac:dyDescent="0.35">
      <c r="B114" s="4">
        <f>'2008'!G113</f>
        <v>2008</v>
      </c>
      <c r="C114" s="4">
        <v>4</v>
      </c>
      <c r="D114" s="2">
        <f t="shared" si="95"/>
        <v>20</v>
      </c>
      <c r="E114" s="2">
        <f t="shared" si="103"/>
        <v>110</v>
      </c>
      <c r="F114" s="35">
        <f>'2008'!R113</f>
        <v>4.8549883359239985</v>
      </c>
      <c r="G114" s="35">
        <f>'2009'!R113</f>
        <v>4.2105208577039992</v>
      </c>
      <c r="H114" s="35">
        <f>'2010'!R113</f>
        <v>4.42029325377825</v>
      </c>
      <c r="I114" s="35">
        <f>'2011'!R113</f>
        <v>4.3345189642387503</v>
      </c>
      <c r="J114" s="35">
        <f>'2012'!R113</f>
        <v>4.7905415881019993</v>
      </c>
      <c r="K114" s="35">
        <f>'2013'!R113</f>
        <v>3.9172726843582506</v>
      </c>
      <c r="L114" s="35">
        <f>'2014'!R113</f>
        <v>4.0809348615689993</v>
      </c>
      <c r="M114" s="35">
        <f>'2015'!R113</f>
        <v>4.9122743339879991</v>
      </c>
      <c r="N114" s="35">
        <f>'2016'!R113</f>
        <v>4.1310564263617495</v>
      </c>
      <c r="O114" s="35">
        <f>'2017'!R113</f>
        <v>3.8450426730389995</v>
      </c>
      <c r="P114" s="107">
        <f t="shared" si="90"/>
        <v>4.3497443979062993</v>
      </c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36"/>
      <c r="AE114" s="36"/>
      <c r="AF114" s="36"/>
      <c r="AG114" s="96">
        <f>'2008'!S113</f>
        <v>8.7857470718602855</v>
      </c>
      <c r="AH114" s="96">
        <f>'2009'!S113</f>
        <v>7.2069861161288697</v>
      </c>
      <c r="AI114" s="96">
        <f>'2010'!S113</f>
        <v>8.4570895658744139</v>
      </c>
      <c r="AJ114" s="96">
        <f>'2011'!S113</f>
        <v>5.6675297394530135</v>
      </c>
      <c r="AK114" s="96">
        <f>'2012'!S113</f>
        <v>5.9651918459015159</v>
      </c>
      <c r="AL114" s="96">
        <f>'2013'!S113</f>
        <v>5.9260816236022213</v>
      </c>
      <c r="AM114" s="96">
        <f>'2014'!S113</f>
        <v>5.0578800018954162</v>
      </c>
      <c r="AN114" s="96">
        <f>'2015'!S113</f>
        <v>6.7941123865740778</v>
      </c>
      <c r="AO114" s="96">
        <f>'2016'!S113</f>
        <v>8.3244422564573775</v>
      </c>
      <c r="AP114" s="96">
        <f>'2017'!S113</f>
        <v>6.3968706120874836</v>
      </c>
      <c r="AQ114" s="106">
        <f t="shared" si="91"/>
        <v>6.8581931219834686</v>
      </c>
      <c r="AR114" s="36"/>
      <c r="AS114" s="38"/>
    </row>
    <row r="115" spans="2:55" x14ac:dyDescent="0.35">
      <c r="B115" s="4">
        <f>'2008'!G114</f>
        <v>2008</v>
      </c>
      <c r="C115" s="4">
        <v>4</v>
      </c>
      <c r="D115" s="2">
        <f t="shared" si="95"/>
        <v>21</v>
      </c>
      <c r="E115" s="2">
        <f t="shared" si="103"/>
        <v>111</v>
      </c>
      <c r="F115" s="35">
        <f>'2008'!R114</f>
        <v>4.5419486458860003</v>
      </c>
      <c r="G115" s="35">
        <f>'2009'!R114</f>
        <v>4.2546567134654998</v>
      </c>
      <c r="H115" s="35">
        <f>'2010'!R114</f>
        <v>3.931176719039251</v>
      </c>
      <c r="I115" s="35">
        <f>'2011'!R114</f>
        <v>3.669199117510499</v>
      </c>
      <c r="J115" s="35">
        <f>'2012'!R114</f>
        <v>4.3298998386232492</v>
      </c>
      <c r="K115" s="35">
        <f>'2013'!R114</f>
        <v>3.1165100554274998</v>
      </c>
      <c r="L115" s="35">
        <f>'2014'!R114</f>
        <v>3.7092683746439992</v>
      </c>
      <c r="M115" s="35">
        <f>'2015'!R114</f>
        <v>4.8018794418854993</v>
      </c>
      <c r="N115" s="35">
        <f>'2016'!R114</f>
        <v>3.8546308580287492</v>
      </c>
      <c r="O115" s="35">
        <f>'2017'!R114</f>
        <v>3.755061811367999</v>
      </c>
      <c r="P115" s="107">
        <f t="shared" si="90"/>
        <v>3.9964231575878246</v>
      </c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36"/>
      <c r="AE115" s="36"/>
      <c r="AF115" s="36"/>
      <c r="AG115" s="96">
        <f>'2008'!S114</f>
        <v>8.6812921428940548</v>
      </c>
      <c r="AH115" s="96">
        <f>'2009'!S114</f>
        <v>7.39222797108894</v>
      </c>
      <c r="AI115" s="96">
        <f>'2010'!S114</f>
        <v>5.7204694427597591</v>
      </c>
      <c r="AJ115" s="96">
        <f>'2011'!S114</f>
        <v>6.516940928910226</v>
      </c>
      <c r="AK115" s="96">
        <f>'2012'!S114</f>
        <v>7.4040377178881602</v>
      </c>
      <c r="AL115" s="96">
        <f>'2013'!S114</f>
        <v>5.317457627190743</v>
      </c>
      <c r="AM115" s="96">
        <f>'2014'!S114</f>
        <v>6.1377886542683013</v>
      </c>
      <c r="AN115" s="96">
        <f>'2015'!S114</f>
        <v>7.1108263105528051</v>
      </c>
      <c r="AO115" s="96">
        <f>'2016'!S114</f>
        <v>8.0020666376346909</v>
      </c>
      <c r="AP115" s="96">
        <f>'2017'!S114</f>
        <v>6.5979014844055932</v>
      </c>
      <c r="AQ115" s="106">
        <f t="shared" si="91"/>
        <v>6.8881008917593265</v>
      </c>
      <c r="AR115" s="36"/>
      <c r="AS115" s="38"/>
    </row>
    <row r="116" spans="2:55" x14ac:dyDescent="0.35">
      <c r="B116" s="4">
        <f>'2008'!G115</f>
        <v>2008</v>
      </c>
      <c r="C116" s="4">
        <v>4</v>
      </c>
      <c r="D116" s="2">
        <f t="shared" si="95"/>
        <v>22</v>
      </c>
      <c r="E116" s="2">
        <f t="shared" si="103"/>
        <v>112</v>
      </c>
      <c r="F116" s="35">
        <f>'2008'!R115</f>
        <v>4.7654789639489987</v>
      </c>
      <c r="G116" s="35">
        <f>'2009'!R115</f>
        <v>4.3388176242014991</v>
      </c>
      <c r="H116" s="35">
        <f>'2010'!R115</f>
        <v>4.4700685683254981</v>
      </c>
      <c r="I116" s="35">
        <f>'2011'!R115</f>
        <v>3.3525974701597501</v>
      </c>
      <c r="J116" s="35">
        <f>'2012'!R115</f>
        <v>4.2797414386979993</v>
      </c>
      <c r="K116" s="35">
        <f>'2013'!R115</f>
        <v>3.7728421298257504</v>
      </c>
      <c r="L116" s="35">
        <f>'2014'!R115</f>
        <v>3.6084395664517501</v>
      </c>
      <c r="M116" s="35">
        <f>'2015'!R115</f>
        <v>3.8268240165044998</v>
      </c>
      <c r="N116" s="35">
        <f>'2016'!R115</f>
        <v>4.6460042116852502</v>
      </c>
      <c r="O116" s="35">
        <f>'2017'!R115</f>
        <v>3.7949910949980001</v>
      </c>
      <c r="P116" s="107">
        <f t="shared" si="90"/>
        <v>4.0855805084799002</v>
      </c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36"/>
      <c r="AE116" s="36"/>
      <c r="AF116" s="36"/>
      <c r="AG116" s="96">
        <f>'2008'!S115</f>
        <v>9.1379100771895221</v>
      </c>
      <c r="AH116" s="96">
        <f>'2009'!S115</f>
        <v>7.2127368182466238</v>
      </c>
      <c r="AI116" s="96">
        <f>'2010'!S115</f>
        <v>5.8705978636827716</v>
      </c>
      <c r="AJ116" s="96">
        <f>'2011'!S115</f>
        <v>3.3987701901944187</v>
      </c>
      <c r="AK116" s="96">
        <f>'2012'!S115</f>
        <v>7.6322461438983655</v>
      </c>
      <c r="AL116" s="96">
        <f>'2013'!S115</f>
        <v>4.6573431113696477</v>
      </c>
      <c r="AM116" s="96">
        <f>'2014'!S115</f>
        <v>6.0681924084170848</v>
      </c>
      <c r="AN116" s="96">
        <f>'2015'!S115</f>
        <v>5.9303571040468785</v>
      </c>
      <c r="AO116" s="96">
        <f>'2016'!S115</f>
        <v>8.7006452148389588</v>
      </c>
      <c r="AP116" s="96">
        <f>'2017'!S115</f>
        <v>7.3243249934808805</v>
      </c>
      <c r="AQ116" s="106">
        <f t="shared" si="91"/>
        <v>6.5933123925365154</v>
      </c>
      <c r="AR116" s="36"/>
      <c r="AS116" s="38"/>
    </row>
    <row r="117" spans="2:55" x14ac:dyDescent="0.35">
      <c r="B117" s="4">
        <f>'2008'!G116</f>
        <v>2008</v>
      </c>
      <c r="C117" s="4">
        <v>4</v>
      </c>
      <c r="D117" s="2">
        <f t="shared" si="95"/>
        <v>23</v>
      </c>
      <c r="E117" s="2">
        <f t="shared" si="103"/>
        <v>113</v>
      </c>
      <c r="F117" s="35">
        <f>'2008'!R116</f>
        <v>5.2130847600359997</v>
      </c>
      <c r="G117" s="35">
        <f>'2009'!R116</f>
        <v>4.5052166517569985</v>
      </c>
      <c r="H117" s="35">
        <f>'2010'!R116</f>
        <v>2.9845739778389992</v>
      </c>
      <c r="I117" s="35">
        <f>'2011'!R116</f>
        <v>3.0799033007489989</v>
      </c>
      <c r="J117" s="35">
        <f>'2012'!R116</f>
        <v>4.4258295741929983</v>
      </c>
      <c r="K117" s="35">
        <f>'2013'!R116</f>
        <v>2.8763007893684991</v>
      </c>
      <c r="L117" s="35">
        <f>'2014'!R116</f>
        <v>3.3662890889099994</v>
      </c>
      <c r="M117" s="35">
        <f>'2015'!R116</f>
        <v>4.0818189047489994</v>
      </c>
      <c r="N117" s="35">
        <f>'2016'!R116</f>
        <v>3.2152429445804995</v>
      </c>
      <c r="O117" s="35">
        <f>'2017'!R116</f>
        <v>3.8687202962099994</v>
      </c>
      <c r="P117" s="107">
        <f t="shared" si="90"/>
        <v>3.7616980288391999</v>
      </c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36"/>
      <c r="AE117" s="36"/>
      <c r="AF117" s="36"/>
      <c r="AG117" s="96">
        <f>'2008'!S116</f>
        <v>9.7940347899082472</v>
      </c>
      <c r="AH117" s="96">
        <f>'2009'!S116</f>
        <v>6.7655700563475376</v>
      </c>
      <c r="AI117" s="96">
        <f>'2010'!S116</f>
        <v>5.3607168637882125</v>
      </c>
      <c r="AJ117" s="96">
        <f>'2011'!S116</f>
        <v>3.9131051503853311</v>
      </c>
      <c r="AK117" s="96">
        <f>'2012'!S116</f>
        <v>8.0517020176998155</v>
      </c>
      <c r="AL117" s="96">
        <f>'2013'!S116</f>
        <v>4.9132795585618254</v>
      </c>
      <c r="AM117" s="96">
        <f>'2014'!S116</f>
        <v>6.3438988832056706</v>
      </c>
      <c r="AN117" s="96">
        <f>'2015'!S116</f>
        <v>5.5729334279592067</v>
      </c>
      <c r="AO117" s="96">
        <f>'2016'!S116</f>
        <v>5.5770493835293671</v>
      </c>
      <c r="AP117" s="96">
        <f>'2017'!S116</f>
        <v>5.7979695368840982</v>
      </c>
      <c r="AQ117" s="106">
        <f t="shared" si="91"/>
        <v>6.209025966826931</v>
      </c>
      <c r="AR117" s="36"/>
      <c r="AS117" s="38"/>
    </row>
    <row r="118" spans="2:55" x14ac:dyDescent="0.35">
      <c r="B118" s="4">
        <f>'2008'!G117</f>
        <v>2008</v>
      </c>
      <c r="C118" s="4">
        <v>4</v>
      </c>
      <c r="D118" s="2">
        <f t="shared" si="95"/>
        <v>24</v>
      </c>
      <c r="E118" s="2">
        <f t="shared" si="103"/>
        <v>114</v>
      </c>
      <c r="F118" s="35">
        <f>'2008'!R117</f>
        <v>5.2540012252169994</v>
      </c>
      <c r="G118" s="35">
        <f>'2009'!R117</f>
        <v>3.8442396671504997</v>
      </c>
      <c r="H118" s="35">
        <f>'2010'!R117</f>
        <v>2.7925634826562495</v>
      </c>
      <c r="I118" s="35">
        <f>'2011'!R117</f>
        <v>2.8830637196954991</v>
      </c>
      <c r="J118" s="35">
        <f>'2012'!R117</f>
        <v>3.9870789439589993</v>
      </c>
      <c r="K118" s="35">
        <f>'2013'!R117</f>
        <v>2.5289454898934993</v>
      </c>
      <c r="L118" s="35">
        <f>'2014'!R117</f>
        <v>3.2655597355754993</v>
      </c>
      <c r="M118" s="35">
        <f>'2015'!R117</f>
        <v>3.2853033665954992</v>
      </c>
      <c r="N118" s="35">
        <f>'2016'!R117</f>
        <v>2.8104358889452494</v>
      </c>
      <c r="O118" s="35">
        <f>'2017'!R117</f>
        <v>3.0121561250549989</v>
      </c>
      <c r="P118" s="107">
        <f t="shared" si="90"/>
        <v>3.3663347644742991</v>
      </c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36"/>
      <c r="AE118" s="36"/>
      <c r="AF118" s="36"/>
      <c r="AG118" s="96">
        <f>'2008'!S117</f>
        <v>12.275659029821984</v>
      </c>
      <c r="AH118" s="96">
        <f>'2009'!S117</f>
        <v>8.1599380378697663</v>
      </c>
      <c r="AI118" s="96">
        <f>'2010'!S117</f>
        <v>6.4575940162605132</v>
      </c>
      <c r="AJ118" s="96">
        <f>'2011'!S117</f>
        <v>5.6648715148076185</v>
      </c>
      <c r="AK118" s="96">
        <f>'2012'!S117</f>
        <v>7.4449788285903153</v>
      </c>
      <c r="AL118" s="96">
        <f>'2013'!S117</f>
        <v>4.6373869479865792</v>
      </c>
      <c r="AM118" s="96">
        <f>'2014'!S117</f>
        <v>5.9760465866367936</v>
      </c>
      <c r="AN118" s="96">
        <f>'2015'!S117</f>
        <v>4.0901299060790306</v>
      </c>
      <c r="AO118" s="96">
        <f>'2016'!S117</f>
        <v>6.0570590358150733</v>
      </c>
      <c r="AP118" s="96">
        <f>'2017'!S117</f>
        <v>4.5913540633242871</v>
      </c>
      <c r="AQ118" s="106">
        <f t="shared" si="91"/>
        <v>6.5355017967191955</v>
      </c>
      <c r="AR118" s="36"/>
      <c r="AS118" s="38"/>
    </row>
    <row r="119" spans="2:55" x14ac:dyDescent="0.35">
      <c r="B119" s="4">
        <f>'2008'!G118</f>
        <v>2008</v>
      </c>
      <c r="C119" s="4">
        <v>4</v>
      </c>
      <c r="D119" s="2">
        <f t="shared" si="95"/>
        <v>25</v>
      </c>
      <c r="E119" s="2">
        <f t="shared" si="103"/>
        <v>115</v>
      </c>
      <c r="F119" s="35">
        <f>'2008'!R118</f>
        <v>5.3408142654930009</v>
      </c>
      <c r="G119" s="35">
        <f>'2009'!R118</f>
        <v>3.9834101647619997</v>
      </c>
      <c r="H119" s="35">
        <f>'2010'!R118</f>
        <v>1.0421395686899997</v>
      </c>
      <c r="I119" s="35">
        <f>'2011'!R118</f>
        <v>2.9746137580109995</v>
      </c>
      <c r="J119" s="35">
        <f>'2012'!R118</f>
        <v>4.2181015279724994</v>
      </c>
      <c r="K119" s="35">
        <f>'2013'!R118</f>
        <v>0.9063456248909999</v>
      </c>
      <c r="L119" s="35">
        <f>'2014'!R118</f>
        <v>3.5606717666257497</v>
      </c>
      <c r="M119" s="35">
        <f>'2015'!R118</f>
        <v>3.4379113205430003</v>
      </c>
      <c r="N119" s="35">
        <f>'2016'!R118</f>
        <v>1.0879305497384997</v>
      </c>
      <c r="O119" s="35">
        <f>'2017'!R118</f>
        <v>2.8761166137059995</v>
      </c>
      <c r="P119" s="107">
        <f t="shared" si="90"/>
        <v>2.9428055160432747</v>
      </c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36"/>
      <c r="AE119" s="36"/>
      <c r="AF119" s="36"/>
      <c r="AG119" s="96">
        <f>'2008'!S118</f>
        <v>12.261820827047368</v>
      </c>
      <c r="AH119" s="96">
        <f>'2009'!S118</f>
        <v>7.5840932216222718</v>
      </c>
      <c r="AI119" s="96">
        <f>'2010'!S118</f>
        <v>2.5845755807131479</v>
      </c>
      <c r="AJ119" s="96">
        <f>'2011'!S118</f>
        <v>5.5699492465351135</v>
      </c>
      <c r="AK119" s="96">
        <f>'2012'!S118</f>
        <v>8.1796483534529454</v>
      </c>
      <c r="AL119" s="96">
        <f>'2013'!S118</f>
        <v>1.9933795273076833</v>
      </c>
      <c r="AM119" s="96">
        <f>'2014'!S118</f>
        <v>6.4499910322065066</v>
      </c>
      <c r="AN119" s="96">
        <f>'2015'!S118</f>
        <v>5.7817457873799833</v>
      </c>
      <c r="AO119" s="96">
        <f>'2016'!S118</f>
        <v>2.4418763163103647</v>
      </c>
      <c r="AP119" s="96">
        <f>'2017'!S118</f>
        <v>5.2815118687332321</v>
      </c>
      <c r="AQ119" s="106">
        <f t="shared" si="91"/>
        <v>5.8128591761308614</v>
      </c>
      <c r="AR119" s="36"/>
      <c r="AS119" s="38"/>
    </row>
    <row r="120" spans="2:55" x14ac:dyDescent="0.35">
      <c r="B120" s="4">
        <f>'2008'!G119</f>
        <v>2008</v>
      </c>
      <c r="C120" s="4">
        <v>4</v>
      </c>
      <c r="D120" s="2">
        <f t="shared" si="95"/>
        <v>26</v>
      </c>
      <c r="E120" s="2">
        <f t="shared" si="103"/>
        <v>116</v>
      </c>
      <c r="F120" s="35">
        <f>'2008'!R119</f>
        <v>4.3878378185324998</v>
      </c>
      <c r="G120" s="35">
        <f>'2009'!R119</f>
        <v>3.1731256540799992</v>
      </c>
      <c r="H120" s="35">
        <f>'2010'!R119</f>
        <v>4.276927234575</v>
      </c>
      <c r="I120" s="35">
        <f>'2011'!R119</f>
        <v>2.5416241424999999</v>
      </c>
      <c r="J120" s="35">
        <f>'2012'!R119</f>
        <v>3.3912780427979996</v>
      </c>
      <c r="K120" s="35">
        <f>'2013'!R119</f>
        <v>3.9763525533749995</v>
      </c>
      <c r="L120" s="35">
        <f>'2014'!R119</f>
        <v>3.5370935983124996</v>
      </c>
      <c r="M120" s="35">
        <f>'2015'!R119</f>
        <v>2.9400992388584997</v>
      </c>
      <c r="N120" s="35">
        <f>'2016'!R119</f>
        <v>4.4835723278999993</v>
      </c>
      <c r="O120" s="35">
        <f>'2017'!R119</f>
        <v>2.5628043436875001</v>
      </c>
      <c r="P120" s="107">
        <f t="shared" si="90"/>
        <v>3.5270714954618994</v>
      </c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36"/>
      <c r="AE120" s="36"/>
      <c r="AF120" s="36"/>
      <c r="AG120" s="96">
        <f>'2008'!S119</f>
        <v>8.4639362829144034</v>
      </c>
      <c r="AH120" s="96">
        <f>'2009'!S119</f>
        <v>4.6887854863266192</v>
      </c>
      <c r="AI120" s="96">
        <f>'2010'!S119</f>
        <v>8.2881563419392723</v>
      </c>
      <c r="AJ120" s="96">
        <f>'2011'!S119</f>
        <v>3.6472111812031396</v>
      </c>
      <c r="AK120" s="96">
        <f>'2012'!S119</f>
        <v>6.7873829974165352</v>
      </c>
      <c r="AL120" s="96">
        <f>'2013'!S119</f>
        <v>8.0437120117484415</v>
      </c>
      <c r="AM120" s="96">
        <f>'2014'!S119</f>
        <v>6.4548444262284752</v>
      </c>
      <c r="AN120" s="96">
        <f>'2015'!S119</f>
        <v>5.4712348396738202</v>
      </c>
      <c r="AO120" s="96">
        <f>'2016'!S119</f>
        <v>8.5845206964588439</v>
      </c>
      <c r="AP120" s="96">
        <f>'2017'!S119</f>
        <v>5.1956916098784403</v>
      </c>
      <c r="AQ120" s="106">
        <f t="shared" si="91"/>
        <v>6.5625475873787993</v>
      </c>
      <c r="AR120" s="36"/>
      <c r="AS120" s="38"/>
    </row>
    <row r="121" spans="2:55" x14ac:dyDescent="0.35">
      <c r="B121" s="4">
        <f>'2008'!G120</f>
        <v>2008</v>
      </c>
      <c r="C121" s="4">
        <v>4</v>
      </c>
      <c r="D121" s="2">
        <f t="shared" si="95"/>
        <v>27</v>
      </c>
      <c r="E121" s="2">
        <f t="shared" si="103"/>
        <v>117</v>
      </c>
      <c r="F121" s="35">
        <f>'2008'!R120</f>
        <v>4.1212656481432495</v>
      </c>
      <c r="G121" s="35">
        <f>'2009'!R120</f>
        <v>2.890417853899125</v>
      </c>
      <c r="H121" s="35">
        <f>'2010'!R120</f>
        <v>5.1368986554862497</v>
      </c>
      <c r="I121" s="35">
        <f>'2011'!R120</f>
        <v>3.1026084764219992</v>
      </c>
      <c r="J121" s="35">
        <f>'2012'!R120</f>
        <v>3.2453814499919993</v>
      </c>
      <c r="K121" s="35">
        <f>'2013'!R120</f>
        <v>4.7356903922962497</v>
      </c>
      <c r="L121" s="35">
        <f>'2014'!R120</f>
        <v>3.7151619958440003</v>
      </c>
      <c r="M121" s="35">
        <f>'2015'!R120</f>
        <v>2.954956689552374</v>
      </c>
      <c r="N121" s="35">
        <f>'2016'!R120</f>
        <v>4.9148012240774994</v>
      </c>
      <c r="O121" s="35">
        <f>'2017'!R120</f>
        <v>3.2818924333260009</v>
      </c>
      <c r="P121" s="107">
        <f t="shared" si="90"/>
        <v>3.809907481903875</v>
      </c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36"/>
      <c r="AE121" s="36"/>
      <c r="AF121" s="36"/>
      <c r="AG121" s="96">
        <f>'2008'!S120</f>
        <v>6.9412423585465568</v>
      </c>
      <c r="AH121" s="96">
        <f>'2009'!S120</f>
        <v>5.172763130481556</v>
      </c>
      <c r="AI121" s="96">
        <f>'2010'!S120</f>
        <v>8.119728089445605</v>
      </c>
      <c r="AJ121" s="96">
        <f>'2011'!S120</f>
        <v>5.3095256654760838</v>
      </c>
      <c r="AK121" s="96">
        <f>'2012'!S120</f>
        <v>6.4576373865877992</v>
      </c>
      <c r="AL121" s="96">
        <f>'2013'!S120</f>
        <v>9.502047718592161</v>
      </c>
      <c r="AM121" s="96">
        <f>'2014'!S120</f>
        <v>7.4704103319012436</v>
      </c>
      <c r="AN121" s="96">
        <f>'2015'!S120</f>
        <v>5.3937442631574557</v>
      </c>
      <c r="AO121" s="96">
        <f>'2016'!S120</f>
        <v>9.6853680215941154</v>
      </c>
      <c r="AP121" s="96">
        <f>'2017'!S120</f>
        <v>6.3724377186673129</v>
      </c>
      <c r="AQ121" s="106">
        <f t="shared" si="91"/>
        <v>7.0424904684449885</v>
      </c>
      <c r="AR121" s="36"/>
      <c r="AS121" s="38"/>
    </row>
    <row r="122" spans="2:55" x14ac:dyDescent="0.35">
      <c r="B122" s="4">
        <f>'2008'!G121</f>
        <v>2008</v>
      </c>
      <c r="C122" s="4">
        <v>4</v>
      </c>
      <c r="D122" s="2">
        <f t="shared" si="95"/>
        <v>28</v>
      </c>
      <c r="E122" s="2">
        <f t="shared" si="103"/>
        <v>118</v>
      </c>
      <c r="F122" s="35">
        <f>'2008'!R121</f>
        <v>6.1232808841110007</v>
      </c>
      <c r="G122" s="35">
        <f>'2009'!R121</f>
        <v>4.3437461649299998</v>
      </c>
      <c r="H122" s="35">
        <f>'2010'!R121</f>
        <v>3.9369757967324999</v>
      </c>
      <c r="I122" s="35">
        <f>'2011'!R121</f>
        <v>3.8097619831304996</v>
      </c>
      <c r="J122" s="35">
        <f>'2012'!R121</f>
        <v>4.8341691190349998</v>
      </c>
      <c r="K122" s="35">
        <f>'2013'!R121</f>
        <v>3.9483873207809999</v>
      </c>
      <c r="L122" s="35">
        <f>'2014'!R121</f>
        <v>4.0774134229019996</v>
      </c>
      <c r="M122" s="35">
        <f>'2015'!R121</f>
        <v>4.974289963064999</v>
      </c>
      <c r="N122" s="35">
        <f>'2016'!R121</f>
        <v>4.4619059029635002</v>
      </c>
      <c r="O122" s="35">
        <f>'2017'!R121</f>
        <v>3.8894879439135002</v>
      </c>
      <c r="P122" s="107">
        <f t="shared" si="90"/>
        <v>4.4399418501563996</v>
      </c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36"/>
      <c r="AE122" s="36"/>
      <c r="AF122" s="36"/>
      <c r="AG122" s="96">
        <f>'2008'!S121</f>
        <v>8.9943940100030897</v>
      </c>
      <c r="AH122" s="96">
        <f>'2009'!S121</f>
        <v>7.0611922927119624</v>
      </c>
      <c r="AI122" s="96">
        <f>'2010'!S121</f>
        <v>5.0544142705260056</v>
      </c>
      <c r="AJ122" s="96">
        <f>'2011'!S121</f>
        <v>6.4592302908953103</v>
      </c>
      <c r="AK122" s="96">
        <f>'2012'!S121</f>
        <v>9.1525969670256693</v>
      </c>
      <c r="AL122" s="96">
        <f>'2013'!S121</f>
        <v>8.2124621019631725</v>
      </c>
      <c r="AM122" s="96">
        <f>'2014'!S121</f>
        <v>7.0828351060627837</v>
      </c>
      <c r="AN122" s="96">
        <f>'2015'!S121</f>
        <v>9.1793177719578551</v>
      </c>
      <c r="AO122" s="96">
        <f>'2016'!S121</f>
        <v>6.711361966364688</v>
      </c>
      <c r="AP122" s="96">
        <f>'2017'!S121</f>
        <v>7.4454929141185806</v>
      </c>
      <c r="AQ122" s="106">
        <f t="shared" si="91"/>
        <v>7.5353297691629111</v>
      </c>
      <c r="AR122" s="36"/>
      <c r="AS122" s="38"/>
    </row>
    <row r="123" spans="2:55" x14ac:dyDescent="0.35">
      <c r="B123" s="4">
        <f>'2008'!G122</f>
        <v>2008</v>
      </c>
      <c r="C123" s="4">
        <v>4</v>
      </c>
      <c r="D123" s="2">
        <f t="shared" si="95"/>
        <v>29</v>
      </c>
      <c r="E123" s="2">
        <f t="shared" si="103"/>
        <v>119</v>
      </c>
      <c r="F123" s="35">
        <f>'2008'!R122</f>
        <v>5.4336830015520006</v>
      </c>
      <c r="G123" s="35">
        <f>'2009'!R122</f>
        <v>4.6544873426999995</v>
      </c>
      <c r="H123" s="35">
        <f>'2010'!R122</f>
        <v>3.6439560012082493</v>
      </c>
      <c r="I123" s="35">
        <f>'2011'!R122</f>
        <v>4.0185287800874994</v>
      </c>
      <c r="J123" s="35">
        <f>'2012'!R122</f>
        <v>4.7096516371320005</v>
      </c>
      <c r="K123" s="35">
        <f>'2013'!R122</f>
        <v>4.1130366795427502</v>
      </c>
      <c r="L123" s="35">
        <f>'2014'!R122</f>
        <v>4.1218623772897498</v>
      </c>
      <c r="M123" s="35">
        <f>'2015'!R122</f>
        <v>4.8130846891920012</v>
      </c>
      <c r="N123" s="35">
        <f>'2016'!R122</f>
        <v>4.1588006481607485</v>
      </c>
      <c r="O123" s="35">
        <f>'2017'!R122</f>
        <v>4.0414918016880002</v>
      </c>
      <c r="P123" s="107">
        <f t="shared" si="90"/>
        <v>4.3708582958553013</v>
      </c>
      <c r="Q123" s="94"/>
      <c r="AC123" s="94"/>
      <c r="AD123" s="36"/>
      <c r="AE123" s="36"/>
      <c r="AF123" s="36"/>
      <c r="AG123" s="96">
        <f>'2008'!S122</f>
        <v>10.117371441244316</v>
      </c>
      <c r="AH123" s="96">
        <f>'2009'!S122</f>
        <v>7.5841759991674174</v>
      </c>
      <c r="AI123" s="96">
        <f>'2010'!S122</f>
        <v>6.2174242243983153</v>
      </c>
      <c r="AJ123" s="96">
        <f>'2011'!S122</f>
        <v>4.7551954793817819</v>
      </c>
      <c r="AK123" s="96">
        <f>'2012'!S122</f>
        <v>9.1925589208273202</v>
      </c>
      <c r="AL123" s="96">
        <f>'2013'!S122</f>
        <v>8.7144299599639812</v>
      </c>
      <c r="AM123" s="96">
        <f>'2014'!S122</f>
        <v>7.4329161933195023</v>
      </c>
      <c r="AN123" s="96">
        <f>'2015'!S122</f>
        <v>9.0281036634283875</v>
      </c>
      <c r="AO123" s="96">
        <f>'2016'!S122</f>
        <v>6.7679237818470837</v>
      </c>
      <c r="AP123" s="96">
        <f>'2017'!S122</f>
        <v>7.6718502989210391</v>
      </c>
      <c r="AQ123" s="106">
        <f t="shared" si="91"/>
        <v>7.7481949962499144</v>
      </c>
      <c r="AR123" s="36"/>
    </row>
    <row r="124" spans="2:55" x14ac:dyDescent="0.35">
      <c r="B124" s="4">
        <f>'2008'!G123</f>
        <v>2008</v>
      </c>
      <c r="C124" s="1">
        <v>4</v>
      </c>
      <c r="D124" s="1">
        <f t="shared" si="95"/>
        <v>30</v>
      </c>
      <c r="E124" s="1">
        <f t="shared" si="103"/>
        <v>120</v>
      </c>
      <c r="F124" s="48">
        <f>'2008'!R123</f>
        <v>5.0189636117609986</v>
      </c>
      <c r="G124" s="48">
        <f>'2009'!R123</f>
        <v>4.8013784840835001</v>
      </c>
      <c r="H124" s="48">
        <f>'2010'!R123</f>
        <v>4.20627745044</v>
      </c>
      <c r="I124" s="48">
        <f>'2011'!R123</f>
        <v>3.8630624198580006</v>
      </c>
      <c r="J124" s="48">
        <f>'2012'!R123</f>
        <v>5.2438015770277504</v>
      </c>
      <c r="K124" s="48">
        <f>'2013'!R123</f>
        <v>4.6142633780099995</v>
      </c>
      <c r="L124" s="48">
        <f>'2014'!R123</f>
        <v>3.9261094326449997</v>
      </c>
      <c r="M124" s="48">
        <f>'2015'!R123</f>
        <v>5.6862246699719998</v>
      </c>
      <c r="N124" s="48">
        <f>'2016'!R123</f>
        <v>3.8615006102399998</v>
      </c>
      <c r="O124" s="48">
        <f>'2017'!R123</f>
        <v>3.9604987123469999</v>
      </c>
      <c r="P124" s="107">
        <f t="shared" si="90"/>
        <v>4.518208034638425</v>
      </c>
      <c r="Q124" s="94"/>
      <c r="AC124" s="94"/>
      <c r="AD124" s="36"/>
      <c r="AE124" s="36"/>
      <c r="AF124" s="36"/>
      <c r="AG124" s="97">
        <f>'2008'!S123</f>
        <v>7.5881274033076593</v>
      </c>
      <c r="AH124" s="97">
        <f>'2009'!S123</f>
        <v>8.7649186764448661</v>
      </c>
      <c r="AI124" s="97">
        <f>'2010'!S123</f>
        <v>4.6341453535798465</v>
      </c>
      <c r="AJ124" s="97">
        <f>'2011'!S123</f>
        <v>4.6308365749921556</v>
      </c>
      <c r="AK124" s="97">
        <f>'2012'!S123</f>
        <v>9.999553687098194</v>
      </c>
      <c r="AL124" s="97">
        <f>'2013'!S123</f>
        <v>8.5416167903314637</v>
      </c>
      <c r="AM124" s="97">
        <f>'2014'!S123</f>
        <v>7.4429811366289371</v>
      </c>
      <c r="AN124" s="97">
        <f>'2015'!S123</f>
        <v>10.227026047076306</v>
      </c>
      <c r="AO124" s="97">
        <f>'2016'!S123</f>
        <v>7.3695978644936613</v>
      </c>
      <c r="AP124" s="97">
        <f>'2017'!S123</f>
        <v>7.8890604406530871</v>
      </c>
      <c r="AQ124" s="111">
        <f t="shared" si="91"/>
        <v>7.7087863974606181</v>
      </c>
      <c r="AR124" s="36"/>
    </row>
    <row r="125" spans="2:55" ht="15.5" x14ac:dyDescent="0.35">
      <c r="B125" s="4">
        <f>'2008'!G124</f>
        <v>2008</v>
      </c>
      <c r="C125" s="4">
        <v>5</v>
      </c>
      <c r="D125" s="2">
        <v>1</v>
      </c>
      <c r="E125" s="2">
        <f>E124+1</f>
        <v>121</v>
      </c>
      <c r="F125" s="35">
        <f>'2008'!R124</f>
        <v>5.0279661181440005</v>
      </c>
      <c r="G125" s="35">
        <f>'2009'!R124</f>
        <v>4.7941072289279987</v>
      </c>
      <c r="H125" s="35">
        <f>'2010'!R124</f>
        <v>4.8015000400207501</v>
      </c>
      <c r="I125" s="35">
        <f>'2011'!R124</f>
        <v>3.2553785049524997</v>
      </c>
      <c r="J125" s="35">
        <f>'2012'!R124</f>
        <v>5.1229712918879979</v>
      </c>
      <c r="K125" s="35">
        <f>'2013'!R124</f>
        <v>4.9864271392237489</v>
      </c>
      <c r="L125" s="35">
        <f>'2014'!R124</f>
        <v>3.53567544571125</v>
      </c>
      <c r="M125" s="35">
        <f>'2015'!R124</f>
        <v>5.130279382176</v>
      </c>
      <c r="N125" s="35">
        <f>'2016'!R124</f>
        <v>4.636386558589499</v>
      </c>
      <c r="O125" s="35">
        <f>'2017'!R124</f>
        <v>3.3193058774062498</v>
      </c>
      <c r="P125" s="107">
        <f t="shared" si="90"/>
        <v>4.4609997587040002</v>
      </c>
      <c r="Q125" s="94"/>
      <c r="R125" s="62" t="s">
        <v>56</v>
      </c>
      <c r="S125" s="45">
        <f t="shared" ref="S125:AB125" si="104">AVERAGE(F94:F124)</f>
        <v>4.2234704267688867</v>
      </c>
      <c r="T125" s="45">
        <f t="shared" si="104"/>
        <v>3.6021231135775515</v>
      </c>
      <c r="U125" s="45">
        <f t="shared" si="104"/>
        <v>3.1476322371112628</v>
      </c>
      <c r="V125" s="45">
        <f t="shared" si="104"/>
        <v>3.0784025661571452</v>
      </c>
      <c r="W125" s="45">
        <f t="shared" si="104"/>
        <v>3.8904273586152578</v>
      </c>
      <c r="X125" s="45">
        <f t="shared" si="104"/>
        <v>3.1541661955017211</v>
      </c>
      <c r="Y125" s="45">
        <f t="shared" si="104"/>
        <v>3.1825076811507564</v>
      </c>
      <c r="Z125" s="45">
        <f t="shared" si="104"/>
        <v>3.7147070819576244</v>
      </c>
      <c r="AA125" s="45">
        <f t="shared" si="104"/>
        <v>3.2197401973973951</v>
      </c>
      <c r="AB125" s="45">
        <f t="shared" si="104"/>
        <v>3.0203465950008872</v>
      </c>
      <c r="AC125" s="94"/>
      <c r="AD125" s="36"/>
      <c r="AE125" s="36"/>
      <c r="AF125" s="36"/>
      <c r="AG125" s="96">
        <f>'2008'!S124</f>
        <v>8.5578676365204736</v>
      </c>
      <c r="AH125" s="96">
        <f>'2009'!S124</f>
        <v>8.6086444827860582</v>
      </c>
      <c r="AI125" s="96">
        <f>'2010'!S124</f>
        <v>6.6125787496531174</v>
      </c>
      <c r="AJ125" s="96">
        <f>'2011'!S124</f>
        <v>3.5951557603874247</v>
      </c>
      <c r="AK125" s="96">
        <f>'2012'!S124</f>
        <v>9.1851313607901979</v>
      </c>
      <c r="AL125" s="96">
        <f>'2013'!S124</f>
        <v>9.9470171370465721</v>
      </c>
      <c r="AM125" s="96">
        <f>'2014'!S124</f>
        <v>6.891627498956888</v>
      </c>
      <c r="AN125" s="96">
        <f>'2015'!S124</f>
        <v>10.1388771078053</v>
      </c>
      <c r="AO125" s="96">
        <f>'2016'!S124</f>
        <v>8.3672822309776205</v>
      </c>
      <c r="AP125" s="96">
        <f>'2017'!S124</f>
        <v>6.3986608664102942</v>
      </c>
      <c r="AQ125" s="106">
        <f t="shared" si="91"/>
        <v>7.8302842831333948</v>
      </c>
      <c r="AR125" s="36"/>
      <c r="AS125" s="62" t="s">
        <v>56</v>
      </c>
      <c r="AT125" s="98">
        <f t="shared" ref="AT125:BC125" si="105">AVERAGE(AG94:AG124)</f>
        <v>7.3223344603651972</v>
      </c>
      <c r="AU125" s="98">
        <f t="shared" si="105"/>
        <v>5.7987861517519494</v>
      </c>
      <c r="AV125" s="98">
        <f t="shared" si="105"/>
        <v>5.3227465646122125</v>
      </c>
      <c r="AW125" s="98">
        <f t="shared" si="105"/>
        <v>4.4695142874179759</v>
      </c>
      <c r="AX125" s="98">
        <f t="shared" si="105"/>
        <v>6.5112792312248642</v>
      </c>
      <c r="AY125" s="98">
        <f t="shared" si="105"/>
        <v>5.5728579946674417</v>
      </c>
      <c r="AZ125" s="98">
        <f t="shared" si="105"/>
        <v>5.479554346238527</v>
      </c>
      <c r="BA125" s="98">
        <f t="shared" si="105"/>
        <v>5.933489438725319</v>
      </c>
      <c r="BB125" s="98">
        <f t="shared" si="105"/>
        <v>5.7192200668729836</v>
      </c>
      <c r="BC125" s="98">
        <f t="shared" si="105"/>
        <v>4.9089802582131794</v>
      </c>
    </row>
    <row r="126" spans="2:55" ht="15.5" x14ac:dyDescent="0.35">
      <c r="B126" s="4">
        <f>'2008'!G125</f>
        <v>2008</v>
      </c>
      <c r="C126" s="4">
        <v>5</v>
      </c>
      <c r="D126" s="2">
        <f t="shared" ref="D126:D155" si="106">D125+1</f>
        <v>2</v>
      </c>
      <c r="E126" s="2">
        <f t="shared" si="103"/>
        <v>122</v>
      </c>
      <c r="F126" s="35">
        <f>'2008'!R125</f>
        <v>4.8362760886140004</v>
      </c>
      <c r="G126" s="35">
        <f>'2009'!R125</f>
        <v>4.7860477019369991</v>
      </c>
      <c r="H126" s="35">
        <f>'2010'!R125</f>
        <v>3.2038461545849999</v>
      </c>
      <c r="I126" s="35">
        <f>'2011'!R125</f>
        <v>3.6994554953459993</v>
      </c>
      <c r="J126" s="35">
        <f>'2012'!R125</f>
        <v>5.1735238277309969</v>
      </c>
      <c r="K126" s="35">
        <f>'2013'!R125</f>
        <v>3.7701310640737491</v>
      </c>
      <c r="L126" s="35">
        <f>'2014'!R125</f>
        <v>3.8549881588140003</v>
      </c>
      <c r="M126" s="35">
        <f>'2015'!R125</f>
        <v>5.0587160867550001</v>
      </c>
      <c r="N126" s="35">
        <f>'2016'!R125</f>
        <v>3.7344194031149982</v>
      </c>
      <c r="O126" s="35">
        <f>'2017'!R125</f>
        <v>3.916090276604999</v>
      </c>
      <c r="P126" s="107">
        <f t="shared" si="90"/>
        <v>4.2033494257575743</v>
      </c>
      <c r="Q126" s="94"/>
      <c r="R126" s="63" t="s">
        <v>62</v>
      </c>
      <c r="S126" s="64">
        <f t="shared" ref="S126:AB126" si="107">SUM(F94:F124)</f>
        <v>130.92758322983548</v>
      </c>
      <c r="T126" s="64">
        <f t="shared" si="107"/>
        <v>111.6658165209041</v>
      </c>
      <c r="U126" s="64">
        <f t="shared" si="107"/>
        <v>97.576599350449143</v>
      </c>
      <c r="V126" s="64">
        <f t="shared" si="107"/>
        <v>95.430479550871496</v>
      </c>
      <c r="W126" s="64">
        <f t="shared" si="107"/>
        <v>120.60324811707299</v>
      </c>
      <c r="X126" s="64">
        <f t="shared" si="107"/>
        <v>97.779152060553358</v>
      </c>
      <c r="Y126" s="64">
        <f t="shared" si="107"/>
        <v>98.657738115673453</v>
      </c>
      <c r="Z126" s="64">
        <f t="shared" si="107"/>
        <v>115.15591954068636</v>
      </c>
      <c r="AA126" s="64">
        <f t="shared" si="107"/>
        <v>99.811946119319245</v>
      </c>
      <c r="AB126" s="64">
        <f t="shared" si="107"/>
        <v>93.630744445027503</v>
      </c>
      <c r="AC126" s="94"/>
      <c r="AD126" s="36"/>
      <c r="AE126" s="36"/>
      <c r="AF126" s="36"/>
      <c r="AG126" s="96">
        <f>'2008'!S125</f>
        <v>9.0817206510202926</v>
      </c>
      <c r="AH126" s="96">
        <f>'2009'!S125</f>
        <v>8.9846825486197588</v>
      </c>
      <c r="AI126" s="96">
        <f>'2010'!S125</f>
        <v>4.3629775006190732</v>
      </c>
      <c r="AJ126" s="96">
        <f>'2011'!S125</f>
        <v>4.601898081488943</v>
      </c>
      <c r="AK126" s="96">
        <f>'2012'!S125</f>
        <v>10.141772264189298</v>
      </c>
      <c r="AL126" s="96">
        <f>'2013'!S125</f>
        <v>7.7556704602867432</v>
      </c>
      <c r="AM126" s="96">
        <f>'2014'!S125</f>
        <v>7.4902653536567279</v>
      </c>
      <c r="AN126" s="96">
        <f>'2015'!S125</f>
        <v>9.0731213063631913</v>
      </c>
      <c r="AO126" s="96">
        <f>'2016'!S125</f>
        <v>6.580666529245117</v>
      </c>
      <c r="AP126" s="96">
        <f>'2017'!S125</f>
        <v>5.1632218659138243</v>
      </c>
      <c r="AQ126" s="106">
        <f t="shared" si="91"/>
        <v>7.3235996561402974</v>
      </c>
      <c r="AR126" s="36"/>
      <c r="AS126" s="63" t="s">
        <v>62</v>
      </c>
      <c r="AT126" s="99">
        <f t="shared" ref="AT126:BC126" si="108">SUM(AG94:AG124)</f>
        <v>226.99236827132111</v>
      </c>
      <c r="AU126" s="99">
        <f t="shared" si="108"/>
        <v>179.76237070431043</v>
      </c>
      <c r="AV126" s="99">
        <f t="shared" si="108"/>
        <v>165.0051435029786</v>
      </c>
      <c r="AW126" s="99">
        <f t="shared" si="108"/>
        <v>138.55494290995725</v>
      </c>
      <c r="AX126" s="99">
        <f t="shared" si="108"/>
        <v>201.84965616797078</v>
      </c>
      <c r="AY126" s="99">
        <f t="shared" si="108"/>
        <v>172.7585978346907</v>
      </c>
      <c r="AZ126" s="99">
        <f t="shared" si="108"/>
        <v>169.86618473339433</v>
      </c>
      <c r="BA126" s="99">
        <f t="shared" si="108"/>
        <v>183.93817260048488</v>
      </c>
      <c r="BB126" s="99">
        <f t="shared" si="108"/>
        <v>177.29582207306248</v>
      </c>
      <c r="BC126" s="99">
        <f t="shared" si="108"/>
        <v>152.17838800460856</v>
      </c>
    </row>
    <row r="127" spans="2:55" x14ac:dyDescent="0.35">
      <c r="B127" s="4">
        <f>'2008'!G126</f>
        <v>2008</v>
      </c>
      <c r="C127" s="4">
        <v>5</v>
      </c>
      <c r="D127" s="2">
        <f t="shared" si="106"/>
        <v>3</v>
      </c>
      <c r="E127" s="2">
        <f t="shared" si="103"/>
        <v>123</v>
      </c>
      <c r="F127" s="35">
        <f>'2008'!R126</f>
        <v>4.6896722612639987</v>
      </c>
      <c r="G127" s="35">
        <f>'2009'!R126</f>
        <v>4.4142044063759993</v>
      </c>
      <c r="H127" s="35">
        <f>'2010'!R126</f>
        <v>2.7989175430124993</v>
      </c>
      <c r="I127" s="35">
        <f>'2011'!R126</f>
        <v>3.7773396995040001</v>
      </c>
      <c r="J127" s="35">
        <f>'2012'!R126</f>
        <v>4.891234106304001</v>
      </c>
      <c r="K127" s="35">
        <f>'2013'!R126</f>
        <v>3.19937805301275</v>
      </c>
      <c r="L127" s="35">
        <f>'2014'!R126</f>
        <v>3.8697516799199994</v>
      </c>
      <c r="M127" s="35">
        <f>'2015'!R126</f>
        <v>4.3806107655359998</v>
      </c>
      <c r="N127" s="35">
        <f>'2016'!R126</f>
        <v>3.2467443498945001</v>
      </c>
      <c r="O127" s="35">
        <f>'2017'!R126</f>
        <v>3.6791519703119997</v>
      </c>
      <c r="P127" s="107">
        <f t="shared" si="90"/>
        <v>3.8947004835135752</v>
      </c>
      <c r="Q127" s="94"/>
      <c r="R127" s="109" t="s">
        <v>64</v>
      </c>
      <c r="S127" s="110">
        <f t="shared" ref="S127:AB127" si="109">STDEV(F94:F124)</f>
        <v>0.91124963588185315</v>
      </c>
      <c r="T127" s="110">
        <f t="shared" si="109"/>
        <v>0.64760667951030282</v>
      </c>
      <c r="U127" s="110">
        <f t="shared" si="109"/>
        <v>1.2063312364773913</v>
      </c>
      <c r="V127" s="110">
        <f t="shared" si="109"/>
        <v>0.70377510741806137</v>
      </c>
      <c r="W127" s="110">
        <f t="shared" si="109"/>
        <v>0.67378394412670783</v>
      </c>
      <c r="X127" s="110">
        <f t="shared" si="109"/>
        <v>1.121062936531271</v>
      </c>
      <c r="Y127" s="110">
        <f t="shared" si="109"/>
        <v>0.77756383295644949</v>
      </c>
      <c r="Z127" s="110">
        <f t="shared" si="109"/>
        <v>0.86059804184676181</v>
      </c>
      <c r="AA127" s="110">
        <f t="shared" si="109"/>
        <v>1.2123300404890374</v>
      </c>
      <c r="AB127" s="110">
        <f t="shared" si="109"/>
        <v>0.68493762313907802</v>
      </c>
      <c r="AC127" s="94"/>
      <c r="AD127" s="36"/>
      <c r="AE127" s="36"/>
      <c r="AF127" s="36"/>
      <c r="AG127" s="96">
        <f>'2008'!S126</f>
        <v>8.8966759216879634</v>
      </c>
      <c r="AH127" s="96">
        <f>'2009'!S126</f>
        <v>8.0566996036962664</v>
      </c>
      <c r="AI127" s="96">
        <f>'2010'!S126</f>
        <v>3.5464837124241164</v>
      </c>
      <c r="AJ127" s="96">
        <f>'2011'!S126</f>
        <v>5.3223936913263845</v>
      </c>
      <c r="AK127" s="96">
        <f>'2012'!S126</f>
        <v>9.324397722892499</v>
      </c>
      <c r="AL127" s="96">
        <f>'2013'!S126</f>
        <v>6.553719591350279</v>
      </c>
      <c r="AM127" s="96">
        <f>'2014'!S126</f>
        <v>7.7087650149602061</v>
      </c>
      <c r="AN127" s="96">
        <f>'2015'!S126</f>
        <v>8.2093089780331496</v>
      </c>
      <c r="AO127" s="96">
        <f>'2016'!S126</f>
        <v>5.1904383474970945</v>
      </c>
      <c r="AP127" s="96">
        <f>'2017'!S126</f>
        <v>4.9118755501079416</v>
      </c>
      <c r="AQ127" s="106">
        <f t="shared" si="91"/>
        <v>6.7720758133975902</v>
      </c>
      <c r="AR127" s="36"/>
      <c r="AS127" s="109" t="s">
        <v>64</v>
      </c>
      <c r="AT127" s="110">
        <f t="shared" ref="AT127:BC127" si="110">STDEV(AG94:AG124)</f>
        <v>2.1882895103273445</v>
      </c>
      <c r="AU127" s="110">
        <f t="shared" si="110"/>
        <v>1.4851790078830962</v>
      </c>
      <c r="AV127" s="110">
        <f t="shared" si="110"/>
        <v>1.9350539617016747</v>
      </c>
      <c r="AW127" s="110">
        <f t="shared" si="110"/>
        <v>1.2945336379981598</v>
      </c>
      <c r="AX127" s="110">
        <f t="shared" si="110"/>
        <v>1.5462825443005184</v>
      </c>
      <c r="AY127" s="110">
        <f t="shared" si="110"/>
        <v>2.1895491012735024</v>
      </c>
      <c r="AZ127" s="110">
        <f t="shared" si="110"/>
        <v>1.5167220229964249</v>
      </c>
      <c r="BA127" s="110">
        <f t="shared" si="110"/>
        <v>1.8887787171575303</v>
      </c>
      <c r="BB127" s="110">
        <f t="shared" si="110"/>
        <v>2.2650391498374547</v>
      </c>
      <c r="BC127" s="110">
        <f t="shared" si="110"/>
        <v>1.6046490887447926</v>
      </c>
    </row>
    <row r="128" spans="2:55" x14ac:dyDescent="0.35">
      <c r="B128" s="4">
        <f>'2008'!G127</f>
        <v>2008</v>
      </c>
      <c r="C128" s="4">
        <v>5</v>
      </c>
      <c r="D128" s="2">
        <f t="shared" si="106"/>
        <v>4</v>
      </c>
      <c r="E128" s="2">
        <f t="shared" si="103"/>
        <v>124</v>
      </c>
      <c r="F128" s="35">
        <f>'2008'!R127</f>
        <v>5.4034487247960001</v>
      </c>
      <c r="G128" s="35">
        <f>'2009'!R127</f>
        <v>4.7686173172379993</v>
      </c>
      <c r="H128" s="35">
        <f>'2010'!R127</f>
        <v>4.8999419316269996</v>
      </c>
      <c r="I128" s="35">
        <f>'2011'!R127</f>
        <v>4.4211441453389995</v>
      </c>
      <c r="J128" s="35">
        <f>'2012'!R127</f>
        <v>5.8389725974229991</v>
      </c>
      <c r="K128" s="35">
        <f>'2013'!R127</f>
        <v>5.478106171347001</v>
      </c>
      <c r="L128" s="35">
        <f>'2014'!R127</f>
        <v>4.4402008011378742</v>
      </c>
      <c r="M128" s="35">
        <f>'2015'!R127</f>
        <v>5.3739216825840002</v>
      </c>
      <c r="N128" s="35">
        <f>'2016'!R127</f>
        <v>5.2829757404414988</v>
      </c>
      <c r="O128" s="35">
        <f>'2017'!R127</f>
        <v>4.3703263965420005</v>
      </c>
      <c r="P128" s="107">
        <f t="shared" si="90"/>
        <v>5.027765550847537</v>
      </c>
      <c r="Q128" s="94"/>
      <c r="R128" s="109" t="s">
        <v>57</v>
      </c>
      <c r="S128" s="110">
        <f t="shared" ref="S128:AB128" si="111">(STDEV(F94:F124))/SQRT(30)</f>
        <v>0.16637066036362</v>
      </c>
      <c r="T128" s="110">
        <f t="shared" si="111"/>
        <v>0.11823626225293717</v>
      </c>
      <c r="U128" s="110">
        <f t="shared" si="111"/>
        <v>0.22024494334725536</v>
      </c>
      <c r="V128" s="110">
        <f t="shared" si="111"/>
        <v>0.12849116724783119</v>
      </c>
      <c r="W128" s="110">
        <f t="shared" si="111"/>
        <v>0.12301555502766612</v>
      </c>
      <c r="X128" s="110">
        <f t="shared" si="111"/>
        <v>0.20467715290705316</v>
      </c>
      <c r="Y128" s="110">
        <f t="shared" si="111"/>
        <v>0.14196308373680877</v>
      </c>
      <c r="Z128" s="110">
        <f t="shared" si="111"/>
        <v>0.15712298682141546</v>
      </c>
      <c r="AA128" s="110">
        <f t="shared" si="111"/>
        <v>0.2213401701056657</v>
      </c>
      <c r="AB128" s="110">
        <f t="shared" si="111"/>
        <v>0.12505192889241515</v>
      </c>
      <c r="AC128" s="94"/>
      <c r="AD128" s="36"/>
      <c r="AE128" s="36"/>
      <c r="AF128" s="36"/>
      <c r="AG128" s="96">
        <f>'2008'!S127</f>
        <v>7.4115389872310438</v>
      </c>
      <c r="AH128" s="96">
        <f>'2009'!S127</f>
        <v>7.0169897204337657</v>
      </c>
      <c r="AI128" s="96">
        <f>'2010'!S127</f>
        <v>6.8940926348662819</v>
      </c>
      <c r="AJ128" s="96">
        <f>'2011'!S127</f>
        <v>7.4789351571874985</v>
      </c>
      <c r="AK128" s="96">
        <f>'2012'!S127</f>
        <v>8.8678763743782181</v>
      </c>
      <c r="AL128" s="96">
        <f>'2013'!S127</f>
        <v>10.442928541937482</v>
      </c>
      <c r="AM128" s="96">
        <f>'2014'!S127</f>
        <v>8.8033608676239652</v>
      </c>
      <c r="AN128" s="96">
        <f>'2015'!S127</f>
        <v>7.7149057480573422</v>
      </c>
      <c r="AO128" s="96">
        <f>'2016'!S127</f>
        <v>6.6194789531378229</v>
      </c>
      <c r="AP128" s="96">
        <f>'2017'!S127</f>
        <v>5.9733584014551662</v>
      </c>
      <c r="AQ128" s="106">
        <f t="shared" si="91"/>
        <v>7.7223465386308607</v>
      </c>
      <c r="AR128" s="36"/>
      <c r="AS128" s="109" t="s">
        <v>57</v>
      </c>
      <c r="AT128" s="110">
        <f t="shared" ref="AT128:BC128" si="112">(STDEV(AG94:AG124))/SQRT(30)</f>
        <v>0.39952517571940693</v>
      </c>
      <c r="AU128" s="110">
        <f t="shared" si="112"/>
        <v>0.27115534818357157</v>
      </c>
      <c r="AV128" s="110">
        <f t="shared" si="112"/>
        <v>0.35329090160458165</v>
      </c>
      <c r="AW128" s="110">
        <f t="shared" si="112"/>
        <v>0.23634842499360631</v>
      </c>
      <c r="AX128" s="110">
        <f t="shared" si="112"/>
        <v>0.28231127659662508</v>
      </c>
      <c r="AY128" s="110">
        <f t="shared" si="112"/>
        <v>0.3997551445108869</v>
      </c>
      <c r="AZ128" s="110">
        <f t="shared" si="112"/>
        <v>0.27691428848667038</v>
      </c>
      <c r="BA128" s="110">
        <f t="shared" si="112"/>
        <v>0.34484223650761642</v>
      </c>
      <c r="BB128" s="110">
        <f t="shared" si="112"/>
        <v>0.41353767866609925</v>
      </c>
      <c r="BC128" s="110">
        <f t="shared" si="112"/>
        <v>0.29296750092854401</v>
      </c>
    </row>
    <row r="129" spans="2:45" x14ac:dyDescent="0.35">
      <c r="B129" s="4">
        <f>'2008'!G128</f>
        <v>2008</v>
      </c>
      <c r="C129" s="4">
        <v>5</v>
      </c>
      <c r="D129" s="2">
        <f t="shared" si="106"/>
        <v>5</v>
      </c>
      <c r="E129" s="2">
        <f t="shared" ref="E129:E142" si="113">E128+1</f>
        <v>125</v>
      </c>
      <c r="F129" s="35">
        <f>'2008'!R128</f>
        <v>5.3987780299949995</v>
      </c>
      <c r="G129" s="35">
        <f>'2009'!R128</f>
        <v>5.4137330937899995</v>
      </c>
      <c r="H129" s="35">
        <f>'2010'!R128</f>
        <v>3.4449689319299992</v>
      </c>
      <c r="I129" s="35">
        <f>'2011'!R128</f>
        <v>4.3339332856319999</v>
      </c>
      <c r="J129" s="35">
        <f>'2012'!R128</f>
        <v>5.4959859446624995</v>
      </c>
      <c r="K129" s="35">
        <f>'2013'!R128</f>
        <v>3.7940186474999988</v>
      </c>
      <c r="L129" s="35">
        <f>'2014'!R128</f>
        <v>4.3339332856319999</v>
      </c>
      <c r="M129" s="35">
        <f>'2015'!R128</f>
        <v>5.3987780299949995</v>
      </c>
      <c r="N129" s="35">
        <f>'2016'!R128</f>
        <v>3.6827274338400002</v>
      </c>
      <c r="O129" s="35">
        <f>'2017'!R128</f>
        <v>3.8756453011200005</v>
      </c>
      <c r="P129" s="107">
        <f t="shared" si="90"/>
        <v>4.5172501984096503</v>
      </c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36"/>
      <c r="AE129" s="36"/>
      <c r="AF129" s="36"/>
      <c r="AG129" s="96">
        <f>'2008'!S128</f>
        <v>8.717057243205204</v>
      </c>
      <c r="AH129" s="96">
        <f>'2009'!S128</f>
        <v>7.10312247450375</v>
      </c>
      <c r="AI129" s="96">
        <f>'2010'!S128</f>
        <v>5.7754305566405604</v>
      </c>
      <c r="AJ129" s="96">
        <f>'2011'!S128</f>
        <v>5.6687809963954621</v>
      </c>
      <c r="AK129" s="96">
        <f>'2012'!S128</f>
        <v>7.372674812169806</v>
      </c>
      <c r="AL129" s="96">
        <f>'2013'!S128</f>
        <v>7.6478474853024574</v>
      </c>
      <c r="AM129" s="96">
        <f>'2014'!S128</f>
        <v>8.6401502190334405</v>
      </c>
      <c r="AN129" s="96">
        <f>'2015'!S128</f>
        <v>8.5981944216771833</v>
      </c>
      <c r="AO129" s="96">
        <f>'2016'!S128</f>
        <v>5.443138954520033</v>
      </c>
      <c r="AP129" s="96">
        <f>'2017'!S128</f>
        <v>6.2124528427605359</v>
      </c>
      <c r="AQ129" s="106">
        <f t="shared" si="91"/>
        <v>7.1178850006208432</v>
      </c>
      <c r="AR129" s="36"/>
      <c r="AS129" s="38"/>
    </row>
    <row r="130" spans="2:45" x14ac:dyDescent="0.35">
      <c r="B130" s="4">
        <f>'2008'!G129</f>
        <v>2008</v>
      </c>
      <c r="C130" s="4">
        <v>5</v>
      </c>
      <c r="D130" s="2">
        <f t="shared" si="106"/>
        <v>6</v>
      </c>
      <c r="E130" s="2">
        <f t="shared" si="113"/>
        <v>126</v>
      </c>
      <c r="F130" s="35">
        <f>'2008'!R129</f>
        <v>4.7433336822899994</v>
      </c>
      <c r="G130" s="35">
        <f>'2009'!R129</f>
        <v>4.2884934661799985</v>
      </c>
      <c r="H130" s="35">
        <f>'2010'!R129</f>
        <v>2.7931344272099996</v>
      </c>
      <c r="I130" s="35">
        <f>'2011'!R129</f>
        <v>4.2731700510600001</v>
      </c>
      <c r="J130" s="35">
        <f>'2012'!R129</f>
        <v>4.8407994428850003</v>
      </c>
      <c r="K130" s="35">
        <f>'2013'!R129</f>
        <v>3.0095039955149989</v>
      </c>
      <c r="L130" s="35">
        <f>'2014'!R129</f>
        <v>5.0146907363909996</v>
      </c>
      <c r="M130" s="35">
        <f>'2015'!R129</f>
        <v>4.3924569441479999</v>
      </c>
      <c r="N130" s="35">
        <f>'2016'!R129</f>
        <v>2.6200387725659988</v>
      </c>
      <c r="O130" s="35">
        <f>'2017'!R129</f>
        <v>4.3360107871049989</v>
      </c>
      <c r="P130" s="107">
        <f t="shared" si="90"/>
        <v>4.0311632305349985</v>
      </c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36"/>
      <c r="AE130" s="36"/>
      <c r="AF130" s="36"/>
      <c r="AG130" s="96">
        <f>'2008'!S129</f>
        <v>9.0927663069839753</v>
      </c>
      <c r="AH130" s="96">
        <f>'2009'!S129</f>
        <v>6.1110525739266945</v>
      </c>
      <c r="AI130" s="96">
        <f>'2010'!S129</f>
        <v>4.3458929006346754</v>
      </c>
      <c r="AJ130" s="96">
        <f>'2011'!S129</f>
        <v>7.3206195506823555</v>
      </c>
      <c r="AK130" s="96">
        <f>'2012'!S129</f>
        <v>7.330131714113854</v>
      </c>
      <c r="AL130" s="96">
        <f>'2013'!S129</f>
        <v>5.9614665042059585</v>
      </c>
      <c r="AM130" s="96">
        <f>'2014'!S129</f>
        <v>10.242709407789528</v>
      </c>
      <c r="AN130" s="96">
        <f>'2015'!S129</f>
        <v>7.9792550518684102</v>
      </c>
      <c r="AO130" s="96">
        <f>'2016'!S129</f>
        <v>4.9110798782292377</v>
      </c>
      <c r="AP130" s="96">
        <f>'2017'!S129</f>
        <v>7.6403800241179773</v>
      </c>
      <c r="AQ130" s="106">
        <f t="shared" si="91"/>
        <v>7.0935353912552674</v>
      </c>
      <c r="AR130" s="36"/>
      <c r="AS130" s="38"/>
    </row>
    <row r="131" spans="2:45" x14ac:dyDescent="0.35">
      <c r="B131" s="4">
        <f>'2008'!G130</f>
        <v>2008</v>
      </c>
      <c r="C131" s="4">
        <v>5</v>
      </c>
      <c r="D131" s="2">
        <f t="shared" si="106"/>
        <v>7</v>
      </c>
      <c r="E131" s="2">
        <f t="shared" si="113"/>
        <v>127</v>
      </c>
      <c r="F131" s="35">
        <f>'2008'!R130</f>
        <v>4.7662893368639985</v>
      </c>
      <c r="G131" s="35">
        <f>'2009'!R130</f>
        <v>4.4345447665424995</v>
      </c>
      <c r="H131" s="35">
        <f>'2010'!R130</f>
        <v>3.9957646682024994</v>
      </c>
      <c r="I131" s="35">
        <f>'2011'!R130</f>
        <v>3.76979954788125</v>
      </c>
      <c r="J131" s="35">
        <f>'2012'!R130</f>
        <v>4.7933705262780002</v>
      </c>
      <c r="K131" s="35">
        <f>'2013'!R130</f>
        <v>4.3113680834624999</v>
      </c>
      <c r="L131" s="35">
        <f>'2014'!R130</f>
        <v>4.4773619245604994</v>
      </c>
      <c r="M131" s="35">
        <f>'2015'!R130</f>
        <v>4.3533011983004988</v>
      </c>
      <c r="N131" s="35">
        <f>'2016'!R130</f>
        <v>4.035215095109999</v>
      </c>
      <c r="O131" s="35">
        <f>'2017'!R130</f>
        <v>3.8973927633480003</v>
      </c>
      <c r="P131" s="107">
        <f t="shared" si="90"/>
        <v>4.2834407910549741</v>
      </c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36"/>
      <c r="AE131" s="36"/>
      <c r="AF131" s="36"/>
      <c r="AG131" s="96">
        <f>'2008'!S130</f>
        <v>6.7794817829145622</v>
      </c>
      <c r="AH131" s="96">
        <f>'2009'!S130</f>
        <v>7.2184830145865018</v>
      </c>
      <c r="AI131" s="96">
        <f>'2010'!S130</f>
        <v>7.3509156852423629</v>
      </c>
      <c r="AJ131" s="96">
        <f>'2011'!S130</f>
        <v>5.7912296491584465</v>
      </c>
      <c r="AK131" s="96">
        <f>'2012'!S130</f>
        <v>7.2617505967597973</v>
      </c>
      <c r="AL131" s="96">
        <f>'2013'!S130</f>
        <v>7.0953141366094368</v>
      </c>
      <c r="AM131" s="96">
        <f>'2014'!S130</f>
        <v>8.1567811594590758</v>
      </c>
      <c r="AN131" s="96">
        <f>'2015'!S130</f>
        <v>8.429457515373505</v>
      </c>
      <c r="AO131" s="96">
        <f>'2016'!S130</f>
        <v>6.7709344546285894</v>
      </c>
      <c r="AP131" s="96">
        <f>'2017'!S130</f>
        <v>5.1537166870287319</v>
      </c>
      <c r="AQ131" s="106">
        <f t="shared" si="91"/>
        <v>7.0008064681761013</v>
      </c>
      <c r="AR131" s="36"/>
      <c r="AS131" s="38"/>
    </row>
    <row r="132" spans="2:45" x14ac:dyDescent="0.35">
      <c r="B132" s="4">
        <f>'2008'!G131</f>
        <v>2008</v>
      </c>
      <c r="C132" s="4">
        <v>5</v>
      </c>
      <c r="D132" s="2">
        <f t="shared" si="106"/>
        <v>8</v>
      </c>
      <c r="E132" s="2">
        <f t="shared" si="113"/>
        <v>128</v>
      </c>
      <c r="F132" s="35">
        <f>'2008'!R131</f>
        <v>3.6487408849199996</v>
      </c>
      <c r="G132" s="35">
        <f>'2009'!R131</f>
        <v>3.8058058898999998</v>
      </c>
      <c r="H132" s="35">
        <f>'2010'!R131</f>
        <v>4.5224260256609998</v>
      </c>
      <c r="I132" s="35">
        <f>'2011'!R131</f>
        <v>3.0726836147789993</v>
      </c>
      <c r="J132" s="35">
        <f>'2012'!R131</f>
        <v>4.295123790029999</v>
      </c>
      <c r="K132" s="35">
        <f>'2013'!R131</f>
        <v>4.9012679963970003</v>
      </c>
      <c r="L132" s="35">
        <f>'2014'!R131</f>
        <v>4.0442642593275</v>
      </c>
      <c r="M132" s="35">
        <f>'2015'!R131</f>
        <v>4.0897310912099991</v>
      </c>
      <c r="N132" s="35">
        <f>'2016'!R131</f>
        <v>3.6877898088832497</v>
      </c>
      <c r="O132" s="35">
        <f>'2017'!R131</f>
        <v>3.2976308576054998</v>
      </c>
      <c r="P132" s="107">
        <f t="shared" si="90"/>
        <v>3.9365464218713244</v>
      </c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36"/>
      <c r="AE132" s="36"/>
      <c r="AF132" s="36"/>
      <c r="AG132" s="96">
        <f>'2008'!S131</f>
        <v>6.5369496905635422</v>
      </c>
      <c r="AH132" s="96">
        <f>'2009'!S131</f>
        <v>6.8116829590098877</v>
      </c>
      <c r="AI132" s="96">
        <f>'2010'!S131</f>
        <v>8.0652795704344626</v>
      </c>
      <c r="AJ132" s="96">
        <f>'2011'!S131</f>
        <v>5.1926991448263573</v>
      </c>
      <c r="AK132" s="96">
        <f>'2012'!S131</f>
        <v>6.8031497735844253</v>
      </c>
      <c r="AL132" s="96">
        <f>'2013'!S131</f>
        <v>7.4543213918442826</v>
      </c>
      <c r="AM132" s="96">
        <f>'2014'!S131</f>
        <v>7.3436964428925542</v>
      </c>
      <c r="AN132" s="96">
        <f>'2015'!S131</f>
        <v>9.696383646556086</v>
      </c>
      <c r="AO132" s="96">
        <f>'2016'!S131</f>
        <v>6.1429039267515959</v>
      </c>
      <c r="AP132" s="96">
        <f>'2017'!S131</f>
        <v>5.7137638981677652</v>
      </c>
      <c r="AQ132" s="106">
        <f t="shared" si="91"/>
        <v>6.9760830444630972</v>
      </c>
      <c r="AR132" s="36"/>
      <c r="AS132" s="38"/>
    </row>
    <row r="133" spans="2:45" x14ac:dyDescent="0.35">
      <c r="B133" s="4">
        <f>'2008'!G132</f>
        <v>2008</v>
      </c>
      <c r="C133" s="4">
        <v>5</v>
      </c>
      <c r="D133" s="2">
        <f t="shared" si="106"/>
        <v>9</v>
      </c>
      <c r="E133" s="2">
        <f t="shared" si="113"/>
        <v>129</v>
      </c>
      <c r="F133" s="35">
        <f>'2008'!R132</f>
        <v>3.6741718603979994</v>
      </c>
      <c r="G133" s="35">
        <f>'2009'!R132</f>
        <v>3.9752327653469992</v>
      </c>
      <c r="H133" s="35">
        <f>'2010'!R132</f>
        <v>5.6884446006239999</v>
      </c>
      <c r="I133" s="35">
        <f>'2011'!R132</f>
        <v>2.4188747469569996</v>
      </c>
      <c r="J133" s="35">
        <f>'2012'!R132</f>
        <v>4.4483284731240005</v>
      </c>
      <c r="K133" s="35">
        <f>'2013'!R132</f>
        <v>5.5916516951159982</v>
      </c>
      <c r="L133" s="35">
        <f>'2014'!R132</f>
        <v>2.9237149719224993</v>
      </c>
      <c r="M133" s="35">
        <f>'2015'!R132</f>
        <v>5.062738483223999</v>
      </c>
      <c r="N133" s="35">
        <f>'2016'!R132</f>
        <v>4.7577435861239978</v>
      </c>
      <c r="O133" s="35">
        <f>'2017'!R132</f>
        <v>2.7203261043105003</v>
      </c>
      <c r="P133" s="107">
        <f t="shared" si="90"/>
        <v>4.1261227287146998</v>
      </c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36"/>
      <c r="AE133" s="36"/>
      <c r="AF133" s="36"/>
      <c r="AG133" s="96">
        <f>'2008'!S132</f>
        <v>5.829726460175932</v>
      </c>
      <c r="AH133" s="96">
        <f>'2009'!S132</f>
        <v>6.735106144577272</v>
      </c>
      <c r="AI133" s="96">
        <f>'2010'!S132</f>
        <v>10.154230303975512</v>
      </c>
      <c r="AJ133" s="96">
        <f>'2011'!S132</f>
        <v>4.2315968216393438</v>
      </c>
      <c r="AK133" s="96">
        <f>'2012'!S132</f>
        <v>7.1928905876729035</v>
      </c>
      <c r="AL133" s="96">
        <f>'2013'!S132</f>
        <v>9.1740952999401326</v>
      </c>
      <c r="AM133" s="96">
        <f>'2014'!S132</f>
        <v>4.3247129594585934</v>
      </c>
      <c r="AN133" s="96">
        <f>'2015'!S132</f>
        <v>6.8378347494035783</v>
      </c>
      <c r="AO133" s="96">
        <f>'2016'!S132</f>
        <v>8.8791565586351435</v>
      </c>
      <c r="AP133" s="96">
        <f>'2017'!S132</f>
        <v>4.9475640677863364</v>
      </c>
      <c r="AQ133" s="106">
        <f t="shared" si="91"/>
        <v>6.8306913953264754</v>
      </c>
      <c r="AR133" s="36"/>
      <c r="AS133" s="38"/>
    </row>
    <row r="134" spans="2:45" x14ac:dyDescent="0.35">
      <c r="B134" s="4">
        <f>'2008'!G133</f>
        <v>2008</v>
      </c>
      <c r="C134" s="4">
        <v>5</v>
      </c>
      <c r="D134" s="2">
        <f t="shared" si="106"/>
        <v>10</v>
      </c>
      <c r="E134" s="2">
        <f t="shared" si="113"/>
        <v>130</v>
      </c>
      <c r="F134" s="35">
        <f>'2008'!R133</f>
        <v>3.506085783774</v>
      </c>
      <c r="G134" s="35">
        <f>'2009'!R133</f>
        <v>3.473420388272999</v>
      </c>
      <c r="H134" s="35">
        <f>'2010'!R133</f>
        <v>5.9524745329518742</v>
      </c>
      <c r="I134" s="35">
        <f>'2011'!R133</f>
        <v>3.1100491731869995</v>
      </c>
      <c r="J134" s="35">
        <f>'2012'!R133</f>
        <v>3.963401320787999</v>
      </c>
      <c r="K134" s="35">
        <f>'2013'!R133</f>
        <v>5.5992992825418728</v>
      </c>
      <c r="L134" s="35">
        <f>'2014'!R133</f>
        <v>3.3289382645549992</v>
      </c>
      <c r="M134" s="35">
        <f>'2015'!R133</f>
        <v>3.8817378320354989</v>
      </c>
      <c r="N134" s="35">
        <f>'2016'!R133</f>
        <v>4.9738847766074983</v>
      </c>
      <c r="O134" s="35">
        <f>'2017'!R133</f>
        <v>3.4110216738179999</v>
      </c>
      <c r="P134" s="107">
        <f t="shared" ref="P134:P197" si="114">AVERAGE(F134:O134)</f>
        <v>4.1200313028531736</v>
      </c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36"/>
      <c r="AE134" s="36"/>
      <c r="AF134" s="36"/>
      <c r="AG134" s="96">
        <f>'2008'!S133</f>
        <v>4.3038271600025144</v>
      </c>
      <c r="AH134" s="96">
        <f>'2009'!S133</f>
        <v>6.5181777459235857</v>
      </c>
      <c r="AI134" s="96">
        <f>'2010'!S133</f>
        <v>9.8355939106110082</v>
      </c>
      <c r="AJ134" s="96">
        <f>'2011'!S133</f>
        <v>5.5431636742617938</v>
      </c>
      <c r="AK134" s="96">
        <f>'2012'!S133</f>
        <v>7.0793512857318728</v>
      </c>
      <c r="AL134" s="96">
        <f>'2013'!S133</f>
        <v>8.2075977180746822</v>
      </c>
      <c r="AM134" s="96">
        <f>'2014'!S133</f>
        <v>6.0654146100613371</v>
      </c>
      <c r="AN134" s="96">
        <f>'2015'!S133</f>
        <v>5.4187862084445744</v>
      </c>
      <c r="AO134" s="96">
        <f>'2016'!S133</f>
        <v>9.7492267149909075</v>
      </c>
      <c r="AP134" s="96">
        <f>'2017'!S133</f>
        <v>5.9966632663177659</v>
      </c>
      <c r="AQ134" s="106">
        <f t="shared" ref="AQ134:AQ197" si="115">AVERAGE(AG134:AP134)</f>
        <v>6.8717802294420043</v>
      </c>
      <c r="AR134" s="36"/>
      <c r="AS134" s="38"/>
    </row>
    <row r="135" spans="2:45" x14ac:dyDescent="0.35">
      <c r="B135" s="4">
        <f>'2008'!G134</f>
        <v>2008</v>
      </c>
      <c r="C135" s="4">
        <v>5</v>
      </c>
      <c r="D135" s="2">
        <f t="shared" si="106"/>
        <v>11</v>
      </c>
      <c r="E135" s="2">
        <f t="shared" si="113"/>
        <v>131</v>
      </c>
      <c r="F135" s="35">
        <f>'2008'!R134</f>
        <v>4.3519235643449994</v>
      </c>
      <c r="G135" s="35">
        <f>'2009'!R134</f>
        <v>4.6020341140199994</v>
      </c>
      <c r="H135" s="35">
        <f>'2010'!R134</f>
        <v>5.1676105611269998</v>
      </c>
      <c r="I135" s="35">
        <f>'2011'!R134</f>
        <v>4.1866148567114987</v>
      </c>
      <c r="J135" s="35">
        <f>'2012'!R134</f>
        <v>5.1737153704199992</v>
      </c>
      <c r="K135" s="35">
        <f>'2013'!R134</f>
        <v>4.6731995900099994</v>
      </c>
      <c r="L135" s="35">
        <f>'2014'!R134</f>
        <v>4.1186319361694981</v>
      </c>
      <c r="M135" s="35">
        <f>'2015'!R134</f>
        <v>5.2094454489449991</v>
      </c>
      <c r="N135" s="35">
        <f>'2016'!R134</f>
        <v>4.7341543672709996</v>
      </c>
      <c r="O135" s="35">
        <f>'2017'!R134</f>
        <v>4.4528812955009984</v>
      </c>
      <c r="P135" s="107">
        <f t="shared" si="114"/>
        <v>4.6670211104519996</v>
      </c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36"/>
      <c r="AE135" s="36"/>
      <c r="AF135" s="36"/>
      <c r="AG135" s="96">
        <f>'2008'!S134</f>
        <v>6.5508607909169232</v>
      </c>
      <c r="AH135" s="96">
        <f>'2009'!S134</f>
        <v>8.423652729122324</v>
      </c>
      <c r="AI135" s="96">
        <f>'2010'!S134</f>
        <v>8.8947901507304259</v>
      </c>
      <c r="AJ135" s="96">
        <f>'2011'!S134</f>
        <v>7.2662504945132191</v>
      </c>
      <c r="AK135" s="96">
        <f>'2012'!S134</f>
        <v>8.9865777675283436</v>
      </c>
      <c r="AL135" s="96">
        <f>'2013'!S134</f>
        <v>5.8071482894441564</v>
      </c>
      <c r="AM135" s="96">
        <f>'2014'!S134</f>
        <v>7.5177566942014113</v>
      </c>
      <c r="AN135" s="96">
        <f>'2015'!S134</f>
        <v>7.6409784095893842</v>
      </c>
      <c r="AO135" s="96">
        <f>'2016'!S134</f>
        <v>9.3632870987039816</v>
      </c>
      <c r="AP135" s="96">
        <f>'2017'!S134</f>
        <v>8.3482381937510564</v>
      </c>
      <c r="AQ135" s="106">
        <f t="shared" si="115"/>
        <v>7.8799540618501229</v>
      </c>
      <c r="AR135" s="36"/>
      <c r="AS135" s="38"/>
    </row>
    <row r="136" spans="2:45" x14ac:dyDescent="0.35">
      <c r="B136" s="4">
        <f>'2008'!G135</f>
        <v>2008</v>
      </c>
      <c r="C136" s="4">
        <v>5</v>
      </c>
      <c r="D136" s="2">
        <f t="shared" si="106"/>
        <v>12</v>
      </c>
      <c r="E136" s="2">
        <f t="shared" si="113"/>
        <v>132</v>
      </c>
      <c r="F136" s="35">
        <f>'2008'!R135</f>
        <v>4.0237077997170001</v>
      </c>
      <c r="G136" s="35">
        <f>'2009'!R135</f>
        <v>3.7801981057859995</v>
      </c>
      <c r="H136" s="35">
        <f>'2010'!R135</f>
        <v>5.805599967377999</v>
      </c>
      <c r="I136" s="35">
        <f>'2011'!R135</f>
        <v>3.3035785036664995</v>
      </c>
      <c r="J136" s="35">
        <f>'2012'!R135</f>
        <v>4.557109986422998</v>
      </c>
      <c r="K136" s="35">
        <f>'2013'!R135</f>
        <v>4.5391823274352481</v>
      </c>
      <c r="L136" s="35">
        <f>'2014'!R135</f>
        <v>3.1491619447132506</v>
      </c>
      <c r="M136" s="35">
        <f>'2015'!R135</f>
        <v>4.1976432953819991</v>
      </c>
      <c r="N136" s="35">
        <f>'2016'!R135</f>
        <v>5.0727852656133754</v>
      </c>
      <c r="O136" s="35">
        <f>'2017'!R135</f>
        <v>3.3597299796495004</v>
      </c>
      <c r="P136" s="107">
        <f t="shared" si="114"/>
        <v>4.1788697175763874</v>
      </c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36"/>
      <c r="AE136" s="36"/>
      <c r="AF136" s="36"/>
      <c r="AG136" s="96">
        <f>'2008'!S135</f>
        <v>6.3743403436319825</v>
      </c>
      <c r="AH136" s="96">
        <f>'2009'!S135</f>
        <v>6.9208805224176535</v>
      </c>
      <c r="AI136" s="96">
        <f>'2010'!S135</f>
        <v>9.9951044047029036</v>
      </c>
      <c r="AJ136" s="96">
        <f>'2011'!S135</f>
        <v>5.8398858256450232</v>
      </c>
      <c r="AK136" s="96">
        <f>'2012'!S135</f>
        <v>7.8243428815345757</v>
      </c>
      <c r="AL136" s="96">
        <f>'2013'!S135</f>
        <v>7.1802016406098721</v>
      </c>
      <c r="AM136" s="96">
        <f>'2014'!S135</f>
        <v>5.494539065097273</v>
      </c>
      <c r="AN136" s="96">
        <f>'2015'!S135</f>
        <v>6.0068301752162379</v>
      </c>
      <c r="AO136" s="96">
        <f>'2016'!S135</f>
        <v>8.8512254138467483</v>
      </c>
      <c r="AP136" s="96">
        <f>'2017'!S135</f>
        <v>6.462855757170769</v>
      </c>
      <c r="AQ136" s="106">
        <f t="shared" si="115"/>
        <v>7.0950206029873026</v>
      </c>
      <c r="AR136" s="36"/>
      <c r="AS136" s="38"/>
    </row>
    <row r="137" spans="2:45" x14ac:dyDescent="0.35">
      <c r="B137" s="4">
        <f>'2008'!G136</f>
        <v>2008</v>
      </c>
      <c r="C137" s="4">
        <v>5</v>
      </c>
      <c r="D137" s="2">
        <f t="shared" si="106"/>
        <v>13</v>
      </c>
      <c r="E137" s="2">
        <f t="shared" si="113"/>
        <v>133</v>
      </c>
      <c r="F137" s="35">
        <f>'2008'!R136</f>
        <v>4.7355393682529998</v>
      </c>
      <c r="G137" s="35">
        <f>'2009'!R136</f>
        <v>4.7569995164474994</v>
      </c>
      <c r="H137" s="35">
        <f>'2010'!R136</f>
        <v>5.5602927189810005</v>
      </c>
      <c r="I137" s="35">
        <f>'2011'!R136</f>
        <v>3.863511808474501</v>
      </c>
      <c r="J137" s="35">
        <f>'2012'!R136</f>
        <v>5.1790490976059997</v>
      </c>
      <c r="K137" s="35">
        <f>'2013'!R136</f>
        <v>4.3619537709247496</v>
      </c>
      <c r="L137" s="35">
        <f>'2014'!R136</f>
        <v>3.8460298545899994</v>
      </c>
      <c r="M137" s="35">
        <f>'2015'!R136</f>
        <v>5.0002145293184999</v>
      </c>
      <c r="N137" s="35">
        <f>'2016'!R136</f>
        <v>5.1015000931537493</v>
      </c>
      <c r="O137" s="35">
        <f>'2017'!R136</f>
        <v>4.3530065172404981</v>
      </c>
      <c r="P137" s="107">
        <f t="shared" si="114"/>
        <v>4.6758097274989492</v>
      </c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36"/>
      <c r="AE137" s="36"/>
      <c r="AF137" s="36"/>
      <c r="AG137" s="96">
        <f>'2008'!S136</f>
        <v>7.9161212945169384</v>
      </c>
      <c r="AH137" s="96">
        <f>'2009'!S136</f>
        <v>8.9296464804257276</v>
      </c>
      <c r="AI137" s="96">
        <f>'2010'!S136</f>
        <v>10.251171882545405</v>
      </c>
      <c r="AJ137" s="96">
        <f>'2011'!S136</f>
        <v>5.9227739731252882</v>
      </c>
      <c r="AK137" s="96">
        <f>'2012'!S136</f>
        <v>8.0384254399660353</v>
      </c>
      <c r="AL137" s="96">
        <f>'2013'!S136</f>
        <v>6.1977903358584214</v>
      </c>
      <c r="AM137" s="96">
        <f>'2014'!S136</f>
        <v>6.4881788987318663</v>
      </c>
      <c r="AN137" s="96">
        <f>'2015'!S136</f>
        <v>8.8788703754368647</v>
      </c>
      <c r="AO137" s="96">
        <f>'2016'!S136</f>
        <v>8.7663709212868017</v>
      </c>
      <c r="AP137" s="96">
        <f>'2017'!S136</f>
        <v>8.4853956885617787</v>
      </c>
      <c r="AQ137" s="106">
        <f t="shared" si="115"/>
        <v>7.9874745290455138</v>
      </c>
      <c r="AR137" s="36"/>
      <c r="AS137" s="38"/>
    </row>
    <row r="138" spans="2:45" x14ac:dyDescent="0.35">
      <c r="B138" s="4">
        <f>'2008'!G137</f>
        <v>2008</v>
      </c>
      <c r="C138" s="4">
        <v>5</v>
      </c>
      <c r="D138" s="2">
        <f t="shared" si="106"/>
        <v>14</v>
      </c>
      <c r="E138" s="2">
        <f t="shared" si="113"/>
        <v>134</v>
      </c>
      <c r="F138" s="35">
        <f>'2008'!R137</f>
        <v>5.1216157590120011</v>
      </c>
      <c r="G138" s="35">
        <f>'2009'!R137</f>
        <v>4.9528519159499993</v>
      </c>
      <c r="H138" s="35">
        <f>'2010'!R137</f>
        <v>6.1070513247314979</v>
      </c>
      <c r="I138" s="35">
        <f>'2011'!R137</f>
        <v>3.5629150261949998</v>
      </c>
      <c r="J138" s="35">
        <f>'2012'!R137</f>
        <v>5.5618692626520003</v>
      </c>
      <c r="K138" s="35">
        <f>'2013'!R137</f>
        <v>4.9098874174019986</v>
      </c>
      <c r="L138" s="35">
        <f>'2014'!R137</f>
        <v>3.8228237211149994</v>
      </c>
      <c r="M138" s="35">
        <f>'2015'!R137</f>
        <v>5.0775904086479997</v>
      </c>
      <c r="N138" s="35">
        <f>'2016'!R137</f>
        <v>5.8494337750529999</v>
      </c>
      <c r="O138" s="35">
        <f>'2017'!R137</f>
        <v>4.1368800608099994</v>
      </c>
      <c r="P138" s="107">
        <f t="shared" si="114"/>
        <v>4.9102918671568494</v>
      </c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36"/>
      <c r="AE138" s="36"/>
      <c r="AF138" s="36"/>
      <c r="AG138" s="96">
        <f>'2008'!S137</f>
        <v>8.3468372904329726</v>
      </c>
      <c r="AH138" s="96">
        <f>'2009'!S137</f>
        <v>9.8984100900576877</v>
      </c>
      <c r="AI138" s="96">
        <f>'2010'!S137</f>
        <v>11.710604242920336</v>
      </c>
      <c r="AJ138" s="96">
        <f>'2011'!S137</f>
        <v>5.3808804630419846</v>
      </c>
      <c r="AK138" s="96">
        <f>'2012'!S137</f>
        <v>9.9493687427077635</v>
      </c>
      <c r="AL138" s="96">
        <f>'2013'!S137</f>
        <v>7.3869179912470901</v>
      </c>
      <c r="AM138" s="96">
        <f>'2014'!S137</f>
        <v>6.2775599329060432</v>
      </c>
      <c r="AN138" s="96">
        <f>'2015'!S137</f>
        <v>7.3805971488025071</v>
      </c>
      <c r="AO138" s="96">
        <f>'2016'!S137</f>
        <v>10.6778880388557</v>
      </c>
      <c r="AP138" s="96">
        <f>'2017'!S137</f>
        <v>8.385646793856127</v>
      </c>
      <c r="AQ138" s="106">
        <f t="shared" si="115"/>
        <v>8.5394710734828205</v>
      </c>
      <c r="AR138" s="36"/>
      <c r="AS138" s="38"/>
    </row>
    <row r="139" spans="2:45" x14ac:dyDescent="0.35">
      <c r="B139" s="4">
        <f>'2008'!G138</f>
        <v>2008</v>
      </c>
      <c r="C139" s="4">
        <v>5</v>
      </c>
      <c r="D139" s="2">
        <f t="shared" si="106"/>
        <v>15</v>
      </c>
      <c r="E139" s="2">
        <f t="shared" si="113"/>
        <v>135</v>
      </c>
      <c r="F139" s="35">
        <f>'2008'!R138</f>
        <v>2.3145723857699996</v>
      </c>
      <c r="G139" s="35">
        <f>'2009'!R138</f>
        <v>2.4196261836600002</v>
      </c>
      <c r="H139" s="35">
        <f>'2010'!R138</f>
        <v>5.8925069372418735</v>
      </c>
      <c r="I139" s="35">
        <f>'2011'!R138</f>
        <v>3.7010836082024992</v>
      </c>
      <c r="J139" s="35">
        <f>'2012'!R138</f>
        <v>2.4738474986999992</v>
      </c>
      <c r="K139" s="35">
        <f>'2013'!R138</f>
        <v>4.7423851776281243</v>
      </c>
      <c r="L139" s="35">
        <f>'2014'!R138</f>
        <v>4.0966192609874996</v>
      </c>
      <c r="M139" s="35">
        <f>'2015'!R138</f>
        <v>2.2806840638700003</v>
      </c>
      <c r="N139" s="35">
        <f>'2016'!R138</f>
        <v>6.1165566306731245</v>
      </c>
      <c r="O139" s="35">
        <f>'2017'!R138</f>
        <v>4.4639023671449989</v>
      </c>
      <c r="P139" s="107">
        <f t="shared" si="114"/>
        <v>3.8501784113878115</v>
      </c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36"/>
      <c r="AE139" s="36"/>
      <c r="AF139" s="36"/>
      <c r="AG139" s="96">
        <f>'2008'!S138</f>
        <v>4.4205357724550023</v>
      </c>
      <c r="AH139" s="96">
        <f>'2009'!S138</f>
        <v>5.9596934414380316</v>
      </c>
      <c r="AI139" s="96">
        <f>'2010'!S138</f>
        <v>13.333652235413048</v>
      </c>
      <c r="AJ139" s="96">
        <f>'2011'!S138</f>
        <v>6.0012722430076249</v>
      </c>
      <c r="AK139" s="96">
        <f>'2012'!S138</f>
        <v>4.2599770196264384</v>
      </c>
      <c r="AL139" s="96">
        <f>'2013'!S138</f>
        <v>7.9444991393117252</v>
      </c>
      <c r="AM139" s="96">
        <f>'2014'!S138</f>
        <v>7.9243447292520157</v>
      </c>
      <c r="AN139" s="96">
        <f>'2015'!S138</f>
        <v>4.1826641249643792</v>
      </c>
      <c r="AO139" s="96">
        <f>'2016'!S138</f>
        <v>10.298538852055479</v>
      </c>
      <c r="AP139" s="96">
        <f>'2017'!S138</f>
        <v>6.6515414496691241</v>
      </c>
      <c r="AQ139" s="106">
        <f t="shared" si="115"/>
        <v>7.0976719007192868</v>
      </c>
      <c r="AR139" s="36"/>
      <c r="AS139" s="38"/>
    </row>
    <row r="140" spans="2:45" x14ac:dyDescent="0.35">
      <c r="B140" s="4">
        <f>'2008'!G139</f>
        <v>2008</v>
      </c>
      <c r="C140" s="4">
        <v>5</v>
      </c>
      <c r="D140" s="2">
        <f t="shared" si="106"/>
        <v>16</v>
      </c>
      <c r="E140" s="2">
        <f t="shared" si="113"/>
        <v>136</v>
      </c>
      <c r="F140" s="35">
        <f>'2008'!R139</f>
        <v>4.9548852152640004</v>
      </c>
      <c r="G140" s="35">
        <f>'2009'!R139</f>
        <v>5.3933706325440003</v>
      </c>
      <c r="H140" s="35">
        <f>'2010'!R139</f>
        <v>5.2194240863392496</v>
      </c>
      <c r="I140" s="35">
        <f>'2011'!R139</f>
        <v>2.5154343632924991</v>
      </c>
      <c r="J140" s="35">
        <f>'2012'!R139</f>
        <v>5.2106683753440004</v>
      </c>
      <c r="K140" s="35">
        <f>'2013'!R139</f>
        <v>4.4049072189329985</v>
      </c>
      <c r="L140" s="35">
        <f>'2014'!R139</f>
        <v>2.936570433165</v>
      </c>
      <c r="M140" s="35">
        <f>'2015'!R139</f>
        <v>5.0425822987199993</v>
      </c>
      <c r="N140" s="35">
        <f>'2016'!R139</f>
        <v>5.4474888092129987</v>
      </c>
      <c r="O140" s="35">
        <f>'2017'!R139</f>
        <v>2.7278994075524996</v>
      </c>
      <c r="P140" s="107">
        <f t="shared" si="114"/>
        <v>4.3853230840367248</v>
      </c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36"/>
      <c r="AE140" s="36"/>
      <c r="AF140" s="36"/>
      <c r="AG140" s="96">
        <f>'2008'!S139</f>
        <v>9.0518625707570539</v>
      </c>
      <c r="AH140" s="96">
        <f>'2009'!S139</f>
        <v>10.828990808641187</v>
      </c>
      <c r="AI140" s="96">
        <f>'2010'!S139</f>
        <v>9.7920402600570267</v>
      </c>
      <c r="AJ140" s="96">
        <f>'2011'!S139</f>
        <v>4.422522891109665</v>
      </c>
      <c r="AK140" s="96">
        <f>'2012'!S139</f>
        <v>8.3445880888855211</v>
      </c>
      <c r="AL140" s="96">
        <f>'2013'!S139</f>
        <v>6.9380124661855689</v>
      </c>
      <c r="AM140" s="96">
        <f>'2014'!S139</f>
        <v>5.8779340675462883</v>
      </c>
      <c r="AN140" s="96">
        <f>'2015'!S139</f>
        <v>9.7550513966964072</v>
      </c>
      <c r="AO140" s="96">
        <f>'2016'!S139</f>
        <v>9.4407404353218851</v>
      </c>
      <c r="AP140" s="96">
        <f>'2017'!S139</f>
        <v>5.2031894955339144</v>
      </c>
      <c r="AQ140" s="106">
        <f t="shared" si="115"/>
        <v>7.9654932480734519</v>
      </c>
      <c r="AR140" s="36"/>
      <c r="AS140" s="38"/>
    </row>
    <row r="141" spans="2:45" x14ac:dyDescent="0.35">
      <c r="B141" s="4">
        <f>'2008'!G140</f>
        <v>2008</v>
      </c>
      <c r="C141" s="4">
        <v>5</v>
      </c>
      <c r="D141" s="2">
        <f t="shared" si="106"/>
        <v>17</v>
      </c>
      <c r="E141" s="2">
        <f t="shared" si="113"/>
        <v>137</v>
      </c>
      <c r="F141" s="35">
        <f>'2008'!R140</f>
        <v>4.4394880413240001</v>
      </c>
      <c r="G141" s="35">
        <f>'2009'!R140</f>
        <v>4.7255054781599997</v>
      </c>
      <c r="H141" s="35">
        <f>'2010'!R140</f>
        <v>6.3148419906772482</v>
      </c>
      <c r="I141" s="35">
        <f>'2011'!R140</f>
        <v>3.896994943917</v>
      </c>
      <c r="J141" s="35">
        <f>'2012'!R140</f>
        <v>4.6073678412059982</v>
      </c>
      <c r="K141" s="35">
        <f>'2013'!R140</f>
        <v>5.2205733424732488</v>
      </c>
      <c r="L141" s="35">
        <f>'2014'!R140</f>
        <v>4.7134530228060001</v>
      </c>
      <c r="M141" s="35">
        <f>'2015'!R140</f>
        <v>4.5887145301079997</v>
      </c>
      <c r="N141" s="35">
        <f>'2016'!R140</f>
        <v>6.4820219230417511</v>
      </c>
      <c r="O141" s="35">
        <f>'2017'!R140</f>
        <v>4.111242808590001</v>
      </c>
      <c r="P141" s="107">
        <f t="shared" si="114"/>
        <v>4.910020392230324</v>
      </c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36"/>
      <c r="AE141" s="36"/>
      <c r="AF141" s="36"/>
      <c r="AG141" s="96">
        <f>'2008'!S140</f>
        <v>7.4599584539913373</v>
      </c>
      <c r="AH141" s="96">
        <f>'2009'!S140</f>
        <v>9.2978923402794713</v>
      </c>
      <c r="AI141" s="96">
        <f>'2010'!S140</f>
        <v>11.155897478009964</v>
      </c>
      <c r="AJ141" s="96">
        <f>'2011'!S140</f>
        <v>7.2410169263386415</v>
      </c>
      <c r="AK141" s="96">
        <f>'2012'!S140</f>
        <v>7.9576458866376658</v>
      </c>
      <c r="AL141" s="96">
        <f>'2013'!S140</f>
        <v>9.6914859587212234</v>
      </c>
      <c r="AM141" s="96">
        <f>'2014'!S140</f>
        <v>9.657224733852809</v>
      </c>
      <c r="AN141" s="96">
        <f>'2015'!S140</f>
        <v>8.8385941152575764</v>
      </c>
      <c r="AO141" s="96">
        <f>'2016'!S140</f>
        <v>9.9415813607349062</v>
      </c>
      <c r="AP141" s="96">
        <f>'2017'!S140</f>
        <v>8.1914548745026341</v>
      </c>
      <c r="AQ141" s="106">
        <f t="shared" si="115"/>
        <v>8.9432752128326225</v>
      </c>
      <c r="AR141" s="36"/>
      <c r="AS141" s="38"/>
    </row>
    <row r="142" spans="2:45" x14ac:dyDescent="0.35">
      <c r="B142" s="4">
        <f>'2008'!G141</f>
        <v>2008</v>
      </c>
      <c r="C142" s="4">
        <v>5</v>
      </c>
      <c r="D142" s="2">
        <f t="shared" si="106"/>
        <v>18</v>
      </c>
      <c r="E142" s="2">
        <f t="shared" si="113"/>
        <v>138</v>
      </c>
      <c r="F142" s="35">
        <f>'2008'!R141</f>
        <v>3.6852813363600001</v>
      </c>
      <c r="G142" s="35">
        <f>'2009'!R141</f>
        <v>3.8147641941240003</v>
      </c>
      <c r="H142" s="35">
        <f>'2010'!R141</f>
        <v>4.5089148990600005</v>
      </c>
      <c r="I142" s="35">
        <f>'2011'!R141</f>
        <v>4.8246656548499987</v>
      </c>
      <c r="J142" s="35">
        <f>'2012'!R141</f>
        <v>3.7301023255859995</v>
      </c>
      <c r="K142" s="35">
        <f>'2013'!R141</f>
        <v>4.6413445674239995</v>
      </c>
      <c r="L142" s="35">
        <f>'2014'!R141</f>
        <v>5.0658989375924985</v>
      </c>
      <c r="M142" s="35">
        <f>'2015'!R141</f>
        <v>3.7201421057580002</v>
      </c>
      <c r="N142" s="35">
        <f>'2016'!R141</f>
        <v>5.0007965244120012</v>
      </c>
      <c r="O142" s="35">
        <f>'2017'!R141</f>
        <v>4.8833440209224985</v>
      </c>
      <c r="P142" s="107">
        <f t="shared" si="114"/>
        <v>4.3875254566089001</v>
      </c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36"/>
      <c r="AE142" s="36"/>
      <c r="AF142" s="36"/>
      <c r="AG142" s="96">
        <f>'2008'!S141</f>
        <v>6.5633389341132045</v>
      </c>
      <c r="AH142" s="96">
        <f>'2009'!S141</f>
        <v>7.4713282639055905</v>
      </c>
      <c r="AI142" s="96">
        <f>'2010'!S141</f>
        <v>9.0422862774946591</v>
      </c>
      <c r="AJ142" s="96">
        <f>'2011'!S141</f>
        <v>8.7967139727380079</v>
      </c>
      <c r="AK142" s="96">
        <f>'2012'!S141</f>
        <v>6.2444519502800837</v>
      </c>
      <c r="AL142" s="96">
        <f>'2013'!S141</f>
        <v>8.395303393589149</v>
      </c>
      <c r="AM142" s="96">
        <f>'2014'!S141</f>
        <v>11.445985576599785</v>
      </c>
      <c r="AN142" s="96">
        <f>'2015'!S141</f>
        <v>7.4003104891842844</v>
      </c>
      <c r="AO142" s="96">
        <f>'2016'!S141</f>
        <v>9.0217133360328301</v>
      </c>
      <c r="AP142" s="96">
        <f>'2017'!S141</f>
        <v>9.6785331049608114</v>
      </c>
      <c r="AQ142" s="106">
        <f t="shared" si="115"/>
        <v>8.4059965298898387</v>
      </c>
      <c r="AR142" s="36"/>
      <c r="AS142" s="38"/>
    </row>
    <row r="143" spans="2:45" x14ac:dyDescent="0.35">
      <c r="B143" s="4">
        <f>'2008'!G142</f>
        <v>2008</v>
      </c>
      <c r="C143" s="4">
        <v>5</v>
      </c>
      <c r="D143" s="2">
        <f t="shared" si="106"/>
        <v>19</v>
      </c>
      <c r="E143" s="2">
        <f t="shared" ref="E143:E158" si="116">E142+1</f>
        <v>139</v>
      </c>
      <c r="F143" s="35">
        <f>'2008'!R142</f>
        <v>5.7585099339900001</v>
      </c>
      <c r="G143" s="35">
        <f>'2009'!R142</f>
        <v>5.9663705866874981</v>
      </c>
      <c r="H143" s="35">
        <f>'2010'!R142</f>
        <v>5.9586597656174982</v>
      </c>
      <c r="I143" s="35">
        <f>'2011'!R142</f>
        <v>3.531502025198999</v>
      </c>
      <c r="J143" s="35">
        <f>'2012'!R142</f>
        <v>5.650730336295001</v>
      </c>
      <c r="K143" s="35">
        <f>'2013'!R142</f>
        <v>5.3703363963539985</v>
      </c>
      <c r="L143" s="35">
        <f>'2014'!R142</f>
        <v>3.2153829180839995</v>
      </c>
      <c r="M143" s="35">
        <f>'2015'!R142</f>
        <v>5.8585909889924999</v>
      </c>
      <c r="N143" s="35">
        <f>'2016'!R142</f>
        <v>6.3131623086352482</v>
      </c>
      <c r="O143" s="35">
        <f>'2017'!R142</f>
        <v>3.8702010685364989</v>
      </c>
      <c r="P143" s="107">
        <f t="shared" si="114"/>
        <v>5.1493446328391226</v>
      </c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36"/>
      <c r="AE143" s="36"/>
      <c r="AF143" s="36"/>
      <c r="AG143" s="96">
        <f>'2008'!S142</f>
        <v>8.0812236394446373</v>
      </c>
      <c r="AH143" s="96">
        <f>'2009'!S142</f>
        <v>12.210352088671792</v>
      </c>
      <c r="AI143" s="96">
        <f>'2010'!S142</f>
        <v>8.0577972472153085</v>
      </c>
      <c r="AJ143" s="96">
        <f>'2011'!S142</f>
        <v>5.1505019962663798</v>
      </c>
      <c r="AK143" s="96">
        <f>'2012'!S142</f>
        <v>10.657915182506491</v>
      </c>
      <c r="AL143" s="96">
        <f>'2013'!S142</f>
        <v>10.075426659241682</v>
      </c>
      <c r="AM143" s="96">
        <f>'2014'!S142</f>
        <v>6.3935124834531285</v>
      </c>
      <c r="AN143" s="96">
        <f>'2015'!S142</f>
        <v>11.704079708753166</v>
      </c>
      <c r="AO143" s="96">
        <f>'2016'!S142</f>
        <v>10.844990267983288</v>
      </c>
      <c r="AP143" s="96">
        <f>'2017'!S142</f>
        <v>6.9780559971998937</v>
      </c>
      <c r="AQ143" s="106">
        <f t="shared" si="115"/>
        <v>9.0153855270735761</v>
      </c>
      <c r="AR143" s="36"/>
      <c r="AS143" s="38"/>
    </row>
    <row r="144" spans="2:45" x14ac:dyDescent="0.35">
      <c r="B144" s="4">
        <f>'2008'!G143</f>
        <v>2008</v>
      </c>
      <c r="C144" s="4">
        <v>5</v>
      </c>
      <c r="D144" s="2">
        <f t="shared" si="106"/>
        <v>20</v>
      </c>
      <c r="E144" s="2">
        <f t="shared" si="116"/>
        <v>140</v>
      </c>
      <c r="F144" s="35">
        <f>'2008'!R143</f>
        <v>5.0998756638104998</v>
      </c>
      <c r="G144" s="35">
        <f>'2009'!R143</f>
        <v>5.6928844619280001</v>
      </c>
      <c r="H144" s="35">
        <f>'2010'!R143</f>
        <v>4.7428916606999989</v>
      </c>
      <c r="I144" s="35">
        <f>'2011'!R143</f>
        <v>4.5967979999351254</v>
      </c>
      <c r="J144" s="35">
        <f>'2012'!R143</f>
        <v>5.2324305716249988</v>
      </c>
      <c r="K144" s="35">
        <f>'2013'!R143</f>
        <v>4.8279366146159992</v>
      </c>
      <c r="L144" s="35">
        <f>'2014'!R143</f>
        <v>4.3082960334119988</v>
      </c>
      <c r="M144" s="35">
        <f>'2015'!R143</f>
        <v>5.4766106649674988</v>
      </c>
      <c r="N144" s="35">
        <f>'2016'!R143</f>
        <v>4.6840143849119986</v>
      </c>
      <c r="O144" s="35">
        <f>'2017'!R143</f>
        <v>4.949411514574499</v>
      </c>
      <c r="P144" s="107">
        <f t="shared" si="114"/>
        <v>4.9611149570480624</v>
      </c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36"/>
      <c r="AE144" s="36"/>
      <c r="AF144" s="36"/>
      <c r="AG144" s="96">
        <f>'2008'!S143</f>
        <v>9.027365582256996</v>
      </c>
      <c r="AH144" s="96">
        <f>'2009'!S143</f>
        <v>10.860818995875974</v>
      </c>
      <c r="AI144" s="96">
        <f>'2010'!S143</f>
        <v>8.9926345257312903</v>
      </c>
      <c r="AJ144" s="96">
        <f>'2011'!S143</f>
        <v>7.3032124174858</v>
      </c>
      <c r="AK144" s="96">
        <f>'2012'!S143</f>
        <v>8.529787422639707</v>
      </c>
      <c r="AL144" s="96">
        <f>'2013'!S143</f>
        <v>9.0243950457572719</v>
      </c>
      <c r="AM144" s="96">
        <f>'2014'!S143</f>
        <v>8.0675172606990753</v>
      </c>
      <c r="AN144" s="96">
        <f>'2015'!S143</f>
        <v>11.304034923939687</v>
      </c>
      <c r="AO144" s="96">
        <f>'2016'!S143</f>
        <v>9.119053837410263</v>
      </c>
      <c r="AP144" s="96">
        <f>'2017'!S143</f>
        <v>7.2532932353011397</v>
      </c>
      <c r="AQ144" s="106">
        <f t="shared" si="115"/>
        <v>8.948211324709721</v>
      </c>
      <c r="AR144" s="36"/>
      <c r="AS144" s="38"/>
    </row>
    <row r="145" spans="2:55" x14ac:dyDescent="0.35">
      <c r="B145" s="4">
        <f>'2008'!G144</f>
        <v>2008</v>
      </c>
      <c r="C145" s="4">
        <v>5</v>
      </c>
      <c r="D145" s="2">
        <f t="shared" si="106"/>
        <v>21</v>
      </c>
      <c r="E145" s="2">
        <f t="shared" si="116"/>
        <v>141</v>
      </c>
      <c r="F145" s="35">
        <f>'2008'!R144</f>
        <v>5.6679691783049995</v>
      </c>
      <c r="G145" s="35">
        <f>'2009'!R144</f>
        <v>6.6400483249800004</v>
      </c>
      <c r="H145" s="35">
        <f>'2010'!R144</f>
        <v>5.6083920349995005</v>
      </c>
      <c r="I145" s="35">
        <f>'2011'!R144</f>
        <v>3.8869610538239989</v>
      </c>
      <c r="J145" s="35">
        <f>'2012'!R144</f>
        <v>6.1240986240524986</v>
      </c>
      <c r="K145" s="35">
        <f>'2013'!R144</f>
        <v>5.3179175471309996</v>
      </c>
      <c r="L145" s="35">
        <f>'2014'!R144</f>
        <v>3.5630476326719998</v>
      </c>
      <c r="M145" s="35">
        <f>'2015'!R144</f>
        <v>6.3932897723624977</v>
      </c>
      <c r="N145" s="35">
        <f>'2016'!R144</f>
        <v>5.295573355756499</v>
      </c>
      <c r="O145" s="35">
        <f>'2017'!R144</f>
        <v>3.5326807494390007</v>
      </c>
      <c r="P145" s="107">
        <f t="shared" si="114"/>
        <v>5.2029978273522008</v>
      </c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36"/>
      <c r="AE145" s="36"/>
      <c r="AF145" s="36"/>
      <c r="AG145" s="96">
        <f>'2008'!S144</f>
        <v>10.23648767861037</v>
      </c>
      <c r="AH145" s="96">
        <f>'2009'!S144</f>
        <v>9.1687728111901023</v>
      </c>
      <c r="AI145" s="96">
        <f>'2010'!S144</f>
        <v>9.7492705735162222</v>
      </c>
      <c r="AJ145" s="96">
        <f>'2011'!S144</f>
        <v>5.5089125307290256</v>
      </c>
      <c r="AK145" s="96">
        <f>'2012'!S144</f>
        <v>10.016396139643657</v>
      </c>
      <c r="AL145" s="96">
        <f>'2013'!S144</f>
        <v>6.7063340332127792</v>
      </c>
      <c r="AM145" s="96">
        <f>'2014'!S144</f>
        <v>6.9938458224694502</v>
      </c>
      <c r="AN145" s="96">
        <f>'2015'!S144</f>
        <v>11.955851291314058</v>
      </c>
      <c r="AO145" s="96">
        <f>'2016'!S144</f>
        <v>10.681777990507797</v>
      </c>
      <c r="AP145" s="96">
        <f>'2017'!S144</f>
        <v>4.9408294801619839</v>
      </c>
      <c r="AQ145" s="106">
        <f t="shared" si="115"/>
        <v>8.5958478351355438</v>
      </c>
      <c r="AR145" s="36"/>
      <c r="AS145" s="38"/>
    </row>
    <row r="146" spans="2:55" x14ac:dyDescent="0.35">
      <c r="B146" s="4">
        <f>'2008'!G145</f>
        <v>2008</v>
      </c>
      <c r="C146" s="4">
        <v>5</v>
      </c>
      <c r="D146" s="2">
        <f t="shared" si="106"/>
        <v>22</v>
      </c>
      <c r="E146" s="2">
        <f t="shared" si="116"/>
        <v>142</v>
      </c>
      <c r="F146" s="35">
        <f>'2008'!R145</f>
        <v>5.8655049433627493</v>
      </c>
      <c r="G146" s="35">
        <f>'2009'!R145</f>
        <v>5.5404643671562486</v>
      </c>
      <c r="H146" s="35">
        <f>'2010'!R145</f>
        <v>5.2740248032439982</v>
      </c>
      <c r="I146" s="35">
        <f>'2011'!R145</f>
        <v>4.2504427743074995</v>
      </c>
      <c r="J146" s="35">
        <f>'2012'!R145</f>
        <v>5.4518169372817491</v>
      </c>
      <c r="K146" s="35">
        <f>'2013'!R145</f>
        <v>5.3676891781649996</v>
      </c>
      <c r="L146" s="35">
        <f>'2014'!R145</f>
        <v>4.4906851919857509</v>
      </c>
      <c r="M146" s="35">
        <f>'2015'!R145</f>
        <v>5.7325337985509979</v>
      </c>
      <c r="N146" s="35">
        <f>'2016'!R145</f>
        <v>5.2884347070779985</v>
      </c>
      <c r="O146" s="35">
        <f>'2017'!R145</f>
        <v>4.4598848820270005</v>
      </c>
      <c r="P146" s="107">
        <f t="shared" si="114"/>
        <v>5.1721481583158981</v>
      </c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36"/>
      <c r="AE146" s="36"/>
      <c r="AF146" s="36"/>
      <c r="AG146" s="96">
        <f>'2008'!S145</f>
        <v>11.004072644268968</v>
      </c>
      <c r="AH146" s="96">
        <f>'2009'!S145</f>
        <v>10.330848276460392</v>
      </c>
      <c r="AI146" s="96">
        <f>'2010'!S145</f>
        <v>9.7857425970612297</v>
      </c>
      <c r="AJ146" s="96">
        <f>'2011'!S145</f>
        <v>7.5373417388193102</v>
      </c>
      <c r="AK146" s="96">
        <f>'2012'!S145</f>
        <v>9.3803144141040491</v>
      </c>
      <c r="AL146" s="96">
        <f>'2013'!S145</f>
        <v>9.9571884038873169</v>
      </c>
      <c r="AM146" s="96">
        <f>'2014'!S145</f>
        <v>7.6892663522035365</v>
      </c>
      <c r="AN146" s="96">
        <f>'2015'!S145</f>
        <v>8.3985298234201604</v>
      </c>
      <c r="AO146" s="96">
        <f>'2016'!S145</f>
        <v>11.361880597376555</v>
      </c>
      <c r="AP146" s="96">
        <f>'2017'!S145</f>
        <v>7.6650215434744631</v>
      </c>
      <c r="AQ146" s="106">
        <f t="shared" si="115"/>
        <v>9.311020639107598</v>
      </c>
      <c r="AR146" s="36"/>
      <c r="AS146" s="38"/>
    </row>
    <row r="147" spans="2:55" x14ac:dyDescent="0.35">
      <c r="B147" s="4">
        <f>'2008'!G146</f>
        <v>2008</v>
      </c>
      <c r="C147" s="4">
        <v>5</v>
      </c>
      <c r="D147" s="2">
        <f t="shared" si="106"/>
        <v>23</v>
      </c>
      <c r="E147" s="2">
        <f t="shared" si="116"/>
        <v>143</v>
      </c>
      <c r="F147" s="35">
        <f>'2008'!R146</f>
        <v>6.0178587348959987</v>
      </c>
      <c r="G147" s="35">
        <f>'2009'!R146</f>
        <v>5.7783419693279985</v>
      </c>
      <c r="H147" s="35">
        <f>'2010'!R146</f>
        <v>5.5730082067200009</v>
      </c>
      <c r="I147" s="35">
        <f>'2011'!R146</f>
        <v>4.0699137899249997</v>
      </c>
      <c r="J147" s="35">
        <f>'2012'!R146</f>
        <v>5.5014007091399986</v>
      </c>
      <c r="K147" s="35">
        <f>'2013'!R146</f>
        <v>5.5305741340799992</v>
      </c>
      <c r="L147" s="35">
        <f>'2014'!R146</f>
        <v>4.378665870539999</v>
      </c>
      <c r="M147" s="35">
        <f>'2015'!R146</f>
        <v>5.7783419693279985</v>
      </c>
      <c r="N147" s="35">
        <f>'2016'!R146</f>
        <v>5.4386336433600002</v>
      </c>
      <c r="O147" s="35">
        <f>'2017'!R146</f>
        <v>3.8004574286609998</v>
      </c>
      <c r="P147" s="107">
        <f t="shared" si="114"/>
        <v>5.1867196455977984</v>
      </c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36"/>
      <c r="AE147" s="36"/>
      <c r="AF147" s="36"/>
      <c r="AG147" s="96">
        <f>'2008'!S146</f>
        <v>14.917564734613697</v>
      </c>
      <c r="AH147" s="96">
        <f>'2009'!S146</f>
        <v>11.771687648038746</v>
      </c>
      <c r="AI147" s="96">
        <f>'2010'!S146</f>
        <v>9.8644148479951372</v>
      </c>
      <c r="AJ147" s="96">
        <f>'2011'!S146</f>
        <v>8.00955196645433</v>
      </c>
      <c r="AK147" s="96">
        <f>'2012'!S146</f>
        <v>9.9109038341781215</v>
      </c>
      <c r="AL147" s="96">
        <f>'2013'!S146</f>
        <v>10.287242111791375</v>
      </c>
      <c r="AM147" s="96">
        <f>'2014'!S146</f>
        <v>7.3734339620902789</v>
      </c>
      <c r="AN147" s="96">
        <f>'2015'!S146</f>
        <v>9.9645775630496498</v>
      </c>
      <c r="AO147" s="96">
        <f>'2016'!S146</f>
        <v>10.871962551329259</v>
      </c>
      <c r="AP147" s="96">
        <f>'2017'!S146</f>
        <v>4.2452130549026794</v>
      </c>
      <c r="AQ147" s="106">
        <f t="shared" si="115"/>
        <v>9.7216552274443266</v>
      </c>
      <c r="AR147" s="36"/>
      <c r="AS147" s="38"/>
    </row>
    <row r="148" spans="2:55" x14ac:dyDescent="0.35">
      <c r="B148" s="4">
        <f>'2008'!G147</f>
        <v>2008</v>
      </c>
      <c r="C148" s="4">
        <v>5</v>
      </c>
      <c r="D148" s="2">
        <f t="shared" si="106"/>
        <v>24</v>
      </c>
      <c r="E148" s="2">
        <f t="shared" si="116"/>
        <v>144</v>
      </c>
      <c r="F148" s="35">
        <f>'2008'!R147</f>
        <v>6.1735682069999998</v>
      </c>
      <c r="G148" s="35">
        <f>'2009'!R147</f>
        <v>5.4368655570000008</v>
      </c>
      <c r="H148" s="35">
        <f>'2010'!R147</f>
        <v>5.1772368090869989</v>
      </c>
      <c r="I148" s="35">
        <f>'2011'!R147</f>
        <v>4.3556623302937494</v>
      </c>
      <c r="J148" s="35">
        <f>'2012'!R147</f>
        <v>5.4147644774999986</v>
      </c>
      <c r="K148" s="35">
        <f>'2013'!R147</f>
        <v>5.9534561892330009</v>
      </c>
      <c r="L148" s="35">
        <f>'2014'!R147</f>
        <v>4.6019825448344989</v>
      </c>
      <c r="M148" s="35">
        <f>'2015'!R147</f>
        <v>5.5915731134999991</v>
      </c>
      <c r="N148" s="35">
        <f>'2016'!R147</f>
        <v>5.8655822971409988</v>
      </c>
      <c r="O148" s="35">
        <f>'2017'!R147</f>
        <v>4.2655451786324985</v>
      </c>
      <c r="P148" s="107">
        <f t="shared" si="114"/>
        <v>5.2836236704221742</v>
      </c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36"/>
      <c r="AE148" s="36"/>
      <c r="AF148" s="36"/>
      <c r="AG148" s="96">
        <f>'2008'!S147</f>
        <v>11.977910568424923</v>
      </c>
      <c r="AH148" s="96">
        <f>'2009'!S147</f>
        <v>10.357710055571818</v>
      </c>
      <c r="AI148" s="96">
        <f>'2010'!S147</f>
        <v>9.2767074490289563</v>
      </c>
      <c r="AJ148" s="96">
        <f>'2011'!S147</f>
        <v>7.890847916133735</v>
      </c>
      <c r="AK148" s="96">
        <f>'2012'!S147</f>
        <v>10.392661962547598</v>
      </c>
      <c r="AL148" s="96">
        <f>'2013'!S147</f>
        <v>11.175199454856941</v>
      </c>
      <c r="AM148" s="96">
        <f>'2014'!S147</f>
        <v>6.5655244056321278</v>
      </c>
      <c r="AN148" s="96">
        <f>'2015'!S147</f>
        <v>10.478187668227314</v>
      </c>
      <c r="AO148" s="96">
        <f>'2016'!S147</f>
        <v>11.353481686491385</v>
      </c>
      <c r="AP148" s="96">
        <f>'2017'!S147</f>
        <v>6.9632067095398611</v>
      </c>
      <c r="AQ148" s="106">
        <f t="shared" si="115"/>
        <v>9.6431437876454673</v>
      </c>
      <c r="AR148" s="36"/>
      <c r="AS148" s="38"/>
    </row>
    <row r="149" spans="2:55" x14ac:dyDescent="0.35">
      <c r="B149" s="4">
        <f>'2008'!G148</f>
        <v>2008</v>
      </c>
      <c r="C149" s="4">
        <v>5</v>
      </c>
      <c r="D149" s="2">
        <f t="shared" si="106"/>
        <v>25</v>
      </c>
      <c r="E149" s="2">
        <f t="shared" si="116"/>
        <v>145</v>
      </c>
      <c r="F149" s="35">
        <f>'2008'!R148</f>
        <v>6.4851713268704989</v>
      </c>
      <c r="G149" s="35">
        <f>'2009'!R148</f>
        <v>5.6045611812194993</v>
      </c>
      <c r="H149" s="35">
        <f>'2010'!R148</f>
        <v>4.9516142554979989</v>
      </c>
      <c r="I149" s="35">
        <f>'2011'!R148</f>
        <v>4.55488514442</v>
      </c>
      <c r="J149" s="35">
        <f>'2012'!R148</f>
        <v>5.5299332027744974</v>
      </c>
      <c r="K149" s="35">
        <f>'2013'!R148</f>
        <v>5.7966711312599983</v>
      </c>
      <c r="L149" s="35">
        <f>'2014'!R148</f>
        <v>4.6092537999900003</v>
      </c>
      <c r="M149" s="35">
        <f>'2015'!R148</f>
        <v>5.9926266691335002</v>
      </c>
      <c r="N149" s="35">
        <f>'2016'!R148</f>
        <v>5.1331967246699985</v>
      </c>
      <c r="O149" s="35">
        <f>'2017'!R148</f>
        <v>4.1018130146700003</v>
      </c>
      <c r="P149" s="107">
        <f t="shared" si="114"/>
        <v>5.275972645050599</v>
      </c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36"/>
      <c r="AE149" s="36"/>
      <c r="AF149" s="36"/>
      <c r="AG149" s="96">
        <f>'2008'!S148</f>
        <v>13.975297429333155</v>
      </c>
      <c r="AH149" s="96">
        <f>'2009'!S148</f>
        <v>11.208573876937537</v>
      </c>
      <c r="AI149" s="96">
        <f>'2010'!S148</f>
        <v>11.14207192512732</v>
      </c>
      <c r="AJ149" s="96">
        <f>'2011'!S148</f>
        <v>9.8350930180945983</v>
      </c>
      <c r="AK149" s="96">
        <f>'2012'!S148</f>
        <v>9.9512273960515021</v>
      </c>
      <c r="AL149" s="96">
        <f>'2013'!S148</f>
        <v>8.610093125190641</v>
      </c>
      <c r="AM149" s="96">
        <f>'2014'!S148</f>
        <v>8.654740376180289</v>
      </c>
      <c r="AN149" s="96">
        <f>'2015'!S148</f>
        <v>11.756163253596375</v>
      </c>
      <c r="AO149" s="96">
        <f>'2016'!S148</f>
        <v>9.0302677840633585</v>
      </c>
      <c r="AP149" s="96">
        <f>'2017'!S148</f>
        <v>7.8312466992743044</v>
      </c>
      <c r="AQ149" s="106">
        <f t="shared" si="115"/>
        <v>10.199477488384906</v>
      </c>
      <c r="AR149" s="36"/>
      <c r="AS149" s="38"/>
    </row>
    <row r="150" spans="2:55" x14ac:dyDescent="0.35">
      <c r="B150" s="4">
        <f>'2008'!G149</f>
        <v>2008</v>
      </c>
      <c r="C150" s="4">
        <v>5</v>
      </c>
      <c r="D150" s="2">
        <f t="shared" si="106"/>
        <v>26</v>
      </c>
      <c r="E150" s="2">
        <f t="shared" si="116"/>
        <v>146</v>
      </c>
      <c r="F150" s="35">
        <f>'2008'!R149</f>
        <v>4.206940482824999</v>
      </c>
      <c r="G150" s="35">
        <f>'2009'!R149</f>
        <v>3.4560563068124996</v>
      </c>
      <c r="H150" s="35">
        <f>'2010'!R149</f>
        <v>3.2610805834635004</v>
      </c>
      <c r="I150" s="35">
        <f>'2011'!R149</f>
        <v>4.8876905665574979</v>
      </c>
      <c r="J150" s="35">
        <f>'2012'!R149</f>
        <v>3.6499932794249998</v>
      </c>
      <c r="K150" s="35">
        <f>'2013'!R149</f>
        <v>3.2959118847555002</v>
      </c>
      <c r="L150" s="35">
        <f>'2014'!R149</f>
        <v>4.9322979120150006</v>
      </c>
      <c r="M150" s="35">
        <f>'2015'!R149</f>
        <v>4.102512882187499</v>
      </c>
      <c r="N150" s="35">
        <f>'2016'!R149</f>
        <v>3.1696484175719997</v>
      </c>
      <c r="O150" s="35">
        <f>'2017'!R149</f>
        <v>4.600929060044999</v>
      </c>
      <c r="P150" s="107">
        <f t="shared" si="114"/>
        <v>3.956306137565849</v>
      </c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36"/>
      <c r="AE150" s="36"/>
      <c r="AF150" s="36"/>
      <c r="AG150" s="96">
        <f>'2008'!S149</f>
        <v>8.0395185520915859</v>
      </c>
      <c r="AH150" s="96">
        <f>'2009'!S149</f>
        <v>7.2670822978756382</v>
      </c>
      <c r="AI150" s="96">
        <f>'2010'!S149</f>
        <v>6.8770344177433387</v>
      </c>
      <c r="AJ150" s="96">
        <f>'2011'!S149</f>
        <v>9.3384007751446365</v>
      </c>
      <c r="AK150" s="96">
        <f>'2012'!S149</f>
        <v>6.3675104071760371</v>
      </c>
      <c r="AL150" s="96">
        <f>'2013'!S149</f>
        <v>6.3018956314797236</v>
      </c>
      <c r="AM150" s="96">
        <f>'2014'!S149</f>
        <v>9.4483061207120294</v>
      </c>
      <c r="AN150" s="96">
        <f>'2015'!S149</f>
        <v>7.2899491492101847</v>
      </c>
      <c r="AO150" s="96">
        <f>'2016'!S149</f>
        <v>6.196559641416675</v>
      </c>
      <c r="AP150" s="96">
        <f>'2017'!S149</f>
        <v>8.4244206952641321</v>
      </c>
      <c r="AQ150" s="106">
        <f t="shared" si="115"/>
        <v>7.5550677688113979</v>
      </c>
      <c r="AR150" s="36"/>
      <c r="AS150" s="38"/>
    </row>
    <row r="151" spans="2:55" x14ac:dyDescent="0.35">
      <c r="B151" s="4">
        <f>'2008'!G150</f>
        <v>2008</v>
      </c>
      <c r="C151" s="4">
        <v>5</v>
      </c>
      <c r="D151" s="2">
        <f t="shared" si="106"/>
        <v>27</v>
      </c>
      <c r="E151" s="2">
        <f t="shared" si="116"/>
        <v>147</v>
      </c>
      <c r="F151" s="35">
        <f>'2008'!R150</f>
        <v>6.2210486927924986</v>
      </c>
      <c r="G151" s="35">
        <f>'2009'!R150</f>
        <v>5.2550473429799993</v>
      </c>
      <c r="H151" s="35">
        <f>'2010'!R150</f>
        <v>5.4787250015729976</v>
      </c>
      <c r="I151" s="35">
        <f>'2011'!R150</f>
        <v>4.339591161984</v>
      </c>
      <c r="J151" s="35">
        <f>'2012'!R150</f>
        <v>5.4018795481514994</v>
      </c>
      <c r="K151" s="35">
        <f>'2013'!R150</f>
        <v>5.4366887483639994</v>
      </c>
      <c r="L151" s="35">
        <f>'2014'!R150</f>
        <v>4.4469508391684993</v>
      </c>
      <c r="M151" s="35">
        <f>'2015'!R150</f>
        <v>5.8578321852629998</v>
      </c>
      <c r="N151" s="35">
        <f>'2016'!R150</f>
        <v>5.0933926804905001</v>
      </c>
      <c r="O151" s="35">
        <f>'2017'!R150</f>
        <v>4.4921549137724996</v>
      </c>
      <c r="P151" s="107">
        <f t="shared" si="114"/>
        <v>5.2023311114539501</v>
      </c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36"/>
      <c r="AE151" s="36"/>
      <c r="AF151" s="36"/>
      <c r="AG151" s="96">
        <f>'2008'!S150</f>
        <v>11.027712593420368</v>
      </c>
      <c r="AH151" s="96">
        <f>'2009'!S150</f>
        <v>10.463606229649031</v>
      </c>
      <c r="AI151" s="96">
        <f>'2010'!S150</f>
        <v>11.069419116901681</v>
      </c>
      <c r="AJ151" s="96">
        <f>'2011'!S150</f>
        <v>8.0649925549308925</v>
      </c>
      <c r="AK151" s="96">
        <f>'2012'!S150</f>
        <v>9.9180658845154017</v>
      </c>
      <c r="AL151" s="96">
        <f>'2013'!S150</f>
        <v>10.692500178536369</v>
      </c>
      <c r="AM151" s="96">
        <f>'2014'!S150</f>
        <v>8.4323455761354662</v>
      </c>
      <c r="AN151" s="96">
        <f>'2015'!S150</f>
        <v>11.644668749960024</v>
      </c>
      <c r="AO151" s="96">
        <f>'2016'!S150</f>
        <v>8.7753023102764782</v>
      </c>
      <c r="AP151" s="96">
        <f>'2017'!S150</f>
        <v>7.9612944529983114</v>
      </c>
      <c r="AQ151" s="106">
        <f t="shared" si="115"/>
        <v>9.8049907647324019</v>
      </c>
      <c r="AR151" s="36"/>
      <c r="AS151" s="38"/>
    </row>
    <row r="152" spans="2:55" x14ac:dyDescent="0.35">
      <c r="B152" s="4">
        <f>'2008'!G151</f>
        <v>2008</v>
      </c>
      <c r="C152" s="4">
        <v>5</v>
      </c>
      <c r="D152" s="2">
        <f t="shared" si="106"/>
        <v>28</v>
      </c>
      <c r="E152" s="2">
        <f t="shared" si="116"/>
        <v>148</v>
      </c>
      <c r="F152" s="35">
        <f>'2008'!R151</f>
        <v>6.3160759676159994</v>
      </c>
      <c r="G152" s="35">
        <f>'2009'!R151</f>
        <v>5.4985128347519989</v>
      </c>
      <c r="H152" s="35">
        <f>'2010'!R151</f>
        <v>5.5091508210179994</v>
      </c>
      <c r="I152" s="35">
        <f>'2011'!R151</f>
        <v>5.0050325646495013</v>
      </c>
      <c r="J152" s="35">
        <f>'2012'!R151</f>
        <v>5.7790492038719981</v>
      </c>
      <c r="K152" s="35">
        <f>'2013'!R151</f>
        <v>5.3623333498994992</v>
      </c>
      <c r="L152" s="35">
        <f>'2014'!R151</f>
        <v>4.9347192080580005</v>
      </c>
      <c r="M152" s="35">
        <f>'2015'!R151</f>
        <v>6.8931793555199983</v>
      </c>
      <c r="N152" s="35">
        <f>'2016'!R151</f>
        <v>5.3203855010084986</v>
      </c>
      <c r="O152" s="35">
        <f>'2017'!R151</f>
        <v>4.8260531115074992</v>
      </c>
      <c r="P152" s="107">
        <f t="shared" si="114"/>
        <v>5.5444491917900987</v>
      </c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36"/>
      <c r="AE152" s="36"/>
      <c r="AF152" s="36"/>
      <c r="AG152" s="96">
        <f>'2008'!S151</f>
        <v>10.457627695587822</v>
      </c>
      <c r="AH152" s="96">
        <f>'2009'!S151</f>
        <v>10.700728525781855</v>
      </c>
      <c r="AI152" s="96">
        <f>'2010'!S151</f>
        <v>7.7457472084005818</v>
      </c>
      <c r="AJ152" s="96">
        <f>'2011'!S151</f>
        <v>7.5078754997305666</v>
      </c>
      <c r="AK152" s="96">
        <f>'2012'!S151</f>
        <v>11.1377614189672</v>
      </c>
      <c r="AL152" s="96">
        <f>'2013'!S151</f>
        <v>9.4120774999120531</v>
      </c>
      <c r="AM152" s="96">
        <f>'2014'!S151</f>
        <v>9.2859213987170648</v>
      </c>
      <c r="AN152" s="96">
        <f>'2015'!S151</f>
        <v>11.828230426206725</v>
      </c>
      <c r="AO152" s="96">
        <f>'2016'!S151</f>
        <v>7.2509977937712087</v>
      </c>
      <c r="AP152" s="96">
        <f>'2017'!S151</f>
        <v>9.5583916650523104</v>
      </c>
      <c r="AQ152" s="106">
        <f t="shared" si="115"/>
        <v>9.4885359132127398</v>
      </c>
      <c r="AR152" s="36"/>
      <c r="AS152" s="38"/>
    </row>
    <row r="153" spans="2:55" x14ac:dyDescent="0.35">
      <c r="B153" s="4">
        <f>'2008'!G152</f>
        <v>2008</v>
      </c>
      <c r="C153" s="4">
        <v>5</v>
      </c>
      <c r="D153" s="2">
        <f t="shared" si="106"/>
        <v>29</v>
      </c>
      <c r="E153" s="2">
        <f t="shared" si="116"/>
        <v>149</v>
      </c>
      <c r="F153" s="35">
        <f>'2008'!R152</f>
        <v>6.1126428978450003</v>
      </c>
      <c r="G153" s="35">
        <f>'2009'!R152</f>
        <v>5.2888988297474997</v>
      </c>
      <c r="H153" s="35">
        <f>'2010'!R152</f>
        <v>6.0940227383662497</v>
      </c>
      <c r="I153" s="35">
        <f>'2011'!R152</f>
        <v>4.9763895656174988</v>
      </c>
      <c r="J153" s="35">
        <f>'2012'!R152</f>
        <v>5.7354143059124993</v>
      </c>
      <c r="K153" s="35">
        <f>'2013'!R152</f>
        <v>5.5667278166287497</v>
      </c>
      <c r="L153" s="35">
        <f>'2014'!R152</f>
        <v>5.2626132791954978</v>
      </c>
      <c r="M153" s="35">
        <f>'2015'!R152</f>
        <v>5.9663705866874981</v>
      </c>
      <c r="N153" s="35">
        <f>'2016'!R152</f>
        <v>5.7701130007274974</v>
      </c>
      <c r="O153" s="35">
        <f>'2017'!R152</f>
        <v>5.3797047983864976</v>
      </c>
      <c r="P153" s="107">
        <f t="shared" si="114"/>
        <v>5.6152897819114491</v>
      </c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36"/>
      <c r="AE153" s="36"/>
      <c r="AF153" s="36"/>
      <c r="AG153" s="96">
        <f>'2008'!S152</f>
        <v>10.916349190023148</v>
      </c>
      <c r="AH153" s="96">
        <f>'2009'!S152</f>
        <v>10.374393645973337</v>
      </c>
      <c r="AI153" s="96">
        <f>'2010'!S152</f>
        <v>11.340061857053898</v>
      </c>
      <c r="AJ153" s="96">
        <f>'2011'!S152</f>
        <v>6.9819836950654821</v>
      </c>
      <c r="AK153" s="96">
        <f>'2012'!S152</f>
        <v>10.767619707839383</v>
      </c>
      <c r="AL153" s="96">
        <f>'2013'!S152</f>
        <v>10.859307880778481</v>
      </c>
      <c r="AM153" s="96">
        <f>'2014'!S152</f>
        <v>10.429327344149209</v>
      </c>
      <c r="AN153" s="96">
        <f>'2015'!S152</f>
        <v>11.474663398921811</v>
      </c>
      <c r="AO153" s="96">
        <f>'2016'!S152</f>
        <v>10.074429819580891</v>
      </c>
      <c r="AP153" s="96">
        <f>'2017'!S152</f>
        <v>10.816767910529526</v>
      </c>
      <c r="AQ153" s="106">
        <f t="shared" si="115"/>
        <v>10.403490444991515</v>
      </c>
      <c r="AR153" s="36"/>
      <c r="AS153" s="38"/>
    </row>
    <row r="154" spans="2:55" x14ac:dyDescent="0.35">
      <c r="B154" s="4">
        <f>'2008'!G153</f>
        <v>2008</v>
      </c>
      <c r="C154" s="4">
        <v>5</v>
      </c>
      <c r="D154" s="2">
        <f t="shared" si="106"/>
        <v>30</v>
      </c>
      <c r="E154" s="2">
        <f t="shared" si="116"/>
        <v>150</v>
      </c>
      <c r="F154" s="35">
        <f>'2008'!R153</f>
        <v>6.5677998960944981</v>
      </c>
      <c r="G154" s="35">
        <f>'2009'!R153</f>
        <v>5.8052463501059997</v>
      </c>
      <c r="H154" s="35">
        <f>'2010'!R153</f>
        <v>6.1795502325180003</v>
      </c>
      <c r="I154" s="35">
        <f>'2011'!R153</f>
        <v>5.3372375741272506</v>
      </c>
      <c r="J154" s="35">
        <f>'2012'!R153</f>
        <v>6.4120093866989976</v>
      </c>
      <c r="K154" s="35">
        <f>'2013'!R153</f>
        <v>5.5390314805019987</v>
      </c>
      <c r="L154" s="35">
        <f>'2014'!R153</f>
        <v>5.3817675658064994</v>
      </c>
      <c r="M154" s="35">
        <f>'2015'!R153</f>
        <v>6.3300143817539984</v>
      </c>
      <c r="N154" s="35">
        <f>'2016'!R153</f>
        <v>5.327951437223998</v>
      </c>
      <c r="O154" s="35">
        <f>'2017'!R153</f>
        <v>4.9110219394829997</v>
      </c>
      <c r="P154" s="107">
        <f t="shared" si="114"/>
        <v>5.7791630244314245</v>
      </c>
      <c r="Q154" s="94"/>
      <c r="AC154" s="94"/>
      <c r="AD154" s="36"/>
      <c r="AE154" s="36"/>
      <c r="AF154" s="36"/>
      <c r="AG154" s="96">
        <f>'2008'!S153</f>
        <v>12.280892083864462</v>
      </c>
      <c r="AH154" s="96">
        <f>'2009'!S153</f>
        <v>12.552617415423171</v>
      </c>
      <c r="AI154" s="96">
        <f>'2010'!S153</f>
        <v>10.465230851657536</v>
      </c>
      <c r="AJ154" s="96">
        <f>'2011'!S153</f>
        <v>8.617989996758384</v>
      </c>
      <c r="AK154" s="96">
        <f>'2012'!S153</f>
        <v>13.451007310290677</v>
      </c>
      <c r="AL154" s="96">
        <f>'2013'!S153</f>
        <v>11.05777922158545</v>
      </c>
      <c r="AM154" s="96">
        <f>'2014'!S153</f>
        <v>11.877486268158156</v>
      </c>
      <c r="AN154" s="96">
        <f>'2015'!S153</f>
        <v>12.024886977515427</v>
      </c>
      <c r="AO154" s="96">
        <f>'2016'!S153</f>
        <v>8.1348435750817636</v>
      </c>
      <c r="AP154" s="96">
        <f>'2017'!S153</f>
        <v>10.641005805426969</v>
      </c>
      <c r="AQ154" s="106">
        <f t="shared" si="115"/>
        <v>11.110373950576198</v>
      </c>
      <c r="AR154" s="36"/>
    </row>
    <row r="155" spans="2:55" x14ac:dyDescent="0.35">
      <c r="B155" s="4">
        <f>'2008'!G154</f>
        <v>2008</v>
      </c>
      <c r="C155" s="1">
        <v>5</v>
      </c>
      <c r="D155" s="1">
        <f t="shared" si="106"/>
        <v>31</v>
      </c>
      <c r="E155" s="1">
        <f t="shared" si="116"/>
        <v>151</v>
      </c>
      <c r="F155" s="48">
        <f>'2008'!R154</f>
        <v>6.5640206114999984</v>
      </c>
      <c r="G155" s="48">
        <f>'2009'!R154</f>
        <v>6.0777968624999996</v>
      </c>
      <c r="H155" s="48">
        <f>'2010'!R154</f>
        <v>6.4058597613281245</v>
      </c>
      <c r="I155" s="48">
        <f>'2011'!R154</f>
        <v>5.0242163016554997</v>
      </c>
      <c r="J155" s="48">
        <f>'2012'!R154</f>
        <v>7.0664518187999992</v>
      </c>
      <c r="K155" s="48">
        <f>'2013'!R154</f>
        <v>5.9666008062656246</v>
      </c>
      <c r="L155" s="48">
        <f>'2014'!R154</f>
        <v>5.3595780819884986</v>
      </c>
      <c r="M155" s="48">
        <f>'2015'!R154</f>
        <v>6.158834154</v>
      </c>
      <c r="N155" s="48">
        <f>'2016'!R154</f>
        <v>5.4614530079437493</v>
      </c>
      <c r="O155" s="48">
        <f>'2017'!R154</f>
        <v>4.6391712946064994</v>
      </c>
      <c r="P155" s="107">
        <f t="shared" si="114"/>
        <v>5.8723982700587998</v>
      </c>
      <c r="Q155" s="94"/>
      <c r="AC155" s="94"/>
      <c r="AD155" s="36"/>
      <c r="AE155" s="36"/>
      <c r="AF155" s="36"/>
      <c r="AG155" s="97">
        <f>'2008'!S154</f>
        <v>11.697319529916831</v>
      </c>
      <c r="AH155" s="97">
        <f>'2009'!S154</f>
        <v>12.623360970110731</v>
      </c>
      <c r="AI155" s="97">
        <f>'2010'!S154</f>
        <v>10.668640998139111</v>
      </c>
      <c r="AJ155" s="97">
        <f>'2011'!S154</f>
        <v>9.1547301786517181</v>
      </c>
      <c r="AK155" s="97">
        <f>'2012'!S154</f>
        <v>11.660067652330806</v>
      </c>
      <c r="AL155" s="97">
        <f>'2013'!S154</f>
        <v>11.936774362372898</v>
      </c>
      <c r="AM155" s="97">
        <f>'2014'!S154</f>
        <v>12.684543914378333</v>
      </c>
      <c r="AN155" s="97">
        <f>'2015'!S154</f>
        <v>12.216975570248875</v>
      </c>
      <c r="AO155" s="97">
        <f>'2016'!S154</f>
        <v>9.8176614174128591</v>
      </c>
      <c r="AP155" s="97">
        <f>'2017'!S154</f>
        <v>8.8581300625070156</v>
      </c>
      <c r="AQ155" s="111">
        <f t="shared" si="115"/>
        <v>11.13182046560692</v>
      </c>
      <c r="AR155" s="36"/>
    </row>
    <row r="156" spans="2:55" ht="15.5" x14ac:dyDescent="0.35">
      <c r="B156" s="4">
        <f>'2008'!G155</f>
        <v>2008</v>
      </c>
      <c r="C156" s="4">
        <v>6</v>
      </c>
      <c r="D156" s="2">
        <v>1</v>
      </c>
      <c r="E156" s="2">
        <f>E155+1</f>
        <v>152</v>
      </c>
      <c r="F156" s="35">
        <f>'2008'!R155</f>
        <v>5.8479161675939988</v>
      </c>
      <c r="G156" s="35">
        <f>'2009'!R155</f>
        <v>5.8785335297279984</v>
      </c>
      <c r="H156" s="35">
        <f>'2010'!R155</f>
        <v>5.53127277375975</v>
      </c>
      <c r="I156" s="35">
        <f>'2011'!R155</f>
        <v>5.0567269895999987</v>
      </c>
      <c r="J156" s="35">
        <f>'2012'!R155</f>
        <v>5.9933486377305005</v>
      </c>
      <c r="K156" s="35">
        <f>'2013'!R155</f>
        <v>5.1436529909489996</v>
      </c>
      <c r="L156" s="35">
        <f>'2014'!R155</f>
        <v>5.7393851331959986</v>
      </c>
      <c r="M156" s="35">
        <f>'2015'!R155</f>
        <v>5.8861878702614989</v>
      </c>
      <c r="N156" s="35">
        <f>'2016'!R155</f>
        <v>4.6145212239374995</v>
      </c>
      <c r="O156" s="35">
        <f>'2017'!R155</f>
        <v>4.6774724653799993</v>
      </c>
      <c r="P156" s="107">
        <f t="shared" si="114"/>
        <v>5.436901778213624</v>
      </c>
      <c r="Q156" s="94"/>
      <c r="R156" s="62" t="s">
        <v>56</v>
      </c>
      <c r="S156" s="45">
        <f t="shared" ref="S156:AB156" si="117">AVERAGE(F125:F155)</f>
        <v>5.0444762186455412</v>
      </c>
      <c r="T156" s="45">
        <f t="shared" si="117"/>
        <v>4.8593758754967826</v>
      </c>
      <c r="U156" s="45">
        <f t="shared" si="117"/>
        <v>5.061028323080432</v>
      </c>
      <c r="V156" s="45">
        <f t="shared" si="117"/>
        <v>4.0259016091110604</v>
      </c>
      <c r="W156" s="45">
        <f t="shared" si="117"/>
        <v>5.1066907574380407</v>
      </c>
      <c r="X156" s="45">
        <f t="shared" si="117"/>
        <v>4.8860148650862696</v>
      </c>
      <c r="Y156" s="45">
        <f t="shared" si="117"/>
        <v>4.2276757908664715</v>
      </c>
      <c r="Z156" s="45">
        <f t="shared" si="117"/>
        <v>5.1087612483535656</v>
      </c>
      <c r="AA156" s="45">
        <f t="shared" si="117"/>
        <v>4.9233614316168151</v>
      </c>
      <c r="AB156" s="45">
        <f t="shared" si="117"/>
        <v>4.101316690965314</v>
      </c>
      <c r="AC156" s="94"/>
      <c r="AD156" s="36"/>
      <c r="AE156" s="36"/>
      <c r="AF156" s="36"/>
      <c r="AG156" s="96">
        <f>'2008'!S155</f>
        <v>11.108223826722543</v>
      </c>
      <c r="AH156" s="96">
        <f>'2009'!S155</f>
        <v>11.651105875300972</v>
      </c>
      <c r="AI156" s="96">
        <f>'2010'!S155</f>
        <v>9.7618690466596174</v>
      </c>
      <c r="AJ156" s="96">
        <f>'2011'!S155</f>
        <v>8.9391314987814177</v>
      </c>
      <c r="AK156" s="96">
        <f>'2012'!S155</f>
        <v>12.317994405388054</v>
      </c>
      <c r="AL156" s="96">
        <f>'2013'!S155</f>
        <v>10.879000759680613</v>
      </c>
      <c r="AM156" s="96">
        <f>'2014'!S155</f>
        <v>11.875704372898973</v>
      </c>
      <c r="AN156" s="96">
        <f>'2015'!S155</f>
        <v>12.134432714857779</v>
      </c>
      <c r="AO156" s="96">
        <f>'2016'!S155</f>
        <v>9.0996104417945745</v>
      </c>
      <c r="AP156" s="96">
        <f>'2017'!S155</f>
        <v>8.5823539696813338</v>
      </c>
      <c r="AQ156" s="106">
        <f t="shared" si="115"/>
        <v>10.634942691176589</v>
      </c>
      <c r="AR156" s="36"/>
      <c r="AS156" s="62" t="s">
        <v>56</v>
      </c>
      <c r="AT156" s="98">
        <f t="shared" ref="AT156:BC156" si="118">AVERAGE(AG125:AG155)</f>
        <v>8.8880906197734824</v>
      </c>
      <c r="AU156" s="98">
        <f t="shared" si="118"/>
        <v>9.057602863932626</v>
      </c>
      <c r="AV156" s="98">
        <f t="shared" si="118"/>
        <v>8.9081869700821485</v>
      </c>
      <c r="AW156" s="98">
        <f t="shared" si="118"/>
        <v>6.6619104387463972</v>
      </c>
      <c r="AX156" s="98">
        <f t="shared" si="118"/>
        <v>8.8485723549109654</v>
      </c>
      <c r="AY156" s="98">
        <f t="shared" si="118"/>
        <v>8.5766951964570417</v>
      </c>
      <c r="AZ156" s="98">
        <f t="shared" si="118"/>
        <v>8.0724767263567063</v>
      </c>
      <c r="BA156" s="98">
        <f t="shared" si="118"/>
        <v>9.1684135313901098</v>
      </c>
      <c r="BB156" s="98">
        <f t="shared" si="118"/>
        <v>8.662221331553333</v>
      </c>
      <c r="BC156" s="98">
        <f t="shared" si="118"/>
        <v>7.1501738754743602</v>
      </c>
    </row>
    <row r="157" spans="2:55" ht="15.5" x14ac:dyDescent="0.35">
      <c r="B157" s="4">
        <f>'2008'!G156</f>
        <v>2008</v>
      </c>
      <c r="C157" s="4">
        <v>6</v>
      </c>
      <c r="D157" s="2">
        <f t="shared" ref="D157:D185" si="119">D156+1</f>
        <v>2</v>
      </c>
      <c r="E157" s="2">
        <f t="shared" si="116"/>
        <v>153</v>
      </c>
      <c r="F157" s="35">
        <f>'2008'!R156</f>
        <v>6.084058835025</v>
      </c>
      <c r="G157" s="35">
        <f>'2009'!R156</f>
        <v>5.9923393550999986</v>
      </c>
      <c r="H157" s="35">
        <f>'2010'!R156</f>
        <v>5.6641530585779991</v>
      </c>
      <c r="I157" s="35">
        <f>'2011'!R156</f>
        <v>5.2827841977525001</v>
      </c>
      <c r="J157" s="35">
        <f>'2012'!R156</f>
        <v>5.8318302652312513</v>
      </c>
      <c r="K157" s="35">
        <f>'2013'!R156</f>
        <v>4.8684147417202492</v>
      </c>
      <c r="L157" s="35">
        <f>'2014'!R156</f>
        <v>5.1489621613799992</v>
      </c>
      <c r="M157" s="35">
        <f>'2015'!R156</f>
        <v>6.3821471447812481</v>
      </c>
      <c r="N157" s="35">
        <f>'2016'!R156</f>
        <v>4.8370864615289992</v>
      </c>
      <c r="O157" s="35">
        <f>'2017'!R156</f>
        <v>4.6264189717349993</v>
      </c>
      <c r="P157" s="107">
        <f t="shared" si="114"/>
        <v>5.4718195192832244</v>
      </c>
      <c r="Q157" s="94"/>
      <c r="R157" s="63" t="s">
        <v>62</v>
      </c>
      <c r="S157" s="64">
        <f t="shared" ref="S157:AB157" si="120">SUM(F125:F155)</f>
        <v>156.37876277801178</v>
      </c>
      <c r="T157" s="64">
        <f t="shared" si="120"/>
        <v>150.64065214040025</v>
      </c>
      <c r="U157" s="64">
        <f t="shared" si="120"/>
        <v>156.8918780154934</v>
      </c>
      <c r="V157" s="64">
        <f t="shared" si="120"/>
        <v>124.80294988244286</v>
      </c>
      <c r="W157" s="64">
        <f t="shared" si="120"/>
        <v>158.30741348057927</v>
      </c>
      <c r="X157" s="64">
        <f t="shared" si="120"/>
        <v>151.46646081767435</v>
      </c>
      <c r="Y157" s="64">
        <f t="shared" si="120"/>
        <v>131.05794951686062</v>
      </c>
      <c r="Z157" s="64">
        <f t="shared" si="120"/>
        <v>158.37159869896053</v>
      </c>
      <c r="AA157" s="64">
        <f t="shared" si="120"/>
        <v>152.62420438012126</v>
      </c>
      <c r="AB157" s="64">
        <f t="shared" si="120"/>
        <v>127.14081741992474</v>
      </c>
      <c r="AC157" s="94"/>
      <c r="AD157" s="36"/>
      <c r="AE157" s="36"/>
      <c r="AF157" s="36"/>
      <c r="AG157" s="96">
        <f>'2008'!S156</f>
        <v>12.347706470354252</v>
      </c>
      <c r="AH157" s="96">
        <f>'2009'!S156</f>
        <v>11.919223636042165</v>
      </c>
      <c r="AI157" s="96">
        <f>'2010'!S156</f>
        <v>9.8450886599217089</v>
      </c>
      <c r="AJ157" s="96">
        <f>'2011'!S156</f>
        <v>8.1902946270680914</v>
      </c>
      <c r="AK157" s="96">
        <f>'2012'!S156</f>
        <v>11.398194904408037</v>
      </c>
      <c r="AL157" s="96">
        <f>'2013'!S156</f>
        <v>9.8798069088776472</v>
      </c>
      <c r="AM157" s="96">
        <f>'2014'!S156</f>
        <v>11.156044349723052</v>
      </c>
      <c r="AN157" s="96">
        <f>'2015'!S156</f>
        <v>10.115065246710772</v>
      </c>
      <c r="AO157" s="96">
        <f>'2016'!S156</f>
        <v>9.5188029373037892</v>
      </c>
      <c r="AP157" s="96">
        <f>'2017'!S156</f>
        <v>9.0026127138224155</v>
      </c>
      <c r="AQ157" s="106">
        <f t="shared" si="115"/>
        <v>10.337284045423193</v>
      </c>
      <c r="AR157" s="36"/>
      <c r="AS157" s="63" t="s">
        <v>62</v>
      </c>
      <c r="AT157" s="99">
        <f t="shared" ref="AT157:BC157" si="121">SUM(AG125:AG155)</f>
        <v>275.53080921297794</v>
      </c>
      <c r="AU157" s="99">
        <f t="shared" si="121"/>
        <v>280.7856887819114</v>
      </c>
      <c r="AV157" s="99">
        <f t="shared" si="121"/>
        <v>276.15379607254658</v>
      </c>
      <c r="AW157" s="99">
        <f t="shared" si="121"/>
        <v>206.51922360113832</v>
      </c>
      <c r="AX157" s="99">
        <f t="shared" si="121"/>
        <v>274.30574300223992</v>
      </c>
      <c r="AY157" s="99">
        <f t="shared" si="121"/>
        <v>265.87755109016831</v>
      </c>
      <c r="AZ157" s="99">
        <f t="shared" si="121"/>
        <v>250.24677851705792</v>
      </c>
      <c r="BA157" s="99">
        <f t="shared" si="121"/>
        <v>284.2208194730934</v>
      </c>
      <c r="BB157" s="99">
        <f t="shared" si="121"/>
        <v>268.52886127815333</v>
      </c>
      <c r="BC157" s="99">
        <f t="shared" si="121"/>
        <v>221.65539013970516</v>
      </c>
    </row>
    <row r="158" spans="2:55" x14ac:dyDescent="0.35">
      <c r="B158" s="4">
        <f>'2008'!G157</f>
        <v>2008</v>
      </c>
      <c r="C158" s="4">
        <v>6</v>
      </c>
      <c r="D158" s="2">
        <f t="shared" si="119"/>
        <v>3</v>
      </c>
      <c r="E158" s="2">
        <f t="shared" si="116"/>
        <v>154</v>
      </c>
      <c r="F158" s="35">
        <f>'2008'!R157</f>
        <v>6.7478426567279994</v>
      </c>
      <c r="G158" s="35">
        <f>'2009'!R157</f>
        <v>6.2382801677759989</v>
      </c>
      <c r="H158" s="35">
        <f>'2010'!R157</f>
        <v>6.2731550573081245</v>
      </c>
      <c r="I158" s="35">
        <f>'2011'!R157</f>
        <v>4.9698697471649993</v>
      </c>
      <c r="J158" s="35">
        <f>'2012'!R157</f>
        <v>5.782762185228</v>
      </c>
      <c r="K158" s="35">
        <f>'2013'!R157</f>
        <v>5.8596174613514984</v>
      </c>
      <c r="L158" s="35">
        <f>'2014'!R157</f>
        <v>4.6327177793924994</v>
      </c>
      <c r="M158" s="35">
        <f>'2015'!R157</f>
        <v>6.7246807254119991</v>
      </c>
      <c r="N158" s="35">
        <f>'2016'!R157</f>
        <v>5.4951436479660005</v>
      </c>
      <c r="O158" s="35">
        <f>'2017'!R157</f>
        <v>4.8387550930312493</v>
      </c>
      <c r="P158" s="107">
        <f t="shared" si="114"/>
        <v>5.7562824521358369</v>
      </c>
      <c r="Q158" s="94"/>
      <c r="R158" s="109" t="s">
        <v>64</v>
      </c>
      <c r="S158" s="110">
        <f t="shared" ref="S158:AB158" si="122">STDEV(F125:F155)</f>
        <v>1.055591068711214</v>
      </c>
      <c r="T158" s="110">
        <f t="shared" si="122"/>
        <v>0.9278162086090932</v>
      </c>
      <c r="U158" s="110">
        <f t="shared" si="122"/>
        <v>1.0458112458475941</v>
      </c>
      <c r="V158" s="110">
        <f t="shared" si="122"/>
        <v>0.72456462872142602</v>
      </c>
      <c r="W158" s="110">
        <f t="shared" si="122"/>
        <v>0.88336087117838569</v>
      </c>
      <c r="X158" s="110">
        <f t="shared" si="122"/>
        <v>0.80669824665288625</v>
      </c>
      <c r="Y158" s="110">
        <f t="shared" si="122"/>
        <v>0.70029686457440887</v>
      </c>
      <c r="Z158" s="110">
        <f t="shared" si="122"/>
        <v>0.96018041360677386</v>
      </c>
      <c r="AA158" s="110">
        <f t="shared" si="122"/>
        <v>0.94158999000942301</v>
      </c>
      <c r="AB158" s="110">
        <f t="shared" si="122"/>
        <v>0.64005303788663426</v>
      </c>
      <c r="AC158" s="94"/>
      <c r="AD158" s="36"/>
      <c r="AE158" s="36"/>
      <c r="AF158" s="36"/>
      <c r="AG158" s="96">
        <f>'2008'!S157</f>
        <v>13.179684598836847</v>
      </c>
      <c r="AH158" s="96">
        <f>'2009'!S157</f>
        <v>12.405802431639273</v>
      </c>
      <c r="AI158" s="96">
        <f>'2010'!S157</f>
        <v>11.139606200907469</v>
      </c>
      <c r="AJ158" s="96">
        <f>'2011'!S157</f>
        <v>9.1605297221282935</v>
      </c>
      <c r="AK158" s="96">
        <f>'2012'!S157</f>
        <v>12.362387944884585</v>
      </c>
      <c r="AL158" s="96">
        <f>'2013'!S157</f>
        <v>13.366106453287525</v>
      </c>
      <c r="AM158" s="96">
        <f>'2014'!S157</f>
        <v>8.4586066431476574</v>
      </c>
      <c r="AN158" s="96">
        <f>'2015'!S157</f>
        <v>12.796326518080315</v>
      </c>
      <c r="AO158" s="96">
        <f>'2016'!S157</f>
        <v>13.65467749088779</v>
      </c>
      <c r="AP158" s="96">
        <f>'2017'!S157</f>
        <v>9.4314749439989161</v>
      </c>
      <c r="AQ158" s="106">
        <f t="shared" si="115"/>
        <v>11.59552029477987</v>
      </c>
      <c r="AR158" s="36"/>
      <c r="AS158" s="109" t="s">
        <v>64</v>
      </c>
      <c r="AT158" s="110">
        <f t="shared" ref="AT158:BC158" si="123">STDEV(AG125:AG155)</f>
        <v>2.537818572321759</v>
      </c>
      <c r="AU158" s="110">
        <f t="shared" si="123"/>
        <v>2.0182360885690125</v>
      </c>
      <c r="AV158" s="110">
        <f t="shared" si="123"/>
        <v>2.3167407019830581</v>
      </c>
      <c r="AW158" s="110">
        <f t="shared" si="123"/>
        <v>1.6264007544429304</v>
      </c>
      <c r="AX158" s="110">
        <f t="shared" si="123"/>
        <v>1.8792743671187837</v>
      </c>
      <c r="AY158" s="110">
        <f t="shared" si="123"/>
        <v>1.7641615737563761</v>
      </c>
      <c r="AZ158" s="110">
        <f t="shared" si="123"/>
        <v>1.9103763213700569</v>
      </c>
      <c r="BA158" s="110">
        <f t="shared" si="123"/>
        <v>2.1446857217785285</v>
      </c>
      <c r="BB158" s="110">
        <f t="shared" si="123"/>
        <v>1.8812692874942942</v>
      </c>
      <c r="BC158" s="110">
        <f t="shared" si="123"/>
        <v>1.7487507340403388</v>
      </c>
    </row>
    <row r="159" spans="2:55" x14ac:dyDescent="0.35">
      <c r="B159" s="4">
        <f>'2008'!G158</f>
        <v>2008</v>
      </c>
      <c r="C159" s="4">
        <v>6</v>
      </c>
      <c r="D159" s="2">
        <f t="shared" si="119"/>
        <v>4</v>
      </c>
      <c r="E159" s="2">
        <f t="shared" ref="E159:E173" si="124">E158+1</f>
        <v>155</v>
      </c>
      <c r="F159" s="35">
        <f>'2008'!R158</f>
        <v>6.9130298084242483</v>
      </c>
      <c r="G159" s="35">
        <f>'2009'!R158</f>
        <v>7.0209162280034976</v>
      </c>
      <c r="H159" s="35">
        <f>'2010'!R158</f>
        <v>6.0083012458499994</v>
      </c>
      <c r="I159" s="35">
        <f>'2011'!R158</f>
        <v>4.3712399078280004</v>
      </c>
      <c r="J159" s="35">
        <f>'2012'!R158</f>
        <v>6.539576817572998</v>
      </c>
      <c r="K159" s="35">
        <f>'2013'!R158</f>
        <v>5.5541854540125</v>
      </c>
      <c r="L159" s="35">
        <f>'2014'!R158</f>
        <v>4.0450279744079989</v>
      </c>
      <c r="M159" s="35">
        <f>'2015'!R158</f>
        <v>6.7636486120837489</v>
      </c>
      <c r="N159" s="35">
        <f>'2016'!R158</f>
        <v>5.6519950091774991</v>
      </c>
      <c r="O159" s="35">
        <f>'2017'!R158</f>
        <v>4.327744983371999</v>
      </c>
      <c r="P159" s="107">
        <f t="shared" si="114"/>
        <v>5.7195666040732487</v>
      </c>
      <c r="Q159" s="94"/>
      <c r="R159" s="109" t="s">
        <v>57</v>
      </c>
      <c r="S159" s="110">
        <f t="shared" ref="S159:AB159" si="125">(STDEV(F125:F155))/SQRT(31)</f>
        <v>0.18958975271264369</v>
      </c>
      <c r="T159" s="110">
        <f t="shared" si="125"/>
        <v>0.16664071037257339</v>
      </c>
      <c r="U159" s="110">
        <f t="shared" si="125"/>
        <v>0.18783324467345489</v>
      </c>
      <c r="V159" s="110">
        <f t="shared" si="125"/>
        <v>0.13013564897942975</v>
      </c>
      <c r="W159" s="110">
        <f t="shared" si="125"/>
        <v>0.15865629606662895</v>
      </c>
      <c r="X159" s="110">
        <f t="shared" si="125"/>
        <v>0.1448872822345614</v>
      </c>
      <c r="Y159" s="110">
        <f t="shared" si="125"/>
        <v>0.12577702987029019</v>
      </c>
      <c r="Z159" s="110">
        <f t="shared" si="125"/>
        <v>0.17245349318603828</v>
      </c>
      <c r="AA159" s="110">
        <f t="shared" si="125"/>
        <v>0.16911455454103039</v>
      </c>
      <c r="AB159" s="110">
        <f t="shared" si="125"/>
        <v>0.11495691918278375</v>
      </c>
      <c r="AC159" s="94"/>
      <c r="AD159" s="36"/>
      <c r="AE159" s="36"/>
      <c r="AF159" s="36"/>
      <c r="AG159" s="96">
        <f>'2008'!S158</f>
        <v>11.929626840799996</v>
      </c>
      <c r="AH159" s="96">
        <f>'2009'!S158</f>
        <v>13.563017603280089</v>
      </c>
      <c r="AI159" s="96">
        <f>'2010'!S158</f>
        <v>11.699160922484921</v>
      </c>
      <c r="AJ159" s="96">
        <f>'2011'!S158</f>
        <v>8.0079023387247137</v>
      </c>
      <c r="AK159" s="96">
        <f>'2012'!S158</f>
        <v>14.455600715615724</v>
      </c>
      <c r="AL159" s="96">
        <f>'2013'!S158</f>
        <v>12.565705157495515</v>
      </c>
      <c r="AM159" s="96">
        <f>'2014'!S158</f>
        <v>7.9322124756030696</v>
      </c>
      <c r="AN159" s="96">
        <f>'2015'!S158</f>
        <v>14.718930061939233</v>
      </c>
      <c r="AO159" s="96">
        <f>'2016'!S158</f>
        <v>14.466074327739371</v>
      </c>
      <c r="AP159" s="96">
        <f>'2017'!S158</f>
        <v>8.6905762170980214</v>
      </c>
      <c r="AQ159" s="106">
        <f t="shared" si="115"/>
        <v>11.802880666078064</v>
      </c>
      <c r="AR159" s="36"/>
      <c r="AS159" s="109" t="s">
        <v>57</v>
      </c>
      <c r="AT159" s="110">
        <f t="shared" ref="AT159:BC159" si="126">(STDEV(AG125:AG155))/SQRT(31)</f>
        <v>0.45580567117100823</v>
      </c>
      <c r="AU159" s="110">
        <f t="shared" si="126"/>
        <v>0.36248590224877431</v>
      </c>
      <c r="AV159" s="110">
        <f t="shared" si="126"/>
        <v>0.4160989134973897</v>
      </c>
      <c r="AW159" s="110">
        <f t="shared" si="126"/>
        <v>0.29211019871829708</v>
      </c>
      <c r="AX159" s="110">
        <f t="shared" si="126"/>
        <v>0.33752764029754545</v>
      </c>
      <c r="AY159" s="110">
        <f t="shared" si="126"/>
        <v>0.31685277227854447</v>
      </c>
      <c r="AZ159" s="110">
        <f t="shared" si="126"/>
        <v>0.34311371618446829</v>
      </c>
      <c r="BA159" s="110">
        <f t="shared" si="126"/>
        <v>0.38519692681254436</v>
      </c>
      <c r="BB159" s="110">
        <f t="shared" si="126"/>
        <v>0.33788593857410837</v>
      </c>
      <c r="BC159" s="110">
        <f t="shared" si="126"/>
        <v>0.31408490375685938</v>
      </c>
    </row>
    <row r="160" spans="2:55" x14ac:dyDescent="0.35">
      <c r="B160" s="4">
        <f>'2008'!G159</f>
        <v>2008</v>
      </c>
      <c r="C160" s="4">
        <v>6</v>
      </c>
      <c r="D160" s="2">
        <f t="shared" si="119"/>
        <v>5</v>
      </c>
      <c r="E160" s="2">
        <f t="shared" si="124"/>
        <v>156</v>
      </c>
      <c r="F160" s="35">
        <f>'2008'!R159</f>
        <v>6.0507727675413747</v>
      </c>
      <c r="G160" s="35">
        <f>'2009'!R159</f>
        <v>5.8245074408902502</v>
      </c>
      <c r="H160" s="35">
        <f>'2010'!R159</f>
        <v>6.3825781158314996</v>
      </c>
      <c r="I160" s="35">
        <f>'2011'!R159</f>
        <v>5.0964794645939993</v>
      </c>
      <c r="J160" s="35">
        <f>'2012'!R159</f>
        <v>5.9704850709877499</v>
      </c>
      <c r="K160" s="35">
        <f>'2013'!R159</f>
        <v>5.61129095992725</v>
      </c>
      <c r="L160" s="35">
        <f>'2014'!R159</f>
        <v>4.7831450934959987</v>
      </c>
      <c r="M160" s="35">
        <f>'2015'!R159</f>
        <v>6.0580716490462505</v>
      </c>
      <c r="N160" s="35">
        <f>'2016'!R159</f>
        <v>5.9863204944494992</v>
      </c>
      <c r="O160" s="35">
        <f>'2017'!R159</f>
        <v>5.2883168346539993</v>
      </c>
      <c r="P160" s="107">
        <f t="shared" si="114"/>
        <v>5.7051967891417865</v>
      </c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36"/>
      <c r="AE160" s="36"/>
      <c r="AF160" s="36"/>
      <c r="AG160" s="96">
        <f>'2008'!S159</f>
        <v>11.203514951275441</v>
      </c>
      <c r="AH160" s="96">
        <f>'2009'!S159</f>
        <v>13.087127359989617</v>
      </c>
      <c r="AI160" s="96">
        <f>'2010'!S159</f>
        <v>14.149675077569979</v>
      </c>
      <c r="AJ160" s="96">
        <f>'2011'!S159</f>
        <v>11.756850609792187</v>
      </c>
      <c r="AK160" s="96">
        <f>'2012'!S159</f>
        <v>13.70209040830002</v>
      </c>
      <c r="AL160" s="96">
        <f>'2013'!S159</f>
        <v>12.932785511419299</v>
      </c>
      <c r="AM160" s="96">
        <f>'2014'!S159</f>
        <v>8.1206923879377158</v>
      </c>
      <c r="AN160" s="96">
        <f>'2015'!S159</f>
        <v>12.845759170911871</v>
      </c>
      <c r="AO160" s="96">
        <f>'2016'!S159</f>
        <v>11.637219019853744</v>
      </c>
      <c r="AP160" s="96">
        <f>'2017'!S159</f>
        <v>11.133963382294473</v>
      </c>
      <c r="AQ160" s="106">
        <f t="shared" si="115"/>
        <v>12.056967787934436</v>
      </c>
      <c r="AR160" s="36"/>
      <c r="AS160" s="38"/>
    </row>
    <row r="161" spans="2:45" x14ac:dyDescent="0.35">
      <c r="B161" s="4">
        <f>'2008'!G160</f>
        <v>2008</v>
      </c>
      <c r="C161" s="4">
        <v>6</v>
      </c>
      <c r="D161" s="2">
        <f t="shared" si="119"/>
        <v>6</v>
      </c>
      <c r="E161" s="2">
        <f t="shared" si="124"/>
        <v>157</v>
      </c>
      <c r="F161" s="35">
        <f>'2008'!R160</f>
        <v>6.1390168527149998</v>
      </c>
      <c r="G161" s="35">
        <f>'2009'!R160</f>
        <v>6.1078543306199995</v>
      </c>
      <c r="H161" s="35">
        <f>'2010'!R160</f>
        <v>6.4637774819145006</v>
      </c>
      <c r="I161" s="35">
        <f>'2011'!R160</f>
        <v>5.0381620828199996</v>
      </c>
      <c r="J161" s="35">
        <f>'2012'!R160</f>
        <v>6.427270182093749</v>
      </c>
      <c r="K161" s="35">
        <f>'2013'!R160</f>
        <v>5.6283714108674987</v>
      </c>
      <c r="L161" s="35">
        <f>'2014'!R160</f>
        <v>5.2012680495299994</v>
      </c>
      <c r="M161" s="35">
        <f>'2015'!R160</f>
        <v>6.3104107242374994</v>
      </c>
      <c r="N161" s="35">
        <f>'2016'!R160</f>
        <v>5.9186396219939983</v>
      </c>
      <c r="O161" s="35">
        <f>'2017'!R160</f>
        <v>5.3583330545100001</v>
      </c>
      <c r="P161" s="107">
        <f t="shared" si="114"/>
        <v>5.8593103791302248</v>
      </c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36"/>
      <c r="AE161" s="36"/>
      <c r="AF161" s="36"/>
      <c r="AG161" s="96">
        <f>'2008'!S160</f>
        <v>14.19049412877424</v>
      </c>
      <c r="AH161" s="96">
        <f>'2009'!S160</f>
        <v>12.546246987970571</v>
      </c>
      <c r="AI161" s="96">
        <f>'2010'!S160</f>
        <v>11.737023840624429</v>
      </c>
      <c r="AJ161" s="96">
        <f>'2011'!S160</f>
        <v>9.5055819835510444</v>
      </c>
      <c r="AK161" s="96">
        <f>'2012'!S160</f>
        <v>14.211521070384871</v>
      </c>
      <c r="AL161" s="96">
        <f>'2013'!S160</f>
        <v>12.164819073079908</v>
      </c>
      <c r="AM161" s="96">
        <f>'2014'!S160</f>
        <v>9.7373807758660362</v>
      </c>
      <c r="AN161" s="96">
        <f>'2015'!S160</f>
        <v>13.334280350711147</v>
      </c>
      <c r="AO161" s="96">
        <f>'2016'!S160</f>
        <v>13.358849459635399</v>
      </c>
      <c r="AP161" s="96">
        <f>'2017'!S160</f>
        <v>11.994699222630381</v>
      </c>
      <c r="AQ161" s="106">
        <f t="shared" si="115"/>
        <v>12.278089689322801</v>
      </c>
      <c r="AR161" s="36"/>
      <c r="AS161" s="38"/>
    </row>
    <row r="162" spans="2:45" x14ac:dyDescent="0.35">
      <c r="B162" s="4">
        <f>'2008'!G161</f>
        <v>2008</v>
      </c>
      <c r="C162" s="4">
        <v>6</v>
      </c>
      <c r="D162" s="2">
        <f t="shared" si="119"/>
        <v>7</v>
      </c>
      <c r="E162" s="2">
        <f t="shared" si="124"/>
        <v>158</v>
      </c>
      <c r="F162" s="35">
        <f>'2008'!R161</f>
        <v>6.2995443601499979</v>
      </c>
      <c r="G162" s="35">
        <f>'2009'!R161</f>
        <v>5.8548706406099997</v>
      </c>
      <c r="H162" s="35">
        <f>'2010'!R161</f>
        <v>7.4176085039489976</v>
      </c>
      <c r="I162" s="35">
        <f>'2011'!R161</f>
        <v>5.1547968463679981</v>
      </c>
      <c r="J162" s="35">
        <f>'2012'!R161</f>
        <v>5.9734502991539991</v>
      </c>
      <c r="K162" s="35">
        <f>'2013'!R161</f>
        <v>6.2689712001749989</v>
      </c>
      <c r="L162" s="35">
        <f>'2014'!R161</f>
        <v>4.9255570827674999</v>
      </c>
      <c r="M162" s="35">
        <f>'2015'!R161</f>
        <v>5.9215716985409994</v>
      </c>
      <c r="N162" s="35">
        <f>'2016'!R161</f>
        <v>6.5197300481819971</v>
      </c>
      <c r="O162" s="35">
        <f>'2017'!R161</f>
        <v>5.1238184999354983</v>
      </c>
      <c r="P162" s="107">
        <f t="shared" si="114"/>
        <v>5.9459919179831981</v>
      </c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36"/>
      <c r="AE162" s="36"/>
      <c r="AF162" s="36"/>
      <c r="AG162" s="96">
        <f>'2008'!S161</f>
        <v>13.345828292799618</v>
      </c>
      <c r="AH162" s="96">
        <f>'2009'!S161</f>
        <v>10.689565753374596</v>
      </c>
      <c r="AI162" s="96">
        <f>'2010'!S161</f>
        <v>10.657787118857742</v>
      </c>
      <c r="AJ162" s="96">
        <f>'2011'!S161</f>
        <v>9.6464293234152123</v>
      </c>
      <c r="AK162" s="96">
        <f>'2012'!S161</f>
        <v>13.981944986859601</v>
      </c>
      <c r="AL162" s="96">
        <f>'2013'!S161</f>
        <v>12.950296712734829</v>
      </c>
      <c r="AM162" s="96">
        <f>'2014'!S161</f>
        <v>9.063059839204838</v>
      </c>
      <c r="AN162" s="96">
        <f>'2015'!S161</f>
        <v>12.521366640129001</v>
      </c>
      <c r="AO162" s="96">
        <f>'2016'!S161</f>
        <v>14.87039948302747</v>
      </c>
      <c r="AP162" s="96">
        <f>'2017'!S161</f>
        <v>10.894669296923801</v>
      </c>
      <c r="AQ162" s="106">
        <f t="shared" si="115"/>
        <v>11.862134744732671</v>
      </c>
      <c r="AR162" s="36"/>
      <c r="AS162" s="38"/>
    </row>
    <row r="163" spans="2:45" x14ac:dyDescent="0.35">
      <c r="B163" s="4">
        <f>'2008'!G162</f>
        <v>2008</v>
      </c>
      <c r="C163" s="4">
        <v>6</v>
      </c>
      <c r="D163" s="2">
        <f t="shared" si="119"/>
        <v>8</v>
      </c>
      <c r="E163" s="2">
        <f t="shared" si="124"/>
        <v>159</v>
      </c>
      <c r="F163" s="35">
        <f>'2008'!R162</f>
        <v>6.8012978010119989</v>
      </c>
      <c r="G163" s="35">
        <f>'2009'!R162</f>
        <v>6.1988518419479979</v>
      </c>
      <c r="H163" s="35">
        <f>'2010'!R162</f>
        <v>5.8918162785074992</v>
      </c>
      <c r="I163" s="35">
        <f>'2011'!R162</f>
        <v>5.3601306089759992</v>
      </c>
      <c r="J163" s="35">
        <f>'2012'!R162</f>
        <v>6.5555632650779998</v>
      </c>
      <c r="K163" s="35">
        <f>'2013'!R162</f>
        <v>5.696921592449999</v>
      </c>
      <c r="L163" s="35">
        <f>'2014'!R162</f>
        <v>5.0693688070739995</v>
      </c>
      <c r="M163" s="35">
        <f>'2015'!R162</f>
        <v>6.650686311246</v>
      </c>
      <c r="N163" s="35">
        <f>'2016'!R162</f>
        <v>6.05672716671</v>
      </c>
      <c r="O163" s="35">
        <f>'2017'!R162</f>
        <v>5.3790933351869983</v>
      </c>
      <c r="P163" s="107">
        <f t="shared" si="114"/>
        <v>5.9660457008188486</v>
      </c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36"/>
      <c r="AE163" s="36"/>
      <c r="AF163" s="36"/>
      <c r="AG163" s="96">
        <f>'2008'!S162</f>
        <v>11.218687484699297</v>
      </c>
      <c r="AH163" s="96">
        <f>'2009'!S162</f>
        <v>11.429780035219604</v>
      </c>
      <c r="AI163" s="96">
        <f>'2010'!S162</f>
        <v>10.818765586788828</v>
      </c>
      <c r="AJ163" s="96">
        <f>'2011'!S162</f>
        <v>10.181374342045924</v>
      </c>
      <c r="AK163" s="96">
        <f>'2012'!S162</f>
        <v>15.173600397741041</v>
      </c>
      <c r="AL163" s="96">
        <f>'2013'!S162</f>
        <v>12.458549892266046</v>
      </c>
      <c r="AM163" s="96">
        <f>'2014'!S162</f>
        <v>9.9718329052921462</v>
      </c>
      <c r="AN163" s="96">
        <f>'2015'!S162</f>
        <v>15.111194042200324</v>
      </c>
      <c r="AO163" s="96">
        <f>'2016'!S162</f>
        <v>10.493053214868727</v>
      </c>
      <c r="AP163" s="96">
        <f>'2017'!S162</f>
        <v>10.95734115614893</v>
      </c>
      <c r="AQ163" s="106">
        <f t="shared" si="115"/>
        <v>11.781417905727086</v>
      </c>
      <c r="AR163" s="36"/>
      <c r="AS163" s="38"/>
    </row>
    <row r="164" spans="2:45" x14ac:dyDescent="0.35">
      <c r="B164" s="4">
        <f>'2008'!G163</f>
        <v>2008</v>
      </c>
      <c r="C164" s="4">
        <v>6</v>
      </c>
      <c r="D164" s="2">
        <f t="shared" si="119"/>
        <v>9</v>
      </c>
      <c r="E164" s="2">
        <f t="shared" si="124"/>
        <v>160</v>
      </c>
      <c r="F164" s="35">
        <f>'2008'!R163</f>
        <v>6.2683376358959979</v>
      </c>
      <c r="G164" s="35">
        <f>'2009'!R163</f>
        <v>6.1511724464399995</v>
      </c>
      <c r="H164" s="35">
        <f>'2010'!R163</f>
        <v>6.4032499921905002</v>
      </c>
      <c r="I164" s="35">
        <f>'2011'!R163</f>
        <v>5.4250046443349991</v>
      </c>
      <c r="J164" s="35">
        <f>'2012'!R163</f>
        <v>6.099912676053</v>
      </c>
      <c r="K164" s="35">
        <f>'2013'!R163</f>
        <v>6.1709676466454981</v>
      </c>
      <c r="L164" s="35">
        <f>'2014'!R163</f>
        <v>5.2386004563187489</v>
      </c>
      <c r="M164" s="35">
        <f>'2015'!R163</f>
        <v>6.319597406283</v>
      </c>
      <c r="N164" s="35">
        <f>'2016'!R163</f>
        <v>5.892228831991499</v>
      </c>
      <c r="O164" s="35">
        <f>'2017'!R163</f>
        <v>5.553559256759999</v>
      </c>
      <c r="P164" s="107">
        <f t="shared" si="114"/>
        <v>5.9522630992913248</v>
      </c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36"/>
      <c r="AE164" s="36"/>
      <c r="AF164" s="36"/>
      <c r="AG164" s="96">
        <f>'2008'!S163</f>
        <v>9.4563494076520733</v>
      </c>
      <c r="AH164" s="96">
        <f>'2009'!S163</f>
        <v>10.424368438105514</v>
      </c>
      <c r="AI164" s="96">
        <f>'2010'!S163</f>
        <v>11.660071989779476</v>
      </c>
      <c r="AJ164" s="96">
        <f>'2011'!S163</f>
        <v>9.9969365768510414</v>
      </c>
      <c r="AK164" s="96">
        <f>'2012'!S163</f>
        <v>12.273037436657752</v>
      </c>
      <c r="AL164" s="96">
        <f>'2013'!S163</f>
        <v>13.610920758232108</v>
      </c>
      <c r="AM164" s="96">
        <f>'2014'!S163</f>
        <v>11.780573060525889</v>
      </c>
      <c r="AN164" s="96">
        <f>'2015'!S163</f>
        <v>14.862681329383072</v>
      </c>
      <c r="AO164" s="96">
        <f>'2016'!S163</f>
        <v>10.85991752969805</v>
      </c>
      <c r="AP164" s="96">
        <f>'2017'!S163</f>
        <v>11.787448146482005</v>
      </c>
      <c r="AQ164" s="106">
        <f t="shared" si="115"/>
        <v>11.671230467336697</v>
      </c>
      <c r="AR164" s="36"/>
      <c r="AS164" s="38"/>
    </row>
    <row r="165" spans="2:45" x14ac:dyDescent="0.35">
      <c r="B165" s="4">
        <f>'2008'!G164</f>
        <v>2008</v>
      </c>
      <c r="C165" s="4">
        <v>6</v>
      </c>
      <c r="D165" s="2">
        <f t="shared" si="119"/>
        <v>10</v>
      </c>
      <c r="E165" s="2">
        <f t="shared" si="124"/>
        <v>161</v>
      </c>
      <c r="F165" s="35">
        <f>'2008'!R164</f>
        <v>6.6500822150730006</v>
      </c>
      <c r="G165" s="35">
        <f>'2009'!R164</f>
        <v>6.4291745584439983</v>
      </c>
      <c r="H165" s="35">
        <f>'2010'!R164</f>
        <v>6.7155014103929975</v>
      </c>
      <c r="I165" s="35">
        <f>'2011'!R164</f>
        <v>4.9541871895031253</v>
      </c>
      <c r="J165" s="35">
        <f>'2012'!R164</f>
        <v>6.4063220422409977</v>
      </c>
      <c r="K165" s="35">
        <f>'2013'!R164</f>
        <v>6.7396578902864981</v>
      </c>
      <c r="L165" s="35">
        <f>'2014'!R164</f>
        <v>5.2052646614062494</v>
      </c>
      <c r="M165" s="35">
        <f>'2015'!R164</f>
        <v>6.8786073771029992</v>
      </c>
      <c r="N165" s="35">
        <f>'2016'!R164</f>
        <v>6.7235535703574989</v>
      </c>
      <c r="O165" s="35">
        <f>'2017'!R164</f>
        <v>5.4257229294187495</v>
      </c>
      <c r="P165" s="107">
        <f t="shared" si="114"/>
        <v>6.2128073844226117</v>
      </c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36"/>
      <c r="AE165" s="36"/>
      <c r="AF165" s="36"/>
      <c r="AG165" s="96">
        <f>'2008'!S164</f>
        <v>10.849326649981537</v>
      </c>
      <c r="AH165" s="96">
        <f>'2009'!S164</f>
        <v>11.440195751835892</v>
      </c>
      <c r="AI165" s="96">
        <f>'2010'!S164</f>
        <v>12.381024577960924</v>
      </c>
      <c r="AJ165" s="96">
        <f>'2011'!S164</f>
        <v>10.222882199234764</v>
      </c>
      <c r="AK165" s="96">
        <f>'2012'!S164</f>
        <v>13.724983189183824</v>
      </c>
      <c r="AL165" s="96">
        <f>'2013'!S164</f>
        <v>11.653591205025615</v>
      </c>
      <c r="AM165" s="96">
        <f>'2014'!S164</f>
        <v>12.441814492785323</v>
      </c>
      <c r="AN165" s="96">
        <f>'2015'!S164</f>
        <v>13.295606023620239</v>
      </c>
      <c r="AO165" s="96">
        <f>'2016'!S164</f>
        <v>12.997715350569694</v>
      </c>
      <c r="AP165" s="96">
        <f>'2017'!S164</f>
        <v>11.985493625363722</v>
      </c>
      <c r="AQ165" s="106">
        <f t="shared" si="115"/>
        <v>12.099263306556152</v>
      </c>
      <c r="AR165" s="36"/>
      <c r="AS165" s="38"/>
    </row>
    <row r="166" spans="2:45" x14ac:dyDescent="0.35">
      <c r="B166" s="4">
        <f>'2008'!G165</f>
        <v>2008</v>
      </c>
      <c r="C166" s="4">
        <v>6</v>
      </c>
      <c r="D166" s="2">
        <f t="shared" si="119"/>
        <v>11</v>
      </c>
      <c r="E166" s="2">
        <f t="shared" si="124"/>
        <v>162</v>
      </c>
      <c r="F166" s="35">
        <f>'2008'!R165</f>
        <v>5.4674534510279997</v>
      </c>
      <c r="G166" s="35">
        <f>'2009'!R165</f>
        <v>5.2886115157140008</v>
      </c>
      <c r="H166" s="35">
        <f>'2010'!R165</f>
        <v>6.6121604461642489</v>
      </c>
      <c r="I166" s="35">
        <f>'2011'!R165</f>
        <v>4.8484353658522483</v>
      </c>
      <c r="J166" s="35">
        <f>'2012'!R165</f>
        <v>5.4610662390525002</v>
      </c>
      <c r="K166" s="35">
        <f>'2013'!R165</f>
        <v>6.4719732988957483</v>
      </c>
      <c r="L166" s="35">
        <f>'2014'!R165</f>
        <v>5.1772441761134989</v>
      </c>
      <c r="M166" s="35">
        <f>'2015'!R165</f>
        <v>5.2949987276895003</v>
      </c>
      <c r="N166" s="35">
        <f>'2016'!R165</f>
        <v>6.1604463049657481</v>
      </c>
      <c r="O166" s="35">
        <f>'2017'!R165</f>
        <v>5.0158289419852498</v>
      </c>
      <c r="P166" s="107">
        <f t="shared" si="114"/>
        <v>5.5798218467460732</v>
      </c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36"/>
      <c r="AE166" s="36"/>
      <c r="AF166" s="36"/>
      <c r="AG166" s="96">
        <f>'2008'!S165</f>
        <v>9.4558827073784197</v>
      </c>
      <c r="AH166" s="96">
        <f>'2009'!S165</f>
        <v>9.5342639906190705</v>
      </c>
      <c r="AI166" s="96">
        <f>'2010'!S165</f>
        <v>12.158380086388497</v>
      </c>
      <c r="AJ166" s="96">
        <f>'2011'!S165</f>
        <v>8.8426996279293064</v>
      </c>
      <c r="AK166" s="96">
        <f>'2012'!S165</f>
        <v>12.64924451554246</v>
      </c>
      <c r="AL166" s="96">
        <f>'2013'!S165</f>
        <v>11.872912133888601</v>
      </c>
      <c r="AM166" s="96">
        <f>'2014'!S165</f>
        <v>11.929517924968197</v>
      </c>
      <c r="AN166" s="96">
        <f>'2015'!S165</f>
        <v>11.281822945698277</v>
      </c>
      <c r="AO166" s="96">
        <f>'2016'!S165</f>
        <v>12.828733582421954</v>
      </c>
      <c r="AP166" s="96">
        <f>'2017'!S165</f>
        <v>9.8739699502797702</v>
      </c>
      <c r="AQ166" s="106">
        <f t="shared" si="115"/>
        <v>11.042742746511454</v>
      </c>
      <c r="AR166" s="36"/>
      <c r="AS166" s="38"/>
    </row>
    <row r="167" spans="2:45" x14ac:dyDescent="0.35">
      <c r="B167" s="4">
        <f>'2008'!G166</f>
        <v>2008</v>
      </c>
      <c r="C167" s="4">
        <v>6</v>
      </c>
      <c r="D167" s="2">
        <f t="shared" si="119"/>
        <v>12</v>
      </c>
      <c r="E167" s="2">
        <f t="shared" si="124"/>
        <v>163</v>
      </c>
      <c r="F167" s="35">
        <f>'2008'!R166</f>
        <v>6.6504763509907505</v>
      </c>
      <c r="G167" s="35">
        <f>'2009'!R166</f>
        <v>7.1107718502239994</v>
      </c>
      <c r="H167" s="35">
        <f>'2010'!R166</f>
        <v>6.9749901848025004</v>
      </c>
      <c r="I167" s="35">
        <f>'2011'!R166</f>
        <v>4.2482547674370013</v>
      </c>
      <c r="J167" s="35">
        <f>'2012'!R166</f>
        <v>6.9123686177958739</v>
      </c>
      <c r="K167" s="35">
        <f>'2013'!R166</f>
        <v>6.4257783592275004</v>
      </c>
      <c r="L167" s="35">
        <f>'2014'!R166</f>
        <v>4.6604399001120003</v>
      </c>
      <c r="M167" s="35">
        <f>'2015'!R166</f>
        <v>6.6107957045051249</v>
      </c>
      <c r="N167" s="35">
        <f>'2016'!R166</f>
        <v>6.1825559793299982</v>
      </c>
      <c r="O167" s="35">
        <f>'2017'!R166</f>
        <v>4.5780028735770006</v>
      </c>
      <c r="P167" s="107">
        <f t="shared" si="114"/>
        <v>6.0354434588001746</v>
      </c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36"/>
      <c r="AE167" s="36"/>
      <c r="AF167" s="36"/>
      <c r="AG167" s="96">
        <f>'2008'!S166</f>
        <v>10.412900920407459</v>
      </c>
      <c r="AH167" s="96">
        <f>'2009'!S166</f>
        <v>11.469287171696656</v>
      </c>
      <c r="AI167" s="96">
        <f>'2010'!S166</f>
        <v>12.545402476986352</v>
      </c>
      <c r="AJ167" s="96">
        <f>'2011'!S166</f>
        <v>7.913285599577585</v>
      </c>
      <c r="AK167" s="96">
        <f>'2012'!S166</f>
        <v>16.367255833886404</v>
      </c>
      <c r="AL167" s="96">
        <f>'2013'!S166</f>
        <v>13.379930583979663</v>
      </c>
      <c r="AM167" s="96">
        <f>'2014'!S166</f>
        <v>10.099085621192236</v>
      </c>
      <c r="AN167" s="96">
        <f>'2015'!S166</f>
        <v>13.922740589704953</v>
      </c>
      <c r="AO167" s="96">
        <f>'2016'!S166</f>
        <v>14.295791211148538</v>
      </c>
      <c r="AP167" s="96">
        <f>'2017'!S166</f>
        <v>9.5929728752647723</v>
      </c>
      <c r="AQ167" s="106">
        <f t="shared" si="115"/>
        <v>11.999865288384463</v>
      </c>
      <c r="AR167" s="36"/>
      <c r="AS167" s="38"/>
    </row>
    <row r="168" spans="2:45" x14ac:dyDescent="0.35">
      <c r="B168" s="4">
        <f>'2008'!G167</f>
        <v>2008</v>
      </c>
      <c r="C168" s="4">
        <v>6</v>
      </c>
      <c r="D168" s="2">
        <f t="shared" si="119"/>
        <v>13</v>
      </c>
      <c r="E168" s="2">
        <f t="shared" si="124"/>
        <v>164</v>
      </c>
      <c r="F168" s="35">
        <f>'2008'!R167</f>
        <v>6.3903503287890002</v>
      </c>
      <c r="G168" s="35">
        <f>'2009'!R167</f>
        <v>7.1911461093390008</v>
      </c>
      <c r="H168" s="35">
        <f>'2010'!R167</f>
        <v>6.8900999384429991</v>
      </c>
      <c r="I168" s="35">
        <f>'2011'!R167</f>
        <v>5.0441293742849993</v>
      </c>
      <c r="J168" s="35">
        <f>'2012'!R167</f>
        <v>7.3432973076434989</v>
      </c>
      <c r="K168" s="35">
        <f>'2013'!R167</f>
        <v>6.5579538651772493</v>
      </c>
      <c r="L168" s="35">
        <f>'2014'!R167</f>
        <v>5.1723156353849991</v>
      </c>
      <c r="M168" s="35">
        <f>'2015'!R167</f>
        <v>6.7427004722309967</v>
      </c>
      <c r="N168" s="35">
        <f>'2016'!R167</f>
        <v>5.9786293187834998</v>
      </c>
      <c r="O168" s="35">
        <f>'2017'!R167</f>
        <v>5.3838229662000003</v>
      </c>
      <c r="P168" s="107">
        <f t="shared" si="114"/>
        <v>6.2694445316276237</v>
      </c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36"/>
      <c r="AE168" s="36"/>
      <c r="AF168" s="36"/>
      <c r="AG168" s="96">
        <f>'2008'!S167</f>
        <v>8.6562715598486211</v>
      </c>
      <c r="AH168" s="96">
        <f>'2009'!S167</f>
        <v>10.827736265680272</v>
      </c>
      <c r="AI168" s="96">
        <f>'2010'!S167</f>
        <v>12.296221382028996</v>
      </c>
      <c r="AJ168" s="96">
        <f>'2011'!S167</f>
        <v>9.2474005568531812</v>
      </c>
      <c r="AK168" s="96">
        <f>'2012'!S167</f>
        <v>15.800528698379701</v>
      </c>
      <c r="AL168" s="96">
        <f>'2013'!S167</f>
        <v>15.739860063819606</v>
      </c>
      <c r="AM168" s="96">
        <f>'2014'!S167</f>
        <v>10.241784951564778</v>
      </c>
      <c r="AN168" s="96">
        <f>'2015'!S167</f>
        <v>15.823832280181563</v>
      </c>
      <c r="AO168" s="96">
        <f>'2016'!S167</f>
        <v>13.928659168878362</v>
      </c>
      <c r="AP168" s="96">
        <f>'2017'!S167</f>
        <v>11.69641039520949</v>
      </c>
      <c r="AQ168" s="106">
        <f t="shared" si="115"/>
        <v>12.425870532244456</v>
      </c>
      <c r="AR168" s="36"/>
      <c r="AS168" s="38"/>
    </row>
    <row r="169" spans="2:45" x14ac:dyDescent="0.35">
      <c r="B169" s="4">
        <f>'2008'!G168</f>
        <v>2008</v>
      </c>
      <c r="C169" s="4">
        <v>6</v>
      </c>
      <c r="D169" s="2">
        <f t="shared" si="119"/>
        <v>14</v>
      </c>
      <c r="E169" s="2">
        <f t="shared" si="124"/>
        <v>165</v>
      </c>
      <c r="F169" s="35">
        <f>'2008'!R168</f>
        <v>6.439775709577499</v>
      </c>
      <c r="G169" s="35">
        <f>'2009'!R168</f>
        <v>6.9614790582014994</v>
      </c>
      <c r="H169" s="35">
        <f>'2010'!R168</f>
        <v>6.833252278455749</v>
      </c>
      <c r="I169" s="35">
        <f>'2011'!R168</f>
        <v>4.9392818531369995</v>
      </c>
      <c r="J169" s="35">
        <f>'2012'!R168</f>
        <v>7.3935146437807466</v>
      </c>
      <c r="K169" s="35">
        <f>'2013'!R168</f>
        <v>6.3712439455612504</v>
      </c>
      <c r="L169" s="35">
        <f>'2014'!R168</f>
        <v>5.0900996196449997</v>
      </c>
      <c r="M169" s="35">
        <f>'2015'!R168</f>
        <v>7.0185403619572488</v>
      </c>
      <c r="N169" s="35">
        <f>'2016'!R168</f>
        <v>6.0210118222379982</v>
      </c>
      <c r="O169" s="35">
        <f>'2017'!R168</f>
        <v>5.4105873734744998</v>
      </c>
      <c r="P169" s="107">
        <f t="shared" si="114"/>
        <v>6.2478786666028485</v>
      </c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36"/>
      <c r="AE169" s="36"/>
      <c r="AF169" s="36"/>
      <c r="AG169" s="96">
        <f>'2008'!S168</f>
        <v>11.604098484347146</v>
      </c>
      <c r="AH169" s="96">
        <f>'2009'!S168</f>
        <v>11.748526107867919</v>
      </c>
      <c r="AI169" s="96">
        <f>'2010'!S168</f>
        <v>11.340344543914922</v>
      </c>
      <c r="AJ169" s="96">
        <f>'2011'!S168</f>
        <v>8.9546066949832941</v>
      </c>
      <c r="AK169" s="96">
        <f>'2012'!S168</f>
        <v>16.649005948512361</v>
      </c>
      <c r="AL169" s="96">
        <f>'2013'!S168</f>
        <v>15.17242590775925</v>
      </c>
      <c r="AM169" s="96">
        <f>'2014'!S168</f>
        <v>12.314163759918573</v>
      </c>
      <c r="AN169" s="96">
        <f>'2015'!S168</f>
        <v>16.700347725919205</v>
      </c>
      <c r="AO169" s="96">
        <f>'2016'!S168</f>
        <v>13.871357052766038</v>
      </c>
      <c r="AP169" s="96">
        <f>'2017'!S168</f>
        <v>10.939783196222292</v>
      </c>
      <c r="AQ169" s="106">
        <f t="shared" si="115"/>
        <v>12.9294659422211</v>
      </c>
      <c r="AR169" s="36"/>
      <c r="AS169" s="38"/>
    </row>
    <row r="170" spans="2:45" x14ac:dyDescent="0.35">
      <c r="B170" s="4">
        <f>'2008'!G169</f>
        <v>2008</v>
      </c>
      <c r="C170" s="4">
        <v>6</v>
      </c>
      <c r="D170" s="2">
        <f t="shared" si="119"/>
        <v>15</v>
      </c>
      <c r="E170" s="2">
        <f t="shared" si="124"/>
        <v>166</v>
      </c>
      <c r="F170" s="35">
        <f>'2008'!R169</f>
        <v>6.405224355292499</v>
      </c>
      <c r="G170" s="35">
        <f>'2009'!R169</f>
        <v>6.6356281090799989</v>
      </c>
      <c r="H170" s="35">
        <f>'2010'!R169</f>
        <v>7.4979140041499983</v>
      </c>
      <c r="I170" s="35">
        <f>'2011'!R169</f>
        <v>4.2055407477900006</v>
      </c>
      <c r="J170" s="35">
        <f>'2012'!R169</f>
        <v>7.1655567427912477</v>
      </c>
      <c r="K170" s="35">
        <f>'2013'!R169</f>
        <v>6.5981643236519982</v>
      </c>
      <c r="L170" s="35">
        <f>'2014'!R169</f>
        <v>4.5335944378349993</v>
      </c>
      <c r="M170" s="35">
        <f>'2015'!R169</f>
        <v>6.6509883593324988</v>
      </c>
      <c r="N170" s="35">
        <f>'2016'!R169</f>
        <v>6.6770897342219975</v>
      </c>
      <c r="O170" s="35">
        <f>'2017'!R169</f>
        <v>4.2700758999300001</v>
      </c>
      <c r="P170" s="107">
        <f t="shared" si="114"/>
        <v>6.0639776714075246</v>
      </c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36"/>
      <c r="AE170" s="36"/>
      <c r="AF170" s="36"/>
      <c r="AG170" s="96">
        <f>'2008'!S169</f>
        <v>11.773382050466514</v>
      </c>
      <c r="AH170" s="96">
        <f>'2009'!S169</f>
        <v>13.232870345864942</v>
      </c>
      <c r="AI170" s="96">
        <f>'2010'!S169</f>
        <v>11.965403471235584</v>
      </c>
      <c r="AJ170" s="96">
        <f>'2011'!S169</f>
        <v>8.7710301909708921</v>
      </c>
      <c r="AK170" s="96">
        <f>'2012'!S169</f>
        <v>17.357781284930898</v>
      </c>
      <c r="AL170" s="96">
        <f>'2013'!S169</f>
        <v>16.797140667888023</v>
      </c>
      <c r="AM170" s="96">
        <f>'2014'!S169</f>
        <v>11.574822467243571</v>
      </c>
      <c r="AN170" s="96">
        <f>'2015'!S169</f>
        <v>13.592421356011096</v>
      </c>
      <c r="AO170" s="96">
        <f>'2016'!S169</f>
        <v>15.909130759047104</v>
      </c>
      <c r="AP170" s="96">
        <f>'2017'!S169</f>
        <v>8.2690416633503947</v>
      </c>
      <c r="AQ170" s="106">
        <f t="shared" si="115"/>
        <v>12.924302425700901</v>
      </c>
      <c r="AR170" s="36"/>
      <c r="AS170" s="38"/>
    </row>
    <row r="171" spans="2:45" x14ac:dyDescent="0.35">
      <c r="B171" s="4">
        <f>'2008'!G170</f>
        <v>2008</v>
      </c>
      <c r="C171" s="4">
        <v>6</v>
      </c>
      <c r="D171" s="2">
        <f t="shared" si="119"/>
        <v>16</v>
      </c>
      <c r="E171" s="2">
        <f t="shared" si="124"/>
        <v>167</v>
      </c>
      <c r="F171" s="35">
        <f>'2008'!R170</f>
        <v>6.5804932827539995</v>
      </c>
      <c r="G171" s="35">
        <f>'2009'!R170</f>
        <v>6.8418680159474992</v>
      </c>
      <c r="H171" s="35">
        <f>'2010'!R170</f>
        <v>7.1570588777234985</v>
      </c>
      <c r="I171" s="35">
        <f>'2011'!R170</f>
        <v>5.2960006432934987</v>
      </c>
      <c r="J171" s="35">
        <f>'2012'!R170</f>
        <v>7.3261800215707495</v>
      </c>
      <c r="K171" s="35">
        <f>'2013'!R170</f>
        <v>6.6643042597312485</v>
      </c>
      <c r="L171" s="35">
        <f>'2014'!R170</f>
        <v>5.5312371664649982</v>
      </c>
      <c r="M171" s="35">
        <f>'2015'!R170</f>
        <v>6.5651182984485006</v>
      </c>
      <c r="N171" s="35">
        <f>'2016'!R170</f>
        <v>6.9308764301204997</v>
      </c>
      <c r="O171" s="35">
        <f>'2017'!R170</f>
        <v>5.2514964362069971</v>
      </c>
      <c r="P171" s="107">
        <f t="shared" si="114"/>
        <v>6.4144633432261484</v>
      </c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36"/>
      <c r="AE171" s="36"/>
      <c r="AF171" s="36"/>
      <c r="AG171" s="96">
        <f>'2008'!S170</f>
        <v>14.250243389438493</v>
      </c>
      <c r="AH171" s="96">
        <f>'2009'!S170</f>
        <v>13.400709062463328</v>
      </c>
      <c r="AI171" s="96">
        <f>'2010'!S170</f>
        <v>14.634283979891411</v>
      </c>
      <c r="AJ171" s="96">
        <f>'2011'!S170</f>
        <v>11.54155305073443</v>
      </c>
      <c r="AK171" s="96">
        <f>'2012'!S170</f>
        <v>17.869846201336593</v>
      </c>
      <c r="AL171" s="96">
        <f>'2013'!S170</f>
        <v>16.161418930965663</v>
      </c>
      <c r="AM171" s="96">
        <f>'2014'!S170</f>
        <v>13.400905775543443</v>
      </c>
      <c r="AN171" s="96">
        <f>'2015'!S170</f>
        <v>13.571224583500557</v>
      </c>
      <c r="AO171" s="96">
        <f>'2016'!S170</f>
        <v>16.458421989469475</v>
      </c>
      <c r="AP171" s="96">
        <f>'2017'!S170</f>
        <v>10.163773474237713</v>
      </c>
      <c r="AQ171" s="106">
        <f t="shared" si="115"/>
        <v>14.145238043758109</v>
      </c>
      <c r="AR171" s="36"/>
      <c r="AS171" s="38"/>
    </row>
    <row r="172" spans="2:45" x14ac:dyDescent="0.35">
      <c r="B172" s="4">
        <f>'2008'!G171</f>
        <v>2008</v>
      </c>
      <c r="C172" s="4">
        <v>6</v>
      </c>
      <c r="D172" s="2">
        <f t="shared" si="119"/>
        <v>17</v>
      </c>
      <c r="E172" s="2">
        <f t="shared" si="124"/>
        <v>168</v>
      </c>
      <c r="F172" s="35">
        <f>'2008'!R171</f>
        <v>6.9827402966804994</v>
      </c>
      <c r="G172" s="35">
        <f>'2009'!R171</f>
        <v>7.1601309277739995</v>
      </c>
      <c r="H172" s="35">
        <f>'2010'!R171</f>
        <v>7.5816893738324973</v>
      </c>
      <c r="I172" s="35">
        <f>'2011'!R171</f>
        <v>5.5690300124099981</v>
      </c>
      <c r="J172" s="35">
        <f>'2012'!R171</f>
        <v>7.6519867685332494</v>
      </c>
      <c r="K172" s="35">
        <f>'2013'!R171</f>
        <v>6.9262818612599988</v>
      </c>
      <c r="L172" s="35">
        <f>'2014'!R171</f>
        <v>5.6726398731059984</v>
      </c>
      <c r="M172" s="35">
        <f>'2015'!R171</f>
        <v>7.0391827702102505</v>
      </c>
      <c r="N172" s="35">
        <f>'2016'!R171</f>
        <v>7.0395621720749988</v>
      </c>
      <c r="O172" s="35">
        <f>'2017'!R171</f>
        <v>5.3294322095504985</v>
      </c>
      <c r="P172" s="107">
        <f t="shared" si="114"/>
        <v>6.6952676265432007</v>
      </c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36"/>
      <c r="AE172" s="36"/>
      <c r="AF172" s="36"/>
      <c r="AG172" s="96">
        <f>'2008'!S171</f>
        <v>13.401570839402291</v>
      </c>
      <c r="AH172" s="96">
        <f>'2009'!S171</f>
        <v>11.543806971069408</v>
      </c>
      <c r="AI172" s="96">
        <f>'2010'!S171</f>
        <v>13.757638718583065</v>
      </c>
      <c r="AJ172" s="96">
        <f>'2011'!S171</f>
        <v>12.318221671630351</v>
      </c>
      <c r="AK172" s="96">
        <f>'2012'!S171</f>
        <v>17.618859450299212</v>
      </c>
      <c r="AL172" s="96">
        <f>'2013'!S171</f>
        <v>16.789517043981153</v>
      </c>
      <c r="AM172" s="96">
        <f>'2014'!S171</f>
        <v>13.724300320127176</v>
      </c>
      <c r="AN172" s="96">
        <f>'2015'!S171</f>
        <v>14.452987406469378</v>
      </c>
      <c r="AO172" s="96">
        <f>'2016'!S171</f>
        <v>14.006524039711486</v>
      </c>
      <c r="AP172" s="96">
        <f>'2017'!S171</f>
        <v>10.799211044350216</v>
      </c>
      <c r="AQ172" s="106">
        <f t="shared" si="115"/>
        <v>13.841263750562373</v>
      </c>
      <c r="AR172" s="36"/>
      <c r="AS172" s="38"/>
    </row>
    <row r="173" spans="2:45" x14ac:dyDescent="0.35">
      <c r="B173" s="4">
        <f>'2008'!G172</f>
        <v>2008</v>
      </c>
      <c r="C173" s="4">
        <v>6</v>
      </c>
      <c r="D173" s="2">
        <f t="shared" si="119"/>
        <v>18</v>
      </c>
      <c r="E173" s="2">
        <f t="shared" si="124"/>
        <v>169</v>
      </c>
      <c r="F173" s="35">
        <f>'2008'!R172</f>
        <v>6.9466787019630001</v>
      </c>
      <c r="G173" s="35">
        <f>'2009'!R172</f>
        <v>6.8171369079869999</v>
      </c>
      <c r="H173" s="35">
        <f>'2010'!R172</f>
        <v>6.9425200155037476</v>
      </c>
      <c r="I173" s="35">
        <f>'2011'!R172</f>
        <v>5.0628563556479991</v>
      </c>
      <c r="J173" s="35">
        <f>'2012'!R172</f>
        <v>7.6348694824604983</v>
      </c>
      <c r="K173" s="35">
        <f>'2013'!R172</f>
        <v>6.9346753601189981</v>
      </c>
      <c r="L173" s="35">
        <f>'2014'!R172</f>
        <v>5.5192436473230009</v>
      </c>
      <c r="M173" s="35">
        <f>'2015'!R172</f>
        <v>7.3757858945084989</v>
      </c>
      <c r="N173" s="35">
        <f>'2016'!R172</f>
        <v>6.9738986370427485</v>
      </c>
      <c r="O173" s="35">
        <f>'2017'!R172</f>
        <v>5.1480486500940001</v>
      </c>
      <c r="P173" s="107">
        <f t="shared" si="114"/>
        <v>6.5355713652649499</v>
      </c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36"/>
      <c r="AE173" s="36"/>
      <c r="AF173" s="36"/>
      <c r="AG173" s="96">
        <f>'2008'!S172</f>
        <v>15.216689287132311</v>
      </c>
      <c r="AH173" s="96">
        <f>'2009'!S172</f>
        <v>13.753009279149229</v>
      </c>
      <c r="AI173" s="96">
        <f>'2010'!S172</f>
        <v>14.084698869215361</v>
      </c>
      <c r="AJ173" s="96">
        <f>'2011'!S172</f>
        <v>11.947972303943295</v>
      </c>
      <c r="AK173" s="96">
        <f>'2012'!S172</f>
        <v>18.282115930777898</v>
      </c>
      <c r="AL173" s="96">
        <f>'2013'!S172</f>
        <v>15.310080588447205</v>
      </c>
      <c r="AM173" s="96">
        <f>'2014'!S172</f>
        <v>12.830374867916589</v>
      </c>
      <c r="AN173" s="96">
        <f>'2015'!S172</f>
        <v>15.480184414284393</v>
      </c>
      <c r="AO173" s="96">
        <f>'2016'!S172</f>
        <v>11.913711428775242</v>
      </c>
      <c r="AP173" s="96">
        <f>'2017'!S172</f>
        <v>11.812502904359071</v>
      </c>
      <c r="AQ173" s="106">
        <f t="shared" si="115"/>
        <v>14.063133987400059</v>
      </c>
      <c r="AR173" s="36"/>
      <c r="AS173" s="38"/>
    </row>
    <row r="174" spans="2:45" x14ac:dyDescent="0.35">
      <c r="B174" s="4">
        <f>'2008'!G173</f>
        <v>2008</v>
      </c>
      <c r="C174" s="4">
        <v>6</v>
      </c>
      <c r="D174" s="2">
        <f t="shared" si="119"/>
        <v>19</v>
      </c>
      <c r="E174" s="2">
        <f t="shared" ref="E174:E189" si="127">E173+1</f>
        <v>170</v>
      </c>
      <c r="F174" s="35">
        <f>'2008'!R173</f>
        <v>7.4250786688199995</v>
      </c>
      <c r="G174" s="35">
        <f>'2009'!R173</f>
        <v>6.7872415144499989</v>
      </c>
      <c r="H174" s="35">
        <f>'2010'!R173</f>
        <v>7.234950448908001</v>
      </c>
      <c r="I174" s="35">
        <f>'2011'!R173</f>
        <v>5.7079095124747505</v>
      </c>
      <c r="J174" s="35">
        <f>'2012'!R173</f>
        <v>7.1225148904650011</v>
      </c>
      <c r="K174" s="35">
        <f>'2013'!R173</f>
        <v>7.0233105116159971</v>
      </c>
      <c r="L174" s="35">
        <f>'2014'!R173</f>
        <v>5.975258904159749</v>
      </c>
      <c r="M174" s="35">
        <f>'2015'!R173</f>
        <v>7.4414334676499987</v>
      </c>
      <c r="N174" s="35">
        <f>'2016'!R173</f>
        <v>6.6157076694239993</v>
      </c>
      <c r="O174" s="35">
        <f>'2017'!R173</f>
        <v>5.89505408665425</v>
      </c>
      <c r="P174" s="107">
        <f t="shared" si="114"/>
        <v>6.7228459674621748</v>
      </c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36"/>
      <c r="AE174" s="36"/>
      <c r="AF174" s="36"/>
      <c r="AG174" s="96">
        <f>'2008'!S173</f>
        <v>14.936366554795944</v>
      </c>
      <c r="AH174" s="96">
        <f>'2009'!S173</f>
        <v>14.609969202315826</v>
      </c>
      <c r="AI174" s="96">
        <f>'2010'!S173</f>
        <v>13.143047673791994</v>
      </c>
      <c r="AJ174" s="96">
        <f>'2011'!S173</f>
        <v>12.780730105607418</v>
      </c>
      <c r="AK174" s="96">
        <f>'2012'!S173</f>
        <v>15.242654003099808</v>
      </c>
      <c r="AL174" s="96">
        <f>'2013'!S173</f>
        <v>10.376162483455055</v>
      </c>
      <c r="AM174" s="96">
        <f>'2014'!S173</f>
        <v>14.295188241535776</v>
      </c>
      <c r="AN174" s="96">
        <f>'2015'!S173</f>
        <v>16.012395660182058</v>
      </c>
      <c r="AO174" s="96">
        <f>'2016'!S173</f>
        <v>12.875055578538447</v>
      </c>
      <c r="AP174" s="96">
        <f>'2017'!S173</f>
        <v>11.704376401797743</v>
      </c>
      <c r="AQ174" s="106">
        <f t="shared" si="115"/>
        <v>13.597594590512006</v>
      </c>
      <c r="AR174" s="36"/>
      <c r="AS174" s="38"/>
    </row>
    <row r="175" spans="2:45" x14ac:dyDescent="0.35">
      <c r="B175" s="4">
        <f>'2008'!G174</f>
        <v>2008</v>
      </c>
      <c r="C175" s="4">
        <v>6</v>
      </c>
      <c r="D175" s="2">
        <f t="shared" si="119"/>
        <v>20</v>
      </c>
      <c r="E175" s="2">
        <f t="shared" si="127"/>
        <v>171</v>
      </c>
      <c r="F175" s="35">
        <f>'2008'!R174</f>
        <v>7.8755170865962469</v>
      </c>
      <c r="G175" s="35">
        <f>'2009'!R174</f>
        <v>7.0404830503874996</v>
      </c>
      <c r="H175" s="35">
        <f>'2010'!R174</f>
        <v>7.2778228596247487</v>
      </c>
      <c r="I175" s="35">
        <f>'2011'!R174</f>
        <v>5.3515111879709991</v>
      </c>
      <c r="J175" s="35">
        <f>'2012'!R174</f>
        <v>7.4580000684918728</v>
      </c>
      <c r="K175" s="35">
        <f>'2013'!R174</f>
        <v>6.7083897741449983</v>
      </c>
      <c r="L175" s="35">
        <f>'2014'!R174</f>
        <v>5.5972751920109989</v>
      </c>
      <c r="M175" s="35">
        <f>'2015'!R174</f>
        <v>7.2697080799350005</v>
      </c>
      <c r="N175" s="35">
        <f>'2016'!R174</f>
        <v>6.762992946725249</v>
      </c>
      <c r="O175" s="35">
        <f>'2017'!R174</f>
        <v>5.3146465873649982</v>
      </c>
      <c r="P175" s="107">
        <f t="shared" si="114"/>
        <v>6.6656346833252611</v>
      </c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36"/>
      <c r="AE175" s="36"/>
      <c r="AF175" s="36"/>
      <c r="AG175" s="96">
        <f>'2008'!S174</f>
        <v>14.093857861500469</v>
      </c>
      <c r="AH175" s="96">
        <f>'2009'!S174</f>
        <v>13.335087754236316</v>
      </c>
      <c r="AI175" s="96">
        <f>'2010'!S174</f>
        <v>13.243504195680147</v>
      </c>
      <c r="AJ175" s="96">
        <f>'2011'!S174</f>
        <v>11.066650422626017</v>
      </c>
      <c r="AK175" s="96">
        <f>'2012'!S174</f>
        <v>16.212971952768765</v>
      </c>
      <c r="AL175" s="96">
        <f>'2013'!S174</f>
        <v>14.015775955802829</v>
      </c>
      <c r="AM175" s="96">
        <f>'2014'!S174</f>
        <v>12.943450749064864</v>
      </c>
      <c r="AN175" s="96">
        <f>'2015'!S174</f>
        <v>14.907597761801922</v>
      </c>
      <c r="AO175" s="96">
        <f>'2016'!S174</f>
        <v>12.764573970622184</v>
      </c>
      <c r="AP175" s="96">
        <f>'2017'!S174</f>
        <v>10.079106177222224</v>
      </c>
      <c r="AQ175" s="106">
        <f t="shared" si="115"/>
        <v>13.266257680132574</v>
      </c>
      <c r="AR175" s="36"/>
      <c r="AS175" s="38"/>
    </row>
    <row r="176" spans="2:45" x14ac:dyDescent="0.35">
      <c r="B176" s="4">
        <f>'2008'!G175</f>
        <v>2008</v>
      </c>
      <c r="C176" s="4">
        <v>6</v>
      </c>
      <c r="D176" s="2">
        <f t="shared" si="119"/>
        <v>21</v>
      </c>
      <c r="E176" s="2">
        <f t="shared" si="127"/>
        <v>172</v>
      </c>
      <c r="F176" s="35">
        <f>'2008'!R175</f>
        <v>6.9195238422839989</v>
      </c>
      <c r="G176" s="35">
        <f>'2009'!R175</f>
        <v>6.7511283505469981</v>
      </c>
      <c r="H176" s="35">
        <f>'2010'!R175</f>
        <v>6.6267324245812507</v>
      </c>
      <c r="I176" s="35">
        <f>'2011'!R175</f>
        <v>5.703780294121497</v>
      </c>
      <c r="J176" s="35">
        <f>'2012'!R175</f>
        <v>6.9118695017504992</v>
      </c>
      <c r="K176" s="35">
        <f>'2013'!R175</f>
        <v>6.5732293946249998</v>
      </c>
      <c r="L176" s="35">
        <f>'2014'!R175</f>
        <v>5.8682491607339964</v>
      </c>
      <c r="M176" s="35">
        <f>'2015'!R175</f>
        <v>6.5903871993434979</v>
      </c>
      <c r="N176" s="35">
        <f>'2016'!R175</f>
        <v>6.4509367547250012</v>
      </c>
      <c r="O176" s="35">
        <f>'2017'!R175</f>
        <v>5.381421315561</v>
      </c>
      <c r="P176" s="107">
        <f t="shared" si="114"/>
        <v>6.3777258238272738</v>
      </c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36"/>
      <c r="AE176" s="36"/>
      <c r="AF176" s="36"/>
      <c r="AG176" s="96">
        <f>'2008'!S175</f>
        <v>16.994475066946528</v>
      </c>
      <c r="AH176" s="96">
        <f>'2009'!S175</f>
        <v>12.928215436203716</v>
      </c>
      <c r="AI176" s="96">
        <f>'2010'!S175</f>
        <v>15.532286746071664</v>
      </c>
      <c r="AJ176" s="96">
        <f>'2011'!S175</f>
        <v>12.982763796098807</v>
      </c>
      <c r="AK176" s="96">
        <f>'2012'!S175</f>
        <v>15.983504970788479</v>
      </c>
      <c r="AL176" s="96">
        <f>'2013'!S175</f>
        <v>14.037904522514006</v>
      </c>
      <c r="AM176" s="96">
        <f>'2014'!S175</f>
        <v>14.95272073264014</v>
      </c>
      <c r="AN176" s="96">
        <f>'2015'!S175</f>
        <v>14.173781009887076</v>
      </c>
      <c r="AO176" s="96">
        <f>'2016'!S175</f>
        <v>15.258083834766984</v>
      </c>
      <c r="AP176" s="96">
        <f>'2017'!S175</f>
        <v>10.637052394006215</v>
      </c>
      <c r="AQ176" s="106">
        <f t="shared" si="115"/>
        <v>14.348078850992362</v>
      </c>
      <c r="AR176" s="36"/>
      <c r="AS176" s="38"/>
    </row>
    <row r="177" spans="2:55" x14ac:dyDescent="0.35">
      <c r="B177" s="4">
        <f>'2008'!G176</f>
        <v>2008</v>
      </c>
      <c r="C177" s="4">
        <v>6</v>
      </c>
      <c r="D177" s="2">
        <f t="shared" si="119"/>
        <v>22</v>
      </c>
      <c r="E177" s="2">
        <f t="shared" si="127"/>
        <v>173</v>
      </c>
      <c r="F177" s="35">
        <f>'2008'!R176</f>
        <v>7.487786798388</v>
      </c>
      <c r="G177" s="35">
        <f>'2009'!R176</f>
        <v>7.4555118552914994</v>
      </c>
      <c r="H177" s="35">
        <f>'2010'!R176</f>
        <v>6.3776937772619995</v>
      </c>
      <c r="I177" s="35">
        <f>'2011'!R176</f>
        <v>5.4319591173509982</v>
      </c>
      <c r="J177" s="35">
        <f>'2012'!R176</f>
        <v>7.2457247251642505</v>
      </c>
      <c r="K177" s="35">
        <f>'2013'!R176</f>
        <v>6.2396799028109999</v>
      </c>
      <c r="L177" s="35">
        <f>'2014'!R176</f>
        <v>5.232121156512</v>
      </c>
      <c r="M177" s="35">
        <f>'2015'!R176</f>
        <v>7.0762812739076226</v>
      </c>
      <c r="N177" s="35">
        <f>'2016'!R176</f>
        <v>6.4358048822939997</v>
      </c>
      <c r="O177" s="35">
        <f>'2017'!R176</f>
        <v>4.8990578884469995</v>
      </c>
      <c r="P177" s="107">
        <f t="shared" si="114"/>
        <v>6.388162137742837</v>
      </c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36"/>
      <c r="AE177" s="36"/>
      <c r="AF177" s="36"/>
      <c r="AG177" s="96">
        <f>'2008'!S176</f>
        <v>16.236811587635856</v>
      </c>
      <c r="AH177" s="96">
        <f>'2009'!S176</f>
        <v>16.638184078648688</v>
      </c>
      <c r="AI177" s="96">
        <f>'2010'!S176</f>
        <v>16.247871096780788</v>
      </c>
      <c r="AJ177" s="96">
        <f>'2011'!S176</f>
        <v>12.782636654579928</v>
      </c>
      <c r="AK177" s="96">
        <f>'2012'!S176</f>
        <v>17.776477435880903</v>
      </c>
      <c r="AL177" s="96">
        <f>'2013'!S176</f>
        <v>14.495140599243927</v>
      </c>
      <c r="AM177" s="96">
        <f>'2014'!S176</f>
        <v>12.930678370066907</v>
      </c>
      <c r="AN177" s="96">
        <f>'2015'!S176</f>
        <v>16.102577700747457</v>
      </c>
      <c r="AO177" s="96">
        <f>'2016'!S176</f>
        <v>13.734732856543669</v>
      </c>
      <c r="AP177" s="96">
        <f>'2017'!S176</f>
        <v>9.5260444338047243</v>
      </c>
      <c r="AQ177" s="106">
        <f t="shared" si="115"/>
        <v>14.647115481393282</v>
      </c>
      <c r="AR177" s="36"/>
      <c r="AS177" s="38"/>
    </row>
    <row r="178" spans="2:55" x14ac:dyDescent="0.35">
      <c r="B178" s="4">
        <f>'2008'!G177</f>
        <v>2008</v>
      </c>
      <c r="C178" s="4">
        <v>6</v>
      </c>
      <c r="D178" s="2">
        <f t="shared" si="119"/>
        <v>23</v>
      </c>
      <c r="E178" s="2">
        <f t="shared" si="127"/>
        <v>174</v>
      </c>
      <c r="F178" s="35">
        <f>'2008'!R177</f>
        <v>7.5149121899609987</v>
      </c>
      <c r="G178" s="35">
        <f>'2009'!R177</f>
        <v>7.4907225584482493</v>
      </c>
      <c r="H178" s="35">
        <f>'2010'!R177</f>
        <v>7.1467524076500002</v>
      </c>
      <c r="I178" s="35">
        <f>'2011'!R177</f>
        <v>5.7992790586409999</v>
      </c>
      <c r="J178" s="35">
        <f>'2012'!R177</f>
        <v>7.3617111903802499</v>
      </c>
      <c r="K178" s="35">
        <f>'2013'!R177</f>
        <v>6.8576702877899995</v>
      </c>
      <c r="L178" s="35">
        <f>'2014'!R177</f>
        <v>5.5377054157319998</v>
      </c>
      <c r="M178" s="35">
        <f>'2015'!R177</f>
        <v>6.9666138756720004</v>
      </c>
      <c r="N178" s="35">
        <f>'2016'!R177</f>
        <v>7.2029628198450011</v>
      </c>
      <c r="O178" s="35">
        <f>'2017'!R177</f>
        <v>5.4101085167519996</v>
      </c>
      <c r="P178" s="107">
        <f t="shared" si="114"/>
        <v>6.7288438320871489</v>
      </c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36"/>
      <c r="AE178" s="36"/>
      <c r="AF178" s="36"/>
      <c r="AG178" s="96">
        <f>'2008'!S177</f>
        <v>13.638092325738182</v>
      </c>
      <c r="AH178" s="96">
        <f>'2009'!S177</f>
        <v>16.020783758293828</v>
      </c>
      <c r="AI178" s="96">
        <f>'2010'!S177</f>
        <v>15.68919252023827</v>
      </c>
      <c r="AJ178" s="96">
        <f>'2011'!S177</f>
        <v>12.298878783311661</v>
      </c>
      <c r="AK178" s="96">
        <f>'2012'!S177</f>
        <v>17.584105189186037</v>
      </c>
      <c r="AL178" s="96">
        <f>'2013'!S177</f>
        <v>17.895259642290458</v>
      </c>
      <c r="AM178" s="96">
        <f>'2014'!S177</f>
        <v>14.027655430677003</v>
      </c>
      <c r="AN178" s="96">
        <f>'2015'!S177</f>
        <v>16.793480841188114</v>
      </c>
      <c r="AO178" s="96">
        <f>'2016'!S177</f>
        <v>14.874924949405218</v>
      </c>
      <c r="AP178" s="96">
        <f>'2017'!S177</f>
        <v>10.595252269130684</v>
      </c>
      <c r="AQ178" s="106">
        <f t="shared" si="115"/>
        <v>14.941762570945945</v>
      </c>
      <c r="AR178" s="36"/>
      <c r="AS178" s="38"/>
    </row>
    <row r="179" spans="2:55" x14ac:dyDescent="0.35">
      <c r="B179" s="4">
        <f>'2008'!G178</f>
        <v>2008</v>
      </c>
      <c r="C179" s="4">
        <v>6</v>
      </c>
      <c r="D179" s="2">
        <f t="shared" si="119"/>
        <v>24</v>
      </c>
      <c r="E179" s="2">
        <f t="shared" si="127"/>
        <v>175</v>
      </c>
      <c r="F179" s="35">
        <f>'2008'!R178</f>
        <v>7.160974452308249</v>
      </c>
      <c r="G179" s="35">
        <f>'2009'!R178</f>
        <v>7.2171075107250005</v>
      </c>
      <c r="H179" s="35">
        <f>'2010'!R178</f>
        <v>5.3770931874922496</v>
      </c>
      <c r="I179" s="35">
        <f>'2011'!R178</f>
        <v>5.7743048388059997</v>
      </c>
      <c r="J179" s="35">
        <f>'2012'!R178</f>
        <v>7.2331455274154992</v>
      </c>
      <c r="K179" s="35">
        <f>'2013'!R178</f>
        <v>5.8750968118657498</v>
      </c>
      <c r="L179" s="35">
        <f>'2014'!R178</f>
        <v>5.5696783107419989</v>
      </c>
      <c r="M179" s="35">
        <f>'2015'!R178</f>
        <v>7.0968223855462496</v>
      </c>
      <c r="N179" s="35">
        <f>'2016'!R178</f>
        <v>6.1039092879292491</v>
      </c>
      <c r="O179" s="35">
        <f>'2017'!R178</f>
        <v>5.4865487837159987</v>
      </c>
      <c r="P179" s="107">
        <f t="shared" si="114"/>
        <v>6.2894681096546243</v>
      </c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36"/>
      <c r="AE179" s="36"/>
      <c r="AF179" s="36"/>
      <c r="AG179" s="96">
        <f>'2008'!S178</f>
        <v>15.741976728957267</v>
      </c>
      <c r="AH179" s="96">
        <f>'2009'!S178</f>
        <v>17.768360802184148</v>
      </c>
      <c r="AI179" s="96">
        <f>'2010'!S178</f>
        <v>10.728416192414915</v>
      </c>
      <c r="AJ179" s="96">
        <f>'2011'!S178</f>
        <v>12.932546636874481</v>
      </c>
      <c r="AK179" s="96">
        <f>'2012'!S178</f>
        <v>14.697847797344371</v>
      </c>
      <c r="AL179" s="96">
        <f>'2013'!S178</f>
        <v>15.4959272760277</v>
      </c>
      <c r="AM179" s="96">
        <f>'2014'!S178</f>
        <v>14.104897713763307</v>
      </c>
      <c r="AN179" s="96">
        <f>'2015'!S178</f>
        <v>15.877378978345932</v>
      </c>
      <c r="AO179" s="96">
        <f>'2016'!S178</f>
        <v>13.575226165998922</v>
      </c>
      <c r="AP179" s="96">
        <f>'2017'!S178</f>
        <v>12.256685234410373</v>
      </c>
      <c r="AQ179" s="106">
        <f t="shared" si="115"/>
        <v>14.317926352632142</v>
      </c>
      <c r="AR179" s="36"/>
      <c r="AS179" s="38"/>
    </row>
    <row r="180" spans="2:55" x14ac:dyDescent="0.35">
      <c r="B180" s="4">
        <f>'2008'!G179</f>
        <v>2008</v>
      </c>
      <c r="C180" s="4">
        <v>6</v>
      </c>
      <c r="D180" s="2">
        <f t="shared" si="119"/>
        <v>25</v>
      </c>
      <c r="E180" s="2">
        <f t="shared" si="127"/>
        <v>176</v>
      </c>
      <c r="F180" s="35">
        <f>'2008'!R179</f>
        <v>7.1911019071799984</v>
      </c>
      <c r="G180" s="35">
        <f>'2009'!R179</f>
        <v>6.9331602083355</v>
      </c>
      <c r="H180" s="35">
        <f>'2010'!R179</f>
        <v>5.6284819162650006</v>
      </c>
      <c r="I180" s="35">
        <f>'2011'!R179</f>
        <v>5.2973930113019998</v>
      </c>
      <c r="J180" s="35">
        <f>'2012'!R179</f>
        <v>6.9566094536849992</v>
      </c>
      <c r="K180" s="35">
        <f>'2013'!R179</f>
        <v>6.4150261840507499</v>
      </c>
      <c r="L180" s="35">
        <f>'2014'!R179</f>
        <v>5.5703266090740007</v>
      </c>
      <c r="M180" s="35">
        <f>'2015'!R179</f>
        <v>6.8549960571704966</v>
      </c>
      <c r="N180" s="35">
        <f>'2016'!R179</f>
        <v>6.6170742528397506</v>
      </c>
      <c r="O180" s="35">
        <f>'2017'!R179</f>
        <v>5.4772810643790013</v>
      </c>
      <c r="P180" s="107">
        <f t="shared" si="114"/>
        <v>6.2941450664281495</v>
      </c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36"/>
      <c r="AE180" s="36"/>
      <c r="AF180" s="36"/>
      <c r="AG180" s="96">
        <f>'2008'!S179</f>
        <v>14.79287632478124</v>
      </c>
      <c r="AH180" s="96">
        <f>'2009'!S179</f>
        <v>15.325374959427382</v>
      </c>
      <c r="AI180" s="96">
        <f>'2010'!S179</f>
        <v>13.097542236905085</v>
      </c>
      <c r="AJ180" s="96">
        <f>'2011'!S179</f>
        <v>12.790508474506867</v>
      </c>
      <c r="AK180" s="96">
        <f>'2012'!S179</f>
        <v>18.054654176075676</v>
      </c>
      <c r="AL180" s="96">
        <f>'2013'!S179</f>
        <v>15.886157324072563</v>
      </c>
      <c r="AM180" s="96">
        <f>'2014'!S179</f>
        <v>13.797694700099477</v>
      </c>
      <c r="AN180" s="96">
        <f>'2015'!S179</f>
        <v>15.264467409838359</v>
      </c>
      <c r="AO180" s="96">
        <f>'2016'!S179</f>
        <v>15.207257502429595</v>
      </c>
      <c r="AP180" s="96">
        <f>'2017'!S179</f>
        <v>12.747558921880206</v>
      </c>
      <c r="AQ180" s="106">
        <f t="shared" si="115"/>
        <v>14.696409203001641</v>
      </c>
      <c r="AR180" s="36"/>
      <c r="AS180" s="38"/>
    </row>
    <row r="181" spans="2:55" x14ac:dyDescent="0.35">
      <c r="B181" s="4">
        <f>'2008'!G180</f>
        <v>2008</v>
      </c>
      <c r="C181" s="4">
        <v>6</v>
      </c>
      <c r="D181" s="2">
        <f t="shared" si="119"/>
        <v>26</v>
      </c>
      <c r="E181" s="2">
        <f t="shared" si="127"/>
        <v>177</v>
      </c>
      <c r="F181" s="35">
        <f>'2008'!R180</f>
        <v>7.3074567237209989</v>
      </c>
      <c r="G181" s="35">
        <f>'2009'!R180</f>
        <v>6.8803975645425002</v>
      </c>
      <c r="H181" s="35">
        <f>'2010'!R180</f>
        <v>5.9812151450849989</v>
      </c>
      <c r="I181" s="35">
        <f>'2011'!R180</f>
        <v>5.30691120954</v>
      </c>
      <c r="J181" s="35">
        <f>'2012'!R180</f>
        <v>6.3742533758864983</v>
      </c>
      <c r="K181" s="35">
        <f>'2013'!R180</f>
        <v>6.2670557732849987</v>
      </c>
      <c r="L181" s="35">
        <f>'2014'!R180</f>
        <v>5.7095044737120002</v>
      </c>
      <c r="M181" s="35">
        <f>'2015'!R180</f>
        <v>7.2441887001389995</v>
      </c>
      <c r="N181" s="35">
        <f>'2016'!R180</f>
        <v>6.5671884328950005</v>
      </c>
      <c r="O181" s="35">
        <f>'2017'!R180</f>
        <v>5.5265075354519988</v>
      </c>
      <c r="P181" s="107">
        <f t="shared" si="114"/>
        <v>6.3164678934258003</v>
      </c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36"/>
      <c r="AE181" s="36"/>
      <c r="AF181" s="36"/>
      <c r="AG181" s="96">
        <f>'2008'!S180</f>
        <v>16.753197259392547</v>
      </c>
      <c r="AH181" s="96">
        <f>'2009'!S180</f>
        <v>16.675925554050632</v>
      </c>
      <c r="AI181" s="96">
        <f>'2010'!S180</f>
        <v>13.605084609212662</v>
      </c>
      <c r="AJ181" s="96">
        <f>'2011'!S180</f>
        <v>12.927630576044921</v>
      </c>
      <c r="AK181" s="96">
        <f>'2012'!S180</f>
        <v>19.747986496409354</v>
      </c>
      <c r="AL181" s="96">
        <f>'2013'!S180</f>
        <v>15.663507082008506</v>
      </c>
      <c r="AM181" s="96">
        <f>'2014'!S180</f>
        <v>12.058193427875301</v>
      </c>
      <c r="AN181" s="96">
        <f>'2015'!S180</f>
        <v>12.965231697572156</v>
      </c>
      <c r="AO181" s="96">
        <f>'2016'!S180</f>
        <v>12.886223430181278</v>
      </c>
      <c r="AP181" s="96">
        <f>'2017'!S180</f>
        <v>13.227465722125691</v>
      </c>
      <c r="AQ181" s="106">
        <f t="shared" si="115"/>
        <v>14.651044585487304</v>
      </c>
      <c r="AR181" s="36"/>
      <c r="AS181" s="38"/>
    </row>
    <row r="182" spans="2:55" x14ac:dyDescent="0.35">
      <c r="B182" s="4">
        <f>'2008'!G181</f>
        <v>2008</v>
      </c>
      <c r="C182" s="4">
        <v>6</v>
      </c>
      <c r="D182" s="2">
        <f t="shared" si="119"/>
        <v>27</v>
      </c>
      <c r="E182" s="2">
        <f t="shared" si="127"/>
        <v>178</v>
      </c>
      <c r="F182" s="35">
        <f>'2008'!R181</f>
        <v>7.4518651771740014</v>
      </c>
      <c r="G182" s="35">
        <f>'2009'!R181</f>
        <v>7.4204227080719996</v>
      </c>
      <c r="H182" s="35">
        <f>'2010'!R181</f>
        <v>6.1681073986068737</v>
      </c>
      <c r="I182" s="35">
        <f>'2011'!R181</f>
        <v>5.5230155648909989</v>
      </c>
      <c r="J182" s="35">
        <f>'2012'!R181</f>
        <v>7.8055929545715008</v>
      </c>
      <c r="K182" s="35">
        <f>'2013'!R181</f>
        <v>6.4999587908126228</v>
      </c>
      <c r="L182" s="35">
        <f>'2014'!R181</f>
        <v>5.3611030564739997</v>
      </c>
      <c r="M182" s="35">
        <f>'2015'!R181</f>
        <v>6.5950578941445004</v>
      </c>
      <c r="N182" s="35">
        <f>'2016'!R181</f>
        <v>6.6009570406143725</v>
      </c>
      <c r="O182" s="35">
        <f>'2017'!R181</f>
        <v>5.6309572371689995</v>
      </c>
      <c r="P182" s="107">
        <f t="shared" si="114"/>
        <v>6.5057037822529882</v>
      </c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36"/>
      <c r="AE182" s="36"/>
      <c r="AF182" s="36"/>
      <c r="AG182" s="96">
        <f>'2008'!S181</f>
        <v>16.721858378800388</v>
      </c>
      <c r="AH182" s="96">
        <f>'2009'!S181</f>
        <v>15.190388148486488</v>
      </c>
      <c r="AI182" s="96">
        <f>'2010'!S181</f>
        <v>15.411122875940062</v>
      </c>
      <c r="AJ182" s="96">
        <f>'2011'!S181</f>
        <v>11.598976627306333</v>
      </c>
      <c r="AK182" s="96">
        <f>'2012'!S181</f>
        <v>13.312146367931247</v>
      </c>
      <c r="AL182" s="96">
        <f>'2013'!S181</f>
        <v>15.472999290752954</v>
      </c>
      <c r="AM182" s="96">
        <f>'2014'!S181</f>
        <v>13.597367073324168</v>
      </c>
      <c r="AN182" s="96">
        <f>'2015'!S181</f>
        <v>14.199259143395512</v>
      </c>
      <c r="AO182" s="96">
        <f>'2016'!S181</f>
        <v>13.201447195061467</v>
      </c>
      <c r="AP182" s="96">
        <f>'2017'!S181</f>
        <v>13.291490435106516</v>
      </c>
      <c r="AQ182" s="106">
        <f t="shared" si="115"/>
        <v>14.19970555361051</v>
      </c>
      <c r="AR182" s="36"/>
      <c r="AS182" s="38"/>
    </row>
    <row r="183" spans="2:55" x14ac:dyDescent="0.35">
      <c r="B183" s="4">
        <f>'2008'!G182</f>
        <v>2008</v>
      </c>
      <c r="C183" s="4">
        <v>6</v>
      </c>
      <c r="D183" s="2">
        <f t="shared" si="119"/>
        <v>28</v>
      </c>
      <c r="E183" s="2">
        <f t="shared" si="127"/>
        <v>179</v>
      </c>
      <c r="F183" s="35">
        <f>'2008'!R182</f>
        <v>7.1817089483925001</v>
      </c>
      <c r="G183" s="35">
        <f>'2009'!R182</f>
        <v>6.719814804408748</v>
      </c>
      <c r="H183" s="35">
        <f>'2010'!R182</f>
        <v>6.3308984249339995</v>
      </c>
      <c r="I183" s="35">
        <f>'2011'!R182</f>
        <v>5.0789385744974993</v>
      </c>
      <c r="J183" s="35">
        <f>'2012'!R182</f>
        <v>6.9805614985931248</v>
      </c>
      <c r="K183" s="35">
        <f>'2013'!R182</f>
        <v>6.7500674987310001</v>
      </c>
      <c r="L183" s="35">
        <f>'2014'!R182</f>
        <v>5.216672501941499</v>
      </c>
      <c r="M183" s="35">
        <f>'2015'!R182</f>
        <v>6.6229660322831236</v>
      </c>
      <c r="N183" s="35">
        <f>'2016'!R182</f>
        <v>6.8151109756995005</v>
      </c>
      <c r="O183" s="35">
        <f>'2017'!R182</f>
        <v>5.3199729475244979</v>
      </c>
      <c r="P183" s="107">
        <f t="shared" si="114"/>
        <v>6.3016712207005492</v>
      </c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36"/>
      <c r="AE183" s="36"/>
      <c r="AF183" s="36"/>
      <c r="AG183" s="96">
        <f>'2008'!S182</f>
        <v>16.679152106905526</v>
      </c>
      <c r="AH183" s="96">
        <f>'2009'!S182</f>
        <v>15.924605703377818</v>
      </c>
      <c r="AI183" s="96">
        <f>'2010'!S182</f>
        <v>15.346048404713789</v>
      </c>
      <c r="AJ183" s="96">
        <f>'2011'!S182</f>
        <v>12.349319055175027</v>
      </c>
      <c r="AK183" s="96">
        <f>'2012'!S182</f>
        <v>14.394923408182835</v>
      </c>
      <c r="AL183" s="96">
        <f>'2013'!S182</f>
        <v>14.045272344390309</v>
      </c>
      <c r="AM183" s="96">
        <f>'2014'!S182</f>
        <v>12.046670062576361</v>
      </c>
      <c r="AN183" s="96">
        <f>'2015'!S182</f>
        <v>15.067245548230725</v>
      </c>
      <c r="AO183" s="96">
        <f>'2016'!S182</f>
        <v>12.384506505123097</v>
      </c>
      <c r="AP183" s="96">
        <f>'2017'!S182</f>
        <v>13.400095153755089</v>
      </c>
      <c r="AQ183" s="106">
        <f t="shared" si="115"/>
        <v>14.163783829243055</v>
      </c>
      <c r="AR183" s="36"/>
      <c r="AS183" s="38"/>
    </row>
    <row r="184" spans="2:55" x14ac:dyDescent="0.35">
      <c r="B184" s="4">
        <f>'2008'!G183</f>
        <v>2008</v>
      </c>
      <c r="C184" s="4">
        <v>6</v>
      </c>
      <c r="D184" s="2">
        <f t="shared" si="119"/>
        <v>29</v>
      </c>
      <c r="E184" s="2">
        <f t="shared" si="127"/>
        <v>180</v>
      </c>
      <c r="F184" s="35">
        <f>'2008'!R183</f>
        <v>7.5298488361897498</v>
      </c>
      <c r="G184" s="35">
        <f>'2009'!R183</f>
        <v>7.1609744523082517</v>
      </c>
      <c r="H184" s="35">
        <f>'2010'!R183</f>
        <v>6.3066793253152511</v>
      </c>
      <c r="I184" s="35">
        <f>'2011'!R183</f>
        <v>4.720053878549999</v>
      </c>
      <c r="J184" s="35">
        <f>'2012'!R183</f>
        <v>7.4015447026657499</v>
      </c>
      <c r="K184" s="35">
        <f>'2013'!R183</f>
        <v>6.4780952979172497</v>
      </c>
      <c r="L184" s="35">
        <f>'2014'!R183</f>
        <v>4.9286143987650002</v>
      </c>
      <c r="M184" s="35">
        <f>'2015'!R183</f>
        <v>7.3454116442489985</v>
      </c>
      <c r="N184" s="35">
        <f>'2016'!R183</f>
        <v>6.7780732499707508</v>
      </c>
      <c r="O184" s="35">
        <f>'2017'!R183</f>
        <v>5.1975477011474984</v>
      </c>
      <c r="P184" s="107">
        <f t="shared" si="114"/>
        <v>6.3846843487078502</v>
      </c>
      <c r="Q184" s="94"/>
      <c r="AC184" s="94"/>
      <c r="AD184" s="36"/>
      <c r="AE184" s="36"/>
      <c r="AF184" s="36"/>
      <c r="AG184" s="96">
        <f>'2008'!S183</f>
        <v>17.362149984089708</v>
      </c>
      <c r="AH184" s="96">
        <f>'2009'!S183</f>
        <v>17.669920469920566</v>
      </c>
      <c r="AI184" s="96">
        <f>'2010'!S183</f>
        <v>14.511228617314528</v>
      </c>
      <c r="AJ184" s="96">
        <f>'2011'!S183</f>
        <v>11.859050427956195</v>
      </c>
      <c r="AK184" s="96">
        <f>'2012'!S183</f>
        <v>14.270247430748288</v>
      </c>
      <c r="AL184" s="96">
        <f>'2013'!S183</f>
        <v>15.137908864354149</v>
      </c>
      <c r="AM184" s="96">
        <f>'2014'!S183</f>
        <v>11.735034552390548</v>
      </c>
      <c r="AN184" s="96">
        <f>'2015'!S183</f>
        <v>14.750561543143702</v>
      </c>
      <c r="AO184" s="96">
        <f>'2016'!S183</f>
        <v>11.994865985154114</v>
      </c>
      <c r="AP184" s="96">
        <f>'2017'!S183</f>
        <v>12.751026366585714</v>
      </c>
      <c r="AQ184" s="106">
        <f t="shared" si="115"/>
        <v>14.204199424165751</v>
      </c>
      <c r="AR184" s="36"/>
    </row>
    <row r="185" spans="2:55" x14ac:dyDescent="0.35">
      <c r="B185" s="4">
        <f>'2008'!G184</f>
        <v>2008</v>
      </c>
      <c r="C185" s="1">
        <v>6</v>
      </c>
      <c r="D185" s="1">
        <f t="shared" si="119"/>
        <v>30</v>
      </c>
      <c r="E185" s="1">
        <f t="shared" si="127"/>
        <v>181</v>
      </c>
      <c r="F185" s="48">
        <f>'2008'!R184</f>
        <v>7.4775705743891256</v>
      </c>
      <c r="G185" s="48">
        <f>'2009'!R184</f>
        <v>7.2142196363369999</v>
      </c>
      <c r="H185" s="48">
        <f>'2010'!R184</f>
        <v>6.0830127172619965</v>
      </c>
      <c r="I185" s="48">
        <f>'2011'!R184</f>
        <v>5.2243710446340001</v>
      </c>
      <c r="J185" s="48">
        <f>'2012'!R184</f>
        <v>6.9907703555654992</v>
      </c>
      <c r="K185" s="48">
        <f>'2013'!R184</f>
        <v>6.3064988331660006</v>
      </c>
      <c r="L185" s="48">
        <f>'2014'!R184</f>
        <v>5.3688237002459989</v>
      </c>
      <c r="M185" s="48">
        <f>'2015'!R184</f>
        <v>6.8630850522674995</v>
      </c>
      <c r="N185" s="48">
        <f>'2016'!R184</f>
        <v>6.4391937144839995</v>
      </c>
      <c r="O185" s="48">
        <f>'2017'!R184</f>
        <v>5.6878233147224986</v>
      </c>
      <c r="P185" s="107">
        <f t="shared" si="114"/>
        <v>6.3655368943073629</v>
      </c>
      <c r="Q185" s="94"/>
      <c r="AC185" s="94"/>
      <c r="AD185" s="36"/>
      <c r="AE185" s="36"/>
      <c r="AF185" s="36"/>
      <c r="AG185" s="97">
        <f>'2008'!S184</f>
        <v>15.185836137743951</v>
      </c>
      <c r="AH185" s="97">
        <f>'2009'!S184</f>
        <v>15.545481034536422</v>
      </c>
      <c r="AI185" s="97">
        <f>'2010'!S184</f>
        <v>12.574957081634077</v>
      </c>
      <c r="AJ185" s="97">
        <f>'2011'!S184</f>
        <v>10.483446140476183</v>
      </c>
      <c r="AK185" s="97">
        <f>'2012'!S184</f>
        <v>15.959608603377706</v>
      </c>
      <c r="AL185" s="97">
        <f>'2013'!S184</f>
        <v>15.623238003781616</v>
      </c>
      <c r="AM185" s="97">
        <f>'2014'!S184</f>
        <v>13.695349129517629</v>
      </c>
      <c r="AN185" s="97">
        <f>'2015'!S184</f>
        <v>15.746091875286405</v>
      </c>
      <c r="AO185" s="97">
        <f>'2016'!S184</f>
        <v>13.768721034395606</v>
      </c>
      <c r="AP185" s="97">
        <f>'2017'!S184</f>
        <v>13.249072981050462</v>
      </c>
      <c r="AQ185" s="111">
        <f t="shared" si="115"/>
        <v>14.183180202180006</v>
      </c>
      <c r="AR185" s="36"/>
    </row>
    <row r="186" spans="2:55" ht="15.5" x14ac:dyDescent="0.35">
      <c r="B186" s="4">
        <f>'2008'!G185</f>
        <v>2008</v>
      </c>
      <c r="C186" s="4">
        <v>7</v>
      </c>
      <c r="D186" s="2">
        <v>1</v>
      </c>
      <c r="E186" s="2">
        <f>E185+1</f>
        <v>182</v>
      </c>
      <c r="F186" s="35">
        <f>'2008'!R185</f>
        <v>7.4863133930879977</v>
      </c>
      <c r="G186" s="35">
        <f>'2009'!R185</f>
        <v>7.2939455971199987</v>
      </c>
      <c r="H186" s="35">
        <f>'2010'!R185</f>
        <v>5.8443984124402508</v>
      </c>
      <c r="I186" s="35">
        <f>'2011'!R185</f>
        <v>5.3791375373459998</v>
      </c>
      <c r="J186" s="35">
        <f>'2012'!R185</f>
        <v>6.7649341582079989</v>
      </c>
      <c r="K186" s="35">
        <f>'2013'!R185</f>
        <v>5.7937427382262499</v>
      </c>
      <c r="L186" s="35">
        <f>'2014'!R185</f>
        <v>5.7682933451819993</v>
      </c>
      <c r="M186" s="35">
        <f>'2015'!R185</f>
        <v>6.8450874065280001</v>
      </c>
      <c r="N186" s="35">
        <f>'2016'!R185</f>
        <v>5.8254025346099993</v>
      </c>
      <c r="O186" s="35">
        <f>'2017'!R185</f>
        <v>6.3583037635139981</v>
      </c>
      <c r="P186" s="107">
        <f t="shared" si="114"/>
        <v>6.3359558886262493</v>
      </c>
      <c r="Q186" s="94"/>
      <c r="R186" s="62" t="s">
        <v>56</v>
      </c>
      <c r="S186" s="45">
        <f t="shared" ref="S186:AB186" si="128">AVERAGE(F155:F185)</f>
        <v>6.7984663675528294</v>
      </c>
      <c r="T186" s="45">
        <f t="shared" si="128"/>
        <v>6.6726533583929015</v>
      </c>
      <c r="U186" s="45">
        <f t="shared" si="128"/>
        <v>6.5221418977958585</v>
      </c>
      <c r="V186" s="45">
        <f t="shared" si="128"/>
        <v>5.1569856255880531</v>
      </c>
      <c r="W186" s="45">
        <f t="shared" si="128"/>
        <v>6.818648752530108</v>
      </c>
      <c r="X186" s="45">
        <f t="shared" si="128"/>
        <v>6.272680854486774</v>
      </c>
      <c r="Y186" s="45">
        <f t="shared" si="128"/>
        <v>5.246484600549846</v>
      </c>
      <c r="Z186" s="45">
        <f t="shared" si="128"/>
        <v>6.6877259975543835</v>
      </c>
      <c r="AA186" s="45">
        <f t="shared" si="128"/>
        <v>6.2745606938858582</v>
      </c>
      <c r="AB186" s="45">
        <f t="shared" si="128"/>
        <v>5.1887944854354195</v>
      </c>
      <c r="AC186" s="94"/>
      <c r="AD186" s="36"/>
      <c r="AE186" s="36"/>
      <c r="AF186" s="36"/>
      <c r="AG186" s="96">
        <f>'2008'!S185</f>
        <v>14.560884219741574</v>
      </c>
      <c r="AH186" s="96">
        <f>'2009'!S185</f>
        <v>17.12656652060344</v>
      </c>
      <c r="AI186" s="96">
        <f>'2010'!S185</f>
        <v>12.148881647885187</v>
      </c>
      <c r="AJ186" s="96">
        <f>'2011'!S185</f>
        <v>12.697559298401115</v>
      </c>
      <c r="AK186" s="96">
        <f>'2012'!S185</f>
        <v>16.151696322079292</v>
      </c>
      <c r="AL186" s="96">
        <f>'2013'!S185</f>
        <v>13.775856441932154</v>
      </c>
      <c r="AM186" s="96">
        <f>'2014'!S185</f>
        <v>14.970132403112272</v>
      </c>
      <c r="AN186" s="96">
        <f>'2015'!S185</f>
        <v>18.12661811192239</v>
      </c>
      <c r="AO186" s="96">
        <f>'2016'!S185</f>
        <v>11.631088561588939</v>
      </c>
      <c r="AP186" s="96">
        <f>'2017'!S185</f>
        <v>12.039574021296618</v>
      </c>
      <c r="AQ186" s="106">
        <f t="shared" si="115"/>
        <v>14.322885754856298</v>
      </c>
      <c r="AR186" s="36"/>
      <c r="AS186" s="62" t="s">
        <v>56</v>
      </c>
      <c r="AT186" s="98">
        <f t="shared" ref="AT186:BC186" si="129">AVERAGE(AG155:AG185)</f>
        <v>13.368853281855529</v>
      </c>
      <c r="AU186" s="98">
        <f t="shared" si="129"/>
        <v>13.384590352869735</v>
      </c>
      <c r="AV186" s="98">
        <f t="shared" si="129"/>
        <v>12.788109348343108</v>
      </c>
      <c r="AW186" s="98">
        <f t="shared" si="129"/>
        <v>10.682340348304212</v>
      </c>
      <c r="AX186" s="98">
        <f t="shared" si="129"/>
        <v>15.196554477652041</v>
      </c>
      <c r="AY186" s="98">
        <f t="shared" si="129"/>
        <v>13.992480519480489</v>
      </c>
      <c r="AZ186" s="98">
        <f t="shared" si="129"/>
        <v>11.920074873850616</v>
      </c>
      <c r="BA186" s="98">
        <f t="shared" si="129"/>
        <v>14.21413703678005</v>
      </c>
      <c r="BB186" s="98">
        <f t="shared" si="129"/>
        <v>13.113288029459037</v>
      </c>
      <c r="BC186" s="98">
        <f t="shared" si="129"/>
        <v>10.965537249390335</v>
      </c>
    </row>
    <row r="187" spans="2:55" ht="15.5" x14ac:dyDescent="0.35">
      <c r="B187" s="4">
        <f>'2008'!G186</f>
        <v>2008</v>
      </c>
      <c r="C187" s="4">
        <v>7</v>
      </c>
      <c r="D187" s="2">
        <f t="shared" ref="D187:D216" si="130">D186+1</f>
        <v>2</v>
      </c>
      <c r="E187" s="2">
        <f t="shared" si="127"/>
        <v>183</v>
      </c>
      <c r="F187" s="35">
        <f>'2008'!R186</f>
        <v>7.8420155335874986</v>
      </c>
      <c r="G187" s="35">
        <f>'2009'!R186</f>
        <v>7.5696086782102476</v>
      </c>
      <c r="H187" s="35">
        <f>'2010'!R186</f>
        <v>5.894534711286</v>
      </c>
      <c r="I187" s="35">
        <f>'2011'!R186</f>
        <v>5.0567269896000004</v>
      </c>
      <c r="J187" s="35">
        <f>'2012'!R186</f>
        <v>7.0330497206489966</v>
      </c>
      <c r="K187" s="35">
        <f>'2013'!R186</f>
        <v>5.9076774865620001</v>
      </c>
      <c r="L187" s="35">
        <f>'2014'!R186</f>
        <v>5.3573016708000001</v>
      </c>
      <c r="M187" s="35">
        <f>'2015'!R186</f>
        <v>7.1981447845139979</v>
      </c>
      <c r="N187" s="35">
        <f>'2016'!R186</f>
        <v>5.9142488741999992</v>
      </c>
      <c r="O187" s="35">
        <f>'2017'!R186</f>
        <v>5.6696635943999985</v>
      </c>
      <c r="P187" s="107">
        <f t="shared" si="114"/>
        <v>6.3442972043808741</v>
      </c>
      <c r="Q187" s="94"/>
      <c r="R187" s="63" t="s">
        <v>62</v>
      </c>
      <c r="S187" s="64">
        <f t="shared" ref="S187:AB187" si="131">SUM(F155:F185)</f>
        <v>210.75245739413771</v>
      </c>
      <c r="T187" s="64">
        <f t="shared" si="131"/>
        <v>206.85225411017996</v>
      </c>
      <c r="U187" s="64">
        <f t="shared" si="131"/>
        <v>202.18639883167162</v>
      </c>
      <c r="V187" s="64">
        <f t="shared" si="131"/>
        <v>159.86655439322965</v>
      </c>
      <c r="W187" s="64">
        <f t="shared" si="131"/>
        <v>211.37811132843336</v>
      </c>
      <c r="X187" s="64">
        <f t="shared" si="131"/>
        <v>194.45310648909</v>
      </c>
      <c r="Y187" s="64">
        <f t="shared" si="131"/>
        <v>162.64102261704522</v>
      </c>
      <c r="Z187" s="64">
        <f t="shared" si="131"/>
        <v>207.31950592418588</v>
      </c>
      <c r="AA187" s="64">
        <f t="shared" si="131"/>
        <v>194.5113815104616</v>
      </c>
      <c r="AB187" s="64">
        <f t="shared" si="131"/>
        <v>160.85262904849802</v>
      </c>
      <c r="AC187" s="94"/>
      <c r="AD187" s="36"/>
      <c r="AE187" s="36"/>
      <c r="AF187" s="36"/>
      <c r="AG187" s="96">
        <f>'2008'!S186</f>
        <v>13.740048944148477</v>
      </c>
      <c r="AH187" s="96">
        <f>'2009'!S186</f>
        <v>15.494268178726443</v>
      </c>
      <c r="AI187" s="96">
        <f>'2010'!S186</f>
        <v>11.801632577502406</v>
      </c>
      <c r="AJ187" s="96">
        <f>'2011'!S186</f>
        <v>10.687639815532284</v>
      </c>
      <c r="AK187" s="96">
        <f>'2012'!S186</f>
        <v>19.587346495799164</v>
      </c>
      <c r="AL187" s="96">
        <f>'2013'!S186</f>
        <v>13.432879488994379</v>
      </c>
      <c r="AM187" s="96">
        <f>'2014'!S186</f>
        <v>13.935939649287951</v>
      </c>
      <c r="AN187" s="96">
        <f>'2015'!S186</f>
        <v>18.885018284336752</v>
      </c>
      <c r="AO187" s="96">
        <f>'2016'!S186</f>
        <v>14.14742097417192</v>
      </c>
      <c r="AP187" s="96">
        <f>'2017'!S186</f>
        <v>12.39064356608524</v>
      </c>
      <c r="AQ187" s="106">
        <f t="shared" si="115"/>
        <v>14.410283797458499</v>
      </c>
      <c r="AR187" s="36"/>
      <c r="AS187" s="63" t="s">
        <v>62</v>
      </c>
      <c r="AT187" s="99">
        <f t="shared" ref="AT187:BC187" si="132">SUM(AG155:AG185)</f>
        <v>414.43445173752139</v>
      </c>
      <c r="AU187" s="99">
        <f t="shared" si="132"/>
        <v>414.92230093896177</v>
      </c>
      <c r="AV187" s="99">
        <f t="shared" si="132"/>
        <v>396.43138979863636</v>
      </c>
      <c r="AW187" s="99">
        <f t="shared" si="132"/>
        <v>331.15255079743059</v>
      </c>
      <c r="AX187" s="99">
        <f t="shared" si="132"/>
        <v>471.09318880721327</v>
      </c>
      <c r="AY187" s="99">
        <f t="shared" si="132"/>
        <v>433.76689610389519</v>
      </c>
      <c r="AZ187" s="99">
        <f t="shared" si="132"/>
        <v>369.52232108936909</v>
      </c>
      <c r="BA187" s="99">
        <f t="shared" si="132"/>
        <v>440.63824814018153</v>
      </c>
      <c r="BB187" s="99">
        <f t="shared" si="132"/>
        <v>406.51192891323012</v>
      </c>
      <c r="BC187" s="99">
        <f t="shared" si="132"/>
        <v>339.93165473110042</v>
      </c>
    </row>
    <row r="188" spans="2:55" x14ac:dyDescent="0.35">
      <c r="B188" s="4">
        <f>'2008'!G187</f>
        <v>2008</v>
      </c>
      <c r="C188" s="4">
        <v>7</v>
      </c>
      <c r="D188" s="2">
        <f t="shared" si="130"/>
        <v>3</v>
      </c>
      <c r="E188" s="2">
        <f t="shared" si="127"/>
        <v>184</v>
      </c>
      <c r="F188" s="35">
        <f>'2008'!R187</f>
        <v>7.1729790219899989</v>
      </c>
      <c r="G188" s="35">
        <f>'2009'!R187</f>
        <v>7.3502886157919978</v>
      </c>
      <c r="H188" s="35">
        <f>'2010'!R187</f>
        <v>4.7439918033239996</v>
      </c>
      <c r="I188" s="35">
        <f>'2011'!R187</f>
        <v>5.6270821812299987</v>
      </c>
      <c r="J188" s="35">
        <f>'2012'!R187</f>
        <v>7.4470029396839994</v>
      </c>
      <c r="K188" s="35">
        <f>'2013'!R187</f>
        <v>4.7334962462370003</v>
      </c>
      <c r="L188" s="35">
        <f>'2014'!R187</f>
        <v>6.3110369214900004</v>
      </c>
      <c r="M188" s="35">
        <f>'2015'!R187</f>
        <v>7.1165623330529977</v>
      </c>
      <c r="N188" s="35">
        <f>'2016'!R187</f>
        <v>4.7492395818675002</v>
      </c>
      <c r="O188" s="35">
        <f>'2017'!R187</f>
        <v>6.0250194846539999</v>
      </c>
      <c r="P188" s="107">
        <f t="shared" si="114"/>
        <v>6.1276699129321495</v>
      </c>
      <c r="Q188" s="94"/>
      <c r="R188" s="109" t="s">
        <v>64</v>
      </c>
      <c r="S188" s="110">
        <f t="shared" ref="S188:AB188" si="133">STDEV(F155:F185)</f>
        <v>0.57872323815280124</v>
      </c>
      <c r="T188" s="110">
        <f t="shared" si="133"/>
        <v>0.56879031186997175</v>
      </c>
      <c r="U188" s="110">
        <f t="shared" si="133"/>
        <v>0.59821100548809902</v>
      </c>
      <c r="V188" s="110">
        <f t="shared" si="133"/>
        <v>0.40164473627355318</v>
      </c>
      <c r="W188" s="110">
        <f t="shared" si="133"/>
        <v>0.63642887763330747</v>
      </c>
      <c r="X188" s="110">
        <f t="shared" si="133"/>
        <v>0.52936674046839027</v>
      </c>
      <c r="Y188" s="110">
        <f t="shared" si="133"/>
        <v>0.42195331865468727</v>
      </c>
      <c r="Z188" s="110">
        <f t="shared" si="133"/>
        <v>0.48714562298807723</v>
      </c>
      <c r="AA188" s="110">
        <f t="shared" si="133"/>
        <v>0.61017000254133547</v>
      </c>
      <c r="AB188" s="110">
        <f t="shared" si="133"/>
        <v>0.40016921807024047</v>
      </c>
      <c r="AC188" s="94"/>
      <c r="AD188" s="36"/>
      <c r="AE188" s="36"/>
      <c r="AF188" s="36"/>
      <c r="AG188" s="96">
        <f>'2008'!S187</f>
        <v>15.639229689396375</v>
      </c>
      <c r="AH188" s="96">
        <f>'2009'!S187</f>
        <v>14.382998031569542</v>
      </c>
      <c r="AI188" s="96">
        <f>'2010'!S187</f>
        <v>9.348574155544112</v>
      </c>
      <c r="AJ188" s="96">
        <f>'2011'!S187</f>
        <v>10.33874505032416</v>
      </c>
      <c r="AK188" s="96">
        <f>'2012'!S187</f>
        <v>10.866694728516913</v>
      </c>
      <c r="AL188" s="96">
        <f>'2013'!S187</f>
        <v>11.078659142034773</v>
      </c>
      <c r="AM188" s="96">
        <f>'2014'!S187</f>
        <v>11.31205710876355</v>
      </c>
      <c r="AN188" s="96">
        <f>'2015'!S187</f>
        <v>17.238926622658454</v>
      </c>
      <c r="AO188" s="96">
        <f>'2016'!S187</f>
        <v>10.686233644469352</v>
      </c>
      <c r="AP188" s="96">
        <f>'2017'!S187</f>
        <v>14.108177494913715</v>
      </c>
      <c r="AQ188" s="106">
        <f t="shared" si="115"/>
        <v>12.500029566819096</v>
      </c>
      <c r="AR188" s="36"/>
      <c r="AS188" s="109" t="s">
        <v>64</v>
      </c>
      <c r="AT188" s="110">
        <f t="shared" ref="AT188:BC188" si="134">STDEV(AG155:AG185)</f>
        <v>2.4751751856341757</v>
      </c>
      <c r="AU188" s="110">
        <f t="shared" si="134"/>
        <v>2.2226617987763708</v>
      </c>
      <c r="AV188" s="110">
        <f t="shared" si="134"/>
        <v>1.8094353032983019</v>
      </c>
      <c r="AW188" s="110">
        <f t="shared" si="134"/>
        <v>1.7011811596141482</v>
      </c>
      <c r="AX188" s="110">
        <f t="shared" si="134"/>
        <v>2.2023552263500834</v>
      </c>
      <c r="AY188" s="110">
        <f t="shared" si="134"/>
        <v>2.0132310538375897</v>
      </c>
      <c r="AZ188" s="110">
        <f t="shared" si="134"/>
        <v>1.9049935549118424</v>
      </c>
      <c r="BA188" s="110">
        <f t="shared" si="134"/>
        <v>1.6083667062709825</v>
      </c>
      <c r="BB188" s="110">
        <f t="shared" si="134"/>
        <v>1.8110473370691347</v>
      </c>
      <c r="BC188" s="110">
        <f t="shared" si="134"/>
        <v>1.5267363104843297</v>
      </c>
    </row>
    <row r="189" spans="2:55" x14ac:dyDescent="0.35">
      <c r="B189" s="4">
        <f>'2008'!G188</f>
        <v>2008</v>
      </c>
      <c r="C189" s="4">
        <v>7</v>
      </c>
      <c r="D189" s="2">
        <f t="shared" si="130"/>
        <v>4</v>
      </c>
      <c r="E189" s="2">
        <f t="shared" si="127"/>
        <v>185</v>
      </c>
      <c r="F189" s="35">
        <f>'2008'!R188</f>
        <v>7.5216751202880001</v>
      </c>
      <c r="G189" s="35">
        <f>'2009'!R188</f>
        <v>7.6224118406489998</v>
      </c>
      <c r="H189" s="35">
        <f>'2010'!R188</f>
        <v>6.3466785956969991</v>
      </c>
      <c r="I189" s="35">
        <f>'2011'!R188</f>
        <v>5.2918824754799996</v>
      </c>
      <c r="J189" s="35">
        <f>'2012'!R188</f>
        <v>7.1355176922375003</v>
      </c>
      <c r="K189" s="35">
        <f>'2013'!R188</f>
        <v>6.2981777767342493</v>
      </c>
      <c r="L189" s="35">
        <f>'2014'!R188</f>
        <v>5.7389136434999992</v>
      </c>
      <c r="M189" s="35">
        <f>'2015'!R188</f>
        <v>7.7399380144035002</v>
      </c>
      <c r="N189" s="35">
        <f>'2016'!R188</f>
        <v>6.2566056461947497</v>
      </c>
      <c r="O189" s="35">
        <f>'2017'!R188</f>
        <v>5.9503473040500001</v>
      </c>
      <c r="P189" s="107">
        <f t="shared" si="114"/>
        <v>6.5902148109233991</v>
      </c>
      <c r="Q189" s="94"/>
      <c r="R189" s="109" t="s">
        <v>57</v>
      </c>
      <c r="S189" s="110">
        <f t="shared" ref="S189:AB189" si="135">(STDEV(F155:F185))/SQRT(30)</f>
        <v>0.10565992402957454</v>
      </c>
      <c r="T189" s="110">
        <f t="shared" si="135"/>
        <v>0.10384642810052733</v>
      </c>
      <c r="U189" s="110">
        <f t="shared" si="135"/>
        <v>0.10921788728455951</v>
      </c>
      <c r="V189" s="110">
        <f t="shared" si="135"/>
        <v>7.3329960720079509E-2</v>
      </c>
      <c r="W189" s="110">
        <f t="shared" si="135"/>
        <v>0.11619548417581919</v>
      </c>
      <c r="X189" s="110">
        <f t="shared" si="135"/>
        <v>9.6648701649173413E-2</v>
      </c>
      <c r="Y189" s="110">
        <f t="shared" si="135"/>
        <v>7.7037783613779207E-2</v>
      </c>
      <c r="Z189" s="110">
        <f t="shared" si="135"/>
        <v>8.8940215500159028E-2</v>
      </c>
      <c r="AA189" s="110">
        <f t="shared" si="135"/>
        <v>0.11140129143495799</v>
      </c>
      <c r="AB189" s="110">
        <f t="shared" si="135"/>
        <v>7.3060569185424876E-2</v>
      </c>
      <c r="AC189" s="94"/>
      <c r="AD189" s="36"/>
      <c r="AE189" s="36"/>
      <c r="AF189" s="36"/>
      <c r="AG189" s="96">
        <f>'2008'!S188</f>
        <v>16.948856730308357</v>
      </c>
      <c r="AH189" s="96">
        <f>'2009'!S188</f>
        <v>15.931234026589513</v>
      </c>
      <c r="AI189" s="96">
        <f>'2010'!S188</f>
        <v>13.494471244166329</v>
      </c>
      <c r="AJ189" s="96">
        <f>'2011'!S188</f>
        <v>11.733322722764543</v>
      </c>
      <c r="AK189" s="96">
        <f>'2012'!S188</f>
        <v>16.441343108477994</v>
      </c>
      <c r="AL189" s="96">
        <f>'2013'!S188</f>
        <v>14.574888294972943</v>
      </c>
      <c r="AM189" s="96">
        <f>'2014'!S188</f>
        <v>12.566379279879781</v>
      </c>
      <c r="AN189" s="96">
        <f>'2015'!S188</f>
        <v>18.667675570555431</v>
      </c>
      <c r="AO189" s="96">
        <f>'2016'!S188</f>
        <v>13.476715762572523</v>
      </c>
      <c r="AP189" s="96">
        <f>'2017'!S188</f>
        <v>13.492581638865689</v>
      </c>
      <c r="AQ189" s="106">
        <f t="shared" si="115"/>
        <v>14.732746837915309</v>
      </c>
      <c r="AR189" s="36"/>
      <c r="AS189" s="109" t="s">
        <v>57</v>
      </c>
      <c r="AT189" s="110">
        <f t="shared" ref="AT189:BC189" si="136">(STDEV(AG155:AG185))/SQRT(30)</f>
        <v>0.45190309431629166</v>
      </c>
      <c r="AU189" s="110">
        <f t="shared" si="136"/>
        <v>0.40580066829827555</v>
      </c>
      <c r="AV189" s="110">
        <f t="shared" si="136"/>
        <v>0.33035617732089395</v>
      </c>
      <c r="AW189" s="110">
        <f t="shared" si="136"/>
        <v>0.3105917651744885</v>
      </c>
      <c r="AX189" s="110">
        <f t="shared" si="136"/>
        <v>0.40209321237044554</v>
      </c>
      <c r="AY189" s="110">
        <f t="shared" si="136"/>
        <v>0.36756402055224846</v>
      </c>
      <c r="AZ189" s="110">
        <f t="shared" si="136"/>
        <v>0.34780264730905747</v>
      </c>
      <c r="BA189" s="110">
        <f t="shared" si="136"/>
        <v>0.2936462419216343</v>
      </c>
      <c r="BB189" s="110">
        <f t="shared" si="136"/>
        <v>0.33065049307414235</v>
      </c>
      <c r="BC189" s="110">
        <f t="shared" si="136"/>
        <v>0.27874263887149281</v>
      </c>
    </row>
    <row r="190" spans="2:55" x14ac:dyDescent="0.35">
      <c r="B190" s="4">
        <f>'2008'!G189</f>
        <v>2008</v>
      </c>
      <c r="C190" s="4">
        <v>7</v>
      </c>
      <c r="D190" s="2">
        <f t="shared" si="130"/>
        <v>5</v>
      </c>
      <c r="E190" s="2">
        <f t="shared" ref="E190:E203" si="137">E189+1</f>
        <v>186</v>
      </c>
      <c r="F190" s="35">
        <f>'2008'!R189</f>
        <v>7.2298229984639981</v>
      </c>
      <c r="G190" s="35">
        <f>'2009'!R189</f>
        <v>7.0454705273279972</v>
      </c>
      <c r="H190" s="35">
        <f>'2010'!R189</f>
        <v>6.9238593373792492</v>
      </c>
      <c r="I190" s="35">
        <f>'2011'!R189</f>
        <v>5.5423319083739999</v>
      </c>
      <c r="J190" s="35">
        <f>'2012'!R189</f>
        <v>6.6126429863999983</v>
      </c>
      <c r="K190" s="35">
        <f>'2013'!R189</f>
        <v>6.7379340060854993</v>
      </c>
      <c r="L190" s="35">
        <f>'2014'!R189</f>
        <v>6.4587310687619999</v>
      </c>
      <c r="M190" s="35">
        <f>'2015'!R189</f>
        <v>7.3740988454399981</v>
      </c>
      <c r="N190" s="35">
        <f>'2016'!R189</f>
        <v>6.8494892048617499</v>
      </c>
      <c r="O190" s="35">
        <f>'2017'!R189</f>
        <v>6.082128674082</v>
      </c>
      <c r="P190" s="107">
        <f t="shared" si="114"/>
        <v>6.685650955717648</v>
      </c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36"/>
      <c r="AE190" s="36"/>
      <c r="AF190" s="36"/>
      <c r="AG190" s="96">
        <f>'2008'!S189</f>
        <v>13.044367745050797</v>
      </c>
      <c r="AH190" s="96">
        <f>'2009'!S189</f>
        <v>13.4788661238529</v>
      </c>
      <c r="AI190" s="96">
        <f>'2010'!S189</f>
        <v>12.607212760407224</v>
      </c>
      <c r="AJ190" s="96">
        <f>'2011'!S189</f>
        <v>10.43507747875586</v>
      </c>
      <c r="AK190" s="96">
        <f>'2012'!S189</f>
        <v>15.915175267923846</v>
      </c>
      <c r="AL190" s="96">
        <f>'2013'!S189</f>
        <v>16.271212383074275</v>
      </c>
      <c r="AM190" s="96">
        <f>'2014'!S189</f>
        <v>10.023526327190943</v>
      </c>
      <c r="AN190" s="96">
        <f>'2015'!S189</f>
        <v>16.760417296045812</v>
      </c>
      <c r="AO190" s="96">
        <f>'2016'!S189</f>
        <v>15.220398485965172</v>
      </c>
      <c r="AP190" s="96">
        <f>'2017'!S189</f>
        <v>15.757700325371212</v>
      </c>
      <c r="AQ190" s="106">
        <f t="shared" si="115"/>
        <v>13.951395419363802</v>
      </c>
      <c r="AR190" s="36"/>
      <c r="AS190" s="38"/>
    </row>
    <row r="191" spans="2:55" x14ac:dyDescent="0.35">
      <c r="B191" s="4">
        <f>'2008'!G190</f>
        <v>2008</v>
      </c>
      <c r="C191" s="4">
        <v>7</v>
      </c>
      <c r="D191" s="2">
        <f t="shared" si="130"/>
        <v>6</v>
      </c>
      <c r="E191" s="2">
        <f t="shared" si="137"/>
        <v>187</v>
      </c>
      <c r="F191" s="35">
        <f>'2008'!R190</f>
        <v>6.8637407176259995</v>
      </c>
      <c r="G191" s="35">
        <f>'2009'!R190</f>
        <v>7.2878162310719983</v>
      </c>
      <c r="H191" s="35">
        <f>'2010'!R190</f>
        <v>6.9109081047922514</v>
      </c>
      <c r="I191" s="35">
        <f>'2011'!R190</f>
        <v>5.383999774836</v>
      </c>
      <c r="J191" s="35">
        <f>'2012'!R190</f>
        <v>6.6909692121479996</v>
      </c>
      <c r="K191" s="35">
        <f>'2013'!R190</f>
        <v>6.5103812915534993</v>
      </c>
      <c r="L191" s="35">
        <f>'2014'!R190</f>
        <v>5.5537655335019993</v>
      </c>
      <c r="M191" s="35">
        <f>'2015'!R190</f>
        <v>7.1150447255939975</v>
      </c>
      <c r="N191" s="35">
        <f>'2016'!R190</f>
        <v>6.8380850478397495</v>
      </c>
      <c r="O191" s="35">
        <f>'2017'!R190</f>
        <v>5.8690447995959989</v>
      </c>
      <c r="P191" s="107">
        <f t="shared" si="114"/>
        <v>6.5023755438559494</v>
      </c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36"/>
      <c r="AE191" s="36"/>
      <c r="AF191" s="36"/>
      <c r="AG191" s="96">
        <f>'2008'!S190</f>
        <v>14.805972862157274</v>
      </c>
      <c r="AH191" s="96">
        <f>'2009'!S190</f>
        <v>12.924269327112246</v>
      </c>
      <c r="AI191" s="96">
        <f>'2010'!S190</f>
        <v>13.332632702517802</v>
      </c>
      <c r="AJ191" s="96">
        <f>'2011'!S190</f>
        <v>11.783483184820799</v>
      </c>
      <c r="AK191" s="96">
        <f>'2012'!S190</f>
        <v>15.742039660424137</v>
      </c>
      <c r="AL191" s="96">
        <f>'2013'!S190</f>
        <v>16.533862696370299</v>
      </c>
      <c r="AM191" s="96">
        <f>'2014'!S190</f>
        <v>11.995627742161286</v>
      </c>
      <c r="AN191" s="96">
        <f>'2015'!S190</f>
        <v>16.354893013292731</v>
      </c>
      <c r="AO191" s="96">
        <f>'2016'!S190</f>
        <v>14.513754730498039</v>
      </c>
      <c r="AP191" s="96">
        <f>'2017'!S190</f>
        <v>14.630594106449202</v>
      </c>
      <c r="AQ191" s="106">
        <f t="shared" si="115"/>
        <v>14.261713002580382</v>
      </c>
      <c r="AR191" s="36"/>
      <c r="AS191" s="38"/>
    </row>
    <row r="192" spans="2:55" x14ac:dyDescent="0.35">
      <c r="B192" s="4">
        <f>'2008'!G191</f>
        <v>2008</v>
      </c>
      <c r="C192" s="4">
        <v>7</v>
      </c>
      <c r="D192" s="2">
        <f t="shared" si="130"/>
        <v>7</v>
      </c>
      <c r="E192" s="2">
        <f t="shared" si="137"/>
        <v>188</v>
      </c>
      <c r="F192" s="35">
        <f>'2008'!R191</f>
        <v>7.4275760908034982</v>
      </c>
      <c r="G192" s="35">
        <f>'2009'!R191</f>
        <v>7.7985427102109979</v>
      </c>
      <c r="H192" s="35">
        <f>'2010'!R191</f>
        <v>5.9366814698924992</v>
      </c>
      <c r="I192" s="35">
        <f>'2011'!R191</f>
        <v>5.1028077403574992</v>
      </c>
      <c r="J192" s="35">
        <f>'2012'!R191</f>
        <v>7.5265005226454997</v>
      </c>
      <c r="K192" s="35">
        <f>'2013'!R191</f>
        <v>5.7132579737137501</v>
      </c>
      <c r="L192" s="35">
        <f>'2014'!R191</f>
        <v>5.0024246372684971</v>
      </c>
      <c r="M192" s="35">
        <f>'2015'!R191</f>
        <v>7.5924501438734993</v>
      </c>
      <c r="N192" s="35">
        <f>'2016'!R191</f>
        <v>6.2941590637784994</v>
      </c>
      <c r="O192" s="35">
        <f>'2017'!R191</f>
        <v>5.3147276246564994</v>
      </c>
      <c r="P192" s="107">
        <f t="shared" si="114"/>
        <v>6.3709127977200746</v>
      </c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36"/>
      <c r="AE192" s="36"/>
      <c r="AF192" s="36"/>
      <c r="AG192" s="96">
        <f>'2008'!S191</f>
        <v>14.535590650127951</v>
      </c>
      <c r="AH192" s="96">
        <f>'2009'!S191</f>
        <v>11.466592800398912</v>
      </c>
      <c r="AI192" s="96">
        <f>'2010'!S191</f>
        <v>9.8268796419069062</v>
      </c>
      <c r="AJ192" s="96">
        <f>'2011'!S191</f>
        <v>8.97873243267615</v>
      </c>
      <c r="AK192" s="96">
        <f>'2012'!S191</f>
        <v>16.922899569804564</v>
      </c>
      <c r="AL192" s="96">
        <f>'2013'!S191</f>
        <v>14.761158781201567</v>
      </c>
      <c r="AM192" s="96">
        <f>'2014'!S191</f>
        <v>12.421264432128995</v>
      </c>
      <c r="AN192" s="96">
        <f>'2015'!S191</f>
        <v>17.336386368915111</v>
      </c>
      <c r="AO192" s="96">
        <f>'2016'!S191</f>
        <v>12.151961997568106</v>
      </c>
      <c r="AP192" s="96">
        <f>'2017'!S191</f>
        <v>11.183118269395248</v>
      </c>
      <c r="AQ192" s="106">
        <f t="shared" si="115"/>
        <v>12.958458494412351</v>
      </c>
      <c r="AR192" s="36"/>
      <c r="AS192" s="38"/>
    </row>
    <row r="193" spans="2:45" x14ac:dyDescent="0.35">
      <c r="B193" s="4">
        <f>'2008'!G192</f>
        <v>2008</v>
      </c>
      <c r="C193" s="4">
        <v>7</v>
      </c>
      <c r="D193" s="2">
        <f t="shared" si="130"/>
        <v>8</v>
      </c>
      <c r="E193" s="2">
        <f t="shared" si="137"/>
        <v>189</v>
      </c>
      <c r="F193" s="35">
        <f>'2008'!R192</f>
        <v>7.7435552244149992</v>
      </c>
      <c r="G193" s="35">
        <f>'2009'!R192</f>
        <v>8.2761359876662475</v>
      </c>
      <c r="H193" s="35">
        <f>'2010'!R192</f>
        <v>6.8321951101530001</v>
      </c>
      <c r="I193" s="35">
        <f>'2011'!R192</f>
        <v>5.4000672596324986</v>
      </c>
      <c r="J193" s="35">
        <f>'2012'!R192</f>
        <v>7.7012869098712482</v>
      </c>
      <c r="K193" s="35">
        <f>'2013'!R192</f>
        <v>6.6637701503100004</v>
      </c>
      <c r="L193" s="35">
        <f>'2014'!R192</f>
        <v>5.6353774530689993</v>
      </c>
      <c r="M193" s="35">
        <f>'2015'!R192</f>
        <v>7.8280918535024977</v>
      </c>
      <c r="N193" s="35">
        <f>'2016'!R192</f>
        <v>6.8688092318580001</v>
      </c>
      <c r="O193" s="35">
        <f>'2017'!R192</f>
        <v>5.4664368013709979</v>
      </c>
      <c r="P193" s="107">
        <f t="shared" si="114"/>
        <v>6.8415725981848494</v>
      </c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36"/>
      <c r="AE193" s="36"/>
      <c r="AF193" s="36"/>
      <c r="AG193" s="96">
        <f>'2008'!S192</f>
        <v>17.971388195840358</v>
      </c>
      <c r="AH193" s="96">
        <f>'2009'!S192</f>
        <v>17.739720651062296</v>
      </c>
      <c r="AI193" s="96">
        <f>'2010'!S192</f>
        <v>16.923579455671071</v>
      </c>
      <c r="AJ193" s="96">
        <f>'2011'!S192</f>
        <v>13.586722125076699</v>
      </c>
      <c r="AK193" s="96">
        <f>'2012'!S192</f>
        <v>18.991764474730481</v>
      </c>
      <c r="AL193" s="96">
        <f>'2013'!S192</f>
        <v>16.562451815079168</v>
      </c>
      <c r="AM193" s="96">
        <f>'2014'!S192</f>
        <v>13.067158423011968</v>
      </c>
      <c r="AN193" s="96">
        <f>'2015'!S192</f>
        <v>17.707391139245157</v>
      </c>
      <c r="AO193" s="96">
        <f>'2016'!S192</f>
        <v>14.520996418188536</v>
      </c>
      <c r="AP193" s="96">
        <f>'2017'!S192</f>
        <v>11.866738915776102</v>
      </c>
      <c r="AQ193" s="106">
        <f t="shared" si="115"/>
        <v>15.893791161368181</v>
      </c>
      <c r="AR193" s="36"/>
      <c r="AS193" s="38"/>
    </row>
    <row r="194" spans="2:45" x14ac:dyDescent="0.35">
      <c r="B194" s="4">
        <f>'2008'!G193</f>
        <v>2008</v>
      </c>
      <c r="C194" s="4">
        <v>7</v>
      </c>
      <c r="D194" s="2">
        <f t="shared" si="130"/>
        <v>9</v>
      </c>
      <c r="E194" s="2">
        <f t="shared" si="137"/>
        <v>190</v>
      </c>
      <c r="F194" s="35">
        <f>'2008'!R193</f>
        <v>7.1140280759370018</v>
      </c>
      <c r="G194" s="35">
        <f>'2009'!R193</f>
        <v>7.3647427217849986</v>
      </c>
      <c r="H194" s="35">
        <f>'2010'!R193</f>
        <v>7.0781801249879992</v>
      </c>
      <c r="I194" s="35">
        <f>'2011'!R193</f>
        <v>5.5315171134719998</v>
      </c>
      <c r="J194" s="35">
        <f>'2012'!R193</f>
        <v>7.176706737398999</v>
      </c>
      <c r="K194" s="35">
        <f>'2013'!R193</f>
        <v>6.8272886705039992</v>
      </c>
      <c r="L194" s="35">
        <f>'2014'!R193</f>
        <v>5.7228977278889985</v>
      </c>
      <c r="M194" s="35">
        <f>'2015'!R193</f>
        <v>7.1610370720334986</v>
      </c>
      <c r="N194" s="35">
        <f>'2016'!R193</f>
        <v>7.2910577227319999</v>
      </c>
      <c r="O194" s="35">
        <f>'2017'!R193</f>
        <v>5.5747320909209996</v>
      </c>
      <c r="P194" s="107">
        <f t="shared" si="114"/>
        <v>6.684218805766049</v>
      </c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36"/>
      <c r="AE194" s="36"/>
      <c r="AF194" s="36"/>
      <c r="AG194" s="96">
        <f>'2008'!S193</f>
        <v>15.853829710598417</v>
      </c>
      <c r="AH194" s="96">
        <f>'2009'!S193</f>
        <v>17.324844691143735</v>
      </c>
      <c r="AI194" s="96">
        <f>'2010'!S193</f>
        <v>17.066074041104155</v>
      </c>
      <c r="AJ194" s="96">
        <f>'2011'!S193</f>
        <v>14.958187831192301</v>
      </c>
      <c r="AK194" s="96">
        <f>'2012'!S193</f>
        <v>17.815704605938091</v>
      </c>
      <c r="AL194" s="96">
        <f>'2013'!S193</f>
        <v>17.462361199889454</v>
      </c>
      <c r="AM194" s="96">
        <f>'2014'!S193</f>
        <v>13.683662292215923</v>
      </c>
      <c r="AN194" s="96">
        <f>'2015'!S193</f>
        <v>15.296396162731618</v>
      </c>
      <c r="AO194" s="96">
        <f>'2016'!S193</f>
        <v>13.115795715591171</v>
      </c>
      <c r="AP194" s="96">
        <f>'2017'!S193</f>
        <v>13.201431033594552</v>
      </c>
      <c r="AQ194" s="106">
        <f t="shared" si="115"/>
        <v>15.577828728399941</v>
      </c>
      <c r="AR194" s="36"/>
      <c r="AS194" s="38"/>
    </row>
    <row r="195" spans="2:45" x14ac:dyDescent="0.35">
      <c r="B195" s="4">
        <f>'2008'!G194</f>
        <v>2008</v>
      </c>
      <c r="C195" s="4">
        <v>7</v>
      </c>
      <c r="D195" s="2">
        <f t="shared" si="130"/>
        <v>10</v>
      </c>
      <c r="E195" s="2">
        <f t="shared" si="137"/>
        <v>191</v>
      </c>
      <c r="F195" s="35">
        <f>'2008'!R194</f>
        <v>7.1475701475914999</v>
      </c>
      <c r="G195" s="35">
        <f>'2009'!R194</f>
        <v>7.2883319229269983</v>
      </c>
      <c r="H195" s="35">
        <f>'2010'!R194</f>
        <v>6.7174021032299986</v>
      </c>
      <c r="I195" s="35">
        <f>'2011'!R194</f>
        <v>5.7330752749987495</v>
      </c>
      <c r="J195" s="35">
        <f>'2012'!R194</f>
        <v>7.421273599632749</v>
      </c>
      <c r="K195" s="35">
        <f>'2013'!R194</f>
        <v>6.8798008353959998</v>
      </c>
      <c r="L195" s="35">
        <f>'2014'!R194</f>
        <v>5.6265591223484996</v>
      </c>
      <c r="M195" s="35">
        <f>'2015'!R194</f>
        <v>7.0928294571832478</v>
      </c>
      <c r="N195" s="35">
        <f>'2016'!R194</f>
        <v>6.732165624336</v>
      </c>
      <c r="O195" s="35">
        <f>'2017'!R194</f>
        <v>5.6704187146162495</v>
      </c>
      <c r="P195" s="107">
        <f t="shared" si="114"/>
        <v>6.6309426802259992</v>
      </c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36"/>
      <c r="AE195" s="36"/>
      <c r="AF195" s="36"/>
      <c r="AG195" s="96">
        <f>'2008'!S194</f>
        <v>14.854098812599974</v>
      </c>
      <c r="AH195" s="96">
        <f>'2009'!S194</f>
        <v>17.237779147957184</v>
      </c>
      <c r="AI195" s="96">
        <f>'2010'!S194</f>
        <v>16.900374882283543</v>
      </c>
      <c r="AJ195" s="96">
        <f>'2011'!S194</f>
        <v>13.220304238410399</v>
      </c>
      <c r="AK195" s="96">
        <f>'2012'!S194</f>
        <v>15.231496804792046</v>
      </c>
      <c r="AL195" s="96">
        <f>'2013'!S194</f>
        <v>15.396164997215443</v>
      </c>
      <c r="AM195" s="96">
        <f>'2014'!S194</f>
        <v>14.970945284510305</v>
      </c>
      <c r="AN195" s="96">
        <f>'2015'!S194</f>
        <v>16.695490891600475</v>
      </c>
      <c r="AO195" s="96">
        <f>'2016'!S194</f>
        <v>15.158036438484711</v>
      </c>
      <c r="AP195" s="96">
        <f>'2017'!S194</f>
        <v>14.020404761989601</v>
      </c>
      <c r="AQ195" s="106">
        <f t="shared" si="115"/>
        <v>15.368509625984368</v>
      </c>
      <c r="AR195" s="36"/>
      <c r="AS195" s="38"/>
    </row>
    <row r="196" spans="2:45" x14ac:dyDescent="0.35">
      <c r="B196" s="4">
        <f>'2008'!G195</f>
        <v>2008</v>
      </c>
      <c r="C196" s="4">
        <v>7</v>
      </c>
      <c r="D196" s="2">
        <f t="shared" si="130"/>
        <v>11</v>
      </c>
      <c r="E196" s="2">
        <f t="shared" si="137"/>
        <v>192</v>
      </c>
      <c r="F196" s="35">
        <f>'2008'!R195</f>
        <v>7.227229805136</v>
      </c>
      <c r="G196" s="35">
        <f>'2009'!R195</f>
        <v>7.2272298051359991</v>
      </c>
      <c r="H196" s="35">
        <f>'2010'!R195</f>
        <v>6.7272997033327497</v>
      </c>
      <c r="I196" s="35">
        <f>'2011'!R195</f>
        <v>5.6232329098837504</v>
      </c>
      <c r="J196" s="35">
        <f>'2012'!R195</f>
        <v>7.1494340052960004</v>
      </c>
      <c r="K196" s="35">
        <f>'2013'!R195</f>
        <v>7.2126209915864985</v>
      </c>
      <c r="L196" s="35">
        <f>'2014'!R195</f>
        <v>5.4673650467099986</v>
      </c>
      <c r="M196" s="35">
        <f>'2015'!R195</f>
        <v>7.1260952653439986</v>
      </c>
      <c r="N196" s="35">
        <f>'2016'!R195</f>
        <v>6.7720985914792493</v>
      </c>
      <c r="O196" s="35">
        <f>'2017'!R195</f>
        <v>5.5572888139256227</v>
      </c>
      <c r="P196" s="107">
        <f t="shared" si="114"/>
        <v>6.6089894937829872</v>
      </c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36"/>
      <c r="AE196" s="36"/>
      <c r="AF196" s="36"/>
      <c r="AG196" s="96">
        <f>'2008'!S195</f>
        <v>15.388267184931358</v>
      </c>
      <c r="AH196" s="96">
        <f>'2009'!S195</f>
        <v>16.368846236636831</v>
      </c>
      <c r="AI196" s="96">
        <f>'2010'!S195</f>
        <v>14.981875219160793</v>
      </c>
      <c r="AJ196" s="96">
        <f>'2011'!S195</f>
        <v>10.662866815706352</v>
      </c>
      <c r="AK196" s="96">
        <f>'2012'!S195</f>
        <v>16.539845044499856</v>
      </c>
      <c r="AL196" s="96">
        <f>'2013'!S195</f>
        <v>15.686162621467769</v>
      </c>
      <c r="AM196" s="96">
        <f>'2014'!S195</f>
        <v>14.092153140557761</v>
      </c>
      <c r="AN196" s="96">
        <f>'2015'!S195</f>
        <v>15.474980982641039</v>
      </c>
      <c r="AO196" s="96">
        <f>'2016'!S195</f>
        <v>14.188039332678825</v>
      </c>
      <c r="AP196" s="96">
        <f>'2017'!S195</f>
        <v>14.433877327508227</v>
      </c>
      <c r="AQ196" s="106">
        <f t="shared" si="115"/>
        <v>14.78169139057888</v>
      </c>
      <c r="AR196" s="36"/>
      <c r="AS196" s="38"/>
    </row>
    <row r="197" spans="2:45" x14ac:dyDescent="0.35">
      <c r="B197" s="4">
        <f>'2008'!G196</f>
        <v>2008</v>
      </c>
      <c r="C197" s="4">
        <v>7</v>
      </c>
      <c r="D197" s="2">
        <f t="shared" si="130"/>
        <v>12</v>
      </c>
      <c r="E197" s="2">
        <f t="shared" si="137"/>
        <v>193</v>
      </c>
      <c r="F197" s="35">
        <f>'2008'!R196</f>
        <v>7.0792704449099997</v>
      </c>
      <c r="G197" s="35">
        <f>'2009'!R196</f>
        <v>7.3255059386459989</v>
      </c>
      <c r="H197" s="35">
        <f>'2010'!R196</f>
        <v>6.5197926679072493</v>
      </c>
      <c r="I197" s="35">
        <f>'2011'!R196</f>
        <v>5.6837751336607498</v>
      </c>
      <c r="J197" s="35">
        <f>'2012'!R196</f>
        <v>7.0715755857307512</v>
      </c>
      <c r="K197" s="35">
        <f>'2013'!R196</f>
        <v>6.6172068593167488</v>
      </c>
      <c r="L197" s="35">
        <f>'2014'!R196</f>
        <v>5.4467042208907506</v>
      </c>
      <c r="M197" s="35">
        <f>'2015'!R196</f>
        <v>7.0946601632684994</v>
      </c>
      <c r="N197" s="35">
        <f>'2016'!R196</f>
        <v>6.4362947895562499</v>
      </c>
      <c r="O197" s="35">
        <f>'2017'!R196</f>
        <v>5.5889467685527503</v>
      </c>
      <c r="P197" s="107">
        <f t="shared" si="114"/>
        <v>6.4863732572439741</v>
      </c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36"/>
      <c r="AE197" s="36"/>
      <c r="AF197" s="36"/>
      <c r="AG197" s="96">
        <f>'2008'!S196</f>
        <v>17.170678815916265</v>
      </c>
      <c r="AH197" s="96">
        <f>'2009'!S196</f>
        <v>16.588000867791497</v>
      </c>
      <c r="AI197" s="96">
        <f>'2010'!S196</f>
        <v>15.020771927028155</v>
      </c>
      <c r="AJ197" s="96">
        <f>'2011'!S196</f>
        <v>9.9721516473877632</v>
      </c>
      <c r="AK197" s="96">
        <f>'2012'!S196</f>
        <v>17.410617741981042</v>
      </c>
      <c r="AL197" s="96">
        <f>'2013'!S196</f>
        <v>13.816064304073654</v>
      </c>
      <c r="AM197" s="96">
        <f>'2014'!S196</f>
        <v>13.90095534904915</v>
      </c>
      <c r="AN197" s="96">
        <f>'2015'!S196</f>
        <v>15.960815807023899</v>
      </c>
      <c r="AO197" s="96">
        <f>'2016'!S196</f>
        <v>13.098206184864349</v>
      </c>
      <c r="AP197" s="96">
        <f>'2017'!S196</f>
        <v>13.618766596950868</v>
      </c>
      <c r="AQ197" s="106">
        <f t="shared" si="115"/>
        <v>14.655702924206665</v>
      </c>
      <c r="AR197" s="36"/>
      <c r="AS197" s="38"/>
    </row>
    <row r="198" spans="2:45" x14ac:dyDescent="0.35">
      <c r="B198" s="4">
        <f>'2008'!G197</f>
        <v>2008</v>
      </c>
      <c r="C198" s="4">
        <v>7</v>
      </c>
      <c r="D198" s="2">
        <f t="shared" si="130"/>
        <v>13</v>
      </c>
      <c r="E198" s="2">
        <f t="shared" si="137"/>
        <v>194</v>
      </c>
      <c r="F198" s="35">
        <f>'2008'!R197</f>
        <v>7.3092690122400006</v>
      </c>
      <c r="G198" s="35">
        <f>'2009'!R197</f>
        <v>7.2632987668799984</v>
      </c>
      <c r="H198" s="35">
        <f>'2010'!R197</f>
        <v>6.3922583886524995</v>
      </c>
      <c r="I198" s="35">
        <f>'2011'!R197</f>
        <v>5.5780362023062491</v>
      </c>
      <c r="J198" s="35">
        <f>'2012'!R197</f>
        <v>7.2786221819999986</v>
      </c>
      <c r="K198" s="35">
        <f>'2013'!R197</f>
        <v>6.5538209633107511</v>
      </c>
      <c r="L198" s="35">
        <f>'2014'!R197</f>
        <v>5.7243453485962501</v>
      </c>
      <c r="M198" s="35">
        <f>'2015'!R197</f>
        <v>7.0257858325199978</v>
      </c>
      <c r="N198" s="35">
        <f>'2016'!R197</f>
        <v>6.3009404116717489</v>
      </c>
      <c r="O198" s="35">
        <f>'2017'!R197</f>
        <v>5.8462696371712486</v>
      </c>
      <c r="P198" s="107">
        <f t="shared" ref="P198:P261" si="138">AVERAGE(F198:O198)</f>
        <v>6.5272646745348748</v>
      </c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36"/>
      <c r="AE198" s="36"/>
      <c r="AF198" s="36"/>
      <c r="AG198" s="96">
        <f>'2008'!S197</f>
        <v>16.659350535203274</v>
      </c>
      <c r="AH198" s="96">
        <f>'2009'!S197</f>
        <v>14.185271221656162</v>
      </c>
      <c r="AI198" s="96">
        <f>'2010'!S197</f>
        <v>12.751632534438432</v>
      </c>
      <c r="AJ198" s="96">
        <f>'2011'!S197</f>
        <v>10.872169139168367</v>
      </c>
      <c r="AK198" s="96">
        <f>'2012'!S197</f>
        <v>17.279920045820727</v>
      </c>
      <c r="AL198" s="96">
        <f>'2013'!S197</f>
        <v>14.86972787519319</v>
      </c>
      <c r="AM198" s="96">
        <f>'2014'!S197</f>
        <v>13.858128509827424</v>
      </c>
      <c r="AN198" s="96">
        <f>'2015'!S197</f>
        <v>15.891308624674444</v>
      </c>
      <c r="AO198" s="96">
        <f>'2016'!S197</f>
        <v>14.352354673766438</v>
      </c>
      <c r="AP198" s="96">
        <f>'2017'!S197</f>
        <v>13.260305725900574</v>
      </c>
      <c r="AQ198" s="106">
        <f t="shared" ref="AQ198:AQ261" si="139">AVERAGE(AG198:AP198)</f>
        <v>14.398016888564902</v>
      </c>
      <c r="AR198" s="36"/>
      <c r="AS198" s="38"/>
    </row>
    <row r="199" spans="2:45" x14ac:dyDescent="0.35">
      <c r="B199" s="4">
        <f>'2008'!G198</f>
        <v>2008</v>
      </c>
      <c r="C199" s="4">
        <v>7</v>
      </c>
      <c r="D199" s="2">
        <f t="shared" si="130"/>
        <v>14</v>
      </c>
      <c r="E199" s="2">
        <f t="shared" si="137"/>
        <v>195</v>
      </c>
      <c r="F199" s="35">
        <f>'2008'!R198</f>
        <v>7.4619580034789994</v>
      </c>
      <c r="G199" s="35">
        <f>'2009'!R198</f>
        <v>6.8088490031744984</v>
      </c>
      <c r="H199" s="35">
        <f>'2010'!R198</f>
        <v>6.3232072492680009</v>
      </c>
      <c r="I199" s="35">
        <f>'2011'!R198</f>
        <v>5.1698550485339991</v>
      </c>
      <c r="J199" s="35">
        <f>'2012'!R198</f>
        <v>7.0415660032829983</v>
      </c>
      <c r="K199" s="35">
        <f>'2013'!R198</f>
        <v>6.4749090589559994</v>
      </c>
      <c r="L199" s="35">
        <f>'2014'!R198</f>
        <v>5.2787544342569994</v>
      </c>
      <c r="M199" s="35">
        <f>'2015'!R198</f>
        <v>7.0791010033004982</v>
      </c>
      <c r="N199" s="35">
        <f>'2016'!R198</f>
        <v>6.6817751630759998</v>
      </c>
      <c r="O199" s="35">
        <f>'2017'!R198</f>
        <v>5.5538686718729995</v>
      </c>
      <c r="P199" s="107">
        <f t="shared" si="138"/>
        <v>6.3873843639201002</v>
      </c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36"/>
      <c r="AE199" s="36"/>
      <c r="AF199" s="36"/>
      <c r="AG199" s="96">
        <f>'2008'!S198</f>
        <v>12.716565482239396</v>
      </c>
      <c r="AH199" s="96">
        <f>'2009'!S198</f>
        <v>12.051623179691443</v>
      </c>
      <c r="AI199" s="96">
        <f>'2010'!S198</f>
        <v>10.854932628171147</v>
      </c>
      <c r="AJ199" s="96">
        <f>'2011'!S198</f>
        <v>8.9406006723035159</v>
      </c>
      <c r="AK199" s="96">
        <f>'2012'!S198</f>
        <v>18.092966464764551</v>
      </c>
      <c r="AL199" s="96">
        <f>'2013'!S198</f>
        <v>14.659602868822533</v>
      </c>
      <c r="AM199" s="96">
        <f>'2014'!S198</f>
        <v>12.762863881333761</v>
      </c>
      <c r="AN199" s="96">
        <f>'2015'!S198</f>
        <v>15.414874060582113</v>
      </c>
      <c r="AO199" s="96">
        <f>'2016'!S198</f>
        <v>12.733844728183795</v>
      </c>
      <c r="AP199" s="96">
        <f>'2017'!S198</f>
        <v>11.34072394976968</v>
      </c>
      <c r="AQ199" s="106">
        <f t="shared" si="139"/>
        <v>12.956859791586192</v>
      </c>
      <c r="AR199" s="36"/>
      <c r="AS199" s="38"/>
    </row>
    <row r="200" spans="2:45" x14ac:dyDescent="0.35">
      <c r="B200" s="4">
        <f>'2008'!G199</f>
        <v>2008</v>
      </c>
      <c r="C200" s="4">
        <v>7</v>
      </c>
      <c r="D200" s="2">
        <f t="shared" si="130"/>
        <v>15</v>
      </c>
      <c r="E200" s="2">
        <f t="shared" si="137"/>
        <v>196</v>
      </c>
      <c r="F200" s="35">
        <f>'2008'!R199</f>
        <v>7.6840812194804977</v>
      </c>
      <c r="G200" s="35">
        <f>'2009'!R199</f>
        <v>6.8826739757309978</v>
      </c>
      <c r="H200" s="35">
        <f>'2010'!R199</f>
        <v>5.865803307935999</v>
      </c>
      <c r="I200" s="35">
        <f>'2011'!R199</f>
        <v>5.103990148110749</v>
      </c>
      <c r="J200" s="35">
        <f>'2012'!R199</f>
        <v>7.5662272130467487</v>
      </c>
      <c r="K200" s="35">
        <f>'2013'!R199</f>
        <v>5.8278778555139992</v>
      </c>
      <c r="L200" s="35">
        <f>'2014'!R199</f>
        <v>5.1768242556029991</v>
      </c>
      <c r="M200" s="35">
        <f>'2015'!R199</f>
        <v>7.6133688156202473</v>
      </c>
      <c r="N200" s="35">
        <f>'2016'!R199</f>
        <v>5.9100496690949988</v>
      </c>
      <c r="O200" s="35">
        <f>'2017'!R199</f>
        <v>5.3561082125069985</v>
      </c>
      <c r="P200" s="107">
        <f t="shared" si="138"/>
        <v>6.2987004672644229</v>
      </c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36"/>
      <c r="AE200" s="36"/>
      <c r="AF200" s="36"/>
      <c r="AG200" s="96">
        <f>'2008'!S199</f>
        <v>14.601466975361557</v>
      </c>
      <c r="AH200" s="96">
        <f>'2009'!S199</f>
        <v>10.944934672195121</v>
      </c>
      <c r="AI200" s="96">
        <f>'2010'!S199</f>
        <v>9.7744996830142892</v>
      </c>
      <c r="AJ200" s="96">
        <f>'2011'!S199</f>
        <v>8.5077749694856823</v>
      </c>
      <c r="AK200" s="96">
        <f>'2012'!S199</f>
        <v>19.007708941076153</v>
      </c>
      <c r="AL200" s="96">
        <f>'2013'!S199</f>
        <v>13.765777350480663</v>
      </c>
      <c r="AM200" s="96">
        <f>'2014'!S199</f>
        <v>13.242745931105475</v>
      </c>
      <c r="AN200" s="96">
        <f>'2015'!S199</f>
        <v>14.488061521736666</v>
      </c>
      <c r="AO200" s="96">
        <f>'2016'!S199</f>
        <v>13.060321096389485</v>
      </c>
      <c r="AP200" s="96">
        <f>'2017'!S199</f>
        <v>12.587045276389986</v>
      </c>
      <c r="AQ200" s="106">
        <f t="shared" si="139"/>
        <v>12.998033641723509</v>
      </c>
      <c r="AR200" s="36"/>
      <c r="AS200" s="38"/>
    </row>
    <row r="201" spans="2:45" x14ac:dyDescent="0.35">
      <c r="B201" s="4">
        <f>'2008'!G200</f>
        <v>2008</v>
      </c>
      <c r="C201" s="4">
        <v>7</v>
      </c>
      <c r="D201" s="2">
        <f t="shared" si="130"/>
        <v>16</v>
      </c>
      <c r="E201" s="2">
        <f t="shared" si="137"/>
        <v>197</v>
      </c>
      <c r="F201" s="35">
        <f>'2008'!R200</f>
        <v>7.4675569436189981</v>
      </c>
      <c r="G201" s="35">
        <f>'2009'!R200</f>
        <v>6.7238998206029992</v>
      </c>
      <c r="H201" s="35">
        <f>'2010'!R200</f>
        <v>6.2863094970427484</v>
      </c>
      <c r="I201" s="35">
        <f>'2011'!R200</f>
        <v>5.1716526029999992</v>
      </c>
      <c r="J201" s="35">
        <f>'2012'!R200</f>
        <v>7.5140355138074995</v>
      </c>
      <c r="K201" s="35">
        <f>'2013'!R200</f>
        <v>6.3066535407224995</v>
      </c>
      <c r="L201" s="35">
        <f>'2014'!R200</f>
        <v>5.3957575491300007</v>
      </c>
      <c r="M201" s="35">
        <f>'2015'!R200</f>
        <v>7.2351640926764986</v>
      </c>
      <c r="N201" s="35">
        <f>'2016'!R200</f>
        <v>6.0625250165654991</v>
      </c>
      <c r="O201" s="35">
        <f>'2017'!R200</f>
        <v>5.5738922498999992</v>
      </c>
      <c r="P201" s="107">
        <f t="shared" si="138"/>
        <v>6.3737446827066746</v>
      </c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36"/>
      <c r="AE201" s="36"/>
      <c r="AF201" s="36"/>
      <c r="AG201" s="96">
        <f>'2008'!S200</f>
        <v>16.286924772923282</v>
      </c>
      <c r="AH201" s="96">
        <f>'2009'!S200</f>
        <v>15.580632553030721</v>
      </c>
      <c r="AI201" s="96">
        <f>'2010'!S200</f>
        <v>14.068791174408871</v>
      </c>
      <c r="AJ201" s="96">
        <f>'2011'!S200</f>
        <v>12.13969131386219</v>
      </c>
      <c r="AK201" s="96">
        <f>'2012'!S200</f>
        <v>17.839267204098725</v>
      </c>
      <c r="AL201" s="96">
        <f>'2013'!S200</f>
        <v>15.098516559924557</v>
      </c>
      <c r="AM201" s="96">
        <f>'2014'!S200</f>
        <v>12.658292592721221</v>
      </c>
      <c r="AN201" s="96">
        <f>'2015'!S200</f>
        <v>15.244704479968696</v>
      </c>
      <c r="AO201" s="96">
        <f>'2016'!S200</f>
        <v>14.769371468557743</v>
      </c>
      <c r="AP201" s="96">
        <f>'2017'!S200</f>
        <v>13.234813910951795</v>
      </c>
      <c r="AQ201" s="106">
        <f t="shared" si="139"/>
        <v>14.692100603044784</v>
      </c>
      <c r="AR201" s="36"/>
      <c r="AS201" s="38"/>
    </row>
    <row r="202" spans="2:45" x14ac:dyDescent="0.35">
      <c r="B202" s="4">
        <f>'2008'!G201</f>
        <v>2008</v>
      </c>
      <c r="C202" s="4">
        <v>7</v>
      </c>
      <c r="D202" s="2">
        <f t="shared" si="130"/>
        <v>17</v>
      </c>
      <c r="E202" s="2">
        <f t="shared" si="137"/>
        <v>198</v>
      </c>
      <c r="F202" s="35">
        <f>'2008'!R201</f>
        <v>7.0414481308589991</v>
      </c>
      <c r="G202" s="35">
        <f>'2009'!R201</f>
        <v>6.6835321988962484</v>
      </c>
      <c r="H202" s="35">
        <f>'2010'!R201</f>
        <v>6.6696637715099998</v>
      </c>
      <c r="I202" s="35">
        <f>'2011'!R201</f>
        <v>5.2979602723424994</v>
      </c>
      <c r="J202" s="35">
        <f>'2012'!R201</f>
        <v>7.5746698254157474</v>
      </c>
      <c r="K202" s="35">
        <f>'2013'!R201</f>
        <v>6.5160170668260005</v>
      </c>
      <c r="L202" s="35">
        <f>'2014'!R201</f>
        <v>5.2755350436764985</v>
      </c>
      <c r="M202" s="35">
        <f>'2015'!R201</f>
        <v>6.7930983005174985</v>
      </c>
      <c r="N202" s="35">
        <f>'2016'!R201</f>
        <v>6.453161596728</v>
      </c>
      <c r="O202" s="35">
        <f>'2017'!R201</f>
        <v>5.4493305658379976</v>
      </c>
      <c r="P202" s="107">
        <f t="shared" si="138"/>
        <v>6.3754416772609499</v>
      </c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36"/>
      <c r="AE202" s="36"/>
      <c r="AF202" s="36"/>
      <c r="AG202" s="96">
        <f>'2008'!S201</f>
        <v>14.024007305346235</v>
      </c>
      <c r="AH202" s="96">
        <f>'2009'!S201</f>
        <v>14.666351680520012</v>
      </c>
      <c r="AI202" s="96">
        <f>'2010'!S201</f>
        <v>13.884815847325624</v>
      </c>
      <c r="AJ202" s="96">
        <f>'2011'!S201</f>
        <v>10.785006775304653</v>
      </c>
      <c r="AK202" s="96">
        <f>'2012'!S201</f>
        <v>12.972572171414186</v>
      </c>
      <c r="AL202" s="96">
        <f>'2013'!S201</f>
        <v>14.861405917154471</v>
      </c>
      <c r="AM202" s="96">
        <f>'2014'!S201</f>
        <v>12.31187062592319</v>
      </c>
      <c r="AN202" s="96">
        <f>'2015'!S201</f>
        <v>14.692646839379005</v>
      </c>
      <c r="AO202" s="96">
        <f>'2016'!S201</f>
        <v>14.102380007569767</v>
      </c>
      <c r="AP202" s="96">
        <f>'2017'!S201</f>
        <v>13.347344957144312</v>
      </c>
      <c r="AQ202" s="106">
        <f t="shared" si="139"/>
        <v>13.564840212708145</v>
      </c>
      <c r="AR202" s="36"/>
      <c r="AS202" s="38"/>
    </row>
    <row r="203" spans="2:45" x14ac:dyDescent="0.35">
      <c r="B203" s="4">
        <f>'2008'!G202</f>
        <v>2008</v>
      </c>
      <c r="C203" s="4">
        <v>7</v>
      </c>
      <c r="D203" s="2">
        <f t="shared" si="130"/>
        <v>18</v>
      </c>
      <c r="E203" s="2">
        <f t="shared" si="137"/>
        <v>199</v>
      </c>
      <c r="F203" s="35">
        <f>'2008'!R202</f>
        <v>7.0787842211609986</v>
      </c>
      <c r="G203" s="35">
        <f>'2009'!R202</f>
        <v>6.9014451592529991</v>
      </c>
      <c r="H203" s="35">
        <f>'2010'!R202</f>
        <v>6.5259772866539985</v>
      </c>
      <c r="I203" s="35">
        <f>'2011'!R202</f>
        <v>5.3773620839594987</v>
      </c>
      <c r="J203" s="35">
        <f>'2012'!R202</f>
        <v>7.2413450279099978</v>
      </c>
      <c r="K203" s="35">
        <f>'2013'!R202</f>
        <v>6.4368620505967487</v>
      </c>
      <c r="L203" s="35">
        <f>'2014'!R202</f>
        <v>5.2855394656634989</v>
      </c>
      <c r="M203" s="35">
        <f>'2015'!R202</f>
        <v>7.330014558863998</v>
      </c>
      <c r="N203" s="35">
        <f>'2016'!R202</f>
        <v>6.4574271050714982</v>
      </c>
      <c r="O203" s="35">
        <f>'2017'!R202</f>
        <v>5.5897018887689986</v>
      </c>
      <c r="P203" s="107">
        <f t="shared" si="138"/>
        <v>6.4224458847902239</v>
      </c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36"/>
      <c r="AE203" s="36"/>
      <c r="AF203" s="36"/>
      <c r="AG203" s="96">
        <f>'2008'!S202</f>
        <v>15.529200230657917</v>
      </c>
      <c r="AH203" s="96">
        <f>'2009'!S202</f>
        <v>15.123384618336299</v>
      </c>
      <c r="AI203" s="96">
        <f>'2010'!S202</f>
        <v>13.729437225843958</v>
      </c>
      <c r="AJ203" s="96">
        <f>'2011'!S202</f>
        <v>11.175830791765675</v>
      </c>
      <c r="AK203" s="96">
        <f>'2012'!S202</f>
        <v>15.690186273510839</v>
      </c>
      <c r="AL203" s="96">
        <f>'2013'!S202</f>
        <v>13.607679192001338</v>
      </c>
      <c r="AM203" s="96">
        <f>'2014'!S202</f>
        <v>13.104489380536755</v>
      </c>
      <c r="AN203" s="96">
        <f>'2015'!S202</f>
        <v>12.542574477283981</v>
      </c>
      <c r="AO203" s="96">
        <f>'2016'!S202</f>
        <v>14.600126217798396</v>
      </c>
      <c r="AP203" s="96">
        <f>'2017'!S202</f>
        <v>13.907267932705949</v>
      </c>
      <c r="AQ203" s="106">
        <f t="shared" si="139"/>
        <v>13.901017634044109</v>
      </c>
      <c r="AR203" s="36"/>
      <c r="AS203" s="38"/>
    </row>
    <row r="204" spans="2:45" x14ac:dyDescent="0.35">
      <c r="B204" s="4">
        <f>'2008'!G203</f>
        <v>2008</v>
      </c>
      <c r="C204" s="4">
        <v>7</v>
      </c>
      <c r="D204" s="2">
        <f t="shared" si="130"/>
        <v>19</v>
      </c>
      <c r="E204" s="2">
        <f t="shared" ref="E204:E219" si="140">E203+1</f>
        <v>200</v>
      </c>
      <c r="F204" s="35">
        <f>'2008'!R203</f>
        <v>7.3716824607479996</v>
      </c>
      <c r="G204" s="35">
        <f>'2009'!R203</f>
        <v>7.2646248316499973</v>
      </c>
      <c r="H204" s="35">
        <f>'2010'!R203</f>
        <v>6.7949768922749989</v>
      </c>
      <c r="I204" s="35">
        <f>'2011'!R203</f>
        <v>5.5435308919368742</v>
      </c>
      <c r="J204" s="35">
        <f>'2012'!R203</f>
        <v>7.3563885137339993</v>
      </c>
      <c r="K204" s="35">
        <f>'2013'!R203</f>
        <v>6.6656855771999997</v>
      </c>
      <c r="L204" s="35">
        <f>'2014'!R203</f>
        <v>5.3861435795474994</v>
      </c>
      <c r="M204" s="35">
        <f>'2015'!R203</f>
        <v>7.0199216794259973</v>
      </c>
      <c r="N204" s="35">
        <f>'2016'!R203</f>
        <v>6.8811711023249993</v>
      </c>
      <c r="O204" s="35">
        <f>'2017'!R203</f>
        <v>5.6309682877087486</v>
      </c>
      <c r="P204" s="107">
        <f t="shared" si="138"/>
        <v>6.5915093816551122</v>
      </c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36"/>
      <c r="AE204" s="36"/>
      <c r="AF204" s="36"/>
      <c r="AG204" s="96">
        <f>'2008'!S203</f>
        <v>15.396785593189124</v>
      </c>
      <c r="AH204" s="96">
        <f>'2009'!S203</f>
        <v>16.812185601196628</v>
      </c>
      <c r="AI204" s="96">
        <f>'2010'!S203</f>
        <v>15.022344413361044</v>
      </c>
      <c r="AJ204" s="96">
        <f>'2011'!S203</f>
        <v>11.252992748248497</v>
      </c>
      <c r="AK204" s="96">
        <f>'2012'!S203</f>
        <v>16.825781814111437</v>
      </c>
      <c r="AL204" s="96">
        <f>'2013'!S203</f>
        <v>14.056266855573725</v>
      </c>
      <c r="AM204" s="96">
        <f>'2014'!S203</f>
        <v>13.489402479599832</v>
      </c>
      <c r="AN204" s="96">
        <f>'2015'!S203</f>
        <v>16.332821718970994</v>
      </c>
      <c r="AO204" s="96">
        <f>'2016'!S203</f>
        <v>15.377151541064475</v>
      </c>
      <c r="AP204" s="96">
        <f>'2017'!S203</f>
        <v>13.850368520719123</v>
      </c>
      <c r="AQ204" s="106">
        <f t="shared" si="139"/>
        <v>14.841610128603486</v>
      </c>
      <c r="AR204" s="36"/>
      <c r="AS204" s="38"/>
    </row>
    <row r="205" spans="2:45" x14ac:dyDescent="0.35">
      <c r="B205" s="4">
        <f>'2008'!G204</f>
        <v>2008</v>
      </c>
      <c r="C205" s="4">
        <v>7</v>
      </c>
      <c r="D205" s="2">
        <f t="shared" si="130"/>
        <v>20</v>
      </c>
      <c r="E205" s="2">
        <f t="shared" si="140"/>
        <v>201</v>
      </c>
      <c r="F205" s="35">
        <f>'2008'!R204</f>
        <v>7.2236494302569989</v>
      </c>
      <c r="G205" s="35">
        <f>'2009'!R204</f>
        <v>7.126537286934</v>
      </c>
      <c r="H205" s="35">
        <f>'2010'!R204</f>
        <v>6.6195311561774988</v>
      </c>
      <c r="I205" s="35">
        <f>'2011'!R204</f>
        <v>4.8003200879429988</v>
      </c>
      <c r="J205" s="35">
        <f>'2012'!R204</f>
        <v>8.037897401196</v>
      </c>
      <c r="K205" s="35">
        <f>'2013'!R204</f>
        <v>6.5699731689120009</v>
      </c>
      <c r="L205" s="35">
        <f>'2014'!R204</f>
        <v>4.8625272597089992</v>
      </c>
      <c r="M205" s="35">
        <f>'2015'!R204</f>
        <v>6.9547234949009971</v>
      </c>
      <c r="N205" s="35">
        <f>'2016'!R204</f>
        <v>7.1646690160979993</v>
      </c>
      <c r="O205" s="35">
        <f>'2017'!R204</f>
        <v>4.8780790526504987</v>
      </c>
      <c r="P205" s="107">
        <f t="shared" si="138"/>
        <v>6.4237907354777999</v>
      </c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36"/>
      <c r="AE205" s="36"/>
      <c r="AF205" s="36"/>
      <c r="AG205" s="96">
        <f>'2008'!S204</f>
        <v>17.042012828920708</v>
      </c>
      <c r="AH205" s="96">
        <f>'2009'!S204</f>
        <v>15.554861877841423</v>
      </c>
      <c r="AI205" s="96">
        <f>'2010'!S204</f>
        <v>14.18974134829887</v>
      </c>
      <c r="AJ205" s="96">
        <f>'2011'!S204</f>
        <v>10.39914542333349</v>
      </c>
      <c r="AK205" s="96">
        <f>'2012'!S204</f>
        <v>15.159316977432983</v>
      </c>
      <c r="AL205" s="96">
        <f>'2013'!S204</f>
        <v>14.013911928032675</v>
      </c>
      <c r="AM205" s="96">
        <f>'2014'!S204</f>
        <v>10.759866049543083</v>
      </c>
      <c r="AN205" s="96">
        <f>'2015'!S204</f>
        <v>15.059679140307429</v>
      </c>
      <c r="AO205" s="96">
        <f>'2016'!S204</f>
        <v>11.133940249603668</v>
      </c>
      <c r="AP205" s="96">
        <f>'2017'!S204</f>
        <v>11.710220865596673</v>
      </c>
      <c r="AQ205" s="106">
        <f t="shared" si="139"/>
        <v>13.502269668891099</v>
      </c>
      <c r="AR205" s="36"/>
      <c r="AS205" s="38"/>
    </row>
    <row r="206" spans="2:45" x14ac:dyDescent="0.35">
      <c r="B206" s="4">
        <f>'2008'!G205</f>
        <v>2008</v>
      </c>
      <c r="C206" s="4">
        <v>7</v>
      </c>
      <c r="D206" s="2">
        <f t="shared" si="130"/>
        <v>21</v>
      </c>
      <c r="E206" s="2">
        <f t="shared" si="140"/>
        <v>202</v>
      </c>
      <c r="F206" s="35">
        <f>'2008'!R205</f>
        <v>6.7611622406399974</v>
      </c>
      <c r="G206" s="35">
        <f>'2009'!R205</f>
        <v>6.8175052593119991</v>
      </c>
      <c r="H206" s="35">
        <f>'2010'!R205</f>
        <v>6.5545834505535012</v>
      </c>
      <c r="I206" s="35">
        <f>'2011'!R205</f>
        <v>5.1938936560034996</v>
      </c>
      <c r="J206" s="35">
        <f>'2012'!R205</f>
        <v>6.5428330432859996</v>
      </c>
      <c r="K206" s="35">
        <f>'2013'!R205</f>
        <v>6.4710855722024991</v>
      </c>
      <c r="L206" s="35">
        <f>'2014'!R205</f>
        <v>5.4060063108292491</v>
      </c>
      <c r="M206" s="35">
        <f>'2015'!R205</f>
        <v>6.2892894592619983</v>
      </c>
      <c r="N206" s="35">
        <f>'2016'!R205</f>
        <v>6.6102487027874997</v>
      </c>
      <c r="O206" s="35">
        <f>'2017'!R205</f>
        <v>5.5034634765599986</v>
      </c>
      <c r="P206" s="107">
        <f t="shared" si="138"/>
        <v>6.2150071171436245</v>
      </c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36"/>
      <c r="AE206" s="36"/>
      <c r="AF206" s="36"/>
      <c r="AG206" s="96">
        <f>'2008'!S205</f>
        <v>16.717411431922436</v>
      </c>
      <c r="AH206" s="96">
        <f>'2009'!S205</f>
        <v>13.875014577705473</v>
      </c>
      <c r="AI206" s="96">
        <f>'2010'!S205</f>
        <v>12.5528117898048</v>
      </c>
      <c r="AJ206" s="96">
        <f>'2011'!S205</f>
        <v>10.547538013361608</v>
      </c>
      <c r="AK206" s="96">
        <f>'2012'!S205</f>
        <v>18.043330231405463</v>
      </c>
      <c r="AL206" s="96">
        <f>'2013'!S205</f>
        <v>14.686566942531016</v>
      </c>
      <c r="AM206" s="96">
        <f>'2014'!S205</f>
        <v>8.2859201073541602</v>
      </c>
      <c r="AN206" s="96">
        <f>'2015'!S205</f>
        <v>15.625070488191078</v>
      </c>
      <c r="AO206" s="96">
        <f>'2016'!S205</f>
        <v>13.923188320492887</v>
      </c>
      <c r="AP206" s="96">
        <f>'2017'!S205</f>
        <v>13.541769048045493</v>
      </c>
      <c r="AQ206" s="106">
        <f t="shared" si="139"/>
        <v>13.779862095081437</v>
      </c>
      <c r="AR206" s="36"/>
      <c r="AS206" s="38"/>
    </row>
    <row r="207" spans="2:45" x14ac:dyDescent="0.35">
      <c r="B207" s="4">
        <f>'2008'!G206</f>
        <v>2008</v>
      </c>
      <c r="C207" s="4">
        <v>7</v>
      </c>
      <c r="D207" s="2">
        <f t="shared" si="130"/>
        <v>22</v>
      </c>
      <c r="E207" s="2">
        <f t="shared" si="140"/>
        <v>203</v>
      </c>
      <c r="F207" s="35">
        <f>'2008'!R206</f>
        <v>7.3589964411149982</v>
      </c>
      <c r="G207" s="35">
        <f>'2009'!R206</f>
        <v>7.4481963979769992</v>
      </c>
      <c r="H207" s="35">
        <f>'2010'!R206</f>
        <v>6.3566019803925018</v>
      </c>
      <c r="I207" s="35">
        <f>'2011'!R206</f>
        <v>5.3387367640199992</v>
      </c>
      <c r="J207" s="35">
        <f>'2012'!R206</f>
        <v>7.9462294904564983</v>
      </c>
      <c r="K207" s="35">
        <f>'2013'!R206</f>
        <v>6.3161570049074998</v>
      </c>
      <c r="L207" s="35">
        <f>'2014'!R206</f>
        <v>5.2862245991279995</v>
      </c>
      <c r="M207" s="35">
        <f>'2015'!R206</f>
        <v>6.727163413342498</v>
      </c>
      <c r="N207" s="35">
        <f>'2016'!R206</f>
        <v>6.1071912982349987</v>
      </c>
      <c r="O207" s="35">
        <f>'2017'!R206</f>
        <v>5.6946525482879986</v>
      </c>
      <c r="P207" s="107">
        <f t="shared" si="138"/>
        <v>6.4580149937861986</v>
      </c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36"/>
      <c r="AE207" s="36"/>
      <c r="AF207" s="36"/>
      <c r="AG207" s="96">
        <f>'2008'!S206</f>
        <v>15.378363704591568</v>
      </c>
      <c r="AH207" s="96">
        <f>'2009'!S206</f>
        <v>13.567261553765068</v>
      </c>
      <c r="AI207" s="96">
        <f>'2010'!S206</f>
        <v>12.005378712274213</v>
      </c>
      <c r="AJ207" s="96">
        <f>'2011'!S206</f>
        <v>10.687854857330992</v>
      </c>
      <c r="AK207" s="96">
        <f>'2012'!S206</f>
        <v>14.140907880957208</v>
      </c>
      <c r="AL207" s="96">
        <f>'2013'!S206</f>
        <v>13.808321753360183</v>
      </c>
      <c r="AM207" s="96">
        <f>'2014'!S206</f>
        <v>9.5201750929271292</v>
      </c>
      <c r="AN207" s="96">
        <f>'2015'!S206</f>
        <v>16.533132849606808</v>
      </c>
      <c r="AO207" s="96">
        <f>'2016'!S206</f>
        <v>14.207031042121187</v>
      </c>
      <c r="AP207" s="96">
        <f>'2017'!S206</f>
        <v>14.144489801587259</v>
      </c>
      <c r="AQ207" s="106">
        <f t="shared" si="139"/>
        <v>13.399291724852162</v>
      </c>
      <c r="AR207" s="36"/>
      <c r="AS207" s="38"/>
    </row>
    <row r="208" spans="2:45" x14ac:dyDescent="0.35">
      <c r="B208" s="4">
        <f>'2008'!G207</f>
        <v>2008</v>
      </c>
      <c r="C208" s="4">
        <v>7</v>
      </c>
      <c r="D208" s="2">
        <f t="shared" si="130"/>
        <v>23</v>
      </c>
      <c r="E208" s="2">
        <f t="shared" si="140"/>
        <v>204</v>
      </c>
      <c r="F208" s="35">
        <f>'2008'!R207</f>
        <v>6.9596741367089985</v>
      </c>
      <c r="G208" s="35">
        <f>'2009'!R207</f>
        <v>7.0155751337909997</v>
      </c>
      <c r="H208" s="35">
        <f>'2010'!R207</f>
        <v>6.3542371648859977</v>
      </c>
      <c r="I208" s="35">
        <f>'2011'!R207</f>
        <v>5.1061450033619984</v>
      </c>
      <c r="J208" s="35">
        <f>'2012'!R207</f>
        <v>6.3168126702659997</v>
      </c>
      <c r="K208" s="35">
        <f>'2013'!R207</f>
        <v>6.3542371648859994</v>
      </c>
      <c r="L208" s="35">
        <f>'2014'!R207</f>
        <v>5.1116002864852481</v>
      </c>
      <c r="M208" s="35">
        <f>'2015'!R207</f>
        <v>6.4915032861472497</v>
      </c>
      <c r="N208" s="35">
        <f>'2016'!R207</f>
        <v>6.2456177261699981</v>
      </c>
      <c r="O208" s="35">
        <f>'2017'!R207</f>
        <v>5.2970799126757502</v>
      </c>
      <c r="P208" s="107">
        <f t="shared" si="138"/>
        <v>6.1252482485378241</v>
      </c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36"/>
      <c r="AE208" s="36"/>
      <c r="AF208" s="36"/>
      <c r="AG208" s="96">
        <f>'2008'!S207</f>
        <v>14.03968778559353</v>
      </c>
      <c r="AH208" s="96">
        <f>'2009'!S207</f>
        <v>14.059140593997911</v>
      </c>
      <c r="AI208" s="96">
        <f>'2010'!S207</f>
        <v>13.894359630417886</v>
      </c>
      <c r="AJ208" s="96">
        <f>'2011'!S207</f>
        <v>11.278477335946222</v>
      </c>
      <c r="AK208" s="96">
        <f>'2012'!S207</f>
        <v>9.3607336132635055</v>
      </c>
      <c r="AL208" s="96">
        <f>'2013'!S207</f>
        <v>14.292063070283467</v>
      </c>
      <c r="AM208" s="96">
        <f>'2014'!S207</f>
        <v>10.173100067614099</v>
      </c>
      <c r="AN208" s="96">
        <f>'2015'!S207</f>
        <v>15.270225109740229</v>
      </c>
      <c r="AO208" s="96">
        <f>'2016'!S207</f>
        <v>13.730510937004702</v>
      </c>
      <c r="AP208" s="96">
        <f>'2017'!S207</f>
        <v>11.685851690366023</v>
      </c>
      <c r="AQ208" s="106">
        <f t="shared" si="139"/>
        <v>12.778414983422756</v>
      </c>
      <c r="AR208" s="36"/>
      <c r="AS208" s="38"/>
    </row>
    <row r="209" spans="2:55" x14ac:dyDescent="0.35">
      <c r="B209" s="4">
        <f>'2008'!G208</f>
        <v>2008</v>
      </c>
      <c r="C209" s="4">
        <v>7</v>
      </c>
      <c r="D209" s="2">
        <f t="shared" si="130"/>
        <v>24</v>
      </c>
      <c r="E209" s="2">
        <f t="shared" si="140"/>
        <v>205</v>
      </c>
      <c r="F209" s="35">
        <f>'2008'!R208</f>
        <v>5.8828432402305006</v>
      </c>
      <c r="G209" s="35">
        <f>'2009'!R208</f>
        <v>6.0151771372499994</v>
      </c>
      <c r="H209" s="35">
        <f>'2010'!R208</f>
        <v>6.4997801404199986</v>
      </c>
      <c r="I209" s="35">
        <f>'2011'!R208</f>
        <v>5.2750856550599998</v>
      </c>
      <c r="J209" s="35">
        <f>'2012'!R208</f>
        <v>6.7430135708572481</v>
      </c>
      <c r="K209" s="35">
        <f>'2013'!R208</f>
        <v>6.3642268528199981</v>
      </c>
      <c r="L209" s="35">
        <f>'2014'!R208</f>
        <v>5.4474740751599997</v>
      </c>
      <c r="M209" s="35">
        <f>'2015'!R208</f>
        <v>5.7986307603090008</v>
      </c>
      <c r="N209" s="35">
        <f>'2016'!R208</f>
        <v>6.221895900839999</v>
      </c>
      <c r="O209" s="35">
        <f>'2017'!R208</f>
        <v>5.3555335844399998</v>
      </c>
      <c r="P209" s="107">
        <f t="shared" si="138"/>
        <v>5.9603660917386749</v>
      </c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36"/>
      <c r="AE209" s="36"/>
      <c r="AF209" s="36"/>
      <c r="AG209" s="96">
        <f>'2008'!S208</f>
        <v>13.211600541283104</v>
      </c>
      <c r="AH209" s="96">
        <f>'2009'!S208</f>
        <v>11.736120056130828</v>
      </c>
      <c r="AI209" s="96">
        <f>'2010'!S208</f>
        <v>13.426172795054928</v>
      </c>
      <c r="AJ209" s="96">
        <f>'2011'!S208</f>
        <v>11.710391279577182</v>
      </c>
      <c r="AK209" s="96">
        <f>'2012'!S208</f>
        <v>12.504660681817516</v>
      </c>
      <c r="AL209" s="96">
        <f>'2013'!S208</f>
        <v>13.673214778096142</v>
      </c>
      <c r="AM209" s="96">
        <f>'2014'!S208</f>
        <v>12.189816351584433</v>
      </c>
      <c r="AN209" s="96">
        <f>'2015'!S208</f>
        <v>12.518133172444319</v>
      </c>
      <c r="AO209" s="96">
        <f>'2016'!S208</f>
        <v>14.811622928581755</v>
      </c>
      <c r="AP209" s="96">
        <f>'2017'!S208</f>
        <v>12.608514151532093</v>
      </c>
      <c r="AQ209" s="106">
        <f t="shared" si="139"/>
        <v>12.839024673610229</v>
      </c>
      <c r="AR209" s="36"/>
      <c r="AS209" s="38"/>
    </row>
    <row r="210" spans="2:55" x14ac:dyDescent="0.35">
      <c r="B210" s="4">
        <f>'2008'!G209</f>
        <v>2008</v>
      </c>
      <c r="C210" s="4">
        <v>7</v>
      </c>
      <c r="D210" s="2">
        <f t="shared" si="130"/>
        <v>25</v>
      </c>
      <c r="E210" s="2">
        <f t="shared" si="140"/>
        <v>206</v>
      </c>
      <c r="F210" s="35">
        <f>'2008'!R209</f>
        <v>7.0361438717790001</v>
      </c>
      <c r="G210" s="35">
        <f>'2009'!R209</f>
        <v>6.5708277439859994</v>
      </c>
      <c r="H210" s="35">
        <f>'2010'!R209</f>
        <v>6.3502295024699977</v>
      </c>
      <c r="I210" s="35">
        <f>'2011'!R209</f>
        <v>5.1751003714019994</v>
      </c>
      <c r="J210" s="35">
        <f>'2012'!R209</f>
        <v>7.3745556010829985</v>
      </c>
      <c r="K210" s="35">
        <f>'2013'!R209</f>
        <v>6.2286293630610006</v>
      </c>
      <c r="L210" s="35">
        <f>'2014'!R209</f>
        <v>5.1860183046749997</v>
      </c>
      <c r="M210" s="35">
        <f>'2015'!R209</f>
        <v>6.5849282327070009</v>
      </c>
      <c r="N210" s="35">
        <f>'2016'!R209</f>
        <v>6.2624071795634997</v>
      </c>
      <c r="O210" s="35">
        <f>'2017'!R209</f>
        <v>5.0986748384910001</v>
      </c>
      <c r="P210" s="107">
        <f t="shared" si="138"/>
        <v>6.1867515009217504</v>
      </c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36"/>
      <c r="AE210" s="36"/>
      <c r="AF210" s="36"/>
      <c r="AG210" s="96">
        <f>'2008'!S209</f>
        <v>14.96540069268303</v>
      </c>
      <c r="AH210" s="96">
        <f>'2009'!S209</f>
        <v>12.597051948013307</v>
      </c>
      <c r="AI210" s="96">
        <f>'2010'!S209</f>
        <v>12.982817978389411</v>
      </c>
      <c r="AJ210" s="96">
        <f>'2011'!S209</f>
        <v>10.343462180207558</v>
      </c>
      <c r="AK210" s="96">
        <f>'2012'!S209</f>
        <v>16.291898968903887</v>
      </c>
      <c r="AL210" s="96">
        <f>'2013'!S209</f>
        <v>14.450715366312178</v>
      </c>
      <c r="AM210" s="96">
        <f>'2014'!S209</f>
        <v>11.764666575670535</v>
      </c>
      <c r="AN210" s="96">
        <f>'2015'!S209</f>
        <v>15.151843380740665</v>
      </c>
      <c r="AO210" s="96">
        <f>'2016'!S209</f>
        <v>14.605092644007238</v>
      </c>
      <c r="AP210" s="96">
        <f>'2017'!S209</f>
        <v>11.707585613926538</v>
      </c>
      <c r="AQ210" s="106">
        <f t="shared" si="139"/>
        <v>13.486053534885437</v>
      </c>
      <c r="AR210" s="36"/>
      <c r="AS210" s="38"/>
    </row>
    <row r="211" spans="2:55" x14ac:dyDescent="0.35">
      <c r="B211" s="4">
        <f>'2008'!G210</f>
        <v>2008</v>
      </c>
      <c r="C211" s="4">
        <v>7</v>
      </c>
      <c r="D211" s="2">
        <f t="shared" si="130"/>
        <v>26</v>
      </c>
      <c r="E211" s="2">
        <f t="shared" si="140"/>
        <v>207</v>
      </c>
      <c r="F211" s="35">
        <f>'2008'!R210</f>
        <v>7.3363796697599994</v>
      </c>
      <c r="G211" s="35">
        <f>'2009'!R210</f>
        <v>6.4623188106675</v>
      </c>
      <c r="H211" s="35">
        <f>'2010'!R210</f>
        <v>5.1808834872044995</v>
      </c>
      <c r="I211" s="35">
        <f>'2011'!R210</f>
        <v>5.085808326708749</v>
      </c>
      <c r="J211" s="35">
        <f>'2012'!R210</f>
        <v>6.8850203736712476</v>
      </c>
      <c r="K211" s="35">
        <f>'2013'!R210</f>
        <v>5.3426118199589991</v>
      </c>
      <c r="L211" s="35">
        <f>'2014'!R210</f>
        <v>5.2457740983731229</v>
      </c>
      <c r="M211" s="35">
        <f>'2015'!R210</f>
        <v>6.6271007759062481</v>
      </c>
      <c r="N211" s="35">
        <f>'2016'!R210</f>
        <v>5.1306919356599989</v>
      </c>
      <c r="O211" s="35">
        <f>'2017'!R210</f>
        <v>5.1575171209031243</v>
      </c>
      <c r="P211" s="107">
        <f t="shared" si="138"/>
        <v>5.8454106418813492</v>
      </c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36"/>
      <c r="AE211" s="36"/>
      <c r="AF211" s="36"/>
      <c r="AG211" s="96">
        <f>'2008'!S210</f>
        <v>15.395824381072259</v>
      </c>
      <c r="AH211" s="96">
        <f>'2009'!S210</f>
        <v>15.326453805334456</v>
      </c>
      <c r="AI211" s="96">
        <f>'2010'!S210</f>
        <v>11.748000932700831</v>
      </c>
      <c r="AJ211" s="96">
        <f>'2011'!S210</f>
        <v>11.047631748183434</v>
      </c>
      <c r="AK211" s="96">
        <f>'2012'!S210</f>
        <v>15.185387488580199</v>
      </c>
      <c r="AL211" s="96">
        <f>'2013'!S210</f>
        <v>11.264307428330323</v>
      </c>
      <c r="AM211" s="96">
        <f>'2014'!S210</f>
        <v>11.735595238700451</v>
      </c>
      <c r="AN211" s="96">
        <f>'2015'!S210</f>
        <v>15.43546820956381</v>
      </c>
      <c r="AO211" s="96">
        <f>'2016'!S210</f>
        <v>11.102285089809609</v>
      </c>
      <c r="AP211" s="96">
        <f>'2017'!S210</f>
        <v>12.305681288778493</v>
      </c>
      <c r="AQ211" s="106">
        <f t="shared" si="139"/>
        <v>13.054663561105389</v>
      </c>
      <c r="AR211" s="36"/>
      <c r="AS211" s="38"/>
    </row>
    <row r="212" spans="2:55" x14ac:dyDescent="0.35">
      <c r="B212" s="4">
        <f>'2008'!G211</f>
        <v>2008</v>
      </c>
      <c r="C212" s="4">
        <v>7</v>
      </c>
      <c r="D212" s="2">
        <f t="shared" si="130"/>
        <v>27</v>
      </c>
      <c r="E212" s="2">
        <f t="shared" si="140"/>
        <v>208</v>
      </c>
      <c r="F212" s="35">
        <f>'2008'!R211</f>
        <v>7.0459714851299982</v>
      </c>
      <c r="G212" s="35">
        <f>'2009'!R211</f>
        <v>6.8571103937759981</v>
      </c>
      <c r="H212" s="35">
        <f>'2010'!R211</f>
        <v>4.9893186971249994</v>
      </c>
      <c r="I212" s="35">
        <f>'2011'!R211</f>
        <v>5.0739879326894988</v>
      </c>
      <c r="J212" s="35">
        <f>'2012'!R211</f>
        <v>7.4164297797089995</v>
      </c>
      <c r="K212" s="35">
        <f>'2013'!R211</f>
        <v>4.8098088180749992</v>
      </c>
      <c r="L212" s="35">
        <f>'2014'!R211</f>
        <v>5.5295648514494982</v>
      </c>
      <c r="M212" s="35">
        <f>'2015'!R211</f>
        <v>6.704568743067</v>
      </c>
      <c r="N212" s="35">
        <f>'2016'!R211</f>
        <v>4.9259622692250007</v>
      </c>
      <c r="O212" s="35">
        <f>'2017'!R211</f>
        <v>5.3701129298834998</v>
      </c>
      <c r="P212" s="107">
        <f t="shared" si="138"/>
        <v>5.87228359001295</v>
      </c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36"/>
      <c r="AE212" s="36"/>
      <c r="AF212" s="36"/>
      <c r="AG212" s="96">
        <f>'2008'!S211</f>
        <v>15.334069935425722</v>
      </c>
      <c r="AH212" s="96">
        <f>'2009'!S211</f>
        <v>14.724224764837164</v>
      </c>
      <c r="AI212" s="96">
        <f>'2010'!S211</f>
        <v>10.208036790878987</v>
      </c>
      <c r="AJ212" s="96">
        <f>'2011'!S211</f>
        <v>11.483232684868272</v>
      </c>
      <c r="AK212" s="96">
        <f>'2012'!S211</f>
        <v>17.025246513262285</v>
      </c>
      <c r="AL212" s="96">
        <f>'2013'!S211</f>
        <v>11.791821541406836</v>
      </c>
      <c r="AM212" s="96">
        <f>'2014'!S211</f>
        <v>10.916008093049353</v>
      </c>
      <c r="AN212" s="96">
        <f>'2015'!S211</f>
        <v>15.071077164019094</v>
      </c>
      <c r="AO212" s="96">
        <f>'2016'!S211</f>
        <v>10.421240643110913</v>
      </c>
      <c r="AP212" s="96">
        <f>'2017'!S211</f>
        <v>13.615365347862003</v>
      </c>
      <c r="AQ212" s="106">
        <f t="shared" si="139"/>
        <v>13.059032347872062</v>
      </c>
      <c r="AR212" s="36"/>
      <c r="AS212" s="38"/>
    </row>
    <row r="213" spans="2:55" x14ac:dyDescent="0.35">
      <c r="B213" s="4">
        <f>'2008'!G212</f>
        <v>2008</v>
      </c>
      <c r="C213" s="4">
        <v>7</v>
      </c>
      <c r="D213" s="2">
        <f t="shared" si="130"/>
        <v>28</v>
      </c>
      <c r="E213" s="2">
        <f t="shared" si="140"/>
        <v>209</v>
      </c>
      <c r="F213" s="35">
        <f>'2008'!R212</f>
        <v>6.8213140120124995</v>
      </c>
      <c r="G213" s="35">
        <f>'2009'!R212</f>
        <v>6.6511356998624995</v>
      </c>
      <c r="H213" s="35">
        <f>'2010'!R212</f>
        <v>4.9654347972119997</v>
      </c>
      <c r="I213" s="35">
        <f>'2011'!R212</f>
        <v>5.2177886064562493</v>
      </c>
      <c r="J213" s="35">
        <f>'2012'!R212</f>
        <v>7.2325782663749987</v>
      </c>
      <c r="K213" s="35">
        <f>'2013'!R212</f>
        <v>4.7870054153819996</v>
      </c>
      <c r="L213" s="35">
        <f>'2014'!R212</f>
        <v>5.1005976324075002</v>
      </c>
      <c r="M213" s="35">
        <f>'2015'!R212</f>
        <v>6.5305927287562477</v>
      </c>
      <c r="N213" s="35">
        <f>'2016'!R212</f>
        <v>4.7003397156359998</v>
      </c>
      <c r="O213" s="35">
        <f>'2017'!R212</f>
        <v>5.3740432385212493</v>
      </c>
      <c r="P213" s="107">
        <f t="shared" si="138"/>
        <v>5.7380830112621242</v>
      </c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36"/>
      <c r="AE213" s="36"/>
      <c r="AF213" s="36"/>
      <c r="AG213" s="96">
        <f>'2008'!S212</f>
        <v>15.479825690870619</v>
      </c>
      <c r="AH213" s="96">
        <f>'2009'!S212</f>
        <v>14.738409011172628</v>
      </c>
      <c r="AI213" s="96">
        <f>'2010'!S212</f>
        <v>10.804377708922729</v>
      </c>
      <c r="AJ213" s="96">
        <f>'2011'!S212</f>
        <v>10.59770805099823</v>
      </c>
      <c r="AK213" s="96">
        <f>'2012'!S212</f>
        <v>17.815553953174422</v>
      </c>
      <c r="AL213" s="96">
        <f>'2013'!S212</f>
        <v>10.484828719187488</v>
      </c>
      <c r="AM213" s="96">
        <f>'2014'!S212</f>
        <v>12.407472091161663</v>
      </c>
      <c r="AN213" s="96">
        <f>'2015'!S212</f>
        <v>14.94119266271249</v>
      </c>
      <c r="AO213" s="96">
        <f>'2016'!S212</f>
        <v>10.247099747485127</v>
      </c>
      <c r="AP213" s="96">
        <f>'2017'!S212</f>
        <v>13.156192571038524</v>
      </c>
      <c r="AQ213" s="106">
        <f t="shared" si="139"/>
        <v>13.067266020672392</v>
      </c>
      <c r="AR213" s="36"/>
      <c r="AS213" s="38"/>
    </row>
    <row r="214" spans="2:55" x14ac:dyDescent="0.35">
      <c r="B214" s="4">
        <f>'2008'!G213</f>
        <v>2008</v>
      </c>
      <c r="C214" s="4">
        <v>7</v>
      </c>
      <c r="D214" s="2">
        <f t="shared" si="130"/>
        <v>29</v>
      </c>
      <c r="E214" s="2">
        <f t="shared" si="140"/>
        <v>210</v>
      </c>
      <c r="F214" s="35">
        <f>'2008'!R213</f>
        <v>6.6183892670700004</v>
      </c>
      <c r="G214" s="35">
        <f>'2009'!R213</f>
        <v>6.2625618871200004</v>
      </c>
      <c r="H214" s="35">
        <f>'2010'!R213</f>
        <v>4.6541435481300004</v>
      </c>
      <c r="I214" s="35">
        <f>'2011'!R213</f>
        <v>5.9392230940349986</v>
      </c>
      <c r="J214" s="35">
        <f>'2012'!R213</f>
        <v>6.7180209334559979</v>
      </c>
      <c r="K214" s="35">
        <f>'2013'!R213</f>
        <v>4.2465505286399994</v>
      </c>
      <c r="L214" s="35">
        <f>'2014'!R213</f>
        <v>5.2925455078650003</v>
      </c>
      <c r="M214" s="35">
        <f>'2015'!R213</f>
        <v>6.9030511710299978</v>
      </c>
      <c r="N214" s="35">
        <f>'2016'!R213</f>
        <v>4.4124314086649994</v>
      </c>
      <c r="O214" s="35">
        <f>'2017'!R213</f>
        <v>5.3946524951549994</v>
      </c>
      <c r="P214" s="107">
        <f t="shared" si="138"/>
        <v>5.6441569841166004</v>
      </c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36"/>
      <c r="AE214" s="36"/>
      <c r="AF214" s="36"/>
      <c r="AG214" s="96">
        <f>'2008'!S213</f>
        <v>16.7917846728424</v>
      </c>
      <c r="AH214" s="96">
        <f>'2009'!S213</f>
        <v>15.639775821108564</v>
      </c>
      <c r="AI214" s="96">
        <f>'2010'!S213</f>
        <v>10.535045307505298</v>
      </c>
      <c r="AJ214" s="96">
        <f>'2011'!S213</f>
        <v>7.8147647664301125</v>
      </c>
      <c r="AK214" s="96">
        <f>'2012'!S213</f>
        <v>14.038438920452007</v>
      </c>
      <c r="AL214" s="96">
        <f>'2013'!S213</f>
        <v>10.127891838599547</v>
      </c>
      <c r="AM214" s="96">
        <f>'2014'!S213</f>
        <v>12.535272601454938</v>
      </c>
      <c r="AN214" s="96">
        <f>'2015'!S213</f>
        <v>14.935675165569599</v>
      </c>
      <c r="AO214" s="96">
        <f>'2016'!S213</f>
        <v>9.7488775318600762</v>
      </c>
      <c r="AP214" s="96">
        <f>'2017'!S213</f>
        <v>12.12751806416934</v>
      </c>
      <c r="AQ214" s="106">
        <f t="shared" si="139"/>
        <v>12.429504468999188</v>
      </c>
      <c r="AR214" s="36"/>
      <c r="AS214" s="38"/>
    </row>
    <row r="215" spans="2:55" x14ac:dyDescent="0.35">
      <c r="B215" s="4">
        <f>'2008'!G214</f>
        <v>2008</v>
      </c>
      <c r="C215" s="4">
        <v>7</v>
      </c>
      <c r="D215" s="2">
        <f t="shared" si="130"/>
        <v>30</v>
      </c>
      <c r="E215" s="2">
        <f t="shared" si="140"/>
        <v>211</v>
      </c>
      <c r="F215" s="35">
        <f>'2008'!R214</f>
        <v>6.4090183739399986</v>
      </c>
      <c r="G215" s="35">
        <f>'2009'!R214</f>
        <v>6.0402986976149986</v>
      </c>
      <c r="H215" s="35">
        <f>'2010'!R214</f>
        <v>5.8989991293449977</v>
      </c>
      <c r="I215" s="35">
        <f>'2011'!R214</f>
        <v>5.5374549368309989</v>
      </c>
      <c r="J215" s="35">
        <f>'2012'!R214</f>
        <v>7.1866816912799978</v>
      </c>
      <c r="K215" s="35">
        <f>'2013'!R214</f>
        <v>5.6008776679694998</v>
      </c>
      <c r="L215" s="35">
        <f>'2014'!R214</f>
        <v>4.8900148634182496</v>
      </c>
      <c r="M215" s="35">
        <f>'2015'!R214</f>
        <v>6.3151624563299986</v>
      </c>
      <c r="N215" s="35">
        <f>'2016'!R214</f>
        <v>5.7911679624644998</v>
      </c>
      <c r="O215" s="35">
        <f>'2017'!R214</f>
        <v>4.9689709699320002</v>
      </c>
      <c r="P215" s="107">
        <f t="shared" si="138"/>
        <v>5.8638646749125245</v>
      </c>
      <c r="Q215" s="94"/>
      <c r="AC215" s="94"/>
      <c r="AD215" s="36"/>
      <c r="AE215" s="36"/>
      <c r="AF215" s="36"/>
      <c r="AG215" s="96">
        <f>'2008'!S214</f>
        <v>14.567414664360079</v>
      </c>
      <c r="AH215" s="96">
        <f>'2009'!S214</f>
        <v>14.447006985752756</v>
      </c>
      <c r="AI215" s="96">
        <f>'2010'!S214</f>
        <v>12.697367305666837</v>
      </c>
      <c r="AJ215" s="96">
        <f>'2011'!S214</f>
        <v>5.248949117207558</v>
      </c>
      <c r="AK215" s="96">
        <f>'2012'!S214</f>
        <v>11.251337540796333</v>
      </c>
      <c r="AL215" s="96">
        <f>'2013'!S214</f>
        <v>14.289145051845029</v>
      </c>
      <c r="AM215" s="96">
        <f>'2014'!S214</f>
        <v>12.005534164327207</v>
      </c>
      <c r="AN215" s="96">
        <f>'2015'!S214</f>
        <v>14.520449892208157</v>
      </c>
      <c r="AO215" s="96">
        <f>'2016'!S214</f>
        <v>13.983013514108583</v>
      </c>
      <c r="AP215" s="96">
        <f>'2017'!S214</f>
        <v>11.656403442918078</v>
      </c>
      <c r="AQ215" s="106">
        <f t="shared" si="139"/>
        <v>12.466662167919061</v>
      </c>
      <c r="AR215" s="36"/>
    </row>
    <row r="216" spans="2:55" x14ac:dyDescent="0.35">
      <c r="B216" s="4">
        <f>'2008'!G215</f>
        <v>2008</v>
      </c>
      <c r="C216" s="1">
        <v>7</v>
      </c>
      <c r="D216" s="1">
        <f t="shared" si="130"/>
        <v>31</v>
      </c>
      <c r="E216" s="1">
        <f t="shared" si="140"/>
        <v>212</v>
      </c>
      <c r="F216" s="48">
        <f>'2008'!R215</f>
        <v>6.9477984899909968</v>
      </c>
      <c r="G216" s="48">
        <f>'2009'!R215</f>
        <v>6.6425604810164991</v>
      </c>
      <c r="H216" s="48">
        <f>'2010'!R215</f>
        <v>6.2876613464054998</v>
      </c>
      <c r="I216" s="48">
        <f>'2011'!R215</f>
        <v>4.9991168423699994</v>
      </c>
      <c r="J216" s="48">
        <f>'2012'!R215</f>
        <v>7.1222202094049978</v>
      </c>
      <c r="K216" s="48">
        <f>'2013'!R215</f>
        <v>5.8065650478495003</v>
      </c>
      <c r="L216" s="48">
        <f>'2014'!R215</f>
        <v>5.0481812388599989</v>
      </c>
      <c r="M216" s="48">
        <f>'2015'!R215</f>
        <v>6.9259957750642469</v>
      </c>
      <c r="N216" s="48">
        <f>'2016'!R215</f>
        <v>6.1740691648020007</v>
      </c>
      <c r="O216" s="48">
        <f>'2017'!R215</f>
        <v>5.2389872252099989</v>
      </c>
      <c r="P216" s="107">
        <f t="shared" si="138"/>
        <v>6.1193155820973733</v>
      </c>
      <c r="Q216" s="94"/>
      <c r="AC216" s="94"/>
      <c r="AD216" s="36"/>
      <c r="AE216" s="36"/>
      <c r="AF216" s="36"/>
      <c r="AG216" s="97">
        <f>'2008'!S215</f>
        <v>18.481543827722938</v>
      </c>
      <c r="AH216" s="97">
        <f>'2009'!S215</f>
        <v>16.704598097506096</v>
      </c>
      <c r="AI216" s="97">
        <f>'2010'!S215</f>
        <v>14.412572391759674</v>
      </c>
      <c r="AJ216" s="97">
        <f>'2011'!S215</f>
        <v>10.873293643450918</v>
      </c>
      <c r="AK216" s="97">
        <f>'2012'!S215</f>
        <v>10.869615007838906</v>
      </c>
      <c r="AL216" s="97">
        <f>'2013'!S215</f>
        <v>15.249906553623134</v>
      </c>
      <c r="AM216" s="97">
        <f>'2014'!S215</f>
        <v>12.915175631357215</v>
      </c>
      <c r="AN216" s="97">
        <f>'2015'!S215</f>
        <v>14.346243709873018</v>
      </c>
      <c r="AO216" s="97">
        <f>'2016'!S215</f>
        <v>14.218040060097991</v>
      </c>
      <c r="AP216" s="97">
        <f>'2017'!S215</f>
        <v>12.927226361652982</v>
      </c>
      <c r="AQ216" s="111">
        <f t="shared" si="139"/>
        <v>14.099821528488286</v>
      </c>
      <c r="AR216" s="36"/>
    </row>
    <row r="217" spans="2:55" ht="15.5" x14ac:dyDescent="0.35">
      <c r="B217" s="4">
        <f>'2008'!G216</f>
        <v>2008</v>
      </c>
      <c r="C217" s="4">
        <v>8</v>
      </c>
      <c r="D217" s="2">
        <v>1</v>
      </c>
      <c r="E217" s="2">
        <f>E216+1</f>
        <v>213</v>
      </c>
      <c r="F217" s="35">
        <f>'2008'!R216</f>
        <v>6.7474374702704996</v>
      </c>
      <c r="G217" s="35">
        <f>'2009'!R216</f>
        <v>6.1817014042559997</v>
      </c>
      <c r="H217" s="35">
        <f>'2010'!R216</f>
        <v>4.3327324603125001</v>
      </c>
      <c r="I217" s="35">
        <f>'2011'!R216</f>
        <v>4.9291890268320007</v>
      </c>
      <c r="J217" s="35">
        <f>'2012'!R216</f>
        <v>6.6508483858289988</v>
      </c>
      <c r="K217" s="35">
        <f>'2013'!R216</f>
        <v>4.0886997075</v>
      </c>
      <c r="L217" s="35">
        <f>'2014'!R216</f>
        <v>4.8601378874474994</v>
      </c>
      <c r="M217" s="35">
        <f>'2015'!R216</f>
        <v>6.4921663185322487</v>
      </c>
      <c r="N217" s="35">
        <f>'2016'!R216</f>
        <v>4.2084138881249995</v>
      </c>
      <c r="O217" s="35">
        <f>'2017'!R216</f>
        <v>5.1894587060504982</v>
      </c>
      <c r="P217" s="107">
        <f t="shared" si="138"/>
        <v>5.3680785255155241</v>
      </c>
      <c r="Q217" s="94"/>
      <c r="R217" s="62" t="s">
        <v>56</v>
      </c>
      <c r="S217" s="45">
        <f t="shared" ref="S217:AB217" si="141">AVERAGE(F186:F216)</f>
        <v>7.1507063620663533</v>
      </c>
      <c r="T217" s="45">
        <f t="shared" si="141"/>
        <v>7.0286502987754087</v>
      </c>
      <c r="U217" s="45">
        <f t="shared" si="141"/>
        <v>6.1950168689703871</v>
      </c>
      <c r="V217" s="45">
        <f t="shared" si="141"/>
        <v>5.3335704782561981</v>
      </c>
      <c r="W217" s="45">
        <f t="shared" si="141"/>
        <v>7.1879368187141823</v>
      </c>
      <c r="X217" s="45">
        <f t="shared" si="141"/>
        <v>6.1153196633553382</v>
      </c>
      <c r="Y217" s="45">
        <f t="shared" si="141"/>
        <v>5.4199612611692043</v>
      </c>
      <c r="Z217" s="45">
        <f t="shared" si="141"/>
        <v>6.975264665951129</v>
      </c>
      <c r="AA217" s="45">
        <f t="shared" si="141"/>
        <v>6.1716580083223542</v>
      </c>
      <c r="AB217" s="45">
        <f t="shared" si="141"/>
        <v>5.5309343658327812</v>
      </c>
      <c r="AC217" s="94"/>
      <c r="AD217" s="36"/>
      <c r="AE217" s="36"/>
      <c r="AF217" s="36"/>
      <c r="AG217" s="96">
        <f>'2008'!S216</f>
        <v>15.166526782091189</v>
      </c>
      <c r="AH217" s="96">
        <f>'2009'!S216</f>
        <v>13.74248092813605</v>
      </c>
      <c r="AI217" s="96">
        <f>'2010'!S216</f>
        <v>8.7460868028433865</v>
      </c>
      <c r="AJ217" s="96">
        <f>'2011'!S216</f>
        <v>11.135554491227504</v>
      </c>
      <c r="AK217" s="96">
        <f>'2012'!S216</f>
        <v>14.008975218894989</v>
      </c>
      <c r="AL217" s="96">
        <f>'2013'!S216</f>
        <v>11.599162362123757</v>
      </c>
      <c r="AM217" s="96">
        <f>'2014'!S216</f>
        <v>12.552360446517536</v>
      </c>
      <c r="AN217" s="96">
        <f>'2015'!S216</f>
        <v>14.970502273735663</v>
      </c>
      <c r="AO217" s="96">
        <f>'2016'!S216</f>
        <v>9.8789068982665231</v>
      </c>
      <c r="AP217" s="96">
        <f>'2017'!S216</f>
        <v>12.410403673608077</v>
      </c>
      <c r="AQ217" s="106">
        <f t="shared" si="139"/>
        <v>12.421095987744467</v>
      </c>
      <c r="AR217" s="36"/>
      <c r="AS217" s="62" t="s">
        <v>56</v>
      </c>
      <c r="AT217" s="98">
        <f t="shared" ref="AT217:BC217" si="142">AVERAGE(AG186:AG216)</f>
        <v>15.391369503646008</v>
      </c>
      <c r="AU217" s="98">
        <f t="shared" si="142"/>
        <v>14.787041587846341</v>
      </c>
      <c r="AV217" s="98">
        <f t="shared" si="142"/>
        <v>12.999874079142439</v>
      </c>
      <c r="AW217" s="98">
        <f t="shared" si="142"/>
        <v>10.798751875873631</v>
      </c>
      <c r="AX217" s="98">
        <f t="shared" si="142"/>
        <v>15.710046919924151</v>
      </c>
      <c r="AY217" s="98">
        <f t="shared" si="142"/>
        <v>14.142044959905302</v>
      </c>
      <c r="AZ217" s="98">
        <f t="shared" si="142"/>
        <v>12.373425706376187</v>
      </c>
      <c r="BA217" s="98">
        <f t="shared" si="142"/>
        <v>15.75871590059811</v>
      </c>
      <c r="BB217" s="98">
        <f t="shared" si="142"/>
        <v>13.32374647381469</v>
      </c>
      <c r="BC217" s="98">
        <f t="shared" si="142"/>
        <v>13.014783760621004</v>
      </c>
    </row>
    <row r="218" spans="2:55" ht="15.5" x14ac:dyDescent="0.35">
      <c r="B218" s="4">
        <f>'2008'!G217</f>
        <v>2008</v>
      </c>
      <c r="C218" s="4">
        <v>8</v>
      </c>
      <c r="D218" s="2">
        <f t="shared" ref="D218:D247" si="143">D217+1</f>
        <v>2</v>
      </c>
      <c r="E218" s="2">
        <f t="shared" si="140"/>
        <v>214</v>
      </c>
      <c r="F218" s="35">
        <f>'2008'!R217</f>
        <v>6.8092541896319982</v>
      </c>
      <c r="G218" s="35">
        <f>'2009'!R217</f>
        <v>6.0435549233280002</v>
      </c>
      <c r="H218" s="35">
        <f>'2010'!R217</f>
        <v>5.3749862179132499</v>
      </c>
      <c r="I218" s="35">
        <f>'2011'!R217</f>
        <v>5.5629337979812483</v>
      </c>
      <c r="J218" s="35">
        <f>'2012'!R217</f>
        <v>6.9596594026559995</v>
      </c>
      <c r="K218" s="35">
        <f>'2013'!R217</f>
        <v>5.2573716398407502</v>
      </c>
      <c r="L218" s="35">
        <f>'2014'!R217</f>
        <v>5.3208164720587492</v>
      </c>
      <c r="M218" s="35">
        <f>'2015'!R217</f>
        <v>6.590482970687999</v>
      </c>
      <c r="N218" s="35">
        <f>'2016'!R217</f>
        <v>5.3161789288770001</v>
      </c>
      <c r="O218" s="35">
        <f>'2017'!R217</f>
        <v>5.7301100468324986</v>
      </c>
      <c r="P218" s="107">
        <f t="shared" si="138"/>
        <v>5.8965348589807496</v>
      </c>
      <c r="Q218" s="94"/>
      <c r="R218" s="63" t="s">
        <v>62</v>
      </c>
      <c r="S218" s="64">
        <f t="shared" ref="S218:AB218" si="144">SUM(F186:F216)</f>
        <v>221.67189722405695</v>
      </c>
      <c r="T218" s="64">
        <f t="shared" si="144"/>
        <v>217.88815926203768</v>
      </c>
      <c r="U218" s="64">
        <f t="shared" si="144"/>
        <v>192.045522938082</v>
      </c>
      <c r="V218" s="64">
        <f t="shared" si="144"/>
        <v>165.34068482594213</v>
      </c>
      <c r="W218" s="64">
        <f t="shared" si="144"/>
        <v>222.82604138013966</v>
      </c>
      <c r="X218" s="64">
        <f t="shared" si="144"/>
        <v>189.57490956401548</v>
      </c>
      <c r="Y218" s="64">
        <f t="shared" si="144"/>
        <v>168.01879909624535</v>
      </c>
      <c r="Z218" s="64">
        <f t="shared" si="144"/>
        <v>216.233204644485</v>
      </c>
      <c r="AA218" s="64">
        <f t="shared" si="144"/>
        <v>191.32139825799297</v>
      </c>
      <c r="AB218" s="64">
        <f t="shared" si="144"/>
        <v>171.45896534081621</v>
      </c>
      <c r="AC218" s="94"/>
      <c r="AD218" s="36"/>
      <c r="AE218" s="36"/>
      <c r="AF218" s="36"/>
      <c r="AG218" s="96">
        <f>'2008'!S217</f>
        <v>12.92225486035831</v>
      </c>
      <c r="AH218" s="96">
        <f>'2009'!S217</f>
        <v>10.297464198256204</v>
      </c>
      <c r="AI218" s="96">
        <f>'2010'!S217</f>
        <v>9.092590608676538</v>
      </c>
      <c r="AJ218" s="96">
        <f>'2011'!S217</f>
        <v>8.6757842414056459</v>
      </c>
      <c r="AK218" s="96">
        <f>'2012'!S217</f>
        <v>13.462372891667554</v>
      </c>
      <c r="AL218" s="96">
        <f>'2013'!S217</f>
        <v>14.447035238817497</v>
      </c>
      <c r="AM218" s="96">
        <f>'2014'!S217</f>
        <v>13.63733515393116</v>
      </c>
      <c r="AN218" s="96">
        <f>'2015'!S217</f>
        <v>15.126796102539441</v>
      </c>
      <c r="AO218" s="96">
        <f>'2016'!S217</f>
        <v>11.42923734995269</v>
      </c>
      <c r="AP218" s="96">
        <f>'2017'!S217</f>
        <v>13.675103782662092</v>
      </c>
      <c r="AQ218" s="106">
        <f t="shared" si="139"/>
        <v>12.276597442826713</v>
      </c>
      <c r="AR218" s="36"/>
      <c r="AS218" s="63" t="s">
        <v>62</v>
      </c>
      <c r="AT218" s="99">
        <f t="shared" ref="AT218:BC218" si="145">SUM(AG186:AG216)</f>
        <v>477.13245461302625</v>
      </c>
      <c r="AU218" s="99">
        <f t="shared" si="145"/>
        <v>458.39828922323659</v>
      </c>
      <c r="AV218" s="99">
        <f t="shared" si="145"/>
        <v>402.99609645341559</v>
      </c>
      <c r="AW218" s="99">
        <f t="shared" si="145"/>
        <v>334.76130815208256</v>
      </c>
      <c r="AX218" s="99">
        <f t="shared" si="145"/>
        <v>487.0114545176487</v>
      </c>
      <c r="AY218" s="99">
        <f t="shared" si="145"/>
        <v>438.40339375706435</v>
      </c>
      <c r="AZ218" s="99">
        <f t="shared" si="145"/>
        <v>383.57619689766182</v>
      </c>
      <c r="BA218" s="99">
        <f t="shared" si="145"/>
        <v>488.5201929185414</v>
      </c>
      <c r="BB218" s="99">
        <f t="shared" si="145"/>
        <v>413.03614068825539</v>
      </c>
      <c r="BC218" s="99">
        <f t="shared" si="145"/>
        <v>403.45829657925111</v>
      </c>
    </row>
    <row r="219" spans="2:55" x14ac:dyDescent="0.35">
      <c r="B219" s="4">
        <f>'2008'!G218</f>
        <v>2008</v>
      </c>
      <c r="C219" s="4">
        <v>8</v>
      </c>
      <c r="D219" s="2">
        <f t="shared" si="143"/>
        <v>3</v>
      </c>
      <c r="E219" s="2">
        <f t="shared" si="140"/>
        <v>215</v>
      </c>
      <c r="F219" s="35">
        <f>'2008'!R218</f>
        <v>6.9072651101879989</v>
      </c>
      <c r="G219" s="35">
        <f>'2009'!R218</f>
        <v>6.2206582403879995</v>
      </c>
      <c r="H219" s="35">
        <f>'2010'!R218</f>
        <v>5.37846345442125</v>
      </c>
      <c r="I219" s="35">
        <f>'2011'!R218</f>
        <v>5.1399044022982485</v>
      </c>
      <c r="J219" s="35">
        <f>'2012'!R218</f>
        <v>6.5639616752879997</v>
      </c>
      <c r="K219" s="35">
        <f>'2013'!R218</f>
        <v>5.1436210671674996</v>
      </c>
      <c r="L219" s="35">
        <f>'2014'!R218</f>
        <v>5.0548594483822491</v>
      </c>
      <c r="M219" s="35">
        <f>'2015'!R218</f>
        <v>6.6188902248719987</v>
      </c>
      <c r="N219" s="35">
        <f>'2016'!R218</f>
        <v>5.2753619185537479</v>
      </c>
      <c r="O219" s="35">
        <f>'2017'!R218</f>
        <v>5.2834177620314993</v>
      </c>
      <c r="P219" s="107">
        <f t="shared" si="138"/>
        <v>5.7586403303590492</v>
      </c>
      <c r="Q219" s="94"/>
      <c r="R219" s="109" t="s">
        <v>64</v>
      </c>
      <c r="S219" s="110">
        <f t="shared" ref="S219:AB219" si="146">STDEV(F186:F216)</f>
        <v>0.39651268847224758</v>
      </c>
      <c r="T219" s="110">
        <f t="shared" si="146"/>
        <v>0.49747548424871951</v>
      </c>
      <c r="U219" s="110">
        <f t="shared" si="146"/>
        <v>0.66103756560784188</v>
      </c>
      <c r="V219" s="110">
        <f t="shared" si="146"/>
        <v>0.25397267569194965</v>
      </c>
      <c r="W219" s="110">
        <f t="shared" si="146"/>
        <v>0.40144310757190582</v>
      </c>
      <c r="X219" s="110">
        <f t="shared" si="146"/>
        <v>0.70885257423633752</v>
      </c>
      <c r="Y219" s="110">
        <f t="shared" si="146"/>
        <v>0.35343571591195172</v>
      </c>
      <c r="Z219" s="110">
        <f t="shared" si="146"/>
        <v>0.44089199011722624</v>
      </c>
      <c r="AA219" s="110">
        <f t="shared" si="146"/>
        <v>0.72753590843344107</v>
      </c>
      <c r="AB219" s="110">
        <f t="shared" si="146"/>
        <v>0.32178592649982879</v>
      </c>
      <c r="AC219" s="94"/>
      <c r="AD219" s="36"/>
      <c r="AE219" s="36"/>
      <c r="AF219" s="36"/>
      <c r="AG219" s="96">
        <f>'2008'!S218</f>
        <v>13.592529353956683</v>
      </c>
      <c r="AH219" s="96">
        <f>'2009'!S218</f>
        <v>11.877512897204621</v>
      </c>
      <c r="AI219" s="96">
        <f>'2010'!S218</f>
        <v>9.964541547538559</v>
      </c>
      <c r="AJ219" s="96">
        <f>'2011'!S218</f>
        <v>8.7375803835268933</v>
      </c>
      <c r="AK219" s="96">
        <f>'2012'!S218</f>
        <v>15.996650366605547</v>
      </c>
      <c r="AL219" s="96">
        <f>'2013'!S218</f>
        <v>13.934473990569751</v>
      </c>
      <c r="AM219" s="96">
        <f>'2014'!S218</f>
        <v>11.434632727902486</v>
      </c>
      <c r="AN219" s="96">
        <f>'2015'!S218</f>
        <v>15.908960711090019</v>
      </c>
      <c r="AO219" s="96">
        <f>'2016'!S218</f>
        <v>13.108387063090175</v>
      </c>
      <c r="AP219" s="96">
        <f>'2017'!S218</f>
        <v>12.417998626653022</v>
      </c>
      <c r="AQ219" s="106">
        <f t="shared" si="139"/>
        <v>12.697326766813775</v>
      </c>
      <c r="AR219" s="36"/>
      <c r="AS219" s="109" t="s">
        <v>64</v>
      </c>
      <c r="AT219" s="110">
        <f t="shared" ref="AT219:BC219" si="147">STDEV(AG186:AG216)</f>
        <v>1.3944253970560503</v>
      </c>
      <c r="AU219" s="110">
        <f t="shared" si="147"/>
        <v>1.8292844258985641</v>
      </c>
      <c r="AV219" s="110">
        <f t="shared" si="147"/>
        <v>2.0717950671842509</v>
      </c>
      <c r="AW219" s="110">
        <f t="shared" si="147"/>
        <v>1.7644134966378149</v>
      </c>
      <c r="AX219" s="110">
        <f t="shared" si="147"/>
        <v>2.6058735391074719</v>
      </c>
      <c r="AY219" s="110">
        <f t="shared" si="147"/>
        <v>1.7297498329229783</v>
      </c>
      <c r="AZ219" s="110">
        <f t="shared" si="147"/>
        <v>1.5374137649296729</v>
      </c>
      <c r="BA219" s="110">
        <f t="shared" si="147"/>
        <v>1.487524533008314</v>
      </c>
      <c r="BB219" s="110">
        <f t="shared" si="147"/>
        <v>1.6264612591116208</v>
      </c>
      <c r="BC219" s="110">
        <f t="shared" si="147"/>
        <v>1.0971988050263899</v>
      </c>
    </row>
    <row r="220" spans="2:55" x14ac:dyDescent="0.35">
      <c r="B220" s="4">
        <f>'2008'!G219</f>
        <v>2008</v>
      </c>
      <c r="C220" s="4">
        <v>8</v>
      </c>
      <c r="D220" s="2">
        <f t="shared" si="143"/>
        <v>4</v>
      </c>
      <c r="E220" s="2">
        <f t="shared" ref="E220:E234" si="148">E219+1</f>
        <v>216</v>
      </c>
      <c r="F220" s="35">
        <f>'2008'!R219</f>
        <v>6.4826665378604993</v>
      </c>
      <c r="G220" s="35">
        <f>'2009'!R219</f>
        <v>5.9540087162204989</v>
      </c>
      <c r="H220" s="35">
        <f>'2010'!R219</f>
        <v>5.4533566458202491</v>
      </c>
      <c r="I220" s="35">
        <f>'2011'!R219</f>
        <v>5.1948513694484983</v>
      </c>
      <c r="J220" s="35">
        <f>'2012'!R219</f>
        <v>6.0597402805484988</v>
      </c>
      <c r="K220" s="35">
        <f>'2013'!R219</f>
        <v>5.1826626241042497</v>
      </c>
      <c r="L220" s="35">
        <f>'2014'!R219</f>
        <v>5.2285113135269983</v>
      </c>
      <c r="M220" s="35">
        <f>'2015'!R219</f>
        <v>6.3042445230570001</v>
      </c>
      <c r="N220" s="35">
        <f>'2016'!R219</f>
        <v>5.2503361295332498</v>
      </c>
      <c r="O220" s="35">
        <f>'2017'!R219</f>
        <v>5.2790012296447486</v>
      </c>
      <c r="P220" s="107">
        <f t="shared" si="138"/>
        <v>5.6389379369764496</v>
      </c>
      <c r="Q220" s="94"/>
      <c r="R220" s="109" t="s">
        <v>57</v>
      </c>
      <c r="S220" s="110">
        <f t="shared" ref="S220:AB220" si="149">(STDEV(F186:F216))/SQRT(31)</f>
        <v>7.1215781170506531E-2</v>
      </c>
      <c r="T220" s="110">
        <f t="shared" si="149"/>
        <v>8.9349234599407371E-2</v>
      </c>
      <c r="U220" s="110">
        <f t="shared" si="149"/>
        <v>0.11872585162204048</v>
      </c>
      <c r="V220" s="110">
        <f t="shared" si="149"/>
        <v>4.5614839124200772E-2</v>
      </c>
      <c r="W220" s="110">
        <f t="shared" si="149"/>
        <v>7.210131058201924E-2</v>
      </c>
      <c r="X220" s="110">
        <f t="shared" si="149"/>
        <v>0.12731368068817428</v>
      </c>
      <c r="Y220" s="110">
        <f t="shared" si="149"/>
        <v>6.3478928503415508E-2</v>
      </c>
      <c r="Z220" s="110">
        <f t="shared" si="149"/>
        <v>7.9186539046190274E-2</v>
      </c>
      <c r="AA220" s="110">
        <f t="shared" si="149"/>
        <v>0.13066930656951223</v>
      </c>
      <c r="AB220" s="110">
        <f t="shared" si="149"/>
        <v>5.7794458516967344E-2</v>
      </c>
      <c r="AC220" s="94"/>
      <c r="AD220" s="36"/>
      <c r="AE220" s="36"/>
      <c r="AF220" s="36"/>
      <c r="AG220" s="96">
        <f>'2008'!S219</f>
        <v>12.950627975059234</v>
      </c>
      <c r="AH220" s="96">
        <f>'2009'!S219</f>
        <v>11.962721876324572</v>
      </c>
      <c r="AI220" s="96">
        <f>'2010'!S219</f>
        <v>9.0759891992489017</v>
      </c>
      <c r="AJ220" s="96">
        <f>'2011'!S219</f>
        <v>10.463943947308286</v>
      </c>
      <c r="AK220" s="96">
        <f>'2012'!S219</f>
        <v>16.745851479971119</v>
      </c>
      <c r="AL220" s="96">
        <f>'2013'!S219</f>
        <v>12.675163140204456</v>
      </c>
      <c r="AM220" s="96">
        <f>'2014'!S219</f>
        <v>11.990834877382625</v>
      </c>
      <c r="AN220" s="96">
        <f>'2015'!S219</f>
        <v>15.226730361943774</v>
      </c>
      <c r="AO220" s="96">
        <f>'2016'!S219</f>
        <v>12.529976242154154</v>
      </c>
      <c r="AP220" s="96">
        <f>'2017'!S219</f>
        <v>12.785679875642366</v>
      </c>
      <c r="AQ220" s="106">
        <f t="shared" si="139"/>
        <v>12.64075189752395</v>
      </c>
      <c r="AR220" s="36"/>
      <c r="AS220" s="109" t="s">
        <v>57</v>
      </c>
      <c r="AT220" s="110">
        <f t="shared" ref="AT220:BC220" si="150">(STDEV(AG186:AG216))/SQRT(31)</f>
        <v>0.25044619459205747</v>
      </c>
      <c r="AU220" s="110">
        <f t="shared" si="150"/>
        <v>0.32854918180638715</v>
      </c>
      <c r="AV220" s="110">
        <f t="shared" si="150"/>
        <v>0.37210537877920979</v>
      </c>
      <c r="AW220" s="110">
        <f t="shared" si="150"/>
        <v>0.31689801896375275</v>
      </c>
      <c r="AX220" s="110">
        <f t="shared" si="150"/>
        <v>0.46802870403497832</v>
      </c>
      <c r="AY220" s="110">
        <f t="shared" si="150"/>
        <v>0.31067224117289499</v>
      </c>
      <c r="AZ220" s="110">
        <f t="shared" si="150"/>
        <v>0.27612766359031504</v>
      </c>
      <c r="BA220" s="110">
        <f t="shared" si="150"/>
        <v>0.26716729302319553</v>
      </c>
      <c r="BB220" s="110">
        <f t="shared" si="150"/>
        <v>0.29212106567759127</v>
      </c>
      <c r="BC220" s="110">
        <f t="shared" si="150"/>
        <v>0.19706272276018127</v>
      </c>
    </row>
    <row r="221" spans="2:55" x14ac:dyDescent="0.35">
      <c r="B221" s="4">
        <f>'2008'!G220</f>
        <v>2008</v>
      </c>
      <c r="C221" s="4">
        <v>8</v>
      </c>
      <c r="D221" s="2">
        <f t="shared" si="143"/>
        <v>5</v>
      </c>
      <c r="E221" s="2">
        <f t="shared" si="148"/>
        <v>217</v>
      </c>
      <c r="F221" s="35">
        <f>'2008'!R220</f>
        <v>6.6328931004918745</v>
      </c>
      <c r="G221" s="35">
        <f>'2009'!R220</f>
        <v>6.1614862835399995</v>
      </c>
      <c r="H221" s="35">
        <f>'2010'!R220</f>
        <v>5.890048192147499</v>
      </c>
      <c r="I221" s="35">
        <f>'2011'!R220</f>
        <v>4.8959729461001249</v>
      </c>
      <c r="J221" s="35">
        <f>'2012'!R220</f>
        <v>6.0486142287768736</v>
      </c>
      <c r="K221" s="35">
        <f>'2013'!R220</f>
        <v>5.4022221148837488</v>
      </c>
      <c r="L221" s="35">
        <f>'2014'!R220</f>
        <v>5.0880736873574994</v>
      </c>
      <c r="M221" s="35">
        <f>'2015'!R220</f>
        <v>6.3872303930662495</v>
      </c>
      <c r="N221" s="35">
        <f>'2016'!R220</f>
        <v>5.3961995707199986</v>
      </c>
      <c r="O221" s="35">
        <f>'2017'!R220</f>
        <v>4.7194479406203751</v>
      </c>
      <c r="P221" s="107">
        <f t="shared" si="138"/>
        <v>5.6622188457704237</v>
      </c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36"/>
      <c r="AE221" s="36"/>
      <c r="AF221" s="36"/>
      <c r="AG221" s="96">
        <f>'2008'!S220</f>
        <v>13.08865121250181</v>
      </c>
      <c r="AH221" s="96">
        <f>'2009'!S220</f>
        <v>11.418060909627412</v>
      </c>
      <c r="AI221" s="96">
        <f>'2010'!S220</f>
        <v>8.7748770516661487</v>
      </c>
      <c r="AJ221" s="96">
        <f>'2011'!S220</f>
        <v>8.5343193939485484</v>
      </c>
      <c r="AK221" s="96">
        <f>'2012'!S220</f>
        <v>16.937002307990642</v>
      </c>
      <c r="AL221" s="96">
        <f>'2013'!S220</f>
        <v>13.642424929598533</v>
      </c>
      <c r="AM221" s="96">
        <f>'2014'!S220</f>
        <v>9.3731663233809162</v>
      </c>
      <c r="AN221" s="96">
        <f>'2015'!S220</f>
        <v>14.918890850336552</v>
      </c>
      <c r="AO221" s="96">
        <f>'2016'!S220</f>
        <v>12.283109208576258</v>
      </c>
      <c r="AP221" s="96">
        <f>'2017'!S220</f>
        <v>12.129752371019135</v>
      </c>
      <c r="AQ221" s="106">
        <f t="shared" si="139"/>
        <v>12.110025455864596</v>
      </c>
      <c r="AR221" s="36"/>
      <c r="AS221" s="38"/>
    </row>
    <row r="222" spans="2:55" x14ac:dyDescent="0.35">
      <c r="B222" s="4">
        <f>'2008'!G221</f>
        <v>2008</v>
      </c>
      <c r="C222" s="4">
        <v>8</v>
      </c>
      <c r="D222" s="2">
        <f t="shared" si="143"/>
        <v>6</v>
      </c>
      <c r="E222" s="2">
        <f t="shared" si="148"/>
        <v>218</v>
      </c>
      <c r="F222" s="35">
        <f>'2008'!R221</f>
        <v>6.085988995968</v>
      </c>
      <c r="G222" s="35">
        <f>'2009'!R221</f>
        <v>6.2576112453120007</v>
      </c>
      <c r="H222" s="35">
        <f>'2010'!R221</f>
        <v>5.9126465459362496</v>
      </c>
      <c r="I222" s="35">
        <f>'2011'!R221</f>
        <v>4.9042921607752481</v>
      </c>
      <c r="J222" s="35">
        <f>'2012'!R221</f>
        <v>6.1321949861760006</v>
      </c>
      <c r="K222" s="35">
        <f>'2013'!R221</f>
        <v>5.7503141170087479</v>
      </c>
      <c r="L222" s="35">
        <f>'2014'!R221</f>
        <v>4.6785056908466238</v>
      </c>
      <c r="M222" s="35">
        <f>'2015'!R221</f>
        <v>6.2048043993600004</v>
      </c>
      <c r="N222" s="35">
        <f>'2016'!R221</f>
        <v>5.8626981062662491</v>
      </c>
      <c r="O222" s="35">
        <f>'2017'!R221</f>
        <v>4.883288768223748</v>
      </c>
      <c r="P222" s="107">
        <f t="shared" si="138"/>
        <v>5.667234501587286</v>
      </c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36"/>
      <c r="AE222" s="36"/>
      <c r="AF222" s="36"/>
      <c r="AG222" s="96">
        <f>'2008'!S221</f>
        <v>13.061184074642004</v>
      </c>
      <c r="AH222" s="96">
        <f>'2009'!S221</f>
        <v>10.785369949289374</v>
      </c>
      <c r="AI222" s="96">
        <f>'2010'!S221</f>
        <v>9.7937417827944326</v>
      </c>
      <c r="AJ222" s="96">
        <f>'2011'!S221</f>
        <v>8.473954002746293</v>
      </c>
      <c r="AK222" s="96">
        <f>'2012'!S221</f>
        <v>16.632204685418422</v>
      </c>
      <c r="AL222" s="96">
        <f>'2013'!S221</f>
        <v>13.705540291283306</v>
      </c>
      <c r="AM222" s="96">
        <f>'2014'!S221</f>
        <v>8.7324271577983605</v>
      </c>
      <c r="AN222" s="96">
        <f>'2015'!S221</f>
        <v>15.654354570049131</v>
      </c>
      <c r="AO222" s="96">
        <f>'2016'!S221</f>
        <v>12.535771048629561</v>
      </c>
      <c r="AP222" s="96">
        <f>'2017'!S221</f>
        <v>12.426701820987471</v>
      </c>
      <c r="AQ222" s="106">
        <f t="shared" si="139"/>
        <v>12.180124938363836</v>
      </c>
      <c r="AR222" s="36"/>
      <c r="AS222" s="38"/>
    </row>
    <row r="223" spans="2:55" x14ac:dyDescent="0.35">
      <c r="B223" s="4">
        <f>'2008'!G222</f>
        <v>2008</v>
      </c>
      <c r="C223" s="4">
        <v>8</v>
      </c>
      <c r="D223" s="2">
        <f t="shared" si="143"/>
        <v>7</v>
      </c>
      <c r="E223" s="2">
        <f t="shared" si="148"/>
        <v>219</v>
      </c>
      <c r="F223" s="35">
        <f>'2008'!R222</f>
        <v>6.3872709117119983</v>
      </c>
      <c r="G223" s="35">
        <f>'2009'!R222</f>
        <v>6.1425972275939991</v>
      </c>
      <c r="H223" s="35">
        <f>'2010'!R222</f>
        <v>5.585016459914999</v>
      </c>
      <c r="I223" s="35">
        <f>'2011'!R222</f>
        <v>5.1111251132760005</v>
      </c>
      <c r="J223" s="35">
        <f>'2012'!R222</f>
        <v>6.136158446432999</v>
      </c>
      <c r="K223" s="35">
        <f>'2013'!R222</f>
        <v>5.36518070564175</v>
      </c>
      <c r="L223" s="35">
        <f>'2014'!R222</f>
        <v>4.9234132780559996</v>
      </c>
      <c r="M223" s="35">
        <f>'2015'!R222</f>
        <v>6.2520565073309982</v>
      </c>
      <c r="N223" s="35">
        <f>'2016'!R222</f>
        <v>5.4008297468752495</v>
      </c>
      <c r="O223" s="35">
        <f>'2017'!R222</f>
        <v>5.0199507933119998</v>
      </c>
      <c r="P223" s="107">
        <f t="shared" si="138"/>
        <v>5.6323599190145988</v>
      </c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36"/>
      <c r="AE223" s="36"/>
      <c r="AF223" s="36"/>
      <c r="AG223" s="96">
        <f>'2008'!S222</f>
        <v>9.9186008375997705</v>
      </c>
      <c r="AH223" s="96">
        <f>'2009'!S222</f>
        <v>9.7757496923858351</v>
      </c>
      <c r="AI223" s="96">
        <f>'2010'!S222</f>
        <v>8.6747094474034618</v>
      </c>
      <c r="AJ223" s="96">
        <f>'2011'!S222</f>
        <v>8.3237766534542974</v>
      </c>
      <c r="AK223" s="96">
        <f>'2012'!S222</f>
        <v>15.092572264425904</v>
      </c>
      <c r="AL223" s="96">
        <f>'2013'!S222</f>
        <v>13.829727406474184</v>
      </c>
      <c r="AM223" s="96">
        <f>'2014'!S222</f>
        <v>11.254018400012209</v>
      </c>
      <c r="AN223" s="96">
        <f>'2015'!S222</f>
        <v>13.938800819911302</v>
      </c>
      <c r="AO223" s="96">
        <f>'2016'!S222</f>
        <v>10.923192717288204</v>
      </c>
      <c r="AP223" s="96">
        <f>'2017'!S222</f>
        <v>12.672999540033123</v>
      </c>
      <c r="AQ223" s="106">
        <f t="shared" si="139"/>
        <v>11.44041477789883</v>
      </c>
      <c r="AR223" s="36"/>
      <c r="AS223" s="38"/>
    </row>
    <row r="224" spans="2:55" x14ac:dyDescent="0.35">
      <c r="B224" s="4">
        <f>'2008'!G223</f>
        <v>2008</v>
      </c>
      <c r="C224" s="4">
        <v>8</v>
      </c>
      <c r="D224" s="2">
        <f t="shared" si="143"/>
        <v>8</v>
      </c>
      <c r="E224" s="2">
        <f t="shared" si="148"/>
        <v>220</v>
      </c>
      <c r="F224" s="35">
        <f>'2008'!R223</f>
        <v>5.3617513548060005</v>
      </c>
      <c r="G224" s="35">
        <f>'2009'!R223</f>
        <v>5.0807140278839995</v>
      </c>
      <c r="H224" s="35">
        <f>'2010'!R223</f>
        <v>5.6874033942120006</v>
      </c>
      <c r="I224" s="35">
        <f>'2011'!R223</f>
        <v>4.7233119460196251</v>
      </c>
      <c r="J224" s="35">
        <f>'2012'!R223</f>
        <v>5.3617513548060005</v>
      </c>
      <c r="K224" s="35">
        <f>'2013'!R223</f>
        <v>5.6312777028217491</v>
      </c>
      <c r="L224" s="35">
        <f>'2014'!R223</f>
        <v>4.6073715247192508</v>
      </c>
      <c r="M224" s="35">
        <f>'2015'!R223</f>
        <v>5.3562408189840003</v>
      </c>
      <c r="N224" s="35">
        <f>'2016'!R223</f>
        <v>5.9992127908244992</v>
      </c>
      <c r="O224" s="35">
        <f>'2017'!R223</f>
        <v>4.7838026006111241</v>
      </c>
      <c r="P224" s="107">
        <f t="shared" si="138"/>
        <v>5.2592837515688249</v>
      </c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36"/>
      <c r="AE224" s="36"/>
      <c r="AF224" s="36"/>
      <c r="AG224" s="96">
        <f>'2008'!S223</f>
        <v>8.8825013331507652</v>
      </c>
      <c r="AH224" s="96">
        <f>'2009'!S223</f>
        <v>8.3641886825303029</v>
      </c>
      <c r="AI224" s="96">
        <f>'2010'!S223</f>
        <v>9.6544176565649291</v>
      </c>
      <c r="AJ224" s="96">
        <f>'2011'!S223</f>
        <v>8.1065047868871911</v>
      </c>
      <c r="AK224" s="96">
        <f>'2012'!S223</f>
        <v>12.918479547495975</v>
      </c>
      <c r="AL224" s="96">
        <f>'2013'!S223</f>
        <v>14.486290963205571</v>
      </c>
      <c r="AM224" s="96">
        <f>'2014'!S223</f>
        <v>11.5007173570456</v>
      </c>
      <c r="AN224" s="96">
        <f>'2015'!S223</f>
        <v>12.308603680794844</v>
      </c>
      <c r="AO224" s="96">
        <f>'2016'!S223</f>
        <v>11.233727578237213</v>
      </c>
      <c r="AP224" s="96">
        <f>'2017'!S223</f>
        <v>13.025419769065472</v>
      </c>
      <c r="AQ224" s="106">
        <f t="shared" si="139"/>
        <v>11.048085135497786</v>
      </c>
      <c r="AR224" s="36"/>
      <c r="AS224" s="38"/>
    </row>
    <row r="225" spans="2:45" x14ac:dyDescent="0.35">
      <c r="B225" s="4">
        <f>'2008'!G224</f>
        <v>2008</v>
      </c>
      <c r="C225" s="4">
        <v>8</v>
      </c>
      <c r="D225" s="2">
        <f t="shared" si="143"/>
        <v>9</v>
      </c>
      <c r="E225" s="2">
        <f t="shared" si="148"/>
        <v>221</v>
      </c>
      <c r="F225" s="35">
        <f>'2008'!R224</f>
        <v>5.450656630608</v>
      </c>
      <c r="G225" s="35">
        <f>'2009'!R224</f>
        <v>5.0667314115869981</v>
      </c>
      <c r="H225" s="35">
        <f>'2010'!R224</f>
        <v>5.2766658822442496</v>
      </c>
      <c r="I225" s="35">
        <f>'2011'!R224</f>
        <v>4.6483088631419998</v>
      </c>
      <c r="J225" s="35">
        <f>'2012'!R224</f>
        <v>5.4344344382549981</v>
      </c>
      <c r="K225" s="35">
        <f>'2013'!R224</f>
        <v>5.676680687141249</v>
      </c>
      <c r="L225" s="35">
        <f>'2014'!R224</f>
        <v>4.5194644810079989</v>
      </c>
      <c r="M225" s="35">
        <f>'2015'!R224</f>
        <v>5.2127311427639995</v>
      </c>
      <c r="N225" s="35">
        <f>'2016'!R224</f>
        <v>5.5060861379939983</v>
      </c>
      <c r="O225" s="35">
        <f>'2017'!R224</f>
        <v>4.8960865210920002</v>
      </c>
      <c r="P225" s="107">
        <f t="shared" si="138"/>
        <v>5.1687846195835494</v>
      </c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36"/>
      <c r="AE225" s="36"/>
      <c r="AF225" s="36"/>
      <c r="AG225" s="96">
        <f>'2008'!S224</f>
        <v>8.2672328450881096</v>
      </c>
      <c r="AH225" s="96">
        <f>'2009'!S224</f>
        <v>7.144410354364398</v>
      </c>
      <c r="AI225" s="96">
        <f>'2010'!S224</f>
        <v>9.3840498381578552</v>
      </c>
      <c r="AJ225" s="96">
        <f>'2011'!S224</f>
        <v>7.9613766748763508</v>
      </c>
      <c r="AK225" s="96">
        <f>'2012'!S224</f>
        <v>11.192026756797253</v>
      </c>
      <c r="AL225" s="96">
        <f>'2013'!S224</f>
        <v>12.001251338577168</v>
      </c>
      <c r="AM225" s="96">
        <f>'2014'!S224</f>
        <v>10.724959219802308</v>
      </c>
      <c r="AN225" s="96">
        <f>'2015'!S224</f>
        <v>11.960360391685146</v>
      </c>
      <c r="AO225" s="96">
        <f>'2016'!S224</f>
        <v>10.420584078724161</v>
      </c>
      <c r="AP225" s="96">
        <f>'2017'!S224</f>
        <v>13.411326808775392</v>
      </c>
      <c r="AQ225" s="106">
        <f t="shared" si="139"/>
        <v>10.246757830684814</v>
      </c>
      <c r="AR225" s="36"/>
      <c r="AS225" s="38"/>
    </row>
    <row r="226" spans="2:45" x14ac:dyDescent="0.35">
      <c r="B226" s="4">
        <f>'2008'!G225</f>
        <v>2008</v>
      </c>
      <c r="C226" s="4">
        <v>8</v>
      </c>
      <c r="D226" s="2">
        <f t="shared" si="143"/>
        <v>10</v>
      </c>
      <c r="E226" s="2">
        <f t="shared" si="148"/>
        <v>222</v>
      </c>
      <c r="F226" s="35">
        <f>'2008'!R225</f>
        <v>6.3050548959719999</v>
      </c>
      <c r="G226" s="35">
        <f>'2009'!R225</f>
        <v>5.9341693138559979</v>
      </c>
      <c r="H226" s="35">
        <f>'2010'!R225</f>
        <v>5.6951387720369988</v>
      </c>
      <c r="I226" s="35">
        <f>'2011'!R225</f>
        <v>4.9235311504799997</v>
      </c>
      <c r="J226" s="35">
        <f>'2012'!R225</f>
        <v>6.2322023709134982</v>
      </c>
      <c r="K226" s="35">
        <f>'2013'!R225</f>
        <v>5.8341987642509991</v>
      </c>
      <c r="L226" s="35">
        <f>'2014'!R225</f>
        <v>4.779928158590999</v>
      </c>
      <c r="M226" s="35">
        <f>'2015'!R225</f>
        <v>6.3447926369129988</v>
      </c>
      <c r="N226" s="35">
        <f>'2016'!R225</f>
        <v>5.878445125409999</v>
      </c>
      <c r="O226" s="35">
        <f>'2017'!R225</f>
        <v>5.0927775337777499</v>
      </c>
      <c r="P226" s="107">
        <f t="shared" si="138"/>
        <v>5.7020238722201233</v>
      </c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36"/>
      <c r="AE226" s="36"/>
      <c r="AF226" s="36"/>
      <c r="AG226" s="96">
        <f>'2008'!S225</f>
        <v>12.031178856947385</v>
      </c>
      <c r="AH226" s="96">
        <f>'2009'!S225</f>
        <v>10.210650015410758</v>
      </c>
      <c r="AI226" s="96">
        <f>'2010'!S225</f>
        <v>10.849901488459203</v>
      </c>
      <c r="AJ226" s="96">
        <f>'2011'!S225</f>
        <v>8.4178081124552673</v>
      </c>
      <c r="AK226" s="96">
        <f>'2012'!S225</f>
        <v>14.384978119220488</v>
      </c>
      <c r="AL226" s="96">
        <f>'2013'!S225</f>
        <v>13.67353744811245</v>
      </c>
      <c r="AM226" s="96">
        <f>'2014'!S225</f>
        <v>11.5830553537994</v>
      </c>
      <c r="AN226" s="96">
        <f>'2015'!S225</f>
        <v>14.290917916407768</v>
      </c>
      <c r="AO226" s="96">
        <f>'2016'!S225</f>
        <v>12.081580560539029</v>
      </c>
      <c r="AP226" s="96">
        <f>'2017'!S225</f>
        <v>12.401546507211361</v>
      </c>
      <c r="AQ226" s="106">
        <f t="shared" si="139"/>
        <v>11.99251543785631</v>
      </c>
      <c r="AR226" s="36"/>
      <c r="AS226" s="38"/>
    </row>
    <row r="227" spans="2:45" x14ac:dyDescent="0.35">
      <c r="B227" s="4">
        <f>'2008'!G226</f>
        <v>2008</v>
      </c>
      <c r="C227" s="4">
        <v>8</v>
      </c>
      <c r="D227" s="2">
        <f t="shared" si="143"/>
        <v>11</v>
      </c>
      <c r="E227" s="2">
        <f t="shared" si="148"/>
        <v>223</v>
      </c>
      <c r="F227" s="35">
        <f>'2008'!R226</f>
        <v>6.3137258861624987</v>
      </c>
      <c r="G227" s="35">
        <f>'2009'!R226</f>
        <v>5.6985423382800002</v>
      </c>
      <c r="H227" s="35">
        <f>'2010'!R226</f>
        <v>5.6811672062797482</v>
      </c>
      <c r="I227" s="35">
        <f>'2011'!R226</f>
        <v>5.0158805111707503</v>
      </c>
      <c r="J227" s="35">
        <f>'2012'!R226</f>
        <v>6.2165916417599991</v>
      </c>
      <c r="K227" s="35">
        <f>'2013'!R226</f>
        <v>5.8121271528569993</v>
      </c>
      <c r="L227" s="35">
        <f>'2014'!R226</f>
        <v>4.9116002510632484</v>
      </c>
      <c r="M227" s="35">
        <f>'2015'!R226</f>
        <v>6.2360184906404994</v>
      </c>
      <c r="N227" s="35">
        <f>'2016'!R226</f>
        <v>5.6499862666184981</v>
      </c>
      <c r="O227" s="35">
        <f>'2017'!R226</f>
        <v>5.1514448493104998</v>
      </c>
      <c r="P227" s="107">
        <f t="shared" si="138"/>
        <v>5.6687084594142743</v>
      </c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36"/>
      <c r="AE227" s="36"/>
      <c r="AF227" s="36"/>
      <c r="AG227" s="96">
        <f>'2008'!S226</f>
        <v>10.921176442435906</v>
      </c>
      <c r="AH227" s="96">
        <f>'2009'!S226</f>
        <v>10.800105052397891</v>
      </c>
      <c r="AI227" s="96">
        <f>'2010'!S226</f>
        <v>11.193155740967528</v>
      </c>
      <c r="AJ227" s="96">
        <f>'2011'!S226</f>
        <v>9.1920930954059159</v>
      </c>
      <c r="AK227" s="96">
        <f>'2012'!S226</f>
        <v>15.381568426271379</v>
      </c>
      <c r="AL227" s="96">
        <f>'2013'!S226</f>
        <v>13.889941821245628</v>
      </c>
      <c r="AM227" s="96">
        <f>'2014'!S226</f>
        <v>11.008053455021246</v>
      </c>
      <c r="AN227" s="96">
        <f>'2015'!S226</f>
        <v>13.85639094203688</v>
      </c>
      <c r="AO227" s="96">
        <f>'2016'!S226</f>
        <v>13.319258069326168</v>
      </c>
      <c r="AP227" s="96">
        <f>'2017'!S226</f>
        <v>12.759699222057549</v>
      </c>
      <c r="AQ227" s="106">
        <f t="shared" si="139"/>
        <v>12.232144226716608</v>
      </c>
      <c r="AR227" s="36"/>
      <c r="AS227" s="38"/>
    </row>
    <row r="228" spans="2:45" x14ac:dyDescent="0.35">
      <c r="B228" s="4">
        <f>'2008'!G227</f>
        <v>2008</v>
      </c>
      <c r="C228" s="4">
        <v>8</v>
      </c>
      <c r="D228" s="2">
        <f t="shared" si="143"/>
        <v>12</v>
      </c>
      <c r="E228" s="2">
        <f t="shared" si="148"/>
        <v>224</v>
      </c>
      <c r="F228" s="35">
        <f>'2008'!R227</f>
        <v>6.6923799977227505</v>
      </c>
      <c r="G228" s="35">
        <f>'2009'!R227</f>
        <v>6.2173467619762492</v>
      </c>
      <c r="H228" s="35">
        <f>'2010'!R227</f>
        <v>5.901386045930999</v>
      </c>
      <c r="I228" s="35">
        <f>'2011'!R227</f>
        <v>4.9525756524562485</v>
      </c>
      <c r="J228" s="35">
        <f>'2012'!R227</f>
        <v>6.741280477873123</v>
      </c>
      <c r="K228" s="35">
        <f>'2013'!R227</f>
        <v>5.8633942902704996</v>
      </c>
      <c r="L228" s="35">
        <f>'2014'!R227</f>
        <v>4.7443134968144998</v>
      </c>
      <c r="M228" s="35">
        <f>'2015'!R227</f>
        <v>6.7552520436303745</v>
      </c>
      <c r="N228" s="35">
        <f>'2016'!R227</f>
        <v>5.8633942902704996</v>
      </c>
      <c r="O228" s="35">
        <f>'2017'!R227</f>
        <v>5.0033713001737485</v>
      </c>
      <c r="P228" s="107">
        <f t="shared" si="138"/>
        <v>5.8734694357118995</v>
      </c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36"/>
      <c r="AE228" s="36"/>
      <c r="AF228" s="36"/>
      <c r="AG228" s="96">
        <f>'2008'!S227</f>
        <v>11.198421674287749</v>
      </c>
      <c r="AH228" s="96">
        <f>'2009'!S227</f>
        <v>9.7900169160994022</v>
      </c>
      <c r="AI228" s="96">
        <f>'2010'!S227</f>
        <v>10.030365851189828</v>
      </c>
      <c r="AJ228" s="96">
        <f>'2011'!S227</f>
        <v>7.8855074432177892</v>
      </c>
      <c r="AK228" s="96">
        <f>'2012'!S227</f>
        <v>17.283005180152397</v>
      </c>
      <c r="AL228" s="96">
        <f>'2013'!S227</f>
        <v>14.117999481825173</v>
      </c>
      <c r="AM228" s="96">
        <f>'2014'!S227</f>
        <v>11.374779995598946</v>
      </c>
      <c r="AN228" s="96">
        <f>'2015'!S227</f>
        <v>15.516444236735136</v>
      </c>
      <c r="AO228" s="96">
        <f>'2016'!S227</f>
        <v>12.719168487222655</v>
      </c>
      <c r="AP228" s="96">
        <f>'2017'!S227</f>
        <v>12.109028281412057</v>
      </c>
      <c r="AQ228" s="106">
        <f t="shared" si="139"/>
        <v>12.202473754774113</v>
      </c>
      <c r="AR228" s="36"/>
      <c r="AS228" s="38"/>
    </row>
    <row r="229" spans="2:45" x14ac:dyDescent="0.35">
      <c r="B229" s="4">
        <f>'2008'!G228</f>
        <v>2008</v>
      </c>
      <c r="C229" s="4">
        <v>8</v>
      </c>
      <c r="D229" s="2">
        <f t="shared" si="143"/>
        <v>13</v>
      </c>
      <c r="E229" s="2">
        <f t="shared" si="148"/>
        <v>225</v>
      </c>
      <c r="F229" s="35">
        <f>'2008'!R228</f>
        <v>6.6744032252249985</v>
      </c>
      <c r="G229" s="35">
        <f>'2009'!R228</f>
        <v>6.1193739043904998</v>
      </c>
      <c r="H229" s="35">
        <f>'2010'!R228</f>
        <v>5.8215569467769992</v>
      </c>
      <c r="I229" s="35">
        <f>'2011'!R228</f>
        <v>4.8139797829117494</v>
      </c>
      <c r="J229" s="35">
        <f>'2012'!R228</f>
        <v>6.9062509162065</v>
      </c>
      <c r="K229" s="35">
        <f>'2013'!R228</f>
        <v>5.7593608255507487</v>
      </c>
      <c r="L229" s="35">
        <f>'2014'!R228</f>
        <v>4.8610219306274995</v>
      </c>
      <c r="M229" s="35">
        <f>'2015'!R228</f>
        <v>6.6392747871975004</v>
      </c>
      <c r="N229" s="35">
        <f>'2016'!R228</f>
        <v>5.9335099649842498</v>
      </c>
      <c r="O229" s="35">
        <f>'2017'!R228</f>
        <v>5.0126021843782498</v>
      </c>
      <c r="P229" s="107">
        <f t="shared" si="138"/>
        <v>5.8541334468249007</v>
      </c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36"/>
      <c r="AE229" s="36"/>
      <c r="AF229" s="36"/>
      <c r="AG229" s="96">
        <f>'2008'!S228</f>
        <v>11.519860259926801</v>
      </c>
      <c r="AH229" s="96">
        <f>'2009'!S228</f>
        <v>10.877287651070025</v>
      </c>
      <c r="AI229" s="96">
        <f>'2010'!S228</f>
        <v>10.116880440118004</v>
      </c>
      <c r="AJ229" s="96">
        <f>'2011'!S228</f>
        <v>8.6334342269954529</v>
      </c>
      <c r="AK229" s="96">
        <f>'2012'!S228</f>
        <v>15.414001237379075</v>
      </c>
      <c r="AL229" s="96">
        <f>'2013'!S228</f>
        <v>13.878157440838113</v>
      </c>
      <c r="AM229" s="96">
        <f>'2014'!S228</f>
        <v>11.782524078779128</v>
      </c>
      <c r="AN229" s="96">
        <f>'2015'!S228</f>
        <v>15.811400960340061</v>
      </c>
      <c r="AO229" s="96">
        <f>'2016'!S228</f>
        <v>12.721351261939818</v>
      </c>
      <c r="AP229" s="96">
        <f>'2017'!S228</f>
        <v>11.882295535329455</v>
      </c>
      <c r="AQ229" s="106">
        <f t="shared" si="139"/>
        <v>12.263719309271593</v>
      </c>
      <c r="AR229" s="36"/>
      <c r="AS229" s="38"/>
    </row>
    <row r="230" spans="2:45" x14ac:dyDescent="0.35">
      <c r="B230" s="4">
        <f>'2008'!G229</f>
        <v>2008</v>
      </c>
      <c r="C230" s="4">
        <v>8</v>
      </c>
      <c r="D230" s="2">
        <f t="shared" si="143"/>
        <v>14</v>
      </c>
      <c r="E230" s="2">
        <f t="shared" si="148"/>
        <v>226</v>
      </c>
      <c r="F230" s="35">
        <f>'2008'!R229</f>
        <v>6.4708571943809998</v>
      </c>
      <c r="G230" s="35">
        <f>'2009'!R229</f>
        <v>5.817711358943999</v>
      </c>
      <c r="H230" s="35">
        <f>'2010'!R229</f>
        <v>5.7409174747079996</v>
      </c>
      <c r="I230" s="35">
        <f>'2011'!R229</f>
        <v>4.7703461127899995</v>
      </c>
      <c r="J230" s="35">
        <f>'2012'!R229</f>
        <v>6.5516587410329992</v>
      </c>
      <c r="K230" s="35">
        <f>'2013'!R229</f>
        <v>5.5523915830597499</v>
      </c>
      <c r="L230" s="35">
        <f>'2014'!R229</f>
        <v>4.8636789715184987</v>
      </c>
      <c r="M230" s="35">
        <f>'2015'!R229</f>
        <v>6.4506568077179995</v>
      </c>
      <c r="N230" s="35">
        <f>'2016'!R229</f>
        <v>5.7165915532049993</v>
      </c>
      <c r="O230" s="35">
        <f>'2017'!R229</f>
        <v>5.0607150066119999</v>
      </c>
      <c r="P230" s="107">
        <f t="shared" si="138"/>
        <v>5.6995524803969237</v>
      </c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36"/>
      <c r="AE230" s="36"/>
      <c r="AF230" s="36"/>
      <c r="AG230" s="96">
        <f>'2008'!S229</f>
        <v>10.930633499798391</v>
      </c>
      <c r="AH230" s="96">
        <f>'2009'!S229</f>
        <v>10.806816082723806</v>
      </c>
      <c r="AI230" s="96">
        <f>'2010'!S229</f>
        <v>9.7067965258508782</v>
      </c>
      <c r="AJ230" s="96">
        <f>'2011'!S229</f>
        <v>8.5822322417216093</v>
      </c>
      <c r="AK230" s="96">
        <f>'2012'!S229</f>
        <v>14.876690034856846</v>
      </c>
      <c r="AL230" s="96">
        <f>'2013'!S229</f>
        <v>13.978384184780458</v>
      </c>
      <c r="AM230" s="96">
        <f>'2014'!S229</f>
        <v>11.672161172880505</v>
      </c>
      <c r="AN230" s="96">
        <f>'2015'!S229</f>
        <v>14.440590034101684</v>
      </c>
      <c r="AO230" s="96">
        <f>'2016'!S229</f>
        <v>12.719586693456757</v>
      </c>
      <c r="AP230" s="96">
        <f>'2017'!S229</f>
        <v>10.862823452805044</v>
      </c>
      <c r="AQ230" s="106">
        <f t="shared" si="139"/>
        <v>11.857671392297599</v>
      </c>
      <c r="AR230" s="36"/>
      <c r="AS230" s="38"/>
    </row>
    <row r="231" spans="2:45" x14ac:dyDescent="0.35">
      <c r="B231" s="4">
        <f>'2008'!G230</f>
        <v>2008</v>
      </c>
      <c r="C231" s="4">
        <v>8</v>
      </c>
      <c r="D231" s="2">
        <f t="shared" si="143"/>
        <v>15</v>
      </c>
      <c r="E231" s="2">
        <f t="shared" si="148"/>
        <v>227</v>
      </c>
      <c r="F231" s="35">
        <f>'2008'!R230</f>
        <v>6.1116999184529996</v>
      </c>
      <c r="G231" s="35">
        <f>'2009'!R230</f>
        <v>5.5961038347974998</v>
      </c>
      <c r="H231" s="35">
        <f>'2010'!R230</f>
        <v>5.6558872548449992</v>
      </c>
      <c r="I231" s="35">
        <f>'2011'!R230</f>
        <v>4.840467926692499</v>
      </c>
      <c r="J231" s="35">
        <f>'2012'!R230</f>
        <v>6.1934407609837496</v>
      </c>
      <c r="K231" s="35">
        <f>'2013'!R230</f>
        <v>5.4697593303224989</v>
      </c>
      <c r="L231" s="35">
        <f>'2014'!R230</f>
        <v>4.9549736195819998</v>
      </c>
      <c r="M231" s="35">
        <f>'2015'!R230</f>
        <v>6.0173835616867493</v>
      </c>
      <c r="N231" s="35">
        <f>'2016'!R230</f>
        <v>5.6318707484549986</v>
      </c>
      <c r="O231" s="35">
        <f>'2017'!R230</f>
        <v>5.1111177462494997</v>
      </c>
      <c r="P231" s="107">
        <f t="shared" si="138"/>
        <v>5.5582704702067485</v>
      </c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36"/>
      <c r="AE231" s="36"/>
      <c r="AF231" s="36"/>
      <c r="AG231" s="96">
        <f>'2008'!S230</f>
        <v>9.5964194594903791</v>
      </c>
      <c r="AH231" s="96">
        <f>'2009'!S230</f>
        <v>10.708567641161828</v>
      </c>
      <c r="AI231" s="96">
        <f>'2010'!S230</f>
        <v>9.6735497564241886</v>
      </c>
      <c r="AJ231" s="96">
        <f>'2011'!S230</f>
        <v>8.4650474031767882</v>
      </c>
      <c r="AK231" s="96">
        <f>'2012'!S230</f>
        <v>14.953657885429894</v>
      </c>
      <c r="AL231" s="96">
        <f>'2013'!S230</f>
        <v>13.507501310013367</v>
      </c>
      <c r="AM231" s="96">
        <f>'2014'!S230</f>
        <v>11.404631378317601</v>
      </c>
      <c r="AN231" s="96">
        <f>'2015'!S230</f>
        <v>13.620913317701374</v>
      </c>
      <c r="AO231" s="96">
        <f>'2016'!S230</f>
        <v>12.621697167172329</v>
      </c>
      <c r="AP231" s="96">
        <f>'2017'!S230</f>
        <v>10.795264260633425</v>
      </c>
      <c r="AQ231" s="106">
        <f t="shared" si="139"/>
        <v>11.534724957952118</v>
      </c>
      <c r="AR231" s="36"/>
      <c r="AS231" s="38"/>
    </row>
    <row r="232" spans="2:45" x14ac:dyDescent="0.35">
      <c r="B232" s="4">
        <f>'2008'!G231</f>
        <v>2008</v>
      </c>
      <c r="C232" s="4">
        <v>8</v>
      </c>
      <c r="D232" s="2">
        <f t="shared" si="143"/>
        <v>16</v>
      </c>
      <c r="E232" s="2">
        <f t="shared" si="148"/>
        <v>228</v>
      </c>
      <c r="F232" s="35">
        <f>'2008'!R231</f>
        <v>5.6202161125319989</v>
      </c>
      <c r="G232" s="35">
        <f>'2009'!R231</f>
        <v>5.3850606266519998</v>
      </c>
      <c r="H232" s="35">
        <f>'2010'!R231</f>
        <v>5.2429912041127498</v>
      </c>
      <c r="I232" s="35">
        <f>'2011'!R231</f>
        <v>4.6968053846726239</v>
      </c>
      <c r="J232" s="35">
        <f>'2012'!R231</f>
        <v>5.7201571940310005</v>
      </c>
      <c r="K232" s="35">
        <f>'2013'!R231</f>
        <v>5.5760618392042485</v>
      </c>
      <c r="L232" s="35">
        <f>'2014'!R231</f>
        <v>4.7728054718032489</v>
      </c>
      <c r="M232" s="35">
        <f>'2015'!R231</f>
        <v>5.6790049840019989</v>
      </c>
      <c r="N232" s="35">
        <f>'2016'!R231</f>
        <v>5.3119023699937493</v>
      </c>
      <c r="O232" s="35">
        <f>'2017'!R231</f>
        <v>5.0058724056705</v>
      </c>
      <c r="P232" s="107">
        <f t="shared" si="138"/>
        <v>5.3010877592674124</v>
      </c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36"/>
      <c r="AE232" s="36"/>
      <c r="AF232" s="36"/>
      <c r="AG232" s="96">
        <f>'2008'!S231</f>
        <v>9.414003975371223</v>
      </c>
      <c r="AH232" s="96">
        <f>'2009'!S231</f>
        <v>10.083415998793365</v>
      </c>
      <c r="AI232" s="96">
        <f>'2010'!S231</f>
        <v>8.9063007775175684</v>
      </c>
      <c r="AJ232" s="96">
        <f>'2011'!S231</f>
        <v>8.2957894335015183</v>
      </c>
      <c r="AK232" s="96">
        <f>'2012'!S231</f>
        <v>13.326879962988375</v>
      </c>
      <c r="AL232" s="96">
        <f>'2013'!S231</f>
        <v>11.720036168375071</v>
      </c>
      <c r="AM232" s="96">
        <f>'2014'!S231</f>
        <v>11.376468710551409</v>
      </c>
      <c r="AN232" s="96">
        <f>'2015'!S231</f>
        <v>12.42269689302354</v>
      </c>
      <c r="AO232" s="96">
        <f>'2016'!S231</f>
        <v>12.683596713077204</v>
      </c>
      <c r="AP232" s="96">
        <f>'2017'!S231</f>
        <v>9.1754406195803853</v>
      </c>
      <c r="AQ232" s="106">
        <f t="shared" si="139"/>
        <v>10.740462925277965</v>
      </c>
      <c r="AR232" s="36"/>
      <c r="AS232" s="38"/>
    </row>
    <row r="233" spans="2:45" x14ac:dyDescent="0.35">
      <c r="B233" s="4">
        <f>'2008'!G232</f>
        <v>2008</v>
      </c>
      <c r="C233" s="4">
        <v>8</v>
      </c>
      <c r="D233" s="2">
        <f t="shared" si="143"/>
        <v>17</v>
      </c>
      <c r="E233" s="2">
        <f t="shared" si="148"/>
        <v>229</v>
      </c>
      <c r="F233" s="35">
        <f>'2008'!R232</f>
        <v>6.4332558911249995</v>
      </c>
      <c r="G233" s="35">
        <f>'2009'!R232</f>
        <v>6.1367330744999995</v>
      </c>
      <c r="H233" s="35">
        <f>'2010'!R232</f>
        <v>5.3825116354829987</v>
      </c>
      <c r="I233" s="35">
        <f>'2011'!R232</f>
        <v>4.8686320690020004</v>
      </c>
      <c r="J233" s="35">
        <f>'2012'!R232</f>
        <v>6.1754099636249995</v>
      </c>
      <c r="K233" s="35">
        <f>'2013'!R232</f>
        <v>5.4238701222539998</v>
      </c>
      <c r="L233" s="35">
        <f>'2014'!R232</f>
        <v>4.9952270523779987</v>
      </c>
      <c r="M233" s="35">
        <f>'2015'!R232</f>
        <v>6.4268097429374986</v>
      </c>
      <c r="N233" s="35">
        <f>'2016'!R232</f>
        <v>5.5479455825669994</v>
      </c>
      <c r="O233" s="35">
        <f>'2017'!R232</f>
        <v>5.4383094941939989</v>
      </c>
      <c r="P233" s="107">
        <f t="shared" si="138"/>
        <v>5.6828704628065498</v>
      </c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36"/>
      <c r="AE233" s="36"/>
      <c r="AF233" s="36"/>
      <c r="AG233" s="96">
        <f>'2008'!S232</f>
        <v>8.5985755763637428</v>
      </c>
      <c r="AH233" s="96">
        <f>'2009'!S232</f>
        <v>11.157424358938588</v>
      </c>
      <c r="AI233" s="96">
        <f>'2010'!S232</f>
        <v>9.1866975250000689</v>
      </c>
      <c r="AJ233" s="96">
        <f>'2011'!S232</f>
        <v>8.6791455143163372</v>
      </c>
      <c r="AK233" s="96">
        <f>'2012'!S232</f>
        <v>13.738140722814833</v>
      </c>
      <c r="AL233" s="96">
        <f>'2013'!S232</f>
        <v>14.291153367239531</v>
      </c>
      <c r="AM233" s="96">
        <f>'2014'!S232</f>
        <v>11.85577448920009</v>
      </c>
      <c r="AN233" s="96">
        <f>'2015'!S232</f>
        <v>12.544960394068541</v>
      </c>
      <c r="AO233" s="96">
        <f>'2016'!S232</f>
        <v>12.15166205859108</v>
      </c>
      <c r="AP233" s="96">
        <f>'2017'!S232</f>
        <v>9.6204628269566594</v>
      </c>
      <c r="AQ233" s="106">
        <f t="shared" si="139"/>
        <v>11.182399683348946</v>
      </c>
      <c r="AR233" s="36"/>
      <c r="AS233" s="38"/>
    </row>
    <row r="234" spans="2:45" x14ac:dyDescent="0.35">
      <c r="B234" s="4">
        <f>'2008'!G233</f>
        <v>2008</v>
      </c>
      <c r="C234" s="4">
        <v>8</v>
      </c>
      <c r="D234" s="2">
        <f t="shared" si="143"/>
        <v>18</v>
      </c>
      <c r="E234" s="2">
        <f t="shared" si="148"/>
        <v>230</v>
      </c>
      <c r="F234" s="35">
        <f>'2008'!R233</f>
        <v>6.3039461584837495</v>
      </c>
      <c r="G234" s="35">
        <f>'2009'!R233</f>
        <v>6.2839336309964988</v>
      </c>
      <c r="H234" s="35">
        <f>'2010'!R233</f>
        <v>5.0709527177714993</v>
      </c>
      <c r="I234" s="35">
        <f>'2011'!R233</f>
        <v>4.262730974509501</v>
      </c>
      <c r="J234" s="35">
        <f>'2012'!R233</f>
        <v>6.497400590860499</v>
      </c>
      <c r="K234" s="35">
        <f>'2013'!R233</f>
        <v>4.9661125636499994</v>
      </c>
      <c r="L234" s="35">
        <f>'2014'!R233</f>
        <v>4.5162414069142498</v>
      </c>
      <c r="M234" s="35">
        <f>'2015'!R233</f>
        <v>6.5374256458349986</v>
      </c>
      <c r="N234" s="35">
        <f>'2016'!R233</f>
        <v>5.2033823861355</v>
      </c>
      <c r="O234" s="35">
        <f>'2017'!R233</f>
        <v>4.577271696196874</v>
      </c>
      <c r="P234" s="107">
        <f t="shared" si="138"/>
        <v>5.4219397771353375</v>
      </c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36"/>
      <c r="AE234" s="36"/>
      <c r="AF234" s="36"/>
      <c r="AG234" s="96">
        <f>'2008'!S233</f>
        <v>10.257473424080683</v>
      </c>
      <c r="AH234" s="96">
        <f>'2009'!S233</f>
        <v>11.216625274073536</v>
      </c>
      <c r="AI234" s="96">
        <f>'2010'!S233</f>
        <v>8.4725991857110134</v>
      </c>
      <c r="AJ234" s="96">
        <f>'2011'!S233</f>
        <v>7.9603778862719805</v>
      </c>
      <c r="AK234" s="96">
        <f>'2012'!S233</f>
        <v>14.334267117302472</v>
      </c>
      <c r="AL234" s="96">
        <f>'2013'!S233</f>
        <v>12.946904428371178</v>
      </c>
      <c r="AM234" s="96">
        <f>'2014'!S233</f>
        <v>10.194517038440141</v>
      </c>
      <c r="AN234" s="96">
        <f>'2015'!S233</f>
        <v>14.605306674478472</v>
      </c>
      <c r="AO234" s="96">
        <f>'2016'!S233</f>
        <v>10.417872607918339</v>
      </c>
      <c r="AP234" s="96">
        <f>'2017'!S233</f>
        <v>10.013257072830756</v>
      </c>
      <c r="AQ234" s="106">
        <f t="shared" si="139"/>
        <v>11.041920070947857</v>
      </c>
      <c r="AR234" s="36"/>
      <c r="AS234" s="38"/>
    </row>
    <row r="235" spans="2:45" x14ac:dyDescent="0.35">
      <c r="B235" s="4">
        <f>'2008'!G234</f>
        <v>2008</v>
      </c>
      <c r="C235" s="4">
        <v>8</v>
      </c>
      <c r="D235" s="2">
        <f t="shared" si="143"/>
        <v>19</v>
      </c>
      <c r="E235" s="2">
        <f t="shared" ref="E235:E250" si="151">E234+1</f>
        <v>231</v>
      </c>
      <c r="F235" s="35">
        <f>'2008'!R234</f>
        <v>5.8320954781852494</v>
      </c>
      <c r="G235" s="35">
        <f>'2009'!R234</f>
        <v>5.949603234373499</v>
      </c>
      <c r="H235" s="35">
        <f>'2010'!R234</f>
        <v>5.1989658537487493</v>
      </c>
      <c r="I235" s="35">
        <f>'2011'!R234</f>
        <v>4.243987417336875</v>
      </c>
      <c r="J235" s="35">
        <f>'2012'!R234</f>
        <v>5.9557878531202491</v>
      </c>
      <c r="K235" s="35">
        <f>'2013'!R234</f>
        <v>5.3209527620489991</v>
      </c>
      <c r="L235" s="35">
        <f>'2014'!R234</f>
        <v>4.7435546930849988</v>
      </c>
      <c r="M235" s="35">
        <f>'2015'!R234</f>
        <v>5.9681570906137491</v>
      </c>
      <c r="N235" s="35">
        <f>'2016'!R234</f>
        <v>5.3558061644204988</v>
      </c>
      <c r="O235" s="35">
        <f>'2017'!R234</f>
        <v>4.3373644782243748</v>
      </c>
      <c r="P235" s="107">
        <f t="shared" si="138"/>
        <v>5.2906275025157239</v>
      </c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36"/>
      <c r="AE235" s="36"/>
      <c r="AF235" s="36"/>
      <c r="AG235" s="96">
        <f>'2008'!S234</f>
        <v>10.412913402762497</v>
      </c>
      <c r="AH235" s="96">
        <f>'2009'!S234</f>
        <v>10.453201203063523</v>
      </c>
      <c r="AI235" s="96">
        <f>'2010'!S234</f>
        <v>9.303379710612381</v>
      </c>
      <c r="AJ235" s="96">
        <f>'2011'!S234</f>
        <v>7.9069337649412637</v>
      </c>
      <c r="AK235" s="96">
        <f>'2012'!S234</f>
        <v>13.99324911382306</v>
      </c>
      <c r="AL235" s="96">
        <f>'2013'!S234</f>
        <v>12.907583123001679</v>
      </c>
      <c r="AM235" s="96">
        <f>'2014'!S234</f>
        <v>8.5124494461644922</v>
      </c>
      <c r="AN235" s="96">
        <f>'2015'!S234</f>
        <v>14.219465530230767</v>
      </c>
      <c r="AO235" s="96">
        <f>'2016'!S234</f>
        <v>11.93684144330699</v>
      </c>
      <c r="AP235" s="96">
        <f>'2017'!S234</f>
        <v>10.406764606185464</v>
      </c>
      <c r="AQ235" s="106">
        <f t="shared" si="139"/>
        <v>11.005278134409211</v>
      </c>
      <c r="AR235" s="36"/>
      <c r="AS235" s="38"/>
    </row>
    <row r="236" spans="2:45" x14ac:dyDescent="0.35">
      <c r="B236" s="4">
        <f>'2008'!G235</f>
        <v>2008</v>
      </c>
      <c r="C236" s="4">
        <v>8</v>
      </c>
      <c r="D236" s="2">
        <f t="shared" si="143"/>
        <v>20</v>
      </c>
      <c r="E236" s="2">
        <f t="shared" si="151"/>
        <v>232</v>
      </c>
      <c r="F236" s="35">
        <f>'2008'!R235</f>
        <v>5.7922509153599986</v>
      </c>
      <c r="G236" s="35">
        <f>'2009'!R235</f>
        <v>5.7198477789179991</v>
      </c>
      <c r="H236" s="35">
        <f>'2010'!R235</f>
        <v>5.4296311369770001</v>
      </c>
      <c r="I236" s="35">
        <f>'2011'!R235</f>
        <v>4.4518450004399996</v>
      </c>
      <c r="J236" s="35">
        <f>'2012'!R235</f>
        <v>5.737948563028497</v>
      </c>
      <c r="K236" s="35">
        <f>'2013'!R235</f>
        <v>6.3094603778189988</v>
      </c>
      <c r="L236" s="35">
        <f>'2014'!R235</f>
        <v>4.3755533018437491</v>
      </c>
      <c r="M236" s="35">
        <f>'2015'!R235</f>
        <v>5.7862173206564984</v>
      </c>
      <c r="N236" s="35">
        <f>'2016'!R235</f>
        <v>5.495919641423999</v>
      </c>
      <c r="O236" s="35">
        <f>'2017'!R235</f>
        <v>4.1197517241974992</v>
      </c>
      <c r="P236" s="107">
        <f t="shared" si="138"/>
        <v>5.321842576066425</v>
      </c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36"/>
      <c r="AE236" s="36"/>
      <c r="AF236" s="36"/>
      <c r="AG236" s="96">
        <f>'2008'!S235</f>
        <v>10.243730219661975</v>
      </c>
      <c r="AH236" s="96">
        <f>'2009'!S235</f>
        <v>9.6070990345485079</v>
      </c>
      <c r="AI236" s="96">
        <f>'2010'!S235</f>
        <v>9.5361394369577965</v>
      </c>
      <c r="AJ236" s="96">
        <f>'2011'!S235</f>
        <v>6.3841570868643949</v>
      </c>
      <c r="AK236" s="96">
        <f>'2012'!S235</f>
        <v>12.958564488292561</v>
      </c>
      <c r="AL236" s="96">
        <f>'2013'!S235</f>
        <v>8.7552046820277347</v>
      </c>
      <c r="AM236" s="96">
        <f>'2014'!S235</f>
        <v>7.574730510914832</v>
      </c>
      <c r="AN236" s="96">
        <f>'2015'!S235</f>
        <v>13.687297194689945</v>
      </c>
      <c r="AO236" s="96">
        <f>'2016'!S235</f>
        <v>13.579528130645008</v>
      </c>
      <c r="AP236" s="96">
        <f>'2017'!S235</f>
        <v>10.401444178853909</v>
      </c>
      <c r="AQ236" s="106">
        <f t="shared" si="139"/>
        <v>10.272789496345665</v>
      </c>
      <c r="AR236" s="36"/>
      <c r="AS236" s="38"/>
    </row>
    <row r="237" spans="2:45" x14ac:dyDescent="0.35">
      <c r="B237" s="4">
        <f>'2008'!G236</f>
        <v>2008</v>
      </c>
      <c r="C237" s="4">
        <v>8</v>
      </c>
      <c r="D237" s="2">
        <f t="shared" si="143"/>
        <v>21</v>
      </c>
      <c r="E237" s="2">
        <f t="shared" si="151"/>
        <v>233</v>
      </c>
      <c r="F237" s="35">
        <f>'2008'!R236</f>
        <v>4.6455806076614987</v>
      </c>
      <c r="G237" s="35">
        <f>'2009'!R236</f>
        <v>4.3558354554165</v>
      </c>
      <c r="H237" s="35">
        <f>'2010'!R236</f>
        <v>5.4142672032112502</v>
      </c>
      <c r="I237" s="35">
        <f>'2011'!R236</f>
        <v>4.4405943231367502</v>
      </c>
      <c r="J237" s="35">
        <f>'2012'!R236</f>
        <v>4.4524171728314981</v>
      </c>
      <c r="K237" s="35">
        <f>'2013'!R236</f>
        <v>5.7153944113987505</v>
      </c>
      <c r="L237" s="35">
        <f>'2014'!R236</f>
        <v>4.2350555116244992</v>
      </c>
      <c r="M237" s="35">
        <f>'2015'!R236</f>
        <v>4.7421623250764986</v>
      </c>
      <c r="N237" s="35">
        <f>'2016'!R236</f>
        <v>5.558808263141251</v>
      </c>
      <c r="O237" s="35">
        <f>'2017'!R236</f>
        <v>4.4310343784152488</v>
      </c>
      <c r="P237" s="107">
        <f t="shared" si="138"/>
        <v>4.7991149651913751</v>
      </c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36"/>
      <c r="AE237" s="36"/>
      <c r="AF237" s="36"/>
      <c r="AG237" s="96">
        <f>'2008'!S236</f>
        <v>8.1066024208628082</v>
      </c>
      <c r="AH237" s="96">
        <f>'2009'!S236</f>
        <v>7.673888864300574</v>
      </c>
      <c r="AI237" s="96">
        <f>'2010'!S236</f>
        <v>9.5641997042493596</v>
      </c>
      <c r="AJ237" s="96">
        <f>'2011'!S236</f>
        <v>7.822771077496431</v>
      </c>
      <c r="AK237" s="96">
        <f>'2012'!S236</f>
        <v>10.693669441576983</v>
      </c>
      <c r="AL237" s="96">
        <f>'2013'!S236</f>
        <v>12.717483676281372</v>
      </c>
      <c r="AM237" s="96">
        <f>'2014'!S236</f>
        <v>11.778508364127848</v>
      </c>
      <c r="AN237" s="96">
        <f>'2015'!S236</f>
        <v>10.915466776161017</v>
      </c>
      <c r="AO237" s="96">
        <f>'2016'!S236</f>
        <v>11.007408412988507</v>
      </c>
      <c r="AP237" s="96">
        <f>'2017'!S236</f>
        <v>10.647292523047067</v>
      </c>
      <c r="AQ237" s="106">
        <f t="shared" si="139"/>
        <v>10.092729126109196</v>
      </c>
      <c r="AR237" s="36"/>
      <c r="AS237" s="38"/>
    </row>
    <row r="238" spans="2:45" x14ac:dyDescent="0.35">
      <c r="B238" s="4">
        <f>'2008'!G237</f>
        <v>2008</v>
      </c>
      <c r="C238" s="4">
        <v>8</v>
      </c>
      <c r="D238" s="2">
        <f t="shared" si="143"/>
        <v>22</v>
      </c>
      <c r="E238" s="2">
        <f t="shared" si="151"/>
        <v>234</v>
      </c>
      <c r="F238" s="35">
        <f>'2008'!R237</f>
        <v>5.3679838592249993</v>
      </c>
      <c r="G238" s="35">
        <f>'2009'!R237</f>
        <v>4.7377347421499998</v>
      </c>
      <c r="H238" s="35">
        <f>'2010'!R237</f>
        <v>5.5326074333940003</v>
      </c>
      <c r="I238" s="35">
        <f>'2011'!R237</f>
        <v>4.9545094969124985</v>
      </c>
      <c r="J238" s="35">
        <f>'2012'!R237</f>
        <v>4.8789974752875001</v>
      </c>
      <c r="K238" s="35">
        <f>'2013'!R237</f>
        <v>5.8437022284360003</v>
      </c>
      <c r="L238" s="35">
        <f>'2014'!R237</f>
        <v>4.7649927401999985</v>
      </c>
      <c r="M238" s="35">
        <f>'2015'!R237</f>
        <v>5.34081794900625</v>
      </c>
      <c r="N238" s="35">
        <f>'2016'!R237</f>
        <v>5.7522037593060009</v>
      </c>
      <c r="O238" s="35">
        <f>'2017'!R237</f>
        <v>5.1223671957149985</v>
      </c>
      <c r="P238" s="107">
        <f t="shared" si="138"/>
        <v>5.2295916879632252</v>
      </c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36"/>
      <c r="AE238" s="36"/>
      <c r="AF238" s="36"/>
      <c r="AG238" s="96">
        <f>'2008'!S237</f>
        <v>9.573336576271247</v>
      </c>
      <c r="AH238" s="96">
        <f>'2009'!S237</f>
        <v>8.6917761926343609</v>
      </c>
      <c r="AI238" s="96">
        <f>'2010'!S237</f>
        <v>9.5428614081249528</v>
      </c>
      <c r="AJ238" s="96">
        <f>'2011'!S237</f>
        <v>9.0173340617300539</v>
      </c>
      <c r="AK238" s="96">
        <f>'2012'!S237</f>
        <v>11.914523286003622</v>
      </c>
      <c r="AL238" s="96">
        <f>'2013'!S237</f>
        <v>11.424717226589307</v>
      </c>
      <c r="AM238" s="96">
        <f>'2014'!S237</f>
        <v>13.748301099882225</v>
      </c>
      <c r="AN238" s="96">
        <f>'2015'!S237</f>
        <v>11.685150678313372</v>
      </c>
      <c r="AO238" s="96">
        <f>'2016'!S237</f>
        <v>11.879835736778892</v>
      </c>
      <c r="AP238" s="96">
        <f>'2017'!S237</f>
        <v>11.089930167171634</v>
      </c>
      <c r="AQ238" s="106">
        <f t="shared" si="139"/>
        <v>10.856776643349965</v>
      </c>
      <c r="AR238" s="36"/>
      <c r="AS238" s="38"/>
    </row>
    <row r="239" spans="2:45" x14ac:dyDescent="0.35">
      <c r="B239" s="4">
        <f>'2008'!G238</f>
        <v>2008</v>
      </c>
      <c r="C239" s="4">
        <v>8</v>
      </c>
      <c r="D239" s="2">
        <f t="shared" si="143"/>
        <v>23</v>
      </c>
      <c r="E239" s="2">
        <f t="shared" si="151"/>
        <v>235</v>
      </c>
      <c r="F239" s="35">
        <f>'2008'!R238</f>
        <v>4.4266473141344989</v>
      </c>
      <c r="G239" s="35">
        <f>'2009'!R238</f>
        <v>3.8031758614394993</v>
      </c>
      <c r="H239" s="35">
        <f>'2010'!R238</f>
        <v>5.6009660722875001</v>
      </c>
      <c r="I239" s="35">
        <f>'2011'!R238</f>
        <v>3.6288977990422491</v>
      </c>
      <c r="J239" s="35">
        <f>'2012'!R238</f>
        <v>4.048111074998249</v>
      </c>
      <c r="K239" s="35">
        <f>'2013'!R238</f>
        <v>5.5708533514687506</v>
      </c>
      <c r="L239" s="35">
        <f>'2014'!R238</f>
        <v>3.6610475026882492</v>
      </c>
      <c r="M239" s="35">
        <f>'2015'!R238</f>
        <v>4.3420333312687491</v>
      </c>
      <c r="N239" s="35">
        <f>'2016'!R238</f>
        <v>5.8117551180187492</v>
      </c>
      <c r="O239" s="35">
        <f>'2017'!R238</f>
        <v>3.6650662156439999</v>
      </c>
      <c r="P239" s="107">
        <f t="shared" si="138"/>
        <v>4.4558553640990493</v>
      </c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36"/>
      <c r="AE239" s="36"/>
      <c r="AF239" s="36"/>
      <c r="AG239" s="96">
        <f>'2008'!S238</f>
        <v>6.9830656822326969</v>
      </c>
      <c r="AH239" s="96">
        <f>'2009'!S238</f>
        <v>7.3255884005366294</v>
      </c>
      <c r="AI239" s="96">
        <f>'2010'!S238</f>
        <v>9.4418553880523106</v>
      </c>
      <c r="AJ239" s="96">
        <f>'2011'!S238</f>
        <v>6.9253450561918601</v>
      </c>
      <c r="AK239" s="96">
        <f>'2012'!S238</f>
        <v>10.369898782190235</v>
      </c>
      <c r="AL239" s="96">
        <f>'2013'!S238</f>
        <v>12.529721555880027</v>
      </c>
      <c r="AM239" s="96">
        <f>'2014'!S238</f>
        <v>9.9033495415852659</v>
      </c>
      <c r="AN239" s="96">
        <f>'2015'!S238</f>
        <v>9.2251704833907997</v>
      </c>
      <c r="AO239" s="96">
        <f>'2016'!S238</f>
        <v>11.366062744334103</v>
      </c>
      <c r="AP239" s="96">
        <f>'2017'!S238</f>
        <v>8.8647721793897034</v>
      </c>
      <c r="AQ239" s="106">
        <f t="shared" si="139"/>
        <v>9.2934829813783644</v>
      </c>
      <c r="AR239" s="36"/>
      <c r="AS239" s="38"/>
    </row>
    <row r="240" spans="2:45" x14ac:dyDescent="0.35">
      <c r="B240" s="4">
        <f>'2008'!G239</f>
        <v>2008</v>
      </c>
      <c r="C240" s="4">
        <v>8</v>
      </c>
      <c r="D240" s="2">
        <f t="shared" si="143"/>
        <v>24</v>
      </c>
      <c r="E240" s="2">
        <f t="shared" si="151"/>
        <v>236</v>
      </c>
      <c r="F240" s="35">
        <f>'2008'!R239</f>
        <v>2.2933406153970002</v>
      </c>
      <c r="G240" s="35">
        <f>'2009'!R239</f>
        <v>1.9314722737169998</v>
      </c>
      <c r="H240" s="35">
        <f>'2010'!R239</f>
        <v>5.5734649623629986</v>
      </c>
      <c r="I240" s="35">
        <f>'2011'!R239</f>
        <v>2.4922006034681248</v>
      </c>
      <c r="J240" s="35">
        <f>'2012'!R239</f>
        <v>2.0649112247115</v>
      </c>
      <c r="K240" s="35">
        <f>'2013'!R239</f>
        <v>5.6517101508194996</v>
      </c>
      <c r="L240" s="35">
        <f>'2014'!R239</f>
        <v>2.6470831268474999</v>
      </c>
      <c r="M240" s="35">
        <f>'2015'!R239</f>
        <v>2.2164435927899993</v>
      </c>
      <c r="N240" s="35">
        <f>'2016'!R239</f>
        <v>5.5554083804114995</v>
      </c>
      <c r="O240" s="35">
        <f>'2017'!R239</f>
        <v>2.6076584845327493</v>
      </c>
      <c r="P240" s="107">
        <f t="shared" si="138"/>
        <v>3.3033693415057868</v>
      </c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36"/>
      <c r="AE240" s="36"/>
      <c r="AF240" s="36"/>
      <c r="AG240" s="96">
        <f>'2008'!S239</f>
        <v>3.7087309650889559</v>
      </c>
      <c r="AH240" s="96">
        <f>'2009'!S239</f>
        <v>4.0742639686088618</v>
      </c>
      <c r="AI240" s="96">
        <f>'2010'!S239</f>
        <v>9.0687456390563206</v>
      </c>
      <c r="AJ240" s="96">
        <f>'2011'!S239</f>
        <v>5.0955044132584311</v>
      </c>
      <c r="AK240" s="96">
        <f>'2012'!S239</f>
        <v>5.8664886487977137</v>
      </c>
      <c r="AL240" s="96">
        <f>'2013'!S239</f>
        <v>12.772087239628387</v>
      </c>
      <c r="AM240" s="96">
        <f>'2014'!S239</f>
        <v>6.632876013571595</v>
      </c>
      <c r="AN240" s="96">
        <f>'2015'!S239</f>
        <v>4.2764965772377819</v>
      </c>
      <c r="AO240" s="96">
        <f>'2016'!S239</f>
        <v>11.983242835662857</v>
      </c>
      <c r="AP240" s="96">
        <f>'2017'!S239</f>
        <v>6.8398984989273552</v>
      </c>
      <c r="AQ240" s="106">
        <f t="shared" si="139"/>
        <v>7.0318334799838258</v>
      </c>
      <c r="AR240" s="36"/>
      <c r="AS240" s="38"/>
    </row>
    <row r="241" spans="2:55" x14ac:dyDescent="0.35">
      <c r="B241" s="4">
        <f>'2008'!G240</f>
        <v>2008</v>
      </c>
      <c r="C241" s="4">
        <v>8</v>
      </c>
      <c r="D241" s="2">
        <f t="shared" si="143"/>
        <v>25</v>
      </c>
      <c r="E241" s="2">
        <f t="shared" si="151"/>
        <v>237</v>
      </c>
      <c r="F241" s="35">
        <f>'2008'!R240</f>
        <v>4.5221018764950003</v>
      </c>
      <c r="G241" s="35">
        <f>'2009'!R240</f>
        <v>4.1643406520887503</v>
      </c>
      <c r="H241" s="35">
        <f>'2010'!R240</f>
        <v>5.4975330202274995</v>
      </c>
      <c r="I241" s="35">
        <f>'2011'!R240</f>
        <v>2.0212652762122496</v>
      </c>
      <c r="J241" s="35">
        <f>'2012'!R240</f>
        <v>4.4457794819549994</v>
      </c>
      <c r="K241" s="35">
        <f>'2013'!R240</f>
        <v>5.5509071272199995</v>
      </c>
      <c r="L241" s="35">
        <f>'2014'!R240</f>
        <v>2.0813028586739994</v>
      </c>
      <c r="M241" s="35">
        <f>'2015'!R240</f>
        <v>4.4362391826374994</v>
      </c>
      <c r="N241" s="35">
        <f>'2016'!R240</f>
        <v>5.5805594088824986</v>
      </c>
      <c r="O241" s="35">
        <f>'2017'!R240</f>
        <v>2.0857500870045</v>
      </c>
      <c r="P241" s="107">
        <f t="shared" si="138"/>
        <v>4.0385778971397004</v>
      </c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36"/>
      <c r="AE241" s="36"/>
      <c r="AF241" s="36"/>
      <c r="AG241" s="96">
        <f>'2008'!S240</f>
        <v>6.0300417867798819</v>
      </c>
      <c r="AH241" s="96">
        <f>'2009'!S240</f>
        <v>8.1114364455152597</v>
      </c>
      <c r="AI241" s="96">
        <f>'2010'!S240</f>
        <v>8.9223723365518186</v>
      </c>
      <c r="AJ241" s="96">
        <f>'2011'!S240</f>
        <v>3.9857867335250248</v>
      </c>
      <c r="AK241" s="96">
        <f>'2012'!S240</f>
        <v>11.885198951850844</v>
      </c>
      <c r="AL241" s="96">
        <f>'2013'!S240</f>
        <v>13.066135249606139</v>
      </c>
      <c r="AM241" s="96">
        <f>'2014'!S240</f>
        <v>5.5414794501425497</v>
      </c>
      <c r="AN241" s="96">
        <f>'2015'!S240</f>
        <v>8.5094048000931828</v>
      </c>
      <c r="AO241" s="96">
        <f>'2016'!S240</f>
        <v>11.366616287315733</v>
      </c>
      <c r="AP241" s="96">
        <f>'2017'!S240</f>
        <v>5.50947059092789</v>
      </c>
      <c r="AQ241" s="106">
        <f t="shared" si="139"/>
        <v>8.2927942632308334</v>
      </c>
      <c r="AR241" s="36"/>
      <c r="AS241" s="38"/>
    </row>
    <row r="242" spans="2:55" x14ac:dyDescent="0.35">
      <c r="B242" s="4">
        <f>'2008'!G241</f>
        <v>2008</v>
      </c>
      <c r="C242" s="4">
        <v>8</v>
      </c>
      <c r="D242" s="2">
        <f t="shared" si="143"/>
        <v>26</v>
      </c>
      <c r="E242" s="2">
        <f t="shared" si="151"/>
        <v>238</v>
      </c>
      <c r="F242" s="35">
        <f>'2008'!R241</f>
        <v>4.8507449286599993</v>
      </c>
      <c r="G242" s="35">
        <f>'2009'!R241</f>
        <v>4.4602188538949994</v>
      </c>
      <c r="H242" s="35">
        <f>'2010'!R241</f>
        <v>5.3505387404729996</v>
      </c>
      <c r="I242" s="35">
        <f>'2011'!R241</f>
        <v>3.5160054849562492</v>
      </c>
      <c r="J242" s="35">
        <f>'2012'!R241</f>
        <v>4.9329609443999995</v>
      </c>
      <c r="K242" s="35">
        <f>'2013'!R241</f>
        <v>5.2596591015689995</v>
      </c>
      <c r="L242" s="35">
        <f>'2014'!R241</f>
        <v>3.6700776354206242</v>
      </c>
      <c r="M242" s="35">
        <f>'2015'!R241</f>
        <v>4.6606203922612481</v>
      </c>
      <c r="N242" s="35">
        <f>'2016'!R241</f>
        <v>5.202859327254</v>
      </c>
      <c r="O242" s="35">
        <f>'2017'!R241</f>
        <v>3.7372372907512488</v>
      </c>
      <c r="P242" s="107">
        <f t="shared" si="138"/>
        <v>4.5640922699640365</v>
      </c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36"/>
      <c r="AE242" s="36"/>
      <c r="AF242" s="36"/>
      <c r="AG242" s="96">
        <f>'2008'!S241</f>
        <v>6.9630497267182232</v>
      </c>
      <c r="AH242" s="96">
        <f>'2009'!S241</f>
        <v>7.9125599078991282</v>
      </c>
      <c r="AI242" s="96">
        <f>'2010'!S241</f>
        <v>8.2712366258691663</v>
      </c>
      <c r="AJ242" s="96">
        <f>'2011'!S241</f>
        <v>6.9373846752821748</v>
      </c>
      <c r="AK242" s="96">
        <f>'2012'!S241</f>
        <v>13.033362870610265</v>
      </c>
      <c r="AL242" s="96">
        <f>'2013'!S241</f>
        <v>12.9189494173096</v>
      </c>
      <c r="AM242" s="96">
        <f>'2014'!S241</f>
        <v>9.4772816369987538</v>
      </c>
      <c r="AN242" s="96">
        <f>'2015'!S241</f>
        <v>9.5046991340521227</v>
      </c>
      <c r="AO242" s="96">
        <f>'2016'!S241</f>
        <v>10.483567529719464</v>
      </c>
      <c r="AP242" s="96">
        <f>'2017'!S241</f>
        <v>9.8954058505581877</v>
      </c>
      <c r="AQ242" s="106">
        <f t="shared" si="139"/>
        <v>9.53974973750171</v>
      </c>
      <c r="AR242" s="36"/>
      <c r="AS242" s="38"/>
    </row>
    <row r="243" spans="2:55" x14ac:dyDescent="0.35">
      <c r="B243" s="4">
        <f>'2008'!G242</f>
        <v>2008</v>
      </c>
      <c r="C243" s="4">
        <v>8</v>
      </c>
      <c r="D243" s="2">
        <f t="shared" si="143"/>
        <v>27</v>
      </c>
      <c r="E243" s="2">
        <f t="shared" si="151"/>
        <v>239</v>
      </c>
      <c r="F243" s="35">
        <f>'2008'!R242</f>
        <v>5.3968184009459996</v>
      </c>
      <c r="G243" s="35">
        <f>'2009'!R242</f>
        <v>4.8526014193379989</v>
      </c>
      <c r="H243" s="35">
        <f>'2010'!R242</f>
        <v>5.0829057182677495</v>
      </c>
      <c r="I243" s="35">
        <f>'2011'!R242</f>
        <v>3.1274586846442491</v>
      </c>
      <c r="J243" s="35">
        <f>'2012'!R242</f>
        <v>5.5101969387809984</v>
      </c>
      <c r="K243" s="35">
        <f>'2013'!R242</f>
        <v>5.0175307251067487</v>
      </c>
      <c r="L243" s="35">
        <f>'2014'!R242</f>
        <v>3.2732447720527493</v>
      </c>
      <c r="M243" s="35">
        <f>'2015'!R242</f>
        <v>4.8355946386627497</v>
      </c>
      <c r="N243" s="35">
        <f>'2016'!R242</f>
        <v>5.1864161241059978</v>
      </c>
      <c r="O243" s="35">
        <f>'2017'!R242</f>
        <v>3.2836580640104991</v>
      </c>
      <c r="P243" s="107">
        <f t="shared" si="138"/>
        <v>4.556642548591574</v>
      </c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36"/>
      <c r="AE243" s="36"/>
      <c r="AF243" s="36"/>
      <c r="AG243" s="96">
        <f>'2008'!S242</f>
        <v>8.9804884601011405</v>
      </c>
      <c r="AH243" s="96">
        <f>'2009'!S242</f>
        <v>8.8633650680186218</v>
      </c>
      <c r="AI243" s="96">
        <f>'2010'!S242</f>
        <v>8.1218657858632657</v>
      </c>
      <c r="AJ243" s="96">
        <f>'2011'!S242</f>
        <v>6.0557220808547338</v>
      </c>
      <c r="AK243" s="96">
        <f>'2012'!S242</f>
        <v>14.477387272929931</v>
      </c>
      <c r="AL243" s="96">
        <f>'2013'!S242</f>
        <v>12.656827946525876</v>
      </c>
      <c r="AM243" s="96">
        <f>'2014'!S242</f>
        <v>8.1301819181213233</v>
      </c>
      <c r="AN243" s="96">
        <f>'2015'!S242</f>
        <v>11.982570304463572</v>
      </c>
      <c r="AO243" s="96">
        <f>'2016'!S242</f>
        <v>10.082083333885144</v>
      </c>
      <c r="AP243" s="96">
        <f>'2017'!S242</f>
        <v>7.4698134487140102</v>
      </c>
      <c r="AQ243" s="106">
        <f t="shared" si="139"/>
        <v>9.682030561947764</v>
      </c>
      <c r="AR243" s="36"/>
      <c r="AS243" s="38"/>
    </row>
    <row r="244" spans="2:55" x14ac:dyDescent="0.35">
      <c r="B244" s="4">
        <f>'2008'!G243</f>
        <v>2008</v>
      </c>
      <c r="C244" s="4">
        <v>8</v>
      </c>
      <c r="D244" s="2">
        <f t="shared" si="143"/>
        <v>28</v>
      </c>
      <c r="E244" s="2">
        <f t="shared" si="151"/>
        <v>240</v>
      </c>
      <c r="F244" s="35">
        <f>'2008'!R243</f>
        <v>5.0682195509399994</v>
      </c>
      <c r="G244" s="35">
        <f>'2009'!R243</f>
        <v>4.5820842062579992</v>
      </c>
      <c r="H244" s="35">
        <f>'2010'!R243</f>
        <v>4.9828209797520007</v>
      </c>
      <c r="I244" s="35">
        <f>'2011'!R243</f>
        <v>3.3073897120424998</v>
      </c>
      <c r="J244" s="35">
        <f>'2012'!R243</f>
        <v>5.1044211191609987</v>
      </c>
      <c r="K244" s="35">
        <f>'2013'!R243</f>
        <v>4.9342870091699993</v>
      </c>
      <c r="L244" s="35">
        <f>'2014'!R243</f>
        <v>3.4934071311674999</v>
      </c>
      <c r="M244" s="35">
        <f>'2015'!R243</f>
        <v>4.5303676802279984</v>
      </c>
      <c r="N244" s="35">
        <f>'2016'!R243</f>
        <v>5.1392082182939998</v>
      </c>
      <c r="O244" s="35">
        <f>'2017'!R243</f>
        <v>3.4078391183700001</v>
      </c>
      <c r="P244" s="107">
        <f t="shared" si="138"/>
        <v>4.4550044725382998</v>
      </c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36"/>
      <c r="AE244" s="36"/>
      <c r="AF244" s="36"/>
      <c r="AG244" s="96">
        <f>'2008'!S243</f>
        <v>7.6346411499350069</v>
      </c>
      <c r="AH244" s="96">
        <f>'2009'!S243</f>
        <v>8.1807208647929368</v>
      </c>
      <c r="AI244" s="96">
        <f>'2010'!S243</f>
        <v>8.204340973048744</v>
      </c>
      <c r="AJ244" s="96">
        <f>'2011'!S243</f>
        <v>6.5657428042714185</v>
      </c>
      <c r="AK244" s="96">
        <f>'2012'!S243</f>
        <v>12.744929052571267</v>
      </c>
      <c r="AL244" s="96">
        <f>'2013'!S243</f>
        <v>12.544710940518817</v>
      </c>
      <c r="AM244" s="96">
        <f>'2014'!S243</f>
        <v>8.8251887815745906</v>
      </c>
      <c r="AN244" s="96">
        <f>'2015'!S243</f>
        <v>11.013810257443513</v>
      </c>
      <c r="AO244" s="96">
        <f>'2016'!S243</f>
        <v>9.9874267681774622</v>
      </c>
      <c r="AP244" s="96">
        <f>'2017'!S243</f>
        <v>8.4501310902874778</v>
      </c>
      <c r="AQ244" s="106">
        <f t="shared" si="139"/>
        <v>9.4151642682621226</v>
      </c>
      <c r="AR244" s="36"/>
      <c r="AS244" s="38"/>
    </row>
    <row r="245" spans="2:55" x14ac:dyDescent="0.35">
      <c r="B245" s="4">
        <f>'2008'!G244</f>
        <v>2008</v>
      </c>
      <c r="C245" s="4">
        <v>8</v>
      </c>
      <c r="D245" s="2">
        <f t="shared" si="143"/>
        <v>29</v>
      </c>
      <c r="E245" s="2">
        <f t="shared" si="151"/>
        <v>241</v>
      </c>
      <c r="F245" s="35">
        <f>'2008'!R244</f>
        <v>4.6519457185574984</v>
      </c>
      <c r="G245" s="35">
        <f>'2009'!R244</f>
        <v>4.3077214053450001</v>
      </c>
      <c r="H245" s="35">
        <f>'2010'!R244</f>
        <v>5.0747172683129991</v>
      </c>
      <c r="I245" s="35">
        <f>'2011'!R244</f>
        <v>3.2983724716064997</v>
      </c>
      <c r="J245" s="35">
        <f>'2012'!R244</f>
        <v>4.6716156793124988</v>
      </c>
      <c r="K245" s="35">
        <f>'2013'!R244</f>
        <v>5.1351305691262494</v>
      </c>
      <c r="L245" s="35">
        <f>'2014'!R244</f>
        <v>3.1517023410180003</v>
      </c>
      <c r="M245" s="35">
        <f>'2015'!R244</f>
        <v>4.4601636011962489</v>
      </c>
      <c r="N245" s="35">
        <f>'2016'!R244</f>
        <v>5.2559571707527493</v>
      </c>
      <c r="O245" s="35">
        <f>'2017'!R244</f>
        <v>3.1551132742875003</v>
      </c>
      <c r="P245" s="107">
        <f t="shared" si="138"/>
        <v>4.3162439499515246</v>
      </c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36"/>
      <c r="AE245" s="36"/>
      <c r="AF245" s="36"/>
      <c r="AG245" s="96">
        <f>'2008'!S244</f>
        <v>8.3255375075959126</v>
      </c>
      <c r="AH245" s="96">
        <f>'2009'!S244</f>
        <v>7.8554700394218981</v>
      </c>
      <c r="AI245" s="96">
        <f>'2010'!S244</f>
        <v>8.8766579497151543</v>
      </c>
      <c r="AJ245" s="96">
        <f>'2011'!S244</f>
        <v>5.2863386137994812</v>
      </c>
      <c r="AK245" s="96">
        <f>'2012'!S244</f>
        <v>12.906033651105895</v>
      </c>
      <c r="AL245" s="96">
        <f>'2013'!S244</f>
        <v>11.92545750921211</v>
      </c>
      <c r="AM245" s="96">
        <f>'2014'!S244</f>
        <v>8.0320003841305176</v>
      </c>
      <c r="AN245" s="96">
        <f>'2015'!S244</f>
        <v>10.410691474874529</v>
      </c>
      <c r="AO245" s="96">
        <f>'2016'!S244</f>
        <v>11.569551652751779</v>
      </c>
      <c r="AP245" s="96">
        <f>'2017'!S244</f>
        <v>8.208785593426553</v>
      </c>
      <c r="AQ245" s="106">
        <f t="shared" si="139"/>
        <v>9.3396524376033838</v>
      </c>
      <c r="AR245" s="36"/>
      <c r="AS245" s="38"/>
    </row>
    <row r="246" spans="2:55" x14ac:dyDescent="0.35">
      <c r="B246" s="4">
        <f>'2008'!G245</f>
        <v>2008</v>
      </c>
      <c r="C246" s="4">
        <v>8</v>
      </c>
      <c r="D246" s="4">
        <f t="shared" si="143"/>
        <v>30</v>
      </c>
      <c r="E246" s="4">
        <f t="shared" si="151"/>
        <v>242</v>
      </c>
      <c r="F246" s="50">
        <f>'2008'!R245</f>
        <v>5.9839998811019992</v>
      </c>
      <c r="G246" s="50">
        <f>'2009'!R245</f>
        <v>5.3313108013079997</v>
      </c>
      <c r="H246" s="50">
        <f>'2010'!R245</f>
        <v>3.8448069281909993</v>
      </c>
      <c r="I246" s="50">
        <f>'2011'!R245</f>
        <v>3.4550568468839997</v>
      </c>
      <c r="J246" s="50">
        <f>'2012'!R245</f>
        <v>6.0022995749280001</v>
      </c>
      <c r="K246" s="50">
        <f>'2013'!R245</f>
        <v>3.9667975200044996</v>
      </c>
      <c r="L246" s="50">
        <f>'2014'!R245</f>
        <v>3.5915432911739993</v>
      </c>
      <c r="M246" s="50">
        <f>'2015'!R245</f>
        <v>5.636305698408</v>
      </c>
      <c r="N246" s="50">
        <f>'2016'!R245</f>
        <v>3.7564689134294991</v>
      </c>
      <c r="O246" s="35">
        <f>'2017'!R245</f>
        <v>3.5291494880699998</v>
      </c>
      <c r="P246" s="107">
        <f t="shared" si="138"/>
        <v>4.5097738943498999</v>
      </c>
      <c r="Q246" s="94"/>
      <c r="AC246" s="94"/>
      <c r="AD246" s="36"/>
      <c r="AE246" s="36"/>
      <c r="AF246" s="36"/>
      <c r="AG246" s="96">
        <f>'2008'!S245</f>
        <v>9.8077876199758389</v>
      </c>
      <c r="AH246" s="96">
        <f>'2009'!S245</f>
        <v>9.4030555459781091</v>
      </c>
      <c r="AI246" s="96">
        <f>'2010'!S245</f>
        <v>6.6910773135303927</v>
      </c>
      <c r="AJ246" s="96">
        <f>'2011'!S245</f>
        <v>6.888433626548343</v>
      </c>
      <c r="AK246" s="96">
        <f>'2012'!S245</f>
        <v>14.930582557462708</v>
      </c>
      <c r="AL246" s="96">
        <f>'2013'!S245</f>
        <v>9.3087688975621674</v>
      </c>
      <c r="AM246" s="96">
        <f>'2014'!S245</f>
        <v>9.1002151543154728</v>
      </c>
      <c r="AN246" s="96">
        <f>'2015'!S245</f>
        <v>14.714083492221159</v>
      </c>
      <c r="AO246" s="96">
        <f>'2016'!S245</f>
        <v>9.5877219539601395</v>
      </c>
      <c r="AP246" s="96">
        <f>'2017'!S245</f>
        <v>8.9667031338109062</v>
      </c>
      <c r="AQ246" s="106">
        <f t="shared" si="139"/>
        <v>9.9398429295365247</v>
      </c>
      <c r="AR246" s="36"/>
    </row>
    <row r="247" spans="2:55" x14ac:dyDescent="0.35">
      <c r="B247" s="4">
        <f>'2008'!G246</f>
        <v>2008</v>
      </c>
      <c r="C247" s="1">
        <v>8</v>
      </c>
      <c r="D247" s="1">
        <f t="shared" si="143"/>
        <v>31</v>
      </c>
      <c r="E247" s="1">
        <f t="shared" si="151"/>
        <v>243</v>
      </c>
      <c r="F247" s="48">
        <f>'2008'!R246</f>
        <v>6.0399229792634985</v>
      </c>
      <c r="G247" s="48">
        <f>'2009'!R246</f>
        <v>5.4763601860664997</v>
      </c>
      <c r="H247" s="48">
        <f>'2010'!R246</f>
        <v>4.7698770787694995</v>
      </c>
      <c r="I247" s="48">
        <f>'2011'!R246</f>
        <v>3.5407034412974991</v>
      </c>
      <c r="J247" s="48">
        <f>'2012'!R246</f>
        <v>6.2665732330492485</v>
      </c>
      <c r="K247" s="48">
        <f>'2013'!R246</f>
        <v>4.8216672750644998</v>
      </c>
      <c r="L247" s="48">
        <f>'2014'!R246</f>
        <v>3.6356496788294992</v>
      </c>
      <c r="M247" s="48">
        <f>'2015'!R246</f>
        <v>5.6662563446437488</v>
      </c>
      <c r="N247" s="48">
        <f>'2016'!R246</f>
        <v>4.8889945302479996</v>
      </c>
      <c r="O247" s="48">
        <f>'2017'!R246</f>
        <v>3.5407034412974996</v>
      </c>
      <c r="P247" s="107">
        <f t="shared" si="138"/>
        <v>4.8646708188529493</v>
      </c>
      <c r="Q247" s="94"/>
      <c r="AC247" s="94"/>
      <c r="AD247" s="36"/>
      <c r="AE247" s="36"/>
      <c r="AF247" s="36"/>
      <c r="AG247" s="97">
        <f>'2008'!S246</f>
        <v>9.99944311531004</v>
      </c>
      <c r="AH247" s="97">
        <f>'2009'!S246</f>
        <v>9.4766855481952987</v>
      </c>
      <c r="AI247" s="97">
        <f>'2010'!S246</f>
        <v>7.945660356098915</v>
      </c>
      <c r="AJ247" s="97">
        <f>'2011'!S246</f>
        <v>6.9005591251068363</v>
      </c>
      <c r="AK247" s="97">
        <f>'2012'!S246</f>
        <v>11.435866574902755</v>
      </c>
      <c r="AL247" s="97">
        <f>'2013'!S246</f>
        <v>11.54483903720452</v>
      </c>
      <c r="AM247" s="97">
        <f>'2014'!S246</f>
        <v>9.4400471301485016</v>
      </c>
      <c r="AN247" s="97">
        <f>'2015'!S246</f>
        <v>13.911850952864786</v>
      </c>
      <c r="AO247" s="97">
        <f>'2016'!S246</f>
        <v>10.733312387245954</v>
      </c>
      <c r="AP247" s="97">
        <f>'2017'!S246</f>
        <v>9.0775592178752973</v>
      </c>
      <c r="AQ247" s="111">
        <f t="shared" si="139"/>
        <v>10.046582344495292</v>
      </c>
      <c r="AR247" s="36"/>
    </row>
    <row r="248" spans="2:55" ht="15.5" x14ac:dyDescent="0.35">
      <c r="B248" s="4">
        <f>'2008'!G247</f>
        <v>2008</v>
      </c>
      <c r="C248" s="4">
        <v>9</v>
      </c>
      <c r="D248" s="2">
        <v>1</v>
      </c>
      <c r="E248" s="2">
        <f>E247+1</f>
        <v>244</v>
      </c>
      <c r="F248" s="35">
        <f>'2008'!R247</f>
        <v>5.7399450272099983</v>
      </c>
      <c r="G248" s="35">
        <f>'2009'!R247</f>
        <v>5.2355983930200001</v>
      </c>
      <c r="H248" s="35">
        <f>'2010'!R247</f>
        <v>4.1466045357899999</v>
      </c>
      <c r="I248" s="35">
        <f>'2011'!R247</f>
        <v>3.6873883059389994</v>
      </c>
      <c r="J248" s="35">
        <f>'2012'!R247</f>
        <v>5.6318707484549995</v>
      </c>
      <c r="K248" s="35">
        <f>'2013'!R247</f>
        <v>3.9727427103900004</v>
      </c>
      <c r="L248" s="35">
        <f>'2014'!R247</f>
        <v>3.6832775051519988</v>
      </c>
      <c r="M248" s="35">
        <f>'2015'!R247</f>
        <v>5.3917056845550002</v>
      </c>
      <c r="N248" s="35">
        <f>'2016'!R247</f>
        <v>4.1248718076149986</v>
      </c>
      <c r="O248" s="35">
        <f>'2017'!R247</f>
        <v>3.7860475248269987</v>
      </c>
      <c r="P248" s="107">
        <f t="shared" si="138"/>
        <v>4.5400052242952995</v>
      </c>
      <c r="Q248" s="94"/>
      <c r="R248" s="62" t="s">
        <v>56</v>
      </c>
      <c r="S248" s="45">
        <f t="shared" ref="S248:AB248" si="152">AVERAGE(F217:F247)</f>
        <v>5.7633024421780998</v>
      </c>
      <c r="T248" s="45">
        <f t="shared" si="152"/>
        <v>5.353882103058579</v>
      </c>
      <c r="U248" s="45">
        <f t="shared" si="152"/>
        <v>5.3689332550594351</v>
      </c>
      <c r="V248" s="45">
        <f t="shared" si="152"/>
        <v>4.3462298628560676</v>
      </c>
      <c r="W248" s="45">
        <f t="shared" si="152"/>
        <v>5.6985089094070638</v>
      </c>
      <c r="X248" s="45">
        <f t="shared" si="152"/>
        <v>5.3823664337671451</v>
      </c>
      <c r="Y248" s="45">
        <f t="shared" si="152"/>
        <v>4.3550051202361448</v>
      </c>
      <c r="Z248" s="45">
        <f t="shared" si="152"/>
        <v>5.6492530692472371</v>
      </c>
      <c r="AA248" s="45">
        <f t="shared" si="152"/>
        <v>5.4029906620999091</v>
      </c>
      <c r="AB248" s="45">
        <f t="shared" si="152"/>
        <v>4.4600238653387656</v>
      </c>
      <c r="AC248" s="94"/>
      <c r="AD248" s="36"/>
      <c r="AE248" s="36"/>
      <c r="AF248" s="36"/>
      <c r="AG248" s="96">
        <f>'2008'!S247</f>
        <v>10.865413830216035</v>
      </c>
      <c r="AH248" s="96">
        <f>'2009'!S247</f>
        <v>9.9450809599180943</v>
      </c>
      <c r="AI248" s="96">
        <f>'2010'!S247</f>
        <v>6.8457903196780068</v>
      </c>
      <c r="AJ248" s="96">
        <f>'2011'!S247</f>
        <v>7.1068666331858683</v>
      </c>
      <c r="AK248" s="96">
        <f>'2012'!S247</f>
        <v>11.508001418688048</v>
      </c>
      <c r="AL248" s="96">
        <f>'2013'!S247</f>
        <v>9.1971916488398495</v>
      </c>
      <c r="AM248" s="96">
        <f>'2014'!S247</f>
        <v>10.076140664719818</v>
      </c>
      <c r="AN248" s="96">
        <f>'2015'!S247</f>
        <v>12.75216491019486</v>
      </c>
      <c r="AO248" s="96">
        <f>'2016'!S247</f>
        <v>9.4607706288552045</v>
      </c>
      <c r="AP248" s="96">
        <f>'2017'!S247</f>
        <v>9.81283008668386</v>
      </c>
      <c r="AQ248" s="106">
        <f t="shared" si="139"/>
        <v>9.757025110097965</v>
      </c>
      <c r="AR248" s="36"/>
      <c r="AS248" s="62" t="s">
        <v>56</v>
      </c>
      <c r="AT248" s="98">
        <f t="shared" ref="AT248:BC248" si="153">AVERAGE(AG217:AG247)</f>
        <v>9.9705555185950452</v>
      </c>
      <c r="AU248" s="98">
        <f t="shared" si="153"/>
        <v>9.6338057923323124</v>
      </c>
      <c r="AV248" s="98">
        <f t="shared" si="153"/>
        <v>9.186698188834292</v>
      </c>
      <c r="AW248" s="98">
        <f t="shared" si="153"/>
        <v>7.81600784039723</v>
      </c>
      <c r="AX248" s="98">
        <f t="shared" si="153"/>
        <v>13.673841254767774</v>
      </c>
      <c r="AY248" s="98">
        <f t="shared" si="153"/>
        <v>12.819263606871058</v>
      </c>
      <c r="AZ248" s="98">
        <f t="shared" si="153"/>
        <v>10.327387960259342</v>
      </c>
      <c r="BA248" s="98">
        <f t="shared" si="153"/>
        <v>12.941283186677934</v>
      </c>
      <c r="BB248" s="98">
        <f t="shared" si="153"/>
        <v>11.656189194223684</v>
      </c>
      <c r="BC248" s="98">
        <f t="shared" si="153"/>
        <v>10.658166939562529</v>
      </c>
    </row>
    <row r="249" spans="2:55" ht="15.5" x14ac:dyDescent="0.35">
      <c r="B249" s="4">
        <f>'2008'!G248</f>
        <v>2008</v>
      </c>
      <c r="C249" s="4">
        <v>9</v>
      </c>
      <c r="D249" s="2">
        <f t="shared" ref="D249:D277" si="154">D248+1</f>
        <v>2</v>
      </c>
      <c r="E249" s="2">
        <f t="shared" si="151"/>
        <v>245</v>
      </c>
      <c r="F249" s="35">
        <f>'2008'!R248</f>
        <v>4.9610735175239995</v>
      </c>
      <c r="G249" s="35">
        <f>'2009'!R248</f>
        <v>5.0900848855920007</v>
      </c>
      <c r="H249" s="35">
        <f>'2010'!R248</f>
        <v>5.0227576304084991</v>
      </c>
      <c r="I249" s="35">
        <f>'2011'!R248</f>
        <v>3.8610585886499993</v>
      </c>
      <c r="J249" s="35">
        <f>'2012'!R248</f>
        <v>5.2953302438819998</v>
      </c>
      <c r="K249" s="35">
        <f>'2013'!R248</f>
        <v>4.9002513467399993</v>
      </c>
      <c r="L249" s="35">
        <f>'2014'!R248</f>
        <v>3.9039592396349989</v>
      </c>
      <c r="M249" s="35">
        <f>'2015'!R248</f>
        <v>5.2132321005660005</v>
      </c>
      <c r="N249" s="35">
        <f>'2016'!R248</f>
        <v>4.9322095076969985</v>
      </c>
      <c r="O249" s="35">
        <f>'2017'!R248</f>
        <v>3.7924175470739994</v>
      </c>
      <c r="P249" s="107">
        <f t="shared" si="138"/>
        <v>4.697237460776849</v>
      </c>
      <c r="Q249" s="94"/>
      <c r="R249" s="63" t="s">
        <v>62</v>
      </c>
      <c r="S249" s="64">
        <f t="shared" ref="S249:AB249" si="155">SUM(F217:F247)</f>
        <v>178.66237570752111</v>
      </c>
      <c r="T249" s="64">
        <f t="shared" si="155"/>
        <v>165.97034519481596</v>
      </c>
      <c r="U249" s="64">
        <f t="shared" si="155"/>
        <v>166.43693090684249</v>
      </c>
      <c r="V249" s="64">
        <f t="shared" si="155"/>
        <v>134.7331257485381</v>
      </c>
      <c r="W249" s="64">
        <f t="shared" si="155"/>
        <v>176.65377619161899</v>
      </c>
      <c r="X249" s="64">
        <f t="shared" si="155"/>
        <v>166.8533594467815</v>
      </c>
      <c r="Y249" s="64">
        <f t="shared" si="155"/>
        <v>135.00515872732049</v>
      </c>
      <c r="Z249" s="64">
        <f t="shared" si="155"/>
        <v>175.12684514666435</v>
      </c>
      <c r="AA249" s="64">
        <f t="shared" si="155"/>
        <v>167.49271052509718</v>
      </c>
      <c r="AB249" s="64">
        <f t="shared" si="155"/>
        <v>138.26073982550173</v>
      </c>
      <c r="AC249" s="94"/>
      <c r="AD249" s="36"/>
      <c r="AE249" s="36"/>
      <c r="AF249" s="36"/>
      <c r="AG249" s="96">
        <f>'2008'!S248</f>
        <v>11.369444491944707</v>
      </c>
      <c r="AH249" s="96">
        <f>'2009'!S248</f>
        <v>9.3219522955476801</v>
      </c>
      <c r="AI249" s="96">
        <f>'2010'!S248</f>
        <v>8.3112903145824646</v>
      </c>
      <c r="AJ249" s="96">
        <f>'2011'!S248</f>
        <v>7.210279610628926</v>
      </c>
      <c r="AK249" s="96">
        <f>'2012'!S248</f>
        <v>11.180108471641679</v>
      </c>
      <c r="AL249" s="96">
        <f>'2013'!S248</f>
        <v>11.74674305254675</v>
      </c>
      <c r="AM249" s="96">
        <f>'2014'!S248</f>
        <v>11.084345666140385</v>
      </c>
      <c r="AN249" s="96">
        <f>'2015'!S248</f>
        <v>12.883454957467544</v>
      </c>
      <c r="AO249" s="96">
        <f>'2016'!S248</f>
        <v>11.664897912039091</v>
      </c>
      <c r="AP249" s="96">
        <f>'2017'!S248</f>
        <v>9.9101372700511661</v>
      </c>
      <c r="AQ249" s="106">
        <f t="shared" si="139"/>
        <v>10.468265404259039</v>
      </c>
      <c r="AR249" s="36"/>
      <c r="AS249" s="63" t="s">
        <v>62</v>
      </c>
      <c r="AT249" s="99">
        <f t="shared" ref="AT249:BC249" si="156">SUM(AG217:AG247)</f>
        <v>309.08722107644638</v>
      </c>
      <c r="AU249" s="99">
        <f t="shared" si="156"/>
        <v>298.64797956230166</v>
      </c>
      <c r="AV249" s="99">
        <f t="shared" si="156"/>
        <v>284.78764385386307</v>
      </c>
      <c r="AW249" s="99">
        <f t="shared" si="156"/>
        <v>242.29624305231414</v>
      </c>
      <c r="AX249" s="99">
        <f t="shared" si="156"/>
        <v>423.88907889780103</v>
      </c>
      <c r="AY249" s="99">
        <f t="shared" si="156"/>
        <v>397.39717181300279</v>
      </c>
      <c r="AZ249" s="99">
        <f t="shared" si="156"/>
        <v>320.14902676803962</v>
      </c>
      <c r="BA249" s="99">
        <f t="shared" si="156"/>
        <v>401.17977878701595</v>
      </c>
      <c r="BB249" s="99">
        <f t="shared" si="156"/>
        <v>361.34186502093422</v>
      </c>
      <c r="BC249" s="99">
        <f t="shared" si="156"/>
        <v>330.40317512643838</v>
      </c>
    </row>
    <row r="250" spans="2:55" x14ac:dyDescent="0.35">
      <c r="B250" s="4">
        <f>'2008'!G249</f>
        <v>2008</v>
      </c>
      <c r="C250" s="4">
        <v>9</v>
      </c>
      <c r="D250" s="2">
        <f t="shared" si="154"/>
        <v>3</v>
      </c>
      <c r="E250" s="2">
        <f t="shared" si="151"/>
        <v>246</v>
      </c>
      <c r="F250" s="35">
        <f>'2008'!R249</f>
        <v>5.5908216767969989</v>
      </c>
      <c r="G250" s="35">
        <f>'2009'!R249</f>
        <v>4.9970540749499994</v>
      </c>
      <c r="H250" s="35">
        <f>'2010'!R249</f>
        <v>4.6765000178819989</v>
      </c>
      <c r="I250" s="35">
        <f>'2011'!R249</f>
        <v>3.7103891449421997</v>
      </c>
      <c r="J250" s="35">
        <f>'2012'!R249</f>
        <v>5.1734206893599994</v>
      </c>
      <c r="K250" s="35">
        <f>'2013'!R249</f>
        <v>4.5999197774144989</v>
      </c>
      <c r="L250" s="35">
        <f>'2014'!R249</f>
        <v>3.9482881114907999</v>
      </c>
      <c r="M250" s="35">
        <f>'2015'!R249</f>
        <v>5.2968773194469998</v>
      </c>
      <c r="N250" s="35">
        <f>'2016'!R249</f>
        <v>4.513128838217999</v>
      </c>
      <c r="O250" s="35">
        <f>'2017'!R249</f>
        <v>3.7688204700594001</v>
      </c>
      <c r="P250" s="107">
        <f t="shared" si="138"/>
        <v>4.6275220120560894</v>
      </c>
      <c r="Q250" s="94"/>
      <c r="R250" s="109" t="s">
        <v>64</v>
      </c>
      <c r="S250" s="110">
        <f t="shared" ref="S250:AB250" si="157">STDEV(F217:F247)</f>
        <v>0.9774157958115719</v>
      </c>
      <c r="T250" s="110">
        <f t="shared" si="157"/>
        <v>0.96975732664090308</v>
      </c>
      <c r="U250" s="110">
        <f t="shared" si="157"/>
        <v>0.4470593036456591</v>
      </c>
      <c r="V250" s="110">
        <f t="shared" si="157"/>
        <v>0.86314200995558676</v>
      </c>
      <c r="W250" s="110">
        <f t="shared" si="157"/>
        <v>1.0203384538670781</v>
      </c>
      <c r="X250" s="110">
        <f t="shared" si="157"/>
        <v>0.48764462773453604</v>
      </c>
      <c r="Y250" s="110">
        <f t="shared" si="157"/>
        <v>0.80531319717222094</v>
      </c>
      <c r="Z250" s="110">
        <f t="shared" si="157"/>
        <v>0.99951219980874806</v>
      </c>
      <c r="AA250" s="110">
        <f t="shared" si="157"/>
        <v>0.46848436647979219</v>
      </c>
      <c r="AB250" s="110">
        <f t="shared" si="157"/>
        <v>0.90516910275007434</v>
      </c>
      <c r="AC250" s="94"/>
      <c r="AD250" s="36"/>
      <c r="AE250" s="36"/>
      <c r="AF250" s="36"/>
      <c r="AG250" s="96">
        <f>'2008'!S249</f>
        <v>11.08175282219182</v>
      </c>
      <c r="AH250" s="96">
        <f>'2009'!S249</f>
        <v>9.3464907751540967</v>
      </c>
      <c r="AI250" s="96">
        <f>'2010'!S249</f>
        <v>8.3971020899511721</v>
      </c>
      <c r="AJ250" s="96">
        <f>'2011'!S249</f>
        <v>6.5511156280082723</v>
      </c>
      <c r="AK250" s="96">
        <f>'2012'!S249</f>
        <v>11.057308943065697</v>
      </c>
      <c r="AL250" s="96">
        <f>'2013'!S249</f>
        <v>11.305655706756948</v>
      </c>
      <c r="AM250" s="96">
        <f>'2014'!S249</f>
        <v>8.7049307650669601</v>
      </c>
      <c r="AN250" s="96">
        <f>'2015'!S249</f>
        <v>13.603383721125681</v>
      </c>
      <c r="AO250" s="96">
        <f>'2016'!S249</f>
        <v>10.161711794898958</v>
      </c>
      <c r="AP250" s="96">
        <f>'2017'!S249</f>
        <v>10.505865955345548</v>
      </c>
      <c r="AQ250" s="106">
        <f t="shared" si="139"/>
        <v>10.071531820156517</v>
      </c>
      <c r="AR250" s="36"/>
      <c r="AS250" s="109" t="s">
        <v>64</v>
      </c>
      <c r="AT250" s="110">
        <f t="shared" ref="AT250:BC250" si="158">STDEV(AG217:AG247)</f>
        <v>2.4443632873831813</v>
      </c>
      <c r="AU250" s="110">
        <f t="shared" si="158"/>
        <v>1.8601530950316998</v>
      </c>
      <c r="AV250" s="110">
        <f t="shared" si="158"/>
        <v>0.86984301822954768</v>
      </c>
      <c r="AW250" s="110">
        <f t="shared" si="158"/>
        <v>1.4805740429605139</v>
      </c>
      <c r="AX250" s="110">
        <f t="shared" si="158"/>
        <v>2.3310289921170892</v>
      </c>
      <c r="AY250" s="110">
        <f t="shared" si="158"/>
        <v>1.3504592051814932</v>
      </c>
      <c r="AZ250" s="110">
        <f t="shared" si="158"/>
        <v>1.9511318192150058</v>
      </c>
      <c r="BA250" s="110">
        <f t="shared" si="158"/>
        <v>2.6033396794744328</v>
      </c>
      <c r="BB250" s="110">
        <f t="shared" si="158"/>
        <v>1.0939204247259338</v>
      </c>
      <c r="BC250" s="110">
        <f t="shared" si="158"/>
        <v>2.0715950808747774</v>
      </c>
    </row>
    <row r="251" spans="2:55" x14ac:dyDescent="0.35">
      <c r="B251" s="4">
        <f>'2008'!G250</f>
        <v>2008</v>
      </c>
      <c r="C251" s="4">
        <v>9</v>
      </c>
      <c r="D251" s="2">
        <f t="shared" si="154"/>
        <v>4</v>
      </c>
      <c r="E251" s="2">
        <f t="shared" ref="E251:E265" si="159">E250+1</f>
        <v>247</v>
      </c>
      <c r="F251" s="35">
        <f>'2008'!R250</f>
        <v>5.8465422171517485</v>
      </c>
      <c r="G251" s="35">
        <f>'2009'!R250</f>
        <v>5.3485717443974981</v>
      </c>
      <c r="H251" s="35">
        <f>'2010'!R250</f>
        <v>4.4854140845249981</v>
      </c>
      <c r="I251" s="35">
        <f>'2011'!R250</f>
        <v>3.8270892294585002</v>
      </c>
      <c r="J251" s="35">
        <f>'2012'!R250</f>
        <v>5.4838229839109989</v>
      </c>
      <c r="K251" s="35">
        <f>'2013'!R250</f>
        <v>4.5500597420624995</v>
      </c>
      <c r="L251" s="35">
        <f>'2014'!R250</f>
        <v>3.8880440067194999</v>
      </c>
      <c r="M251" s="35">
        <f>'2015'!R250</f>
        <v>5.4592318494539995</v>
      </c>
      <c r="N251" s="35">
        <f>'2016'!R250</f>
        <v>4.5003323131874993</v>
      </c>
      <c r="O251" s="35">
        <f>'2017'!R250</f>
        <v>3.9707683472879989</v>
      </c>
      <c r="P251" s="107">
        <f t="shared" si="138"/>
        <v>4.7359876518155239</v>
      </c>
      <c r="Q251" s="94"/>
      <c r="R251" s="109" t="s">
        <v>57</v>
      </c>
      <c r="S251" s="110">
        <f t="shared" ref="S251:AB251" si="160">(STDEV(F217:F247))/SQRT(31)</f>
        <v>0.17554905921247793</v>
      </c>
      <c r="T251" s="110">
        <f t="shared" si="160"/>
        <v>0.1741735575440172</v>
      </c>
      <c r="U251" s="110">
        <f t="shared" si="160"/>
        <v>8.0294221255158282E-2</v>
      </c>
      <c r="V251" s="110">
        <f t="shared" si="160"/>
        <v>0.15502488139007073</v>
      </c>
      <c r="W251" s="110">
        <f t="shared" si="160"/>
        <v>0.1832581961763291</v>
      </c>
      <c r="X251" s="110">
        <f t="shared" si="160"/>
        <v>8.7583560645995567E-2</v>
      </c>
      <c r="Y251" s="110">
        <f t="shared" si="160"/>
        <v>0.14463852000426447</v>
      </c>
      <c r="Z251" s="110">
        <f t="shared" si="160"/>
        <v>0.1795176905260964</v>
      </c>
      <c r="AA251" s="110">
        <f t="shared" si="160"/>
        <v>8.4142276136425387E-2</v>
      </c>
      <c r="AB251" s="110">
        <f t="shared" si="160"/>
        <v>0.16257317008473196</v>
      </c>
      <c r="AC251" s="94"/>
      <c r="AD251" s="36"/>
      <c r="AE251" s="36"/>
      <c r="AF251" s="36"/>
      <c r="AG251" s="96">
        <f>'2008'!S250</f>
        <v>9.7223597584767472</v>
      </c>
      <c r="AH251" s="96">
        <f>'2009'!S250</f>
        <v>10.163620058694873</v>
      </c>
      <c r="AI251" s="96">
        <f>'2010'!S250</f>
        <v>8.3746708571964099</v>
      </c>
      <c r="AJ251" s="96">
        <f>'2011'!S250</f>
        <v>6.8030675530246967</v>
      </c>
      <c r="AK251" s="96">
        <f>'2012'!S250</f>
        <v>11.378289122016191</v>
      </c>
      <c r="AL251" s="96">
        <f>'2013'!S250</f>
        <v>11.335512160571284</v>
      </c>
      <c r="AM251" s="96">
        <f>'2014'!S250</f>
        <v>9.6528780348416472</v>
      </c>
      <c r="AN251" s="96">
        <f>'2015'!S250</f>
        <v>13.079480420127885</v>
      </c>
      <c r="AO251" s="96">
        <f>'2016'!S250</f>
        <v>8.2639358395985489</v>
      </c>
      <c r="AP251" s="96">
        <f>'2017'!S250</f>
        <v>11.135931158367343</v>
      </c>
      <c r="AQ251" s="106">
        <f t="shared" si="139"/>
        <v>9.9909744962915603</v>
      </c>
      <c r="AR251" s="36"/>
      <c r="AS251" s="109" t="s">
        <v>57</v>
      </c>
      <c r="AT251" s="110">
        <f t="shared" ref="AT251:BC251" si="161">(STDEV(AG217:AG247))/SQRT(31)</f>
        <v>0.43902060649361668</v>
      </c>
      <c r="AU251" s="110">
        <f t="shared" si="161"/>
        <v>0.33409335844920857</v>
      </c>
      <c r="AV251" s="110">
        <f t="shared" si="161"/>
        <v>0.1562284180049994</v>
      </c>
      <c r="AW251" s="110">
        <f t="shared" si="161"/>
        <v>0.2659189481589263</v>
      </c>
      <c r="AX251" s="110">
        <f t="shared" si="161"/>
        <v>0.41866516616235855</v>
      </c>
      <c r="AY251" s="110">
        <f t="shared" si="161"/>
        <v>0.24254963342146049</v>
      </c>
      <c r="AZ251" s="110">
        <f t="shared" si="161"/>
        <v>0.35043361968416192</v>
      </c>
      <c r="BA251" s="110">
        <f t="shared" si="161"/>
        <v>0.46757360941029291</v>
      </c>
      <c r="BB251" s="110">
        <f t="shared" si="161"/>
        <v>0.19647390827615924</v>
      </c>
      <c r="BC251" s="110">
        <f t="shared" si="161"/>
        <v>0.3720694601776956</v>
      </c>
    </row>
    <row r="252" spans="2:55" x14ac:dyDescent="0.35">
      <c r="B252" s="4">
        <f>'2008'!G251</f>
        <v>2008</v>
      </c>
      <c r="C252" s="4">
        <v>9</v>
      </c>
      <c r="D252" s="2">
        <f t="shared" si="154"/>
        <v>5</v>
      </c>
      <c r="E252" s="2">
        <f t="shared" si="159"/>
        <v>248</v>
      </c>
      <c r="F252" s="35">
        <f>'2008'!R251</f>
        <v>4.8838339281847496</v>
      </c>
      <c r="G252" s="35">
        <f>'2009'!R251</f>
        <v>4.4777155418324996</v>
      </c>
      <c r="H252" s="35">
        <f>'2010'!R251</f>
        <v>3.8338650520818738</v>
      </c>
      <c r="I252" s="35">
        <f>'2011'!R251</f>
        <v>3.7561337137237487</v>
      </c>
      <c r="J252" s="35">
        <f>'2012'!R251</f>
        <v>4.8421807603537488</v>
      </c>
      <c r="K252" s="35">
        <f>'2013'!R251</f>
        <v>3.7118210493262493</v>
      </c>
      <c r="L252" s="35">
        <f>'2014'!R251</f>
        <v>3.9079405035393737</v>
      </c>
      <c r="M252" s="35">
        <f>'2015'!R251</f>
        <v>4.7588744246917498</v>
      </c>
      <c r="N252" s="35">
        <f>'2016'!R251</f>
        <v>3.7917809132006246</v>
      </c>
      <c r="O252" s="35">
        <f>'2017'!R251</f>
        <v>3.9469765352062498</v>
      </c>
      <c r="P252" s="107">
        <f t="shared" si="138"/>
        <v>4.1911122422140865</v>
      </c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36"/>
      <c r="AE252" s="36"/>
      <c r="AF252" s="36"/>
      <c r="AG252" s="96">
        <f>'2008'!S251</f>
        <v>8.6696610903027356</v>
      </c>
      <c r="AH252" s="96">
        <f>'2009'!S251</f>
        <v>8.5710341124902012</v>
      </c>
      <c r="AI252" s="96">
        <f>'2010'!S251</f>
        <v>7.0531118702886895</v>
      </c>
      <c r="AJ252" s="96">
        <f>'2011'!S251</f>
        <v>6.9274787824826225</v>
      </c>
      <c r="AK252" s="96">
        <f>'2012'!S251</f>
        <v>10.607745230638443</v>
      </c>
      <c r="AL252" s="96">
        <f>'2013'!S251</f>
        <v>7.5003602095595241</v>
      </c>
      <c r="AM252" s="96">
        <f>'2014'!S251</f>
        <v>9.9268150952062051</v>
      </c>
      <c r="AN252" s="96">
        <f>'2015'!S251</f>
        <v>10.762647198186031</v>
      </c>
      <c r="AO252" s="96">
        <f>'2016'!S251</f>
        <v>6.3608597966538518</v>
      </c>
      <c r="AP252" s="96">
        <f>'2017'!S251</f>
        <v>11.33493798516122</v>
      </c>
      <c r="AQ252" s="106">
        <f t="shared" si="139"/>
        <v>8.7714651370969516</v>
      </c>
      <c r="AR252" s="36"/>
      <c r="AS252" s="38"/>
    </row>
    <row r="253" spans="2:55" x14ac:dyDescent="0.35">
      <c r="B253" s="4">
        <f>'2008'!G252</f>
        <v>2008</v>
      </c>
      <c r="C253" s="4">
        <v>9</v>
      </c>
      <c r="D253" s="2">
        <f t="shared" si="154"/>
        <v>6</v>
      </c>
      <c r="E253" s="2">
        <f t="shared" si="159"/>
        <v>249</v>
      </c>
      <c r="F253" s="35">
        <f>'2008'!R252</f>
        <v>4.933421383556249</v>
      </c>
      <c r="G253" s="35">
        <f>'2009'!R252</f>
        <v>4.9159062780524998</v>
      </c>
      <c r="H253" s="35">
        <f>'2010'!R252</f>
        <v>3.6616736999407502</v>
      </c>
      <c r="I253" s="35">
        <f>'2011'!R252</f>
        <v>3.3433223837962491</v>
      </c>
      <c r="J253" s="35">
        <f>'2012'!R252</f>
        <v>5.2370165456212483</v>
      </c>
      <c r="K253" s="35">
        <f>'2013'!R252</f>
        <v>3.1380107222677496</v>
      </c>
      <c r="L253" s="35">
        <f>'2014'!R252</f>
        <v>3.6956725272382496</v>
      </c>
      <c r="M253" s="35">
        <f>'2015'!R252</f>
        <v>5.6748941832149979</v>
      </c>
      <c r="N253" s="35">
        <f>'2016'!R252</f>
        <v>3.5386922430630001</v>
      </c>
      <c r="O253" s="35">
        <f>'2017'!R252</f>
        <v>3.6876645694327492</v>
      </c>
      <c r="P253" s="107">
        <f t="shared" si="138"/>
        <v>4.1826274536183741</v>
      </c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36"/>
      <c r="AE253" s="36"/>
      <c r="AF253" s="36"/>
      <c r="AG253" s="96">
        <f>'2008'!S252</f>
        <v>10.503824058725758</v>
      </c>
      <c r="AH253" s="96">
        <f>'2009'!S252</f>
        <v>9.7092745138428196</v>
      </c>
      <c r="AI253" s="96">
        <f>'2010'!S252</f>
        <v>6.7227885379706116</v>
      </c>
      <c r="AJ253" s="96">
        <f>'2011'!S252</f>
        <v>6.5435867188992214</v>
      </c>
      <c r="AK253" s="96">
        <f>'2012'!S252</f>
        <v>13.683551683863218</v>
      </c>
      <c r="AL253" s="96">
        <f>'2013'!S252</f>
        <v>8.9413257280306606</v>
      </c>
      <c r="AM253" s="96">
        <f>'2014'!S252</f>
        <v>8.2968355032924883</v>
      </c>
      <c r="AN253" s="96">
        <f>'2015'!S252</f>
        <v>7.6245824924058381</v>
      </c>
      <c r="AO253" s="96">
        <f>'2016'!S252</f>
        <v>6.7798528528348045</v>
      </c>
      <c r="AP253" s="96">
        <f>'2017'!S252</f>
        <v>8.4543706254510589</v>
      </c>
      <c r="AQ253" s="106">
        <f t="shared" si="139"/>
        <v>8.7259992715316486</v>
      </c>
      <c r="AR253" s="36"/>
      <c r="AS253" s="38"/>
    </row>
    <row r="254" spans="2:55" x14ac:dyDescent="0.35">
      <c r="B254" s="4">
        <f>'2008'!G253</f>
        <v>2008</v>
      </c>
      <c r="C254" s="4">
        <v>9</v>
      </c>
      <c r="D254" s="2">
        <f t="shared" si="154"/>
        <v>7</v>
      </c>
      <c r="E254" s="2">
        <f t="shared" si="159"/>
        <v>250</v>
      </c>
      <c r="F254" s="35">
        <f>'2008'!R253</f>
        <v>4.8794542309304996</v>
      </c>
      <c r="G254" s="35">
        <f>'2009'!R253</f>
        <v>4.6455806076614987</v>
      </c>
      <c r="H254" s="35">
        <f>'2010'!R253</f>
        <v>3.9216044959402487</v>
      </c>
      <c r="I254" s="35">
        <f>'2011'!R253</f>
        <v>3.3412301482702489</v>
      </c>
      <c r="J254" s="35">
        <f>'2012'!R253</f>
        <v>4.778463348155249</v>
      </c>
      <c r="K254" s="35">
        <f>'2013'!R253</f>
        <v>3.4383533421330004</v>
      </c>
      <c r="L254" s="35">
        <f>'2014'!R253</f>
        <v>3.6257631292664994</v>
      </c>
      <c r="M254" s="35">
        <f>'2015'!R253</f>
        <v>4.895400159789749</v>
      </c>
      <c r="N254" s="35">
        <f>'2016'!R253</f>
        <v>3.8403498771584994</v>
      </c>
      <c r="O254" s="35">
        <f>'2017'!R253</f>
        <v>3.5119499368680005</v>
      </c>
      <c r="P254" s="107">
        <f t="shared" si="138"/>
        <v>4.0878149276173499</v>
      </c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36"/>
      <c r="AE254" s="36"/>
      <c r="AF254" s="36"/>
      <c r="AG254" s="96">
        <f>'2008'!S253</f>
        <v>8.8162576968533468</v>
      </c>
      <c r="AH254" s="96">
        <f>'2009'!S253</f>
        <v>8.5631131432627274</v>
      </c>
      <c r="AI254" s="96">
        <f>'2010'!S253</f>
        <v>7.09059894663904</v>
      </c>
      <c r="AJ254" s="96">
        <f>'2011'!S253</f>
        <v>6.7972640966220776</v>
      </c>
      <c r="AK254" s="96">
        <f>'2012'!S253</f>
        <v>13.180405491515847</v>
      </c>
      <c r="AL254" s="96">
        <f>'2013'!S253</f>
        <v>9.4402071414106867</v>
      </c>
      <c r="AM254" s="96">
        <f>'2014'!S253</f>
        <v>8.6540279090776568</v>
      </c>
      <c r="AN254" s="96">
        <f>'2015'!S253</f>
        <v>10.127398314788223</v>
      </c>
      <c r="AO254" s="96">
        <f>'2016'!S253</f>
        <v>7.0579804348337714</v>
      </c>
      <c r="AP254" s="96">
        <f>'2017'!S253</f>
        <v>9.0376976888472367</v>
      </c>
      <c r="AQ254" s="106">
        <f t="shared" si="139"/>
        <v>8.8764950863850611</v>
      </c>
      <c r="AR254" s="36"/>
      <c r="AS254" s="38"/>
    </row>
    <row r="255" spans="2:55" x14ac:dyDescent="0.35">
      <c r="B255" s="4">
        <f>'2008'!G254</f>
        <v>2008</v>
      </c>
      <c r="C255" s="4">
        <v>9</v>
      </c>
      <c r="D255" s="2">
        <f t="shared" si="154"/>
        <v>8</v>
      </c>
      <c r="E255" s="2">
        <f t="shared" si="159"/>
        <v>251</v>
      </c>
      <c r="F255" s="35">
        <f>'2008'!R254</f>
        <v>5.1777819690479996</v>
      </c>
      <c r="G255" s="35">
        <f>'2009'!R254</f>
        <v>5.3440410231</v>
      </c>
      <c r="H255" s="35">
        <f>'2010'!R254</f>
        <v>4.2340364062919997</v>
      </c>
      <c r="I255" s="35">
        <f>'2011'!R254</f>
        <v>3.56197573031625</v>
      </c>
      <c r="J255" s="35">
        <f>'2012'!R254</f>
        <v>5.4331083734850001</v>
      </c>
      <c r="K255" s="35">
        <f>'2013'!R254</f>
        <v>3.7712250675089996</v>
      </c>
      <c r="L255" s="35">
        <f>'2014'!R254</f>
        <v>3.6744591744314996</v>
      </c>
      <c r="M255" s="35">
        <f>'2015'!R254</f>
        <v>5.3321653763820009</v>
      </c>
      <c r="N255" s="35">
        <f>'2016'!R254</f>
        <v>3.9086937819990002</v>
      </c>
      <c r="O255" s="35">
        <f>'2017'!R254</f>
        <v>3.4661565001439998</v>
      </c>
      <c r="P255" s="107">
        <f t="shared" si="138"/>
        <v>4.3903643402706747</v>
      </c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36"/>
      <c r="AE255" s="36"/>
      <c r="AF255" s="36"/>
      <c r="AG255" s="96">
        <f>'2008'!S254</f>
        <v>10.051021427692538</v>
      </c>
      <c r="AH255" s="96">
        <f>'2009'!S254</f>
        <v>8.8072109927550173</v>
      </c>
      <c r="AI255" s="96">
        <f>'2010'!S254</f>
        <v>7.4763805716316529</v>
      </c>
      <c r="AJ255" s="96">
        <f>'2011'!S254</f>
        <v>7.4303809355486896</v>
      </c>
      <c r="AK255" s="96">
        <f>'2012'!S254</f>
        <v>13.967386187137532</v>
      </c>
      <c r="AL255" s="96">
        <f>'2013'!S254</f>
        <v>10.292526010360996</v>
      </c>
      <c r="AM255" s="96">
        <f>'2014'!S254</f>
        <v>8.2084749831769717</v>
      </c>
      <c r="AN255" s="96">
        <f>'2015'!S254</f>
        <v>12.873265705416186</v>
      </c>
      <c r="AO255" s="96">
        <f>'2016'!S254</f>
        <v>10.151373709922488</v>
      </c>
      <c r="AP255" s="96">
        <f>'2017'!S254</f>
        <v>10.18890845367717</v>
      </c>
      <c r="AQ255" s="106">
        <f t="shared" si="139"/>
        <v>9.9446928977319242</v>
      </c>
      <c r="AR255" s="36"/>
      <c r="AS255" s="38"/>
    </row>
    <row r="256" spans="2:55" x14ac:dyDescent="0.35">
      <c r="B256" s="4">
        <f>'2008'!G255</f>
        <v>2008</v>
      </c>
      <c r="C256" s="4">
        <v>9</v>
      </c>
      <c r="D256" s="2">
        <f t="shared" si="154"/>
        <v>9</v>
      </c>
      <c r="E256" s="2">
        <f t="shared" si="159"/>
        <v>252</v>
      </c>
      <c r="F256" s="35">
        <f>'2008'!R255</f>
        <v>4.3405488754290005</v>
      </c>
      <c r="G256" s="35">
        <f>'2009'!R255</f>
        <v>4.3503691217534994</v>
      </c>
      <c r="H256" s="35">
        <f>'2010'!R255</f>
        <v>4.1723596604339992</v>
      </c>
      <c r="I256" s="35">
        <f>'2011'!R255</f>
        <v>3.3517023764399996</v>
      </c>
      <c r="J256" s="35">
        <f>'2012'!R255</f>
        <v>4.5811449103792494</v>
      </c>
      <c r="K256" s="35">
        <f>'2013'!R255</f>
        <v>3.9231257869124985</v>
      </c>
      <c r="L256" s="35">
        <f>'2014'!R255</f>
        <v>3.4050249142469999</v>
      </c>
      <c r="M256" s="35">
        <f>'2015'!R255</f>
        <v>4.3454589985912495</v>
      </c>
      <c r="N256" s="35">
        <f>'2016'!R255</f>
        <v>4.1954368709452501</v>
      </c>
      <c r="O256" s="35">
        <f>'2017'!R255</f>
        <v>3.2793360751304994</v>
      </c>
      <c r="P256" s="107">
        <f t="shared" si="138"/>
        <v>3.9944507590262246</v>
      </c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36"/>
      <c r="AE256" s="36"/>
      <c r="AF256" s="36"/>
      <c r="AG256" s="96">
        <f>'2008'!S255</f>
        <v>8.104750678925738</v>
      </c>
      <c r="AH256" s="96">
        <f>'2009'!S255</f>
        <v>7.4837212406401132</v>
      </c>
      <c r="AI256" s="96">
        <f>'2010'!S255</f>
        <v>7.7794039964766544</v>
      </c>
      <c r="AJ256" s="96">
        <f>'2011'!S255</f>
        <v>5.9034944961209233</v>
      </c>
      <c r="AK256" s="96">
        <f>'2012'!S255</f>
        <v>10.596830434668444</v>
      </c>
      <c r="AL256" s="96">
        <f>'2013'!S255</f>
        <v>10.770558198901441</v>
      </c>
      <c r="AM256" s="96">
        <f>'2014'!S255</f>
        <v>7.2642247461898055</v>
      </c>
      <c r="AN256" s="96">
        <f>'2015'!S255</f>
        <v>11.10669253637988</v>
      </c>
      <c r="AO256" s="96">
        <f>'2016'!S255</f>
        <v>9.7526671002983996</v>
      </c>
      <c r="AP256" s="96">
        <f>'2017'!S255</f>
        <v>10.037306407773547</v>
      </c>
      <c r="AQ256" s="106">
        <f t="shared" si="139"/>
        <v>8.8799649836374943</v>
      </c>
      <c r="AR256" s="36"/>
      <c r="AS256" s="38"/>
    </row>
    <row r="257" spans="2:45" x14ac:dyDescent="0.35">
      <c r="B257" s="4">
        <f>'2008'!G256</f>
        <v>2008</v>
      </c>
      <c r="C257" s="4">
        <v>9</v>
      </c>
      <c r="D257" s="2">
        <f t="shared" si="154"/>
        <v>10</v>
      </c>
      <c r="E257" s="2">
        <f t="shared" si="159"/>
        <v>253</v>
      </c>
      <c r="F257" s="35">
        <f>'2008'!R256</f>
        <v>5.5024320928499995</v>
      </c>
      <c r="G257" s="35">
        <f>'2009'!R256</f>
        <v>4.7706653506049994</v>
      </c>
      <c r="H257" s="35">
        <f>'2010'!R256</f>
        <v>3.5267245085137495</v>
      </c>
      <c r="I257" s="35">
        <f>'2011'!R256</f>
        <v>3.6662596739369993</v>
      </c>
      <c r="J257" s="35">
        <f>'2012'!R256</f>
        <v>5.1337124165249994</v>
      </c>
      <c r="K257" s="35">
        <f>'2013'!R256</f>
        <v>3.3619609608412486</v>
      </c>
      <c r="L257" s="35">
        <f>'2014'!R256</f>
        <v>3.8493597505679991</v>
      </c>
      <c r="M257" s="35">
        <f>'2015'!R256</f>
        <v>5.3435990015099994</v>
      </c>
      <c r="N257" s="35">
        <f>'2016'!R256</f>
        <v>3.38942155212</v>
      </c>
      <c r="O257" s="35">
        <f>'2017'!R256</f>
        <v>3.6534852499859998</v>
      </c>
      <c r="P257" s="107">
        <f t="shared" si="138"/>
        <v>4.2197620557455995</v>
      </c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36"/>
      <c r="AE257" s="36"/>
      <c r="AF257" s="36"/>
      <c r="AG257" s="96">
        <f>'2008'!S256</f>
        <v>6.060546833507428</v>
      </c>
      <c r="AH257" s="96">
        <f>'2009'!S256</f>
        <v>7.6934351588273389</v>
      </c>
      <c r="AI257" s="96">
        <f>'2010'!S256</f>
        <v>6.7244377384055749</v>
      </c>
      <c r="AJ257" s="96">
        <f>'2011'!S256</f>
        <v>6.7049270069101761</v>
      </c>
      <c r="AK257" s="96">
        <f>'2012'!S256</f>
        <v>11.632759034852656</v>
      </c>
      <c r="AL257" s="96">
        <f>'2013'!S256</f>
        <v>8.2263212100858727</v>
      </c>
      <c r="AM257" s="96">
        <f>'2014'!S256</f>
        <v>8.2874137633314682</v>
      </c>
      <c r="AN257" s="96">
        <f>'2015'!S256</f>
        <v>12.093810560566919</v>
      </c>
      <c r="AO257" s="96">
        <f>'2016'!S256</f>
        <v>8.4446825776342713</v>
      </c>
      <c r="AP257" s="96">
        <f>'2017'!S256</f>
        <v>10.798948193489334</v>
      </c>
      <c r="AQ257" s="106">
        <f t="shared" si="139"/>
        <v>8.6667282077611034</v>
      </c>
      <c r="AR257" s="36"/>
      <c r="AS257" s="38"/>
    </row>
    <row r="258" spans="2:45" x14ac:dyDescent="0.35">
      <c r="B258" s="4">
        <f>'2008'!G257</f>
        <v>2008</v>
      </c>
      <c r="C258" s="4">
        <v>9</v>
      </c>
      <c r="D258" s="2">
        <f t="shared" si="154"/>
        <v>11</v>
      </c>
      <c r="E258" s="2">
        <f t="shared" si="159"/>
        <v>254</v>
      </c>
      <c r="F258" s="35">
        <f>'2008'!R257</f>
        <v>5.432496910285499</v>
      </c>
      <c r="G258" s="35">
        <f>'2009'!R257</f>
        <v>4.7433852514754982</v>
      </c>
      <c r="H258" s="35">
        <f>'2010'!R257</f>
        <v>4.350685903892999</v>
      </c>
      <c r="I258" s="35">
        <f>'2011'!R257</f>
        <v>3.2294097365400001</v>
      </c>
      <c r="J258" s="35">
        <f>'2012'!R257</f>
        <v>5.1109114695074993</v>
      </c>
      <c r="K258" s="35">
        <f>'2013'!R257</f>
        <v>3.9170627241029998</v>
      </c>
      <c r="L258" s="35">
        <f>'2014'!R257</f>
        <v>3.2868725432399999</v>
      </c>
      <c r="M258" s="35">
        <f>'2015'!R257</f>
        <v>5.3176449671504988</v>
      </c>
      <c r="N258" s="35">
        <f>'2016'!R257</f>
        <v>4.182054667307999</v>
      </c>
      <c r="O258" s="35">
        <f>'2017'!R257</f>
        <v>3.2983651045799998</v>
      </c>
      <c r="P258" s="107">
        <f t="shared" si="138"/>
        <v>4.2868889278082998</v>
      </c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36"/>
      <c r="AE258" s="36"/>
      <c r="AF258" s="36"/>
      <c r="AG258" s="96">
        <f>'2008'!S257</f>
        <v>6.9806480396552253</v>
      </c>
      <c r="AH258" s="96">
        <f>'2009'!S257</f>
        <v>8.6395430642655278</v>
      </c>
      <c r="AI258" s="96">
        <f>'2010'!S257</f>
        <v>8.1148549286314591</v>
      </c>
      <c r="AJ258" s="96">
        <f>'2011'!S257</f>
        <v>6.2377044739411422</v>
      </c>
      <c r="AK258" s="96">
        <f>'2012'!S257</f>
        <v>11.938206526949655</v>
      </c>
      <c r="AL258" s="96">
        <f>'2013'!S257</f>
        <v>11.58831880883421</v>
      </c>
      <c r="AM258" s="96">
        <f>'2014'!S257</f>
        <v>7.3026813151925909</v>
      </c>
      <c r="AN258" s="96">
        <f>'2015'!S257</f>
        <v>12.189477917244592</v>
      </c>
      <c r="AO258" s="96">
        <f>'2016'!S257</f>
        <v>9.1311808585435035</v>
      </c>
      <c r="AP258" s="96">
        <f>'2017'!S257</f>
        <v>9.4426523910387008</v>
      </c>
      <c r="AQ258" s="106">
        <f t="shared" si="139"/>
        <v>9.1565268324296607</v>
      </c>
      <c r="AR258" s="36"/>
      <c r="AS258" s="38"/>
    </row>
    <row r="259" spans="2:45" x14ac:dyDescent="0.35">
      <c r="B259" s="4">
        <f>'2008'!G258</f>
        <v>2008</v>
      </c>
      <c r="C259" s="4">
        <v>9</v>
      </c>
      <c r="D259" s="2">
        <f t="shared" si="154"/>
        <v>12</v>
      </c>
      <c r="E259" s="2">
        <f t="shared" si="159"/>
        <v>255</v>
      </c>
      <c r="F259" s="35">
        <f>'2008'!R258</f>
        <v>4.8031613044964994</v>
      </c>
      <c r="G259" s="35">
        <f>'2009'!R258</f>
        <v>4.7752034389289992</v>
      </c>
      <c r="H259" s="35">
        <f>'2010'!R258</f>
        <v>4.4422064741024991</v>
      </c>
      <c r="I259" s="35">
        <f>'2011'!R258</f>
        <v>2.9518201780199993</v>
      </c>
      <c r="J259" s="35">
        <f>'2012'!R258</f>
        <v>5.2560787266899993</v>
      </c>
      <c r="K259" s="35">
        <f>'2013'!R258</f>
        <v>4.0829460598034979</v>
      </c>
      <c r="L259" s="35">
        <f>'2014'!R258</f>
        <v>3.0431860406729991</v>
      </c>
      <c r="M259" s="35">
        <f>'2015'!R258</f>
        <v>5.110697825738999</v>
      </c>
      <c r="N259" s="35">
        <f>'2016'!R258</f>
        <v>4.2577213964894991</v>
      </c>
      <c r="O259" s="35">
        <f>'2017'!R258</f>
        <v>3.0748126854374989</v>
      </c>
      <c r="P259" s="107">
        <f t="shared" si="138"/>
        <v>4.1797834130380496</v>
      </c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36"/>
      <c r="AE259" s="36"/>
      <c r="AF259" s="36"/>
      <c r="AG259" s="96">
        <f>'2008'!S258</f>
        <v>7.6473002772459973</v>
      </c>
      <c r="AH259" s="96">
        <f>'2009'!S258</f>
        <v>8.2727901903412207</v>
      </c>
      <c r="AI259" s="96">
        <f>'2010'!S258</f>
        <v>8.019202796488841</v>
      </c>
      <c r="AJ259" s="96">
        <f>'2011'!S258</f>
        <v>5.7537752709067629</v>
      </c>
      <c r="AK259" s="96">
        <f>'2012'!S258</f>
        <v>9.6832676668922062</v>
      </c>
      <c r="AL259" s="96">
        <f>'2013'!S258</f>
        <v>11.752504203790444</v>
      </c>
      <c r="AM259" s="96">
        <f>'2014'!S258</f>
        <v>7.1413401817487756</v>
      </c>
      <c r="AN259" s="96">
        <f>'2015'!S258</f>
        <v>12.3741091435475</v>
      </c>
      <c r="AO259" s="96">
        <f>'2016'!S258</f>
        <v>8.6973955510234493</v>
      </c>
      <c r="AP259" s="96">
        <f>'2017'!S258</f>
        <v>8.6393939995961784</v>
      </c>
      <c r="AQ259" s="106">
        <f t="shared" si="139"/>
        <v>8.7981079281581369</v>
      </c>
      <c r="AR259" s="36"/>
      <c r="AS259" s="38"/>
    </row>
    <row r="260" spans="2:45" x14ac:dyDescent="0.35">
      <c r="B260" s="4">
        <f>'2008'!G259</f>
        <v>2008</v>
      </c>
      <c r="C260" s="4">
        <v>9</v>
      </c>
      <c r="D260" s="2">
        <f t="shared" si="154"/>
        <v>13</v>
      </c>
      <c r="E260" s="2">
        <f t="shared" si="159"/>
        <v>256</v>
      </c>
      <c r="F260" s="35">
        <f>'2008'!R259</f>
        <v>3.9112390896547491</v>
      </c>
      <c r="G260" s="35">
        <f>'2009'!R259</f>
        <v>4.4983984687312502</v>
      </c>
      <c r="H260" s="35">
        <f>'2010'!R259</f>
        <v>4.1936429999924991</v>
      </c>
      <c r="I260" s="35">
        <f>'2011'!R259</f>
        <v>3.3570508376789991</v>
      </c>
      <c r="J260" s="35">
        <f>'2012'!R259</f>
        <v>4.4747226873168753</v>
      </c>
      <c r="K260" s="35">
        <f>'2013'!R259</f>
        <v>3.8507373845234993</v>
      </c>
      <c r="L260" s="35">
        <f>'2014'!R259</f>
        <v>3.5036988671880001</v>
      </c>
      <c r="M260" s="35">
        <f>'2015'!R259</f>
        <v>4.3089922174162494</v>
      </c>
      <c r="N260" s="35">
        <f>'2016'!R259</f>
        <v>3.9619500165674992</v>
      </c>
      <c r="O260" s="35">
        <f>'2017'!R259</f>
        <v>3.4680277248749998</v>
      </c>
      <c r="P260" s="107">
        <f t="shared" si="138"/>
        <v>3.9528460293944621</v>
      </c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36"/>
      <c r="AE260" s="36"/>
      <c r="AF260" s="36"/>
      <c r="AG260" s="96">
        <f>'2008'!S259</f>
        <v>7.2615823043157404</v>
      </c>
      <c r="AH260" s="96">
        <f>'2009'!S259</f>
        <v>5.5289653920860538</v>
      </c>
      <c r="AI260" s="96">
        <f>'2010'!S259</f>
        <v>6.8132895644575964</v>
      </c>
      <c r="AJ260" s="96">
        <f>'2011'!S259</f>
        <v>6.7328094166793777</v>
      </c>
      <c r="AK260" s="96">
        <f>'2012'!S259</f>
        <v>7.7348931334453042</v>
      </c>
      <c r="AL260" s="96">
        <f>'2013'!S259</f>
        <v>10.250629221552799</v>
      </c>
      <c r="AM260" s="96">
        <f>'2014'!S259</f>
        <v>8.6043630627974839</v>
      </c>
      <c r="AN260" s="96">
        <f>'2015'!S259</f>
        <v>10.284247670250995</v>
      </c>
      <c r="AO260" s="96">
        <f>'2016'!S259</f>
        <v>8.4394178771043613</v>
      </c>
      <c r="AP260" s="96">
        <f>'2017'!S259</f>
        <v>9.2995169137783513</v>
      </c>
      <c r="AQ260" s="106">
        <f t="shared" si="139"/>
        <v>8.0949714556468066</v>
      </c>
      <c r="AR260" s="36"/>
      <c r="AS260" s="38"/>
    </row>
    <row r="261" spans="2:45" x14ac:dyDescent="0.35">
      <c r="B261" s="4">
        <f>'2008'!G260</f>
        <v>2008</v>
      </c>
      <c r="C261" s="4">
        <v>9</v>
      </c>
      <c r="D261" s="2">
        <f t="shared" si="154"/>
        <v>14</v>
      </c>
      <c r="E261" s="2">
        <f t="shared" si="159"/>
        <v>257</v>
      </c>
      <c r="F261" s="35">
        <f>'2008'!R260</f>
        <v>3.3322534264799994</v>
      </c>
      <c r="G261" s="35">
        <f>'2009'!R260</f>
        <v>3.2224405294709992</v>
      </c>
      <c r="H261" s="35">
        <f>'2010'!R260</f>
        <v>4.0227500862719996</v>
      </c>
      <c r="I261" s="35">
        <f>'2011'!R260</f>
        <v>3.5262714363839986</v>
      </c>
      <c r="J261" s="35">
        <f>'2012'!R260</f>
        <v>3.3739065943109989</v>
      </c>
      <c r="K261" s="35">
        <f>'2013'!R260</f>
        <v>4.0227500862719996</v>
      </c>
      <c r="L261" s="35">
        <f>'2014'!R260</f>
        <v>3.7140127397099993</v>
      </c>
      <c r="M261" s="35">
        <f>'2015'!R260</f>
        <v>3.4572129299729997</v>
      </c>
      <c r="N261" s="35">
        <f>'2016'!R260</f>
        <v>4.0925894974919999</v>
      </c>
      <c r="O261" s="35">
        <f>'2017'!R260</f>
        <v>3.6038167573229987</v>
      </c>
      <c r="P261" s="107">
        <f t="shared" si="138"/>
        <v>3.6368004083687984</v>
      </c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36"/>
      <c r="AE261" s="36"/>
      <c r="AF261" s="36"/>
      <c r="AG261" s="96">
        <f>'2008'!S260</f>
        <v>7.817710946716832</v>
      </c>
      <c r="AH261" s="96">
        <f>'2009'!S260</f>
        <v>6.4474885068813483</v>
      </c>
      <c r="AI261" s="96">
        <f>'2010'!S260</f>
        <v>7.9152223625247515</v>
      </c>
      <c r="AJ261" s="96">
        <f>'2011'!S260</f>
        <v>8.4613010926859609</v>
      </c>
      <c r="AK261" s="96">
        <f>'2012'!S260</f>
        <v>7.8431720907472036</v>
      </c>
      <c r="AL261" s="96">
        <f>'2013'!S260</f>
        <v>10.909839334136137</v>
      </c>
      <c r="AM261" s="96">
        <f>'2014'!S260</f>
        <v>9.0795388134238042</v>
      </c>
      <c r="AN261" s="96">
        <f>'2015'!S260</f>
        <v>8.4149631405746259</v>
      </c>
      <c r="AO261" s="96">
        <f>'2016'!S260</f>
        <v>9.5232863648651005</v>
      </c>
      <c r="AP261" s="96">
        <f>'2017'!S260</f>
        <v>9.4283284364566899</v>
      </c>
      <c r="AQ261" s="106">
        <f t="shared" si="139"/>
        <v>8.5840851089012453</v>
      </c>
      <c r="AR261" s="36"/>
      <c r="AS261" s="38"/>
    </row>
    <row r="262" spans="2:45" x14ac:dyDescent="0.35">
      <c r="B262" s="4">
        <f>'2008'!G261</f>
        <v>2008</v>
      </c>
      <c r="C262" s="4">
        <v>9</v>
      </c>
      <c r="D262" s="2">
        <f t="shared" si="154"/>
        <v>15</v>
      </c>
      <c r="E262" s="2">
        <f t="shared" si="159"/>
        <v>258</v>
      </c>
      <c r="F262" s="35">
        <f>'2008'!R261</f>
        <v>4.9892155587540001</v>
      </c>
      <c r="G262" s="35">
        <f>'2009'!R261</f>
        <v>4.5477391287149986</v>
      </c>
      <c r="H262" s="35">
        <f>'2010'!R261</f>
        <v>3.4621562047544989</v>
      </c>
      <c r="I262" s="35">
        <f>'2011'!R261</f>
        <v>3.1835168449582496</v>
      </c>
      <c r="J262" s="35">
        <f>'2012'!R261</f>
        <v>4.4254022866559986</v>
      </c>
      <c r="K262" s="35">
        <f>'2013'!R261</f>
        <v>3.5931124678184996</v>
      </c>
      <c r="L262" s="35">
        <f>'2014'!R261</f>
        <v>3.1654492124669997</v>
      </c>
      <c r="M262" s="35">
        <f>'2015'!R261</f>
        <v>4.6913519433059987</v>
      </c>
      <c r="N262" s="35">
        <f>'2016'!R261</f>
        <v>3.5399114859487493</v>
      </c>
      <c r="O262" s="35">
        <f>'2017'!R261</f>
        <v>3.2413332689302501</v>
      </c>
      <c r="P262" s="107">
        <f t="shared" ref="P262:P325" si="162">AVERAGE(F262:O262)</f>
        <v>3.883918840230824</v>
      </c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36"/>
      <c r="AE262" s="36"/>
      <c r="AF262" s="36"/>
      <c r="AG262" s="96">
        <f>'2008'!S261</f>
        <v>7.8043513729643097</v>
      </c>
      <c r="AH262" s="96">
        <f>'2009'!S261</f>
        <v>10.177346500741956</v>
      </c>
      <c r="AI262" s="96">
        <f>'2010'!S261</f>
        <v>8.0356822838333883</v>
      </c>
      <c r="AJ262" s="96">
        <f>'2011'!S261</f>
        <v>7.6055110574569804</v>
      </c>
      <c r="AK262" s="96">
        <f>'2012'!S261</f>
        <v>11.672796033937082</v>
      </c>
      <c r="AL262" s="96">
        <f>'2013'!S261</f>
        <v>8.1822524313933442</v>
      </c>
      <c r="AM262" s="96">
        <f>'2014'!S261</f>
        <v>7.8419083769824391</v>
      </c>
      <c r="AN262" s="96">
        <f>'2015'!S261</f>
        <v>11.870814530041619</v>
      </c>
      <c r="AO262" s="96">
        <f>'2016'!S261</f>
        <v>8.2214758209953445</v>
      </c>
      <c r="AP262" s="96">
        <f>'2017'!S261</f>
        <v>9.4563467619023722</v>
      </c>
      <c r="AQ262" s="106">
        <f t="shared" ref="AQ262:AQ325" si="163">AVERAGE(AG262:AP262)</f>
        <v>9.0868485170248832</v>
      </c>
      <c r="AR262" s="36"/>
      <c r="AS262" s="38"/>
    </row>
    <row r="263" spans="2:45" x14ac:dyDescent="0.35">
      <c r="B263" s="4">
        <f>'2008'!G262</f>
        <v>2008</v>
      </c>
      <c r="C263" s="4">
        <v>9</v>
      </c>
      <c r="D263" s="2">
        <f t="shared" si="154"/>
        <v>16</v>
      </c>
      <c r="E263" s="2">
        <f t="shared" si="159"/>
        <v>259</v>
      </c>
      <c r="F263" s="35">
        <f>'2008'!R262</f>
        <v>4.6745551228859998</v>
      </c>
      <c r="G263" s="35">
        <f>'2009'!R262</f>
        <v>4.4766620570429989</v>
      </c>
      <c r="H263" s="35">
        <f>'2010'!R262</f>
        <v>3.3759951463237492</v>
      </c>
      <c r="I263" s="35">
        <f>'2011'!R262</f>
        <v>3.2782789068277496</v>
      </c>
      <c r="J263" s="35">
        <f>'2012'!R262</f>
        <v>4.5247982081940004</v>
      </c>
      <c r="K263" s="35">
        <f>'2013'!R262</f>
        <v>3.4768313215425</v>
      </c>
      <c r="L263" s="35">
        <f>'2014'!R262</f>
        <v>3.3125466305924989</v>
      </c>
      <c r="M263" s="35">
        <f>'2015'!R262</f>
        <v>4.7066458903199999</v>
      </c>
      <c r="N263" s="35">
        <f>'2016'!R262</f>
        <v>3.4848982155599999</v>
      </c>
      <c r="O263" s="35">
        <f>'2017'!R262</f>
        <v>3.3886971278474998</v>
      </c>
      <c r="P263" s="107">
        <f t="shared" si="162"/>
        <v>3.8699908627137001</v>
      </c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36"/>
      <c r="AE263" s="36"/>
      <c r="AF263" s="36"/>
      <c r="AG263" s="96">
        <f>'2008'!S262</f>
        <v>10.665321863997418</v>
      </c>
      <c r="AH263" s="96">
        <f>'2009'!S262</f>
        <v>11.042610604241709</v>
      </c>
      <c r="AI263" s="96">
        <f>'2010'!S262</f>
        <v>8.9165094877828555</v>
      </c>
      <c r="AJ263" s="96">
        <f>'2011'!S262</f>
        <v>8.566742542446276</v>
      </c>
      <c r="AK263" s="96">
        <f>'2012'!S262</f>
        <v>12.858363088039622</v>
      </c>
      <c r="AL263" s="96">
        <f>'2013'!S262</f>
        <v>7.3016029888317915</v>
      </c>
      <c r="AM263" s="96">
        <f>'2014'!S262</f>
        <v>7.4643983817875545</v>
      </c>
      <c r="AN263" s="96">
        <f>'2015'!S262</f>
        <v>12.282074929495634</v>
      </c>
      <c r="AO263" s="96">
        <f>'2016'!S262</f>
        <v>7.448460291450516</v>
      </c>
      <c r="AP263" s="96">
        <f>'2017'!S262</f>
        <v>9.5143361200002623</v>
      </c>
      <c r="AQ263" s="106">
        <f t="shared" si="163"/>
        <v>9.6060420298073659</v>
      </c>
      <c r="AR263" s="36"/>
      <c r="AS263" s="38"/>
    </row>
    <row r="264" spans="2:45" x14ac:dyDescent="0.35">
      <c r="B264" s="4">
        <f>'2008'!G263</f>
        <v>2008</v>
      </c>
      <c r="C264" s="4">
        <v>9</v>
      </c>
      <c r="D264" s="2">
        <f t="shared" si="154"/>
        <v>17</v>
      </c>
      <c r="E264" s="2">
        <f t="shared" si="159"/>
        <v>260</v>
      </c>
      <c r="F264" s="35">
        <f>'2008'!R263</f>
        <v>4.4888029167149996</v>
      </c>
      <c r="G264" s="35">
        <f>'2009'!R263</f>
        <v>4.3008995388059992</v>
      </c>
      <c r="H264" s="35">
        <f>'2010'!R263</f>
        <v>3.6065757087472501</v>
      </c>
      <c r="I264" s="35">
        <f>'2011'!R263</f>
        <v>3.0373955578439999</v>
      </c>
      <c r="J264" s="35">
        <f>'2012'!R263</f>
        <v>4.4470466105129995</v>
      </c>
      <c r="K264" s="35">
        <f>'2013'!R263</f>
        <v>3.6022770487844995</v>
      </c>
      <c r="L264" s="35">
        <f>'2014'!R263</f>
        <v>3.1751294852879992</v>
      </c>
      <c r="M264" s="35">
        <f>'2015'!R263</f>
        <v>4.5357787611922493</v>
      </c>
      <c r="N264" s="35">
        <f>'2016'!R263</f>
        <v>3.537797149343251</v>
      </c>
      <c r="O264" s="35">
        <f>'2017'!R263</f>
        <v>3.3092388356940003</v>
      </c>
      <c r="P264" s="107">
        <f t="shared" si="162"/>
        <v>3.804094161292725</v>
      </c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36"/>
      <c r="AE264" s="36"/>
      <c r="AF264" s="36"/>
      <c r="AG264" s="96">
        <f>'2008'!S263</f>
        <v>9.8929737287113255</v>
      </c>
      <c r="AH264" s="96">
        <f>'2009'!S263</f>
        <v>9.533237149509743</v>
      </c>
      <c r="AI264" s="96">
        <f>'2010'!S263</f>
        <v>10.286906924638652</v>
      </c>
      <c r="AJ264" s="96">
        <f>'2011'!S263</f>
        <v>8.8093260471259818</v>
      </c>
      <c r="AK264" s="96">
        <f>'2012'!S263</f>
        <v>12.985976587075427</v>
      </c>
      <c r="AL264" s="96">
        <f>'2013'!S263</f>
        <v>6.8207262965403412</v>
      </c>
      <c r="AM264" s="96">
        <f>'2014'!S263</f>
        <v>7.4335802500197756</v>
      </c>
      <c r="AN264" s="96">
        <f>'2015'!S263</f>
        <v>12.160483739973001</v>
      </c>
      <c r="AO264" s="96">
        <f>'2016'!S263</f>
        <v>8.4598438781603331</v>
      </c>
      <c r="AP264" s="96">
        <f>'2017'!S263</f>
        <v>8.8888427265177512</v>
      </c>
      <c r="AQ264" s="106">
        <f t="shared" si="163"/>
        <v>9.5271897328272335</v>
      </c>
      <c r="AR264" s="36"/>
      <c r="AS264" s="38"/>
    </row>
    <row r="265" spans="2:45" x14ac:dyDescent="0.35">
      <c r="B265" s="4">
        <f>'2008'!G264</f>
        <v>2008</v>
      </c>
      <c r="C265" s="4">
        <v>9</v>
      </c>
      <c r="D265" s="2">
        <f t="shared" si="154"/>
        <v>18</v>
      </c>
      <c r="E265" s="2">
        <f t="shared" si="159"/>
        <v>261</v>
      </c>
      <c r="F265" s="35">
        <f>'2008'!R264</f>
        <v>4.3614270285299988</v>
      </c>
      <c r="G265" s="35">
        <f>'2009'!R264</f>
        <v>3.9005034902876234</v>
      </c>
      <c r="H265" s="35">
        <f>'2010'!R264</f>
        <v>3.6017355723367492</v>
      </c>
      <c r="I265" s="35">
        <f>'2011'!R264</f>
        <v>3.3607785530879997</v>
      </c>
      <c r="J265" s="35">
        <f>'2012'!R264</f>
        <v>4.3267338589848743</v>
      </c>
      <c r="K265" s="35">
        <f>'2013'!R264</f>
        <v>3.5848061454397495</v>
      </c>
      <c r="L265" s="35">
        <f>'2014'!R264</f>
        <v>3.4385743529279997</v>
      </c>
      <c r="M265" s="35">
        <f>'2015'!R264</f>
        <v>4.217698183271624</v>
      </c>
      <c r="N265" s="35">
        <f>'2016'!R264</f>
        <v>3.4155118764697496</v>
      </c>
      <c r="O265" s="35">
        <f>'2017'!R264</f>
        <v>3.5980557425999993</v>
      </c>
      <c r="P265" s="107">
        <f t="shared" si="162"/>
        <v>3.7805824803936368</v>
      </c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36"/>
      <c r="AE265" s="36"/>
      <c r="AF265" s="36"/>
      <c r="AG265" s="96">
        <f>'2008'!S264</f>
        <v>11.958881786892011</v>
      </c>
      <c r="AH265" s="96">
        <f>'2009'!S264</f>
        <v>8.2416345457226967</v>
      </c>
      <c r="AI265" s="96">
        <f>'2010'!S264</f>
        <v>10.145857949330226</v>
      </c>
      <c r="AJ265" s="96">
        <f>'2011'!S264</f>
        <v>10.196618288805501</v>
      </c>
      <c r="AK265" s="96">
        <f>'2012'!S264</f>
        <v>12.136972333881994</v>
      </c>
      <c r="AL265" s="96">
        <f>'2013'!S264</f>
        <v>6.8684623722311349</v>
      </c>
      <c r="AM265" s="96">
        <f>'2014'!S264</f>
        <v>7.0160297452023643</v>
      </c>
      <c r="AN265" s="96">
        <f>'2015'!S264</f>
        <v>11.761101977796624</v>
      </c>
      <c r="AO265" s="96">
        <f>'2016'!S264</f>
        <v>7.9833204930520418</v>
      </c>
      <c r="AP265" s="96">
        <f>'2017'!S264</f>
        <v>8.4731984939841816</v>
      </c>
      <c r="AQ265" s="106">
        <f t="shared" si="163"/>
        <v>9.4782077986898781</v>
      </c>
      <c r="AR265" s="36"/>
      <c r="AS265" s="38"/>
    </row>
    <row r="266" spans="2:45" x14ac:dyDescent="0.35">
      <c r="B266" s="4">
        <f>'2008'!G265</f>
        <v>2008</v>
      </c>
      <c r="C266" s="4">
        <v>9</v>
      </c>
      <c r="D266" s="2">
        <f t="shared" si="154"/>
        <v>19</v>
      </c>
      <c r="E266" s="2">
        <f t="shared" ref="E266:E281" si="164">E265+1</f>
        <v>262</v>
      </c>
      <c r="F266" s="35">
        <f>'2008'!R265</f>
        <v>4.5421070369557492</v>
      </c>
      <c r="G266" s="35">
        <f>'2009'!R265</f>
        <v>3.9677570752061246</v>
      </c>
      <c r="H266" s="35">
        <f>'2010'!R265</f>
        <v>3.7999712049120005</v>
      </c>
      <c r="I266" s="35">
        <f>'2011'!R265</f>
        <v>3.078275187892499</v>
      </c>
      <c r="J266" s="35">
        <f>'2012'!R265</f>
        <v>4.5947996939969986</v>
      </c>
      <c r="K266" s="35">
        <f>'2013'!R265</f>
        <v>3.7120089085019998</v>
      </c>
      <c r="L266" s="35">
        <f>'2014'!R265</f>
        <v>3.0711660073199996</v>
      </c>
      <c r="M266" s="35">
        <f>'2015'!R265</f>
        <v>4.6633001481506238</v>
      </c>
      <c r="N266" s="35">
        <f>'2016'!R265</f>
        <v>3.5184918563999994</v>
      </c>
      <c r="O266" s="35">
        <f>'2017'!R265</f>
        <v>3.1849128964799998</v>
      </c>
      <c r="P266" s="107">
        <f t="shared" si="162"/>
        <v>3.8132790015815994</v>
      </c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36"/>
      <c r="AE266" s="36"/>
      <c r="AF266" s="36"/>
      <c r="AG266" s="96">
        <f>'2008'!S265</f>
        <v>8.0042846235865479</v>
      </c>
      <c r="AH266" s="96">
        <f>'2009'!S265</f>
        <v>9.1484849109116002</v>
      </c>
      <c r="AI266" s="96">
        <f>'2010'!S265</f>
        <v>9.0022885243483994</v>
      </c>
      <c r="AJ266" s="96">
        <f>'2011'!S265</f>
        <v>7.5834776646711735</v>
      </c>
      <c r="AK266" s="96">
        <f>'2012'!S265</f>
        <v>12.661869313683914</v>
      </c>
      <c r="AL266" s="96">
        <f>'2013'!S265</f>
        <v>6.8719710301441337</v>
      </c>
      <c r="AM266" s="96">
        <f>'2014'!S265</f>
        <v>7.253102884090004</v>
      </c>
      <c r="AN266" s="96">
        <f>'2015'!S265</f>
        <v>11.709719951941757</v>
      </c>
      <c r="AO266" s="96">
        <f>'2016'!S265</f>
        <v>8.6622503042023435</v>
      </c>
      <c r="AP266" s="96">
        <f>'2017'!S265</f>
        <v>8.0526322958151653</v>
      </c>
      <c r="AQ266" s="106">
        <f t="shared" si="163"/>
        <v>8.8950081503395033</v>
      </c>
      <c r="AR266" s="36"/>
      <c r="AS266" s="38"/>
    </row>
    <row r="267" spans="2:45" x14ac:dyDescent="0.35">
      <c r="B267" s="4">
        <f>'2008'!G266</f>
        <v>2008</v>
      </c>
      <c r="C267" s="4">
        <v>9</v>
      </c>
      <c r="D267" s="2">
        <f t="shared" si="154"/>
        <v>20</v>
      </c>
      <c r="E267" s="2">
        <f t="shared" si="164"/>
        <v>263</v>
      </c>
      <c r="F267" s="35">
        <f>'2008'!R266</f>
        <v>4.2543178302464995</v>
      </c>
      <c r="G267" s="35">
        <f>'2009'!R266</f>
        <v>3.7455951823154989</v>
      </c>
      <c r="H267" s="35">
        <f>'2010'!R266</f>
        <v>2.8896295820636242</v>
      </c>
      <c r="I267" s="35">
        <f>'2011'!R266</f>
        <v>3.2211734009129991</v>
      </c>
      <c r="J267" s="35">
        <f>'2012'!R266</f>
        <v>4.2493303533059992</v>
      </c>
      <c r="K267" s="35">
        <f>'2013'!R266</f>
        <v>2.7743079909892501</v>
      </c>
      <c r="L267" s="35">
        <f>'2014'!R266</f>
        <v>3.0547522722779989</v>
      </c>
      <c r="M267" s="35">
        <f>'2015'!R266</f>
        <v>4.4238920462234983</v>
      </c>
      <c r="N267" s="35">
        <f>'2016'!R266</f>
        <v>2.6260373738936242</v>
      </c>
      <c r="O267" s="35">
        <f>'2017'!R266</f>
        <v>3.4245770025779989</v>
      </c>
      <c r="P267" s="107">
        <f t="shared" si="162"/>
        <v>3.4663613034806993</v>
      </c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36"/>
      <c r="AE267" s="36"/>
      <c r="AF267" s="36"/>
      <c r="AG267" s="96">
        <f>'2008'!S266</f>
        <v>8.1792544219964931</v>
      </c>
      <c r="AH267" s="96">
        <f>'2009'!S266</f>
        <v>5.4614736626025611</v>
      </c>
      <c r="AI267" s="96">
        <f>'2010'!S266</f>
        <v>7.1838155629119607</v>
      </c>
      <c r="AJ267" s="96">
        <f>'2011'!S266</f>
        <v>6.6284949981130561</v>
      </c>
      <c r="AK267" s="96">
        <f>'2012'!S266</f>
        <v>11.310486029740026</v>
      </c>
      <c r="AL267" s="96">
        <f>'2013'!S266</f>
        <v>5.6510129988809723</v>
      </c>
      <c r="AM267" s="96">
        <f>'2014'!S266</f>
        <v>6.5709416235550799</v>
      </c>
      <c r="AN267" s="96">
        <f>'2015'!S266</f>
        <v>11.251446255441465</v>
      </c>
      <c r="AO267" s="96">
        <f>'2016'!S266</f>
        <v>6.8926001430720021</v>
      </c>
      <c r="AP267" s="96">
        <f>'2017'!S266</f>
        <v>8.5132043685109107</v>
      </c>
      <c r="AQ267" s="106">
        <f t="shared" si="163"/>
        <v>7.7642730064824521</v>
      </c>
      <c r="AR267" s="36"/>
      <c r="AS267" s="38"/>
    </row>
    <row r="268" spans="2:45" x14ac:dyDescent="0.35">
      <c r="B268" s="4">
        <f>'2008'!G267</f>
        <v>2008</v>
      </c>
      <c r="C268" s="4">
        <v>9</v>
      </c>
      <c r="D268" s="2">
        <f t="shared" si="154"/>
        <v>21</v>
      </c>
      <c r="E268" s="2">
        <f t="shared" si="164"/>
        <v>264</v>
      </c>
      <c r="F268" s="35">
        <f>'2008'!R267</f>
        <v>4.1242198257697487</v>
      </c>
      <c r="G268" s="35">
        <f>'2009'!R267</f>
        <v>3.6199266025218741</v>
      </c>
      <c r="H268" s="35">
        <f>'2010'!R267</f>
        <v>2.7916333955606247</v>
      </c>
      <c r="I268" s="35">
        <f>'2011'!R267</f>
        <v>2.8190442594105001</v>
      </c>
      <c r="J268" s="35">
        <f>'2012'!R267</f>
        <v>4.3189469119743746</v>
      </c>
      <c r="K268" s="35">
        <f>'2013'!R267</f>
        <v>2.6534648135531245</v>
      </c>
      <c r="L268" s="35">
        <f>'2014'!R267</f>
        <v>2.7563213957894992</v>
      </c>
      <c r="M268" s="35">
        <f>'2015'!R267</f>
        <v>4.4986949915478744</v>
      </c>
      <c r="N268" s="35">
        <f>'2016'!R267</f>
        <v>2.5278570117281247</v>
      </c>
      <c r="O268" s="35">
        <f>'2017'!R267</f>
        <v>3.3138579613094996</v>
      </c>
      <c r="P268" s="107">
        <f t="shared" si="162"/>
        <v>3.3423967169165243</v>
      </c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36"/>
      <c r="AE268" s="36"/>
      <c r="AF268" s="36"/>
      <c r="AG268" s="96">
        <f>'2008'!S267</f>
        <v>7.4171245172825939</v>
      </c>
      <c r="AH268" s="96">
        <f>'2009'!S267</f>
        <v>5.5705577665135415</v>
      </c>
      <c r="AI268" s="96">
        <f>'2010'!S267</f>
        <v>6.3720796376160038</v>
      </c>
      <c r="AJ268" s="96">
        <f>'2011'!S267</f>
        <v>6.2456386921005649</v>
      </c>
      <c r="AK268" s="96">
        <f>'2012'!S267</f>
        <v>9.6600432339288336</v>
      </c>
      <c r="AL268" s="96">
        <f>'2013'!S267</f>
        <v>6.5794493493250696</v>
      </c>
      <c r="AM268" s="96">
        <f>'2014'!S267</f>
        <v>6.2806028840913841</v>
      </c>
      <c r="AN268" s="96">
        <f>'2015'!S267</f>
        <v>10.546368547960062</v>
      </c>
      <c r="AO268" s="96">
        <f>'2016'!S267</f>
        <v>6.9140118241240884</v>
      </c>
      <c r="AP268" s="96">
        <f>'2017'!S267</f>
        <v>6.4255770014013027</v>
      </c>
      <c r="AQ268" s="106">
        <f t="shared" si="163"/>
        <v>7.2011453454343455</v>
      </c>
      <c r="AR268" s="36"/>
      <c r="AS268" s="38"/>
    </row>
    <row r="269" spans="2:45" x14ac:dyDescent="0.35">
      <c r="B269" s="4">
        <f>'2008'!G268</f>
        <v>2008</v>
      </c>
      <c r="C269" s="4">
        <v>9</v>
      </c>
      <c r="D269" s="2">
        <f t="shared" si="154"/>
        <v>22</v>
      </c>
      <c r="E269" s="2">
        <f t="shared" si="164"/>
        <v>265</v>
      </c>
      <c r="F269" s="35">
        <f>'2008'!R268</f>
        <v>4.3993524809520004</v>
      </c>
      <c r="G269" s="35">
        <f>'2009'!R268</f>
        <v>3.7481662745639994</v>
      </c>
      <c r="H269" s="35">
        <f>'2010'!R268</f>
        <v>3.2334984362474994</v>
      </c>
      <c r="I269" s="35">
        <f>'2011'!R268</f>
        <v>2.8532272623704995</v>
      </c>
      <c r="J269" s="35">
        <f>'2012'!R268</f>
        <v>4.2352740667439992</v>
      </c>
      <c r="K269" s="35">
        <f>'2013'!R268</f>
        <v>3.0736818468697495</v>
      </c>
      <c r="L269" s="35">
        <f>'2014'!R268</f>
        <v>2.7980924360444983</v>
      </c>
      <c r="M269" s="35">
        <f>'2015'!R268</f>
        <v>4.5531759942720003</v>
      </c>
      <c r="N269" s="35">
        <f>'2016'!R268</f>
        <v>3.062531852262</v>
      </c>
      <c r="O269" s="35">
        <f>'2017'!R268</f>
        <v>3.0255235946392496</v>
      </c>
      <c r="P269" s="107">
        <f t="shared" si="162"/>
        <v>3.4982524244965498</v>
      </c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36"/>
      <c r="AE269" s="36"/>
      <c r="AF269" s="36"/>
      <c r="AG269" s="96">
        <f>'2008'!S268</f>
        <v>8.0161365753650724</v>
      </c>
      <c r="AH269" s="96">
        <f>'2009'!S268</f>
        <v>6.8228232325593545</v>
      </c>
      <c r="AI269" s="96">
        <f>'2010'!S268</f>
        <v>6.5137721421282615</v>
      </c>
      <c r="AJ269" s="96">
        <f>'2011'!S268</f>
        <v>6.060831991167178</v>
      </c>
      <c r="AK269" s="96">
        <f>'2012'!S268</f>
        <v>9.5472631312341782</v>
      </c>
      <c r="AL269" s="96">
        <f>'2013'!S268</f>
        <v>5.8434759839481405</v>
      </c>
      <c r="AM269" s="96">
        <f>'2014'!S268</f>
        <v>6.7333734353392014</v>
      </c>
      <c r="AN269" s="96">
        <f>'2015'!S268</f>
        <v>9.9030749111534782</v>
      </c>
      <c r="AO269" s="96">
        <f>'2016'!S268</f>
        <v>6.8930822799185476</v>
      </c>
      <c r="AP269" s="96">
        <f>'2017'!S268</f>
        <v>6.2951521689773644</v>
      </c>
      <c r="AQ269" s="106">
        <f t="shared" si="163"/>
        <v>7.2628985851790775</v>
      </c>
      <c r="AR269" s="36"/>
      <c r="AS269" s="38"/>
    </row>
    <row r="270" spans="2:45" x14ac:dyDescent="0.35">
      <c r="B270" s="4">
        <f>'2008'!G269</f>
        <v>2008</v>
      </c>
      <c r="C270" s="4">
        <v>9</v>
      </c>
      <c r="D270" s="2">
        <f t="shared" si="154"/>
        <v>23</v>
      </c>
      <c r="E270" s="2">
        <f t="shared" si="164"/>
        <v>266</v>
      </c>
      <c r="F270" s="35">
        <f>'2008'!R269</f>
        <v>1.5343895453669998</v>
      </c>
      <c r="G270" s="35">
        <f>'2009'!R269</f>
        <v>1.3401873598004999</v>
      </c>
      <c r="H270" s="35">
        <f>'2010'!R269</f>
        <v>2.3433553583054993</v>
      </c>
      <c r="I270" s="35">
        <f>'2011'!R269</f>
        <v>2.2706514016147503</v>
      </c>
      <c r="J270" s="35">
        <f>'2012'!R269</f>
        <v>1.6247608594424994</v>
      </c>
      <c r="K270" s="35">
        <f>'2013'!R269</f>
        <v>2.148733252228499</v>
      </c>
      <c r="L270" s="35">
        <f>'2014'!R269</f>
        <v>2.31023934635025</v>
      </c>
      <c r="M270" s="35">
        <f>'2015'!R269</f>
        <v>1.622838065526</v>
      </c>
      <c r="N270" s="35">
        <f>'2016'!R269</f>
        <v>2.1198029391629993</v>
      </c>
      <c r="O270" s="35">
        <f>'2017'!R269</f>
        <v>2.39507065649775</v>
      </c>
      <c r="P270" s="107">
        <f t="shared" si="162"/>
        <v>1.9710028784295748</v>
      </c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36"/>
      <c r="AE270" s="36"/>
      <c r="AF270" s="36"/>
      <c r="AG270" s="96">
        <f>'2008'!S269</f>
        <v>3.1865495819872094</v>
      </c>
      <c r="AH270" s="96">
        <f>'2009'!S269</f>
        <v>2.68266562492787</v>
      </c>
      <c r="AI270" s="96">
        <f>'2010'!S269</f>
        <v>3.5133548554531293</v>
      </c>
      <c r="AJ270" s="96">
        <f>'2011'!S269</f>
        <v>3.8630927565218611</v>
      </c>
      <c r="AK270" s="96">
        <f>'2012'!S269</f>
        <v>3.8218023333814153</v>
      </c>
      <c r="AL270" s="96">
        <f>'2013'!S269</f>
        <v>4.3631091294549273</v>
      </c>
      <c r="AM270" s="96">
        <f>'2014'!S269</f>
        <v>5.3090732387200186</v>
      </c>
      <c r="AN270" s="96">
        <f>'2015'!S269</f>
        <v>4.2298391830225786</v>
      </c>
      <c r="AO270" s="96">
        <f>'2016'!S269</f>
        <v>5.5164563034227774</v>
      </c>
      <c r="AP270" s="96">
        <f>'2017'!S269</f>
        <v>4.6839437857909463</v>
      </c>
      <c r="AQ270" s="106">
        <f t="shared" si="163"/>
        <v>4.1169886792682728</v>
      </c>
      <c r="AR270" s="36"/>
      <c r="AS270" s="38"/>
    </row>
    <row r="271" spans="2:45" x14ac:dyDescent="0.35">
      <c r="B271" s="4">
        <f>'2008'!G270</f>
        <v>2008</v>
      </c>
      <c r="C271" s="4">
        <v>9</v>
      </c>
      <c r="D271" s="2">
        <f t="shared" si="154"/>
        <v>24</v>
      </c>
      <c r="E271" s="2">
        <f t="shared" si="164"/>
        <v>267</v>
      </c>
      <c r="F271" s="35">
        <f>'2008'!R270</f>
        <v>3.6530800635284995</v>
      </c>
      <c r="G271" s="35">
        <f>'2009'!R270</f>
        <v>3.6481367887469998</v>
      </c>
      <c r="H271" s="35">
        <f>'2010'!R270</f>
        <v>3.8835648546074997</v>
      </c>
      <c r="I271" s="35">
        <f>'2011'!R270</f>
        <v>2.9875023708727495</v>
      </c>
      <c r="J271" s="35">
        <f>'2012'!R270</f>
        <v>4.1375209921154994</v>
      </c>
      <c r="K271" s="35">
        <f>'2013'!R270</f>
        <v>3.3541850643705002</v>
      </c>
      <c r="L271" s="35">
        <f>'2014'!R270</f>
        <v>3.0751552521697501</v>
      </c>
      <c r="M271" s="35">
        <f>'2015'!R270</f>
        <v>4.2264999381824984</v>
      </c>
      <c r="N271" s="35">
        <f>'2016'!R270</f>
        <v>3.6145357808804994</v>
      </c>
      <c r="O271" s="35">
        <f>'2017'!R270</f>
        <v>2.9582847437737492</v>
      </c>
      <c r="P271" s="107">
        <f t="shared" si="162"/>
        <v>3.5538465849248242</v>
      </c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36"/>
      <c r="AE271" s="36"/>
      <c r="AF271" s="36"/>
      <c r="AG271" s="96">
        <f>'2008'!S270</f>
        <v>4.9265473608949018</v>
      </c>
      <c r="AH271" s="96">
        <f>'2009'!S270</f>
        <v>6.8088700429048679</v>
      </c>
      <c r="AI271" s="96">
        <f>'2010'!S270</f>
        <v>6.6500551664644227</v>
      </c>
      <c r="AJ271" s="96">
        <f>'2011'!S270</f>
        <v>4.9257747814522563</v>
      </c>
      <c r="AK271" s="96">
        <f>'2012'!S270</f>
        <v>9.6781953149193019</v>
      </c>
      <c r="AL271" s="96">
        <f>'2013'!S270</f>
        <v>7.6385281733963799</v>
      </c>
      <c r="AM271" s="96">
        <f>'2014'!S270</f>
        <v>4.8024251639713134</v>
      </c>
      <c r="AN271" s="96">
        <f>'2015'!S270</f>
        <v>10.72920484043666</v>
      </c>
      <c r="AO271" s="96">
        <f>'2016'!S270</f>
        <v>8.4661709105175351</v>
      </c>
      <c r="AP271" s="96">
        <f>'2017'!S270</f>
        <v>6.6773764901947672</v>
      </c>
      <c r="AQ271" s="106">
        <f t="shared" si="163"/>
        <v>7.1303148245152412</v>
      </c>
      <c r="AR271" s="36"/>
      <c r="AS271" s="38"/>
    </row>
    <row r="272" spans="2:45" x14ac:dyDescent="0.35">
      <c r="B272" s="4">
        <f>'2008'!G271</f>
        <v>2008</v>
      </c>
      <c r="C272" s="4">
        <v>9</v>
      </c>
      <c r="D272" s="2">
        <f t="shared" si="154"/>
        <v>25</v>
      </c>
      <c r="E272" s="2">
        <f t="shared" si="164"/>
        <v>268</v>
      </c>
      <c r="F272" s="35">
        <f>'2008'!R271</f>
        <v>3.9311190106649994</v>
      </c>
      <c r="G272" s="35">
        <f>'2009'!R271</f>
        <v>4.0448290646925003</v>
      </c>
      <c r="H272" s="35">
        <f>'2010'!R271</f>
        <v>3.2483650957244996</v>
      </c>
      <c r="I272" s="35">
        <f>'2011'!R271</f>
        <v>1.5325330546889997</v>
      </c>
      <c r="J272" s="35">
        <f>'2012'!R271</f>
        <v>4.3047377596124994</v>
      </c>
      <c r="K272" s="35">
        <f>'2013'!R271</f>
        <v>3.0402318630464995</v>
      </c>
      <c r="L272" s="35">
        <f>'2014'!R271</f>
        <v>1.4333581439459995</v>
      </c>
      <c r="M272" s="35">
        <f>'2015'!R271</f>
        <v>4.6025498058749994</v>
      </c>
      <c r="N272" s="35">
        <f>'2016'!R271</f>
        <v>2.7763486573297493</v>
      </c>
      <c r="O272" s="35">
        <f>'2017'!R271</f>
        <v>1.5381467288819994</v>
      </c>
      <c r="P272" s="107">
        <f t="shared" si="162"/>
        <v>3.0452219184462743</v>
      </c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36"/>
      <c r="AE272" s="36"/>
      <c r="AF272" s="36"/>
      <c r="AG272" s="96">
        <f>'2008'!S271</f>
        <v>6.3592658941319726</v>
      </c>
      <c r="AH272" s="96">
        <f>'2009'!S271</f>
        <v>7.8055885020117417</v>
      </c>
      <c r="AI272" s="96">
        <f>'2010'!S271</f>
        <v>5.6587637499526062</v>
      </c>
      <c r="AJ272" s="96">
        <f>'2011'!S271</f>
        <v>2.5319938072421198</v>
      </c>
      <c r="AK272" s="96">
        <f>'2012'!S271</f>
        <v>11.548993120130074</v>
      </c>
      <c r="AL272" s="96">
        <f>'2013'!S271</f>
        <v>9.511768038418273</v>
      </c>
      <c r="AM272" s="96">
        <f>'2014'!S271</f>
        <v>2.8107202947769241</v>
      </c>
      <c r="AN272" s="96">
        <f>'2015'!S271</f>
        <v>11.631791769065931</v>
      </c>
      <c r="AO272" s="96">
        <f>'2016'!S271</f>
        <v>6.1571232557326203</v>
      </c>
      <c r="AP272" s="96">
        <f>'2017'!S271</f>
        <v>4.0448289533535666</v>
      </c>
      <c r="AQ272" s="106">
        <f t="shared" si="163"/>
        <v>6.8060837384815827</v>
      </c>
      <c r="AR272" s="36"/>
      <c r="AS272" s="38"/>
    </row>
    <row r="273" spans="2:55" x14ac:dyDescent="0.35">
      <c r="B273" s="4">
        <f>'2008'!G272</f>
        <v>2008</v>
      </c>
      <c r="C273" s="4">
        <v>9</v>
      </c>
      <c r="D273" s="2">
        <f t="shared" si="154"/>
        <v>26</v>
      </c>
      <c r="E273" s="2">
        <f t="shared" si="164"/>
        <v>269</v>
      </c>
      <c r="F273" s="35">
        <f>'2008'!R272</f>
        <v>3.200943546143999</v>
      </c>
      <c r="G273" s="35">
        <f>'2009'!R272</f>
        <v>3.252571667855999</v>
      </c>
      <c r="H273" s="35">
        <f>'2010'!R272</f>
        <v>2.3957054486144993</v>
      </c>
      <c r="I273" s="35">
        <f>'2011'!R272</f>
        <v>2.8494142122378747</v>
      </c>
      <c r="J273" s="35">
        <f>'2012'!R272</f>
        <v>3.5021075894639995</v>
      </c>
      <c r="K273" s="35">
        <f>'2013'!R272</f>
        <v>2.2487848391249994</v>
      </c>
      <c r="L273" s="35">
        <f>'2014'!R272</f>
        <v>2.575364509951124</v>
      </c>
      <c r="M273" s="35">
        <f>'2015'!R272</f>
        <v>3.6397825806959991</v>
      </c>
      <c r="N273" s="35">
        <f>'2016'!R272</f>
        <v>2.0538901530674996</v>
      </c>
      <c r="O273" s="35">
        <f>'2017'!R272</f>
        <v>3.028600556040749</v>
      </c>
      <c r="P273" s="107">
        <f t="shared" si="162"/>
        <v>2.8747165103196748</v>
      </c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36"/>
      <c r="AE273" s="36"/>
      <c r="AF273" s="36"/>
      <c r="AG273" s="96">
        <f>'2008'!S272</f>
        <v>5.6840949273982817</v>
      </c>
      <c r="AH273" s="96">
        <f>'2009'!S272</f>
        <v>6.1815608178599586</v>
      </c>
      <c r="AI273" s="96">
        <f>'2010'!S272</f>
        <v>4.3165312477071263</v>
      </c>
      <c r="AJ273" s="96">
        <f>'2011'!S272</f>
        <v>4.3788196234175061</v>
      </c>
      <c r="AK273" s="96">
        <f>'2012'!S272</f>
        <v>10.084603211596262</v>
      </c>
      <c r="AL273" s="96">
        <f>'2013'!S272</f>
        <v>5.5495372554438998</v>
      </c>
      <c r="AM273" s="96">
        <f>'2014'!S272</f>
        <v>7.1690190516864281</v>
      </c>
      <c r="AN273" s="96">
        <f>'2015'!S272</f>
        <v>8.9985157402064715</v>
      </c>
      <c r="AO273" s="96">
        <f>'2016'!S272</f>
        <v>5.8602223173097867</v>
      </c>
      <c r="AP273" s="96">
        <f>'2017'!S272</f>
        <v>7.385818086608813</v>
      </c>
      <c r="AQ273" s="106">
        <f t="shared" si="163"/>
        <v>6.5608722279234524</v>
      </c>
      <c r="AR273" s="36"/>
      <c r="AS273" s="38"/>
    </row>
    <row r="274" spans="2:55" x14ac:dyDescent="0.35">
      <c r="B274" s="4">
        <f>'2008'!G273</f>
        <v>2008</v>
      </c>
      <c r="C274" s="4">
        <v>9</v>
      </c>
      <c r="D274" s="2">
        <f t="shared" si="154"/>
        <v>27</v>
      </c>
      <c r="E274" s="2">
        <f t="shared" si="164"/>
        <v>270</v>
      </c>
      <c r="F274" s="35">
        <f>'2008'!R273</f>
        <v>2.4555625389269995</v>
      </c>
      <c r="G274" s="35">
        <f>'2009'!R273</f>
        <v>2.4265217204640002</v>
      </c>
      <c r="H274" s="35">
        <f>'2010'!R273</f>
        <v>3.7314431244089987</v>
      </c>
      <c r="I274" s="35">
        <f>'2011'!R273</f>
        <v>1.8650585298194995</v>
      </c>
      <c r="J274" s="35">
        <f>'2012'!R273</f>
        <v>2.6330342073119994</v>
      </c>
      <c r="K274" s="35">
        <f>'2013'!R273</f>
        <v>3.334949758179</v>
      </c>
      <c r="L274" s="35">
        <f>'2014'!R273</f>
        <v>1.8772325411107493</v>
      </c>
      <c r="M274" s="35">
        <f>'2015'!R273</f>
        <v>2.7072496322730002</v>
      </c>
      <c r="N274" s="35">
        <f>'2016'!R273</f>
        <v>3.0882427747469987</v>
      </c>
      <c r="O274" s="35">
        <f>'2017'!R273</f>
        <v>2.0720167217707495</v>
      </c>
      <c r="P274" s="107">
        <f t="shared" si="162"/>
        <v>2.6191311549011997</v>
      </c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36"/>
      <c r="AE274" s="36"/>
      <c r="AF274" s="36"/>
      <c r="AG274" s="96">
        <f>'2008'!S273</f>
        <v>4.6316802739236573</v>
      </c>
      <c r="AH274" s="96">
        <f>'2009'!S273</f>
        <v>4.4627093905288211</v>
      </c>
      <c r="AI274" s="96">
        <f>'2010'!S273</f>
        <v>6.4487714942761363</v>
      </c>
      <c r="AJ274" s="96">
        <f>'2011'!S273</f>
        <v>3.4201929032418699</v>
      </c>
      <c r="AK274" s="96">
        <f>'2012'!S273</f>
        <v>7.5085806064248786</v>
      </c>
      <c r="AL274" s="96">
        <f>'2013'!S273</f>
        <v>8.9979894447628865</v>
      </c>
      <c r="AM274" s="96">
        <f>'2014'!S273</f>
        <v>5.4531784540088761</v>
      </c>
      <c r="AN274" s="96">
        <f>'2015'!S273</f>
        <v>6.5499725796138275</v>
      </c>
      <c r="AO274" s="96">
        <f>'2016'!S273</f>
        <v>9.0198039750367052</v>
      </c>
      <c r="AP274" s="96">
        <f>'2017'!S273</f>
        <v>5.0956971501989834</v>
      </c>
      <c r="AQ274" s="106">
        <f t="shared" si="163"/>
        <v>6.1588576272016651</v>
      </c>
      <c r="AR274" s="36"/>
      <c r="AS274" s="38"/>
    </row>
    <row r="275" spans="2:55" x14ac:dyDescent="0.35">
      <c r="B275" s="4">
        <f>'2008'!G274</f>
        <v>2008</v>
      </c>
      <c r="C275" s="4">
        <v>9</v>
      </c>
      <c r="D275" s="2">
        <f t="shared" si="154"/>
        <v>28</v>
      </c>
      <c r="E275" s="2">
        <f t="shared" si="164"/>
        <v>271</v>
      </c>
      <c r="F275" s="35">
        <f>'2008'!R274</f>
        <v>3.4584874255574998</v>
      </c>
      <c r="G275" s="35">
        <f>'2009'!R274</f>
        <v>3.2841099083024998</v>
      </c>
      <c r="H275" s="35">
        <f>'2010'!R274</f>
        <v>3.6618541920899998</v>
      </c>
      <c r="I275" s="35">
        <f>'2011'!R274</f>
        <v>0.48646686087450003</v>
      </c>
      <c r="J275" s="35">
        <f>'2012'!R274</f>
        <v>3.9719323374749993</v>
      </c>
      <c r="K275" s="35">
        <f>'2013'!R274</f>
        <v>3.3542071654499992</v>
      </c>
      <c r="L275" s="35">
        <f>'2014'!R274</f>
        <v>0.48390313565250009</v>
      </c>
      <c r="M275" s="35">
        <f>'2015'!R274</f>
        <v>4.0930278355687495</v>
      </c>
      <c r="N275" s="35">
        <f>'2016'!R274</f>
        <v>3.3755715423000003</v>
      </c>
      <c r="O275" s="35">
        <f>'2017'!R274</f>
        <v>0.51851342614950002</v>
      </c>
      <c r="P275" s="107">
        <f t="shared" si="162"/>
        <v>2.6688073829420249</v>
      </c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36"/>
      <c r="AE275" s="36"/>
      <c r="AF275" s="36"/>
      <c r="AG275" s="96">
        <f>'2008'!S274</f>
        <v>3.7892190033922115</v>
      </c>
      <c r="AH275" s="96">
        <f>'2009'!S274</f>
        <v>6.1505024663753991</v>
      </c>
      <c r="AI275" s="96">
        <f>'2010'!S274</f>
        <v>7.9523078320777838</v>
      </c>
      <c r="AJ275" s="96">
        <f>'2011'!S274</f>
        <v>1.4727545765118266</v>
      </c>
      <c r="AK275" s="96">
        <f>'2012'!S274</f>
        <v>10.885821169672043</v>
      </c>
      <c r="AL275" s="96">
        <f>'2013'!S274</f>
        <v>9.1777906418617832</v>
      </c>
      <c r="AM275" s="96">
        <f>'2014'!S274</f>
        <v>1.0023782875255742</v>
      </c>
      <c r="AN275" s="96">
        <f>'2015'!S274</f>
        <v>10.179358531238321</v>
      </c>
      <c r="AO275" s="96">
        <f>'2016'!S274</f>
        <v>8.8486427233085738</v>
      </c>
      <c r="AP275" s="96">
        <f>'2017'!S274</f>
        <v>1.6522850080085603</v>
      </c>
      <c r="AQ275" s="106">
        <f t="shared" si="163"/>
        <v>6.1111060239972073</v>
      </c>
      <c r="AR275" s="36"/>
      <c r="AS275" s="38"/>
    </row>
    <row r="276" spans="2:55" x14ac:dyDescent="0.35">
      <c r="B276" s="4">
        <f>'2008'!G275</f>
        <v>2008</v>
      </c>
      <c r="C276" s="4">
        <v>9</v>
      </c>
      <c r="D276" s="2">
        <f t="shared" si="154"/>
        <v>29</v>
      </c>
      <c r="E276" s="2">
        <f t="shared" si="164"/>
        <v>272</v>
      </c>
      <c r="F276" s="35">
        <f>'2008'!R275</f>
        <v>3.5055553578659993</v>
      </c>
      <c r="G276" s="35">
        <f>'2009'!R275</f>
        <v>3.1182560407079993</v>
      </c>
      <c r="H276" s="35">
        <f>'2010'!R275</f>
        <v>3.1627528807679992</v>
      </c>
      <c r="I276" s="35">
        <f>'2011'!R275</f>
        <v>2.3141156301269996</v>
      </c>
      <c r="J276" s="35">
        <f>'2012'!R275</f>
        <v>4.0765735818809983</v>
      </c>
      <c r="K276" s="35">
        <f>'2013'!R275</f>
        <v>3.0259029965039996</v>
      </c>
      <c r="L276" s="35">
        <f>'2014'!R275</f>
        <v>2.1580046550787495</v>
      </c>
      <c r="M276" s="35">
        <f>'2015'!R275</f>
        <v>4.2255348577109988</v>
      </c>
      <c r="N276" s="35">
        <f>'2016'!R275</f>
        <v>2.9232655833059993</v>
      </c>
      <c r="O276" s="35">
        <f>'2017'!R275</f>
        <v>2.4916536017505</v>
      </c>
      <c r="P276" s="107">
        <f t="shared" si="162"/>
        <v>3.1001615185700238</v>
      </c>
      <c r="Q276" s="94"/>
      <c r="AC276" s="94"/>
      <c r="AD276" s="36"/>
      <c r="AE276" s="36"/>
      <c r="AF276" s="36"/>
      <c r="AG276" s="96">
        <f>'2008'!S275</f>
        <v>6.7949087030313953</v>
      </c>
      <c r="AH276" s="96">
        <f>'2009'!S275</f>
        <v>7.5956368310617375</v>
      </c>
      <c r="AI276" s="96">
        <f>'2010'!S275</f>
        <v>7.473173076926134</v>
      </c>
      <c r="AJ276" s="96">
        <f>'2011'!S275</f>
        <v>6.193379179620579</v>
      </c>
      <c r="AK276" s="96">
        <f>'2012'!S275</f>
        <v>11.890393390071765</v>
      </c>
      <c r="AL276" s="96">
        <f>'2013'!S275</f>
        <v>7.0841607696886761</v>
      </c>
      <c r="AM276" s="96">
        <f>'2014'!S275</f>
        <v>3.3243925201190105</v>
      </c>
      <c r="AN276" s="96">
        <f>'2015'!S275</f>
        <v>9.2236263882780474</v>
      </c>
      <c r="AO276" s="96">
        <f>'2016'!S275</f>
        <v>6.9914652499814753</v>
      </c>
      <c r="AP276" s="96">
        <f>'2017'!S275</f>
        <v>5.1239366550361494</v>
      </c>
      <c r="AQ276" s="106">
        <f t="shared" si="163"/>
        <v>7.1695072763814975</v>
      </c>
      <c r="AR276" s="36"/>
    </row>
    <row r="277" spans="2:55" x14ac:dyDescent="0.35">
      <c r="B277" s="4">
        <f>'2008'!G276</f>
        <v>2008</v>
      </c>
      <c r="C277" s="1">
        <v>9</v>
      </c>
      <c r="D277" s="1">
        <f t="shared" si="154"/>
        <v>30</v>
      </c>
      <c r="E277" s="1">
        <f t="shared" si="164"/>
        <v>273</v>
      </c>
      <c r="F277" s="48">
        <f>'2008'!R276</f>
        <v>2.6126791130924993</v>
      </c>
      <c r="G277" s="48">
        <f>'2009'!R276</f>
        <v>2.4066086478345001</v>
      </c>
      <c r="H277" s="48">
        <f>'2010'!R276</f>
        <v>3.3024353867212493</v>
      </c>
      <c r="I277" s="48">
        <f>'2011'!R276</f>
        <v>1.4341390487549999</v>
      </c>
      <c r="J277" s="48">
        <f>'2012'!R276</f>
        <v>3.0984166383434992</v>
      </c>
      <c r="K277" s="48">
        <f>'2013'!R276</f>
        <v>3.03667727276025</v>
      </c>
      <c r="L277" s="48">
        <f>'2014'!R276</f>
        <v>1.4540300203049998</v>
      </c>
      <c r="M277" s="48">
        <f>'2015'!R276</f>
        <v>3.3081669333382493</v>
      </c>
      <c r="N277" s="48">
        <f>'2016'!R276</f>
        <v>2.8139094419399995</v>
      </c>
      <c r="O277" s="48">
        <f>'2017'!R276</f>
        <v>1.5952559183100001</v>
      </c>
      <c r="P277" s="107">
        <f t="shared" si="162"/>
        <v>2.5062318421400245</v>
      </c>
      <c r="Q277" s="94"/>
      <c r="AC277" s="94"/>
      <c r="AD277" s="36"/>
      <c r="AE277" s="36"/>
      <c r="AF277" s="36"/>
      <c r="AG277" s="97">
        <f>'2008'!S276</f>
        <v>4.9624286171149903</v>
      </c>
      <c r="AH277" s="97">
        <f>'2009'!S276</f>
        <v>5.2186344438291465</v>
      </c>
      <c r="AI277" s="97">
        <f>'2010'!S276</f>
        <v>6.382233651208141</v>
      </c>
      <c r="AJ277" s="97">
        <f>'2011'!S276</f>
        <v>2.0078079435617715</v>
      </c>
      <c r="AK277" s="97">
        <f>'2012'!S276</f>
        <v>8.8709381518311918</v>
      </c>
      <c r="AL277" s="97">
        <f>'2013'!S276</f>
        <v>7.8214679683360702</v>
      </c>
      <c r="AM277" s="97">
        <f>'2014'!S276</f>
        <v>2.5531873075810663</v>
      </c>
      <c r="AN277" s="97">
        <f>'2015'!S276</f>
        <v>5.225038743188283</v>
      </c>
      <c r="AO277" s="97">
        <f>'2016'!S276</f>
        <v>6.9702781861727008</v>
      </c>
      <c r="AP277" s="97">
        <f>'2017'!S276</f>
        <v>3.0835659971922769</v>
      </c>
      <c r="AQ277" s="111">
        <f t="shared" si="163"/>
        <v>5.3095581010015644</v>
      </c>
      <c r="AR277" s="36"/>
    </row>
    <row r="278" spans="2:55" ht="15.5" x14ac:dyDescent="0.35">
      <c r="B278" s="4">
        <f>'2008'!G277</f>
        <v>2008</v>
      </c>
      <c r="C278" s="4">
        <v>10</v>
      </c>
      <c r="D278" s="2">
        <v>1</v>
      </c>
      <c r="E278" s="2">
        <f>E277+1</f>
        <v>274</v>
      </c>
      <c r="F278" s="35">
        <f>'2008'!R277</f>
        <v>3.8509510282919996</v>
      </c>
      <c r="G278" s="35">
        <f>'2009'!R277</f>
        <v>3.6381913029719999</v>
      </c>
      <c r="H278" s="35">
        <f>'2010'!R277</f>
        <v>1.1864706683647497</v>
      </c>
      <c r="I278" s="35">
        <f>'2011'!R277</f>
        <v>2.1211732060919997</v>
      </c>
      <c r="J278" s="35">
        <f>'2012'!R277</f>
        <v>4.4200832935229997</v>
      </c>
      <c r="K278" s="35">
        <f>'2013'!R277</f>
        <v>1.0975911771555003</v>
      </c>
      <c r="L278" s="35">
        <f>'2014'!R277</f>
        <v>2.2537465314727494</v>
      </c>
      <c r="M278" s="35">
        <f>'2015'!R277</f>
        <v>4.5477391287149986</v>
      </c>
      <c r="N278" s="35">
        <f>'2016'!R277</f>
        <v>0.99742540134825008</v>
      </c>
      <c r="O278" s="35">
        <f>'2017'!R277</f>
        <v>2.4541480698389995</v>
      </c>
      <c r="P278" s="107">
        <f t="shared" si="162"/>
        <v>2.6567519807774245</v>
      </c>
      <c r="Q278" s="94"/>
      <c r="R278" s="62" t="s">
        <v>56</v>
      </c>
      <c r="S278" s="45">
        <f t="shared" ref="S278:AB278" si="165">AVERAGE(F247:F277)</f>
        <v>4.3729271945425161</v>
      </c>
      <c r="T278" s="45">
        <f t="shared" si="165"/>
        <v>4.1199950143065109</v>
      </c>
      <c r="U278" s="45">
        <f t="shared" si="165"/>
        <v>3.7403669105491555</v>
      </c>
      <c r="V278" s="45">
        <f t="shared" si="165"/>
        <v>3.009141161538341</v>
      </c>
      <c r="W278" s="45">
        <f t="shared" si="165"/>
        <v>4.4691509576457218</v>
      </c>
      <c r="X278" s="45">
        <f t="shared" si="165"/>
        <v>3.5508644125976234</v>
      </c>
      <c r="Y278" s="45">
        <f t="shared" si="165"/>
        <v>3.0614363912645173</v>
      </c>
      <c r="Z278" s="45">
        <f t="shared" si="165"/>
        <v>4.5254332577606</v>
      </c>
      <c r="AA278" s="45">
        <f t="shared" si="165"/>
        <v>3.5676397260531645</v>
      </c>
      <c r="AB278" s="45">
        <f t="shared" si="165"/>
        <v>3.1268737823478188</v>
      </c>
      <c r="AC278" s="94"/>
      <c r="AD278" s="36"/>
      <c r="AE278" s="36"/>
      <c r="AF278" s="36"/>
      <c r="AG278" s="96">
        <f>'2008'!S277</f>
        <v>5.4111739035782982</v>
      </c>
      <c r="AH278" s="96">
        <f>'2009'!S277</f>
        <v>7.1311211472986269</v>
      </c>
      <c r="AI278" s="96">
        <f>'2010'!S277</f>
        <v>2.0421265796767099</v>
      </c>
      <c r="AJ278" s="96">
        <f>'2011'!S277</f>
        <v>3.5888581576357361</v>
      </c>
      <c r="AK278" s="96">
        <f>'2012'!S277</f>
        <v>13.294529416100952</v>
      </c>
      <c r="AL278" s="96">
        <f>'2013'!S277</f>
        <v>2.4229737184357321</v>
      </c>
      <c r="AM278" s="96">
        <f>'2014'!S277</f>
        <v>4.1036951524629952</v>
      </c>
      <c r="AN278" s="96">
        <f>'2015'!S277</f>
        <v>7.511679295460195</v>
      </c>
      <c r="AO278" s="96">
        <f>'2016'!S277</f>
        <v>2.6246508353121829</v>
      </c>
      <c r="AP278" s="96">
        <f>'2017'!S277</f>
        <v>5.6844228070054426</v>
      </c>
      <c r="AQ278" s="106">
        <f t="shared" si="163"/>
        <v>5.381523101296688</v>
      </c>
      <c r="AR278" s="36"/>
      <c r="AS278" s="62" t="s">
        <v>56</v>
      </c>
      <c r="AT278" s="98">
        <f t="shared" ref="AT278:BC278" si="166">AVERAGE(AG247:AG277)</f>
        <v>7.9749916330564856</v>
      </c>
      <c r="AU278" s="98">
        <f t="shared" si="166"/>
        <v>7.7701529821033901</v>
      </c>
      <c r="AV278" s="98">
        <f t="shared" si="166"/>
        <v>7.3689002850863581</v>
      </c>
      <c r="AW278" s="98">
        <f t="shared" si="166"/>
        <v>6.2114537965873575</v>
      </c>
      <c r="AX278" s="98">
        <f t="shared" si="166"/>
        <v>10.791964163244289</v>
      </c>
      <c r="AY278" s="98">
        <f t="shared" si="166"/>
        <v>8.6795431143625787</v>
      </c>
      <c r="AZ278" s="98">
        <f t="shared" si="166"/>
        <v>7.1207215978648906</v>
      </c>
      <c r="BA278" s="98">
        <f t="shared" si="166"/>
        <v>10.72045039548372</v>
      </c>
      <c r="BB278" s="98">
        <f t="shared" si="166"/>
        <v>8.1912430207357794</v>
      </c>
      <c r="BC278" s="98">
        <f t="shared" si="166"/>
        <v>8.0797137692608398</v>
      </c>
    </row>
    <row r="279" spans="2:55" ht="15.5" x14ac:dyDescent="0.35">
      <c r="B279" s="4">
        <f>'2008'!G278</f>
        <v>2008</v>
      </c>
      <c r="C279" s="4">
        <v>10</v>
      </c>
      <c r="D279" s="2">
        <f t="shared" ref="D279:D308" si="167">D278+1</f>
        <v>2</v>
      </c>
      <c r="E279" s="2">
        <f t="shared" si="164"/>
        <v>275</v>
      </c>
      <c r="F279" s="35">
        <f>'2008'!R278</f>
        <v>3.5123035541399985</v>
      </c>
      <c r="G279" s="35">
        <f>'2009'!R278</f>
        <v>3.6384638829524989</v>
      </c>
      <c r="H279" s="35">
        <f>'2010'!R278</f>
        <v>3.0931878912851252</v>
      </c>
      <c r="I279" s="35">
        <f>'2011'!R278</f>
        <v>2.6888283825097496</v>
      </c>
      <c r="J279" s="35">
        <f>'2012'!R278</f>
        <v>4.3399153111499995</v>
      </c>
      <c r="K279" s="35">
        <f>'2013'!R278</f>
        <v>2.9644583119807493</v>
      </c>
      <c r="L279" s="35">
        <f>'2014'!R278</f>
        <v>3.1389942203054999</v>
      </c>
      <c r="M279" s="35">
        <f>'2015'!R278</f>
        <v>4.3399153111499995</v>
      </c>
      <c r="N279" s="35">
        <f>'2016'!R278</f>
        <v>2.7695249490341252</v>
      </c>
      <c r="O279" s="35">
        <f>'2017'!R278</f>
        <v>3.3255494323649994</v>
      </c>
      <c r="P279" s="107">
        <f t="shared" si="162"/>
        <v>3.3811141246872745</v>
      </c>
      <c r="Q279" s="94"/>
      <c r="R279" s="63" t="s">
        <v>62</v>
      </c>
      <c r="S279" s="64">
        <f t="shared" ref="S279:AB279" si="168">SUM(F247:F277)</f>
        <v>135.560743030818</v>
      </c>
      <c r="T279" s="64">
        <f t="shared" si="168"/>
        <v>127.71984544350184</v>
      </c>
      <c r="U279" s="64">
        <f t="shared" si="168"/>
        <v>115.95137422702382</v>
      </c>
      <c r="V279" s="64">
        <f t="shared" si="168"/>
        <v>93.283376007688574</v>
      </c>
      <c r="W279" s="64">
        <f t="shared" si="168"/>
        <v>138.54367968701737</v>
      </c>
      <c r="X279" s="64">
        <f t="shared" si="168"/>
        <v>110.07679679052633</v>
      </c>
      <c r="Y279" s="64">
        <f t="shared" si="168"/>
        <v>94.904528129200031</v>
      </c>
      <c r="Z279" s="64">
        <f t="shared" si="168"/>
        <v>140.2884309905786</v>
      </c>
      <c r="AA279" s="64">
        <f t="shared" si="168"/>
        <v>110.5968315076481</v>
      </c>
      <c r="AB279" s="64">
        <f t="shared" si="168"/>
        <v>96.933087252782386</v>
      </c>
      <c r="AC279" s="94"/>
      <c r="AD279" s="36"/>
      <c r="AE279" s="36"/>
      <c r="AF279" s="36"/>
      <c r="AG279" s="96">
        <f>'2008'!S278</f>
        <v>5.6461934376060565</v>
      </c>
      <c r="AH279" s="96">
        <f>'2009'!S278</f>
        <v>7.2068633775259006</v>
      </c>
      <c r="AI279" s="96">
        <f>'2010'!S278</f>
        <v>4.7805750314829227</v>
      </c>
      <c r="AJ279" s="96">
        <f>'2011'!S278</f>
        <v>4.8370568442418049</v>
      </c>
      <c r="AK279" s="96">
        <f>'2012'!S278</f>
        <v>12.37766638039778</v>
      </c>
      <c r="AL279" s="96">
        <f>'2013'!S278</f>
        <v>6.7511261440280208</v>
      </c>
      <c r="AM279" s="96">
        <f>'2014'!S278</f>
        <v>5.8168511379748713</v>
      </c>
      <c r="AN279" s="96">
        <f>'2015'!S278</f>
        <v>6.2940650575258683</v>
      </c>
      <c r="AO279" s="96">
        <f>'2016'!S278</f>
        <v>6.819180945058573</v>
      </c>
      <c r="AP279" s="96">
        <f>'2017'!S278</f>
        <v>6.3170735168696703</v>
      </c>
      <c r="AQ279" s="106">
        <f t="shared" si="163"/>
        <v>6.684665187271146</v>
      </c>
      <c r="AR279" s="36"/>
      <c r="AS279" s="63" t="s">
        <v>62</v>
      </c>
      <c r="AT279" s="99">
        <f t="shared" ref="AT279:BC279" si="169">SUM(AG247:AG277)</f>
        <v>247.22474062475106</v>
      </c>
      <c r="AU279" s="99">
        <f t="shared" si="169"/>
        <v>240.8747424452051</v>
      </c>
      <c r="AV279" s="99">
        <f t="shared" si="169"/>
        <v>228.43590883767709</v>
      </c>
      <c r="AW279" s="99">
        <f t="shared" si="169"/>
        <v>192.55506769420808</v>
      </c>
      <c r="AX279" s="99">
        <f t="shared" si="169"/>
        <v>334.55088906057296</v>
      </c>
      <c r="AY279" s="99">
        <f t="shared" si="169"/>
        <v>269.06583654523996</v>
      </c>
      <c r="AZ279" s="99">
        <f t="shared" si="169"/>
        <v>220.7423695338116</v>
      </c>
      <c r="BA279" s="99">
        <f t="shared" si="169"/>
        <v>332.3339622599953</v>
      </c>
      <c r="BB279" s="99">
        <f t="shared" si="169"/>
        <v>253.92853364280916</v>
      </c>
      <c r="BC279" s="99">
        <f t="shared" si="169"/>
        <v>250.47112684708605</v>
      </c>
    </row>
    <row r="280" spans="2:55" x14ac:dyDescent="0.35">
      <c r="B280" s="4">
        <f>'2008'!G279</f>
        <v>2008</v>
      </c>
      <c r="C280" s="4">
        <v>10</v>
      </c>
      <c r="D280" s="2">
        <f t="shared" si="167"/>
        <v>3</v>
      </c>
      <c r="E280" s="2">
        <f t="shared" si="164"/>
        <v>276</v>
      </c>
      <c r="F280" s="35">
        <f>'2008'!R279</f>
        <v>3.4385743529280002</v>
      </c>
      <c r="G280" s="35">
        <f>'2009'!R279</f>
        <v>3.6095262028604997</v>
      </c>
      <c r="H280" s="35">
        <f>'2010'!R279</f>
        <v>0.91496627373375006</v>
      </c>
      <c r="I280" s="35">
        <f>'2011'!R279</f>
        <v>2.451034273304999</v>
      </c>
      <c r="J280" s="35">
        <f>'2012'!R279</f>
        <v>4.2054155083394988</v>
      </c>
      <c r="K280" s="35">
        <f>'2013'!R279</f>
        <v>1.0688745078584996</v>
      </c>
      <c r="L280" s="35">
        <f>'2014'!R279</f>
        <v>3.1629837142650001</v>
      </c>
      <c r="M280" s="35">
        <f>'2015'!R279</f>
        <v>4.1077287369494986</v>
      </c>
      <c r="N280" s="35">
        <f>'2016'!R279</f>
        <v>0.9064831427190001</v>
      </c>
      <c r="O280" s="35">
        <f>'2017'!R279</f>
        <v>2.7180153136650005</v>
      </c>
      <c r="P280" s="107">
        <f t="shared" si="162"/>
        <v>2.6583602026623749</v>
      </c>
      <c r="Q280" s="94"/>
      <c r="R280" s="109" t="s">
        <v>64</v>
      </c>
      <c r="S280" s="110">
        <f t="shared" ref="S280:AB280" si="170">STDEV(F247:F277)</f>
        <v>1.0504881168000344</v>
      </c>
      <c r="T280" s="110">
        <f t="shared" si="170"/>
        <v>0.9702175530202497</v>
      </c>
      <c r="U280" s="110">
        <f t="shared" si="170"/>
        <v>0.64962818788674137</v>
      </c>
      <c r="V280" s="110">
        <f t="shared" si="170"/>
        <v>0.78379056100786904</v>
      </c>
      <c r="W280" s="110">
        <f t="shared" si="170"/>
        <v>0.93471537438255159</v>
      </c>
      <c r="X280" s="110">
        <f t="shared" si="170"/>
        <v>0.66165191780740851</v>
      </c>
      <c r="Y280" s="110">
        <f t="shared" si="170"/>
        <v>0.8447795850057036</v>
      </c>
      <c r="Z280" s="110">
        <f t="shared" si="170"/>
        <v>0.88638875886526802</v>
      </c>
      <c r="AA280" s="110">
        <f t="shared" si="170"/>
        <v>0.733890093553898</v>
      </c>
      <c r="AB280" s="110">
        <f t="shared" si="170"/>
        <v>0.78182287069594081</v>
      </c>
      <c r="AC280" s="94"/>
      <c r="AD280" s="36"/>
      <c r="AE280" s="36"/>
      <c r="AF280" s="36"/>
      <c r="AG280" s="96">
        <f>'2008'!S279</f>
        <v>5.8239782681779335</v>
      </c>
      <c r="AH280" s="96">
        <f>'2009'!S279</f>
        <v>7.516959268395988</v>
      </c>
      <c r="AI280" s="96">
        <f>'2010'!S279</f>
        <v>1.2605263590095919</v>
      </c>
      <c r="AJ280" s="96">
        <f>'2011'!S279</f>
        <v>4.7794440367294921</v>
      </c>
      <c r="AK280" s="96">
        <f>'2012'!S279</f>
        <v>10.368797542845858</v>
      </c>
      <c r="AL280" s="96">
        <f>'2013'!S279</f>
        <v>2.2464216827207011</v>
      </c>
      <c r="AM280" s="96">
        <f>'2014'!S279</f>
        <v>5.8814540371520518</v>
      </c>
      <c r="AN280" s="96">
        <f>'2015'!S279</f>
        <v>6.7052406420037229</v>
      </c>
      <c r="AO280" s="96">
        <f>'2016'!S279</f>
        <v>2.6000648507984825</v>
      </c>
      <c r="AP280" s="96">
        <f>'2017'!S279</f>
        <v>6.1519329642816558</v>
      </c>
      <c r="AQ280" s="106">
        <f t="shared" si="163"/>
        <v>5.3334819652115479</v>
      </c>
      <c r="AR280" s="36"/>
      <c r="AS280" s="109" t="s">
        <v>64</v>
      </c>
      <c r="AT280" s="110">
        <f t="shared" ref="AT280:BC280" si="171">STDEV(AG247:AG277)</f>
        <v>2.3116190039284388</v>
      </c>
      <c r="AU280" s="110">
        <f t="shared" si="171"/>
        <v>1.9534006572684768</v>
      </c>
      <c r="AV280" s="110">
        <f t="shared" si="171"/>
        <v>1.4098185333334978</v>
      </c>
      <c r="AW280" s="110">
        <f t="shared" si="171"/>
        <v>1.9600796036579919</v>
      </c>
      <c r="AX280" s="110">
        <f t="shared" si="171"/>
        <v>2.0964447646038842</v>
      </c>
      <c r="AY280" s="110">
        <f t="shared" si="171"/>
        <v>2.113529216256</v>
      </c>
      <c r="AZ280" s="110">
        <f t="shared" si="171"/>
        <v>2.3355065526806285</v>
      </c>
      <c r="BA280" s="110">
        <f t="shared" si="171"/>
        <v>2.3437923914812084</v>
      </c>
      <c r="BB280" s="110">
        <f t="shared" si="171"/>
        <v>1.4912845533630026</v>
      </c>
      <c r="BC280" s="110">
        <f t="shared" si="171"/>
        <v>2.4524130098758459</v>
      </c>
    </row>
    <row r="281" spans="2:55" x14ac:dyDescent="0.35">
      <c r="B281" s="4">
        <f>'2008'!G280</f>
        <v>2008</v>
      </c>
      <c r="C281" s="4">
        <v>10</v>
      </c>
      <c r="D281" s="2">
        <f t="shared" si="167"/>
        <v>4</v>
      </c>
      <c r="E281" s="2">
        <f t="shared" si="164"/>
        <v>277</v>
      </c>
      <c r="F281" s="35">
        <f>'2008'!R280</f>
        <v>3.4935913068299991</v>
      </c>
      <c r="G281" s="35">
        <f>'2009'!R280</f>
        <v>3.6480041822699985</v>
      </c>
      <c r="H281" s="35">
        <f>'2010'!R280</f>
        <v>0.91024032623399986</v>
      </c>
      <c r="I281" s="35">
        <f>'2011'!R280</f>
        <v>2.5128282776681243</v>
      </c>
      <c r="J281" s="35">
        <f>'2012'!R280</f>
        <v>4.2753064887449987</v>
      </c>
      <c r="K281" s="35">
        <f>'2013'!R280</f>
        <v>0.87182865006300003</v>
      </c>
      <c r="L281" s="35">
        <f>'2014'!R280</f>
        <v>3.2110492647453746</v>
      </c>
      <c r="M281" s="35">
        <f>'2015'!R280</f>
        <v>4.0195601637974994</v>
      </c>
      <c r="N281" s="35">
        <f>'2016'!R280</f>
        <v>0.8729926402499999</v>
      </c>
      <c r="O281" s="35">
        <f>'2017'!R280</f>
        <v>2.6125741329648737</v>
      </c>
      <c r="P281" s="107">
        <f t="shared" si="162"/>
        <v>2.642797543356787</v>
      </c>
      <c r="Q281" s="94"/>
      <c r="R281" s="109" t="s">
        <v>57</v>
      </c>
      <c r="S281" s="110">
        <f t="shared" ref="S281:AB281" si="172">(STDEV(F247:F277))/SQRT(30)</f>
        <v>0.19179201265416684</v>
      </c>
      <c r="T281" s="110">
        <f t="shared" si="172"/>
        <v>0.17713667982555176</v>
      </c>
      <c r="U281" s="110">
        <f t="shared" si="172"/>
        <v>0.11860533749892418</v>
      </c>
      <c r="V281" s="110">
        <f t="shared" si="172"/>
        <v>0.14309992354121298</v>
      </c>
      <c r="W281" s="110">
        <f t="shared" si="172"/>
        <v>0.17065489846540333</v>
      </c>
      <c r="X281" s="110">
        <f t="shared" si="172"/>
        <v>0.12080056019989058</v>
      </c>
      <c r="Y281" s="110">
        <f t="shared" si="172"/>
        <v>0.15423494494249229</v>
      </c>
      <c r="Z281" s="110">
        <f t="shared" si="172"/>
        <v>0.16183170598317154</v>
      </c>
      <c r="AA281" s="110">
        <f t="shared" si="172"/>
        <v>0.13398938632301555</v>
      </c>
      <c r="AB281" s="110">
        <f t="shared" si="172"/>
        <v>0.14274067408453717</v>
      </c>
      <c r="AC281" s="94"/>
      <c r="AD281" s="36"/>
      <c r="AE281" s="36"/>
      <c r="AF281" s="36"/>
      <c r="AG281" s="96">
        <f>'2008'!S280</f>
        <v>6.384014177282789</v>
      </c>
      <c r="AH281" s="96">
        <f>'2009'!S280</f>
        <v>7.2680694214752775</v>
      </c>
      <c r="AI281" s="96">
        <f>'2010'!S280</f>
        <v>1.8060372848489505</v>
      </c>
      <c r="AJ281" s="96">
        <f>'2011'!S280</f>
        <v>4.7930935878482659</v>
      </c>
      <c r="AK281" s="96">
        <f>'2012'!S280</f>
        <v>8.6563663847400676</v>
      </c>
      <c r="AL281" s="96">
        <f>'2013'!S280</f>
        <v>1.7721199235818208</v>
      </c>
      <c r="AM281" s="96">
        <f>'2014'!S280</f>
        <v>5.7029301573389199</v>
      </c>
      <c r="AN281" s="96">
        <f>'2015'!S280</f>
        <v>7.3562722604580211</v>
      </c>
      <c r="AO281" s="96">
        <f>'2016'!S280</f>
        <v>2.6704134405387445</v>
      </c>
      <c r="AP281" s="96">
        <f>'2017'!S280</f>
        <v>6.29179748469081</v>
      </c>
      <c r="AQ281" s="106">
        <f t="shared" si="163"/>
        <v>5.2701114122803663</v>
      </c>
      <c r="AR281" s="36"/>
      <c r="AS281" s="109" t="s">
        <v>57</v>
      </c>
      <c r="AT281" s="110">
        <f t="shared" ref="AT281:BC281" si="173">(STDEV(AG247:AG277))/SQRT(30)</f>
        <v>0.42204195760307639</v>
      </c>
      <c r="AU281" s="110">
        <f t="shared" si="173"/>
        <v>0.3566405346104542</v>
      </c>
      <c r="AV281" s="110">
        <f t="shared" si="173"/>
        <v>0.25739647089853523</v>
      </c>
      <c r="AW281" s="110">
        <f t="shared" si="173"/>
        <v>0.35785993780975589</v>
      </c>
      <c r="AX281" s="110">
        <f t="shared" si="173"/>
        <v>0.38275669604571844</v>
      </c>
      <c r="AY281" s="110">
        <f t="shared" si="173"/>
        <v>0.38587587589654188</v>
      </c>
      <c r="AZ281" s="110">
        <f t="shared" si="173"/>
        <v>0.42640320736810261</v>
      </c>
      <c r="BA281" s="110">
        <f t="shared" si="173"/>
        <v>0.42791598764107902</v>
      </c>
      <c r="BB281" s="110">
        <f t="shared" si="173"/>
        <v>0.27227006317864438</v>
      </c>
      <c r="BC281" s="110">
        <f t="shared" si="173"/>
        <v>0.44774730860938017</v>
      </c>
    </row>
    <row r="282" spans="2:55" x14ac:dyDescent="0.35">
      <c r="B282" s="4">
        <f>'2008'!G281</f>
        <v>2008</v>
      </c>
      <c r="C282" s="4">
        <v>10</v>
      </c>
      <c r="D282" s="2">
        <f t="shared" si="167"/>
        <v>5</v>
      </c>
      <c r="E282" s="2">
        <f t="shared" ref="E282:E295" si="174">E281+1</f>
        <v>278</v>
      </c>
      <c r="F282" s="35">
        <f>'2008'!R281</f>
        <v>3.4472527101449999</v>
      </c>
      <c r="G282" s="35">
        <f>'2009'!R281</f>
        <v>3.6361432696049993</v>
      </c>
      <c r="H282" s="35">
        <f>'2010'!R281</f>
        <v>1.6173643648364999</v>
      </c>
      <c r="I282" s="35">
        <f>'2011'!R281</f>
        <v>2.0985417006839997</v>
      </c>
      <c r="J282" s="35">
        <f>'2012'!R281</f>
        <v>3.9808685406194999</v>
      </c>
      <c r="K282" s="35">
        <f>'2013'!R281</f>
        <v>1.3871853053572498</v>
      </c>
      <c r="L282" s="35">
        <f>'2014'!R281</f>
        <v>2.4619939530614996</v>
      </c>
      <c r="M282" s="35">
        <f>'2015'!R281</f>
        <v>3.6361432696049993</v>
      </c>
      <c r="N282" s="35">
        <f>'2016'!R281</f>
        <v>1.5542178971917497</v>
      </c>
      <c r="O282" s="35">
        <f>'2017'!R281</f>
        <v>2.1965157861074993</v>
      </c>
      <c r="P282" s="107">
        <f t="shared" si="162"/>
        <v>2.6016226797212996</v>
      </c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36"/>
      <c r="AE282" s="36"/>
      <c r="AF282" s="36"/>
      <c r="AG282" s="96">
        <f>'2008'!S281</f>
        <v>6.3327868096288675</v>
      </c>
      <c r="AH282" s="96">
        <f>'2009'!S281</f>
        <v>7.3164803966751739</v>
      </c>
      <c r="AI282" s="96">
        <f>'2010'!S281</f>
        <v>2.9879975758305255</v>
      </c>
      <c r="AJ282" s="96">
        <f>'2011'!S281</f>
        <v>4.3689232436089274</v>
      </c>
      <c r="AK282" s="96">
        <f>'2012'!S281</f>
        <v>8.6983347470307546</v>
      </c>
      <c r="AL282" s="96">
        <f>'2013'!S281</f>
        <v>3.0413301109356148</v>
      </c>
      <c r="AM282" s="96">
        <f>'2014'!S281</f>
        <v>4.7154041484642502</v>
      </c>
      <c r="AN282" s="96">
        <f>'2015'!S281</f>
        <v>6.815566285730756</v>
      </c>
      <c r="AO282" s="96">
        <f>'2016'!S281</f>
        <v>4.3185037324510738</v>
      </c>
      <c r="AP282" s="96">
        <f>'2017'!S281</f>
        <v>5.4634579639537222</v>
      </c>
      <c r="AQ282" s="106">
        <f t="shared" si="163"/>
        <v>5.4058785014309674</v>
      </c>
      <c r="AR282" s="36"/>
      <c r="AS282" s="38"/>
    </row>
    <row r="283" spans="2:55" x14ac:dyDescent="0.35">
      <c r="B283" s="4">
        <f>'2008'!G282</f>
        <v>2008</v>
      </c>
      <c r="C283" s="4">
        <v>10</v>
      </c>
      <c r="D283" s="2">
        <f t="shared" si="167"/>
        <v>6</v>
      </c>
      <c r="E283" s="2">
        <f t="shared" si="174"/>
        <v>279</v>
      </c>
      <c r="F283" s="35">
        <f>'2008'!R282</f>
        <v>3.6709893049499995</v>
      </c>
      <c r="G283" s="35">
        <f>'2009'!R282</f>
        <v>3.8703410420399993</v>
      </c>
      <c r="H283" s="35">
        <f>'2010'!R282</f>
        <v>1.6446518309925</v>
      </c>
      <c r="I283" s="35">
        <f>'2011'!R282</f>
        <v>2.1428519094059997</v>
      </c>
      <c r="J283" s="35">
        <f>'2012'!R282</f>
        <v>3.9481368418799998</v>
      </c>
      <c r="K283" s="35">
        <f>'2013'!R282</f>
        <v>1.3215156311362501</v>
      </c>
      <c r="L283" s="35">
        <f>'2014'!R282</f>
        <v>2.3874838470404995</v>
      </c>
      <c r="M283" s="35">
        <f>'2015'!R282</f>
        <v>3.8168564296499996</v>
      </c>
      <c r="N283" s="35">
        <f>'2016'!R282</f>
        <v>1.720421698545</v>
      </c>
      <c r="O283" s="35">
        <f>'2017'!R282</f>
        <v>2.1242722685729993</v>
      </c>
      <c r="P283" s="107">
        <f t="shared" si="162"/>
        <v>2.6647520804213243</v>
      </c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36"/>
      <c r="AE283" s="36"/>
      <c r="AF283" s="36"/>
      <c r="AG283" s="96">
        <f>'2008'!S282</f>
        <v>6.7474194355769059</v>
      </c>
      <c r="AH283" s="96">
        <f>'2009'!S282</f>
        <v>6.9400418859009134</v>
      </c>
      <c r="AI283" s="96">
        <f>'2010'!S282</f>
        <v>3.0019660999999997</v>
      </c>
      <c r="AJ283" s="96">
        <f>'2011'!S282</f>
        <v>4.5960135197749619</v>
      </c>
      <c r="AK283" s="96">
        <f>'2012'!S282</f>
        <v>8.8505205365774913</v>
      </c>
      <c r="AL283" s="96">
        <f>'2013'!S282</f>
        <v>3.0116950832955363</v>
      </c>
      <c r="AM283" s="96">
        <f>'2014'!S282</f>
        <v>4.7489932695835755</v>
      </c>
      <c r="AN283" s="96">
        <f>'2015'!S282</f>
        <v>6.487226839159697</v>
      </c>
      <c r="AO283" s="96">
        <f>'2016'!S282</f>
        <v>4.8720790588262153</v>
      </c>
      <c r="AP283" s="96">
        <f>'2017'!S282</f>
        <v>5.5663226489646842</v>
      </c>
      <c r="AQ283" s="106">
        <f t="shared" si="163"/>
        <v>5.4822278377659979</v>
      </c>
      <c r="AR283" s="36"/>
      <c r="AS283" s="38"/>
    </row>
    <row r="284" spans="2:55" x14ac:dyDescent="0.35">
      <c r="B284" s="4">
        <f>'2008'!G283</f>
        <v>2008</v>
      </c>
      <c r="C284" s="4">
        <v>10</v>
      </c>
      <c r="D284" s="2">
        <f t="shared" si="167"/>
        <v>7</v>
      </c>
      <c r="E284" s="2">
        <f t="shared" si="174"/>
        <v>280</v>
      </c>
      <c r="F284" s="35">
        <f>'2008'!R283</f>
        <v>3.9344341725899996</v>
      </c>
      <c r="G284" s="35">
        <f>'2009'!R283</f>
        <v>3.9191844277349999</v>
      </c>
      <c r="H284" s="35">
        <f>'2010'!R283</f>
        <v>1.1716518945599999</v>
      </c>
      <c r="I284" s="35">
        <f>'2011'!R283</f>
        <v>2.2448582140004998</v>
      </c>
      <c r="J284" s="35">
        <f>'2012'!R283</f>
        <v>3.9598504140149995</v>
      </c>
      <c r="K284" s="35">
        <f>'2013'!R283</f>
        <v>0.97527643617599991</v>
      </c>
      <c r="L284" s="35">
        <f>'2014'!R283</f>
        <v>2.4766469687699999</v>
      </c>
      <c r="M284" s="35">
        <f>'2015'!R283</f>
        <v>3.8378524551749997</v>
      </c>
      <c r="N284" s="35">
        <f>'2016'!R283</f>
        <v>1.2690145167839999</v>
      </c>
      <c r="O284" s="35">
        <f>'2017'!R283</f>
        <v>2.2258070834714996</v>
      </c>
      <c r="P284" s="107">
        <f t="shared" si="162"/>
        <v>2.6014576583276998</v>
      </c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36"/>
      <c r="AE284" s="36"/>
      <c r="AF284" s="36"/>
      <c r="AG284" s="96">
        <f>'2008'!S283</f>
        <v>6.5946837845395123</v>
      </c>
      <c r="AH284" s="96">
        <f>'2009'!S283</f>
        <v>6.7869745830107284</v>
      </c>
      <c r="AI284" s="96">
        <f>'2010'!S283</f>
        <v>2.4726480669290218</v>
      </c>
      <c r="AJ284" s="96">
        <f>'2011'!S283</f>
        <v>4.6415346628416732</v>
      </c>
      <c r="AK284" s="96">
        <f>'2012'!S283</f>
        <v>9.3361630885435574</v>
      </c>
      <c r="AL284" s="96">
        <f>'2013'!S283</f>
        <v>2.7404701922565815</v>
      </c>
      <c r="AM284" s="96">
        <f>'2014'!S283</f>
        <v>5.2965271586209521</v>
      </c>
      <c r="AN284" s="96">
        <f>'2015'!S283</f>
        <v>5.243897345291396</v>
      </c>
      <c r="AO284" s="96">
        <f>'2016'!S283</f>
        <v>3.7394991547476111</v>
      </c>
      <c r="AP284" s="96">
        <f>'2017'!S283</f>
        <v>5.8748967923356128</v>
      </c>
      <c r="AQ284" s="106">
        <f t="shared" si="163"/>
        <v>5.2727294829116644</v>
      </c>
      <c r="AR284" s="36"/>
      <c r="AS284" s="38"/>
    </row>
    <row r="285" spans="2:55" x14ac:dyDescent="0.35">
      <c r="B285" s="4">
        <f>'2008'!G284</f>
        <v>2008</v>
      </c>
      <c r="C285" s="4">
        <v>10</v>
      </c>
      <c r="D285" s="2">
        <f t="shared" si="167"/>
        <v>8</v>
      </c>
      <c r="E285" s="2">
        <f t="shared" si="174"/>
        <v>281</v>
      </c>
      <c r="F285" s="35">
        <f>'2008'!R284</f>
        <v>3.7865484826289997</v>
      </c>
      <c r="G285" s="35">
        <f>'2009'!R284</f>
        <v>3.6530800635284999</v>
      </c>
      <c r="H285" s="35">
        <f>'2010'!R284</f>
        <v>0.95253442537049982</v>
      </c>
      <c r="I285" s="35">
        <f>'2011'!R284</f>
        <v>2.1240537134534998</v>
      </c>
      <c r="J285" s="35">
        <f>'2012'!R284</f>
        <v>4.142464266897</v>
      </c>
      <c r="K285" s="35">
        <f>'2013'!R284</f>
        <v>0.75257490859424991</v>
      </c>
      <c r="L285" s="35">
        <f>'2014'!R284</f>
        <v>2.2865334829109996</v>
      </c>
      <c r="M285" s="35">
        <f>'2015'!R284</f>
        <v>3.6333069644024998</v>
      </c>
      <c r="N285" s="35">
        <f>'2016'!R284</f>
        <v>0.93678003920025021</v>
      </c>
      <c r="O285" s="35">
        <f>'2017'!R284</f>
        <v>2.097466114815</v>
      </c>
      <c r="P285" s="107">
        <f t="shared" si="162"/>
        <v>2.43653424618015</v>
      </c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36"/>
      <c r="AE285" s="36"/>
      <c r="AF285" s="36"/>
      <c r="AG285" s="96">
        <f>'2008'!S284</f>
        <v>6.217727148299117</v>
      </c>
      <c r="AH285" s="96">
        <f>'2009'!S284</f>
        <v>6.7666074595157131</v>
      </c>
      <c r="AI285" s="96">
        <f>'2010'!S284</f>
        <v>1.8623079886704288</v>
      </c>
      <c r="AJ285" s="96">
        <f>'2011'!S284</f>
        <v>4.3737465468439218</v>
      </c>
      <c r="AK285" s="96">
        <f>'2012'!S284</f>
        <v>8.0772906146180734</v>
      </c>
      <c r="AL285" s="96">
        <f>'2013'!S284</f>
        <v>2.2309909372274861</v>
      </c>
      <c r="AM285" s="96">
        <f>'2014'!S284</f>
        <v>5.0069571464536464</v>
      </c>
      <c r="AN285" s="96">
        <f>'2015'!S284</f>
        <v>5.8379431937301032</v>
      </c>
      <c r="AO285" s="96">
        <f>'2016'!S284</f>
        <v>2.7654182559753751</v>
      </c>
      <c r="AP285" s="96">
        <f>'2017'!S284</f>
        <v>5.7650335049377386</v>
      </c>
      <c r="AQ285" s="106">
        <f t="shared" si="163"/>
        <v>4.8904022796271605</v>
      </c>
      <c r="AR285" s="36"/>
      <c r="AS285" s="38"/>
    </row>
    <row r="286" spans="2:55" x14ac:dyDescent="0.35">
      <c r="B286" s="4">
        <f>'2008'!G285</f>
        <v>2008</v>
      </c>
      <c r="C286" s="4">
        <v>10</v>
      </c>
      <c r="D286" s="2">
        <f t="shared" si="167"/>
        <v>9</v>
      </c>
      <c r="E286" s="2">
        <f t="shared" si="174"/>
        <v>282</v>
      </c>
      <c r="F286" s="35">
        <f>'2008'!R285</f>
        <v>3.1149261447300001</v>
      </c>
      <c r="G286" s="35">
        <f>'2009'!R285</f>
        <v>3.2132022782399998</v>
      </c>
      <c r="H286" s="35">
        <f>'2010'!R285</f>
        <v>2.5718436852030004</v>
      </c>
      <c r="I286" s="35">
        <f>'2011'!R285</f>
        <v>2.9868503890275</v>
      </c>
      <c r="J286" s="35">
        <f>'2012'!R285</f>
        <v>3.6832185689400005</v>
      </c>
      <c r="K286" s="35">
        <f>'2013'!R285</f>
        <v>2.4251735546144997</v>
      </c>
      <c r="L286" s="35">
        <f>'2014'!R285</f>
        <v>3.0817966265595</v>
      </c>
      <c r="M286" s="35">
        <f>'2015'!R285</f>
        <v>3.1790192752799999</v>
      </c>
      <c r="N286" s="35">
        <f>'2016'!R285</f>
        <v>2.6195967509760005</v>
      </c>
      <c r="O286" s="35">
        <f>'2017'!R285</f>
        <v>2.9275089905699994</v>
      </c>
      <c r="P286" s="107">
        <f t="shared" si="162"/>
        <v>2.9803136264140502</v>
      </c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36"/>
      <c r="AE286" s="36"/>
      <c r="AF286" s="36"/>
      <c r="AG286" s="96">
        <f>'2008'!S285</f>
        <v>5.573796247487496</v>
      </c>
      <c r="AH286" s="96">
        <f>'2009'!S285</f>
        <v>6.0284279297576564</v>
      </c>
      <c r="AI286" s="96">
        <f>'2010'!S285</f>
        <v>4.1882960795086692</v>
      </c>
      <c r="AJ286" s="96">
        <f>'2011'!S285</f>
        <v>5.4197272890251034</v>
      </c>
      <c r="AK286" s="96">
        <f>'2012'!S285</f>
        <v>6.425537220142747</v>
      </c>
      <c r="AL286" s="96">
        <f>'2013'!S285</f>
        <v>6.2112728983922283</v>
      </c>
      <c r="AM286" s="96">
        <f>'2014'!S285</f>
        <v>6.698830939923976</v>
      </c>
      <c r="AN286" s="96">
        <f>'2015'!S285</f>
        <v>4.8141262939287053</v>
      </c>
      <c r="AO286" s="96">
        <f>'2016'!S285</f>
        <v>6.7395970378557442</v>
      </c>
      <c r="AP286" s="96">
        <f>'2017'!S285</f>
        <v>7.0190278873038459</v>
      </c>
      <c r="AQ286" s="106">
        <f t="shared" si="163"/>
        <v>5.9118639823326173</v>
      </c>
      <c r="AR286" s="36"/>
      <c r="AS286" s="38"/>
    </row>
    <row r="287" spans="2:55" x14ac:dyDescent="0.35">
      <c r="B287" s="4">
        <f>'2008'!G286</f>
        <v>2008</v>
      </c>
      <c r="C287" s="4">
        <v>10</v>
      </c>
      <c r="D287" s="2">
        <f t="shared" si="167"/>
        <v>10</v>
      </c>
      <c r="E287" s="2">
        <f t="shared" si="174"/>
        <v>283</v>
      </c>
      <c r="F287" s="35">
        <f>'2008'!R286</f>
        <v>3.1695600132539998</v>
      </c>
      <c r="G287" s="35">
        <f>'2009'!R286</f>
        <v>3.4400772263340005</v>
      </c>
      <c r="H287" s="35">
        <f>'2010'!R286</f>
        <v>1.8304040371634998</v>
      </c>
      <c r="I287" s="35">
        <f>'2011'!R286</f>
        <v>2.3033425817084994</v>
      </c>
      <c r="J287" s="35">
        <f>'2012'!R286</f>
        <v>3.4581117072060001</v>
      </c>
      <c r="K287" s="35">
        <f>'2013'!R286</f>
        <v>1.7007296367104996</v>
      </c>
      <c r="L287" s="35">
        <f>'2014'!R286</f>
        <v>2.4055797197999995</v>
      </c>
      <c r="M287" s="35">
        <f>'2015'!R286</f>
        <v>3.2687496580499995</v>
      </c>
      <c r="N287" s="35">
        <f>'2016'!R286</f>
        <v>1.9575846991462496</v>
      </c>
      <c r="O287" s="35">
        <f>'2017'!R286</f>
        <v>2.3123635056577498</v>
      </c>
      <c r="P287" s="107">
        <f t="shared" si="162"/>
        <v>2.5846502785030498</v>
      </c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36"/>
      <c r="AE287" s="36"/>
      <c r="AF287" s="36"/>
      <c r="AG287" s="96">
        <f>'2008'!S286</f>
        <v>5.9916221926988484</v>
      </c>
      <c r="AH287" s="96">
        <f>'2009'!S286</f>
        <v>5.9792032951583911</v>
      </c>
      <c r="AI287" s="96">
        <f>'2010'!S286</f>
        <v>2.9697253107487436</v>
      </c>
      <c r="AJ287" s="96">
        <f>'2011'!S286</f>
        <v>4.3110709844108044</v>
      </c>
      <c r="AK287" s="96">
        <f>'2012'!S286</f>
        <v>5.7979714900635688</v>
      </c>
      <c r="AL287" s="96">
        <f>'2013'!S286</f>
        <v>5.1010757012705676</v>
      </c>
      <c r="AM287" s="96">
        <f>'2014'!S286</f>
        <v>5.4575277859686695</v>
      </c>
      <c r="AN287" s="96">
        <f>'2015'!S286</f>
        <v>5.4987844023927916</v>
      </c>
      <c r="AO287" s="96">
        <f>'2016'!S286</f>
        <v>4.59226006439867</v>
      </c>
      <c r="AP287" s="96">
        <f>'2017'!S286</f>
        <v>5.1357137498805727</v>
      </c>
      <c r="AQ287" s="106">
        <f t="shared" si="163"/>
        <v>5.0834954976991629</v>
      </c>
      <c r="AR287" s="36"/>
      <c r="AS287" s="38"/>
    </row>
    <row r="288" spans="2:55" x14ac:dyDescent="0.35">
      <c r="B288" s="4">
        <f>'2008'!G287</f>
        <v>2008</v>
      </c>
      <c r="C288" s="4">
        <v>10</v>
      </c>
      <c r="D288" s="2">
        <f t="shared" si="167"/>
        <v>11</v>
      </c>
      <c r="E288" s="2">
        <f t="shared" si="174"/>
        <v>284</v>
      </c>
      <c r="F288" s="35">
        <f>'2008'!R287</f>
        <v>3.0698252084969995</v>
      </c>
      <c r="G288" s="35">
        <f>'2009'!R287</f>
        <v>3.1560562536794992</v>
      </c>
      <c r="H288" s="35">
        <f>'2010'!R287</f>
        <v>0.78867702195749989</v>
      </c>
      <c r="I288" s="35">
        <f>'2011'!R287</f>
        <v>2.2380216134084994</v>
      </c>
      <c r="J288" s="35">
        <f>'2012'!R287</f>
        <v>3.1646793581977501</v>
      </c>
      <c r="K288" s="35">
        <f>'2013'!R287</f>
        <v>0.78755355041624986</v>
      </c>
      <c r="L288" s="35">
        <f>'2014'!R287</f>
        <v>2.31490021844925</v>
      </c>
      <c r="M288" s="35">
        <f>'2015'!R287</f>
        <v>3.07844831301525</v>
      </c>
      <c r="N288" s="35">
        <f>'2016'!R287</f>
        <v>0.87069044446874988</v>
      </c>
      <c r="O288" s="35">
        <f>'2017'!R287</f>
        <v>2.0814170475847495</v>
      </c>
      <c r="P288" s="107">
        <f t="shared" si="162"/>
        <v>2.15502690296745</v>
      </c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36"/>
      <c r="AE288" s="36"/>
      <c r="AF288" s="36"/>
      <c r="AG288" s="96">
        <f>'2008'!S287</f>
        <v>5.4206724326756648</v>
      </c>
      <c r="AH288" s="96">
        <f>'2009'!S287</f>
        <v>5.9145394781474243</v>
      </c>
      <c r="AI288" s="96">
        <f>'2010'!S287</f>
        <v>1.3324684562349658</v>
      </c>
      <c r="AJ288" s="96">
        <f>'2011'!S287</f>
        <v>4.4247228529336651</v>
      </c>
      <c r="AK288" s="96">
        <f>'2012'!S287</f>
        <v>4.0436026344304219</v>
      </c>
      <c r="AL288" s="96">
        <f>'2013'!S287</f>
        <v>2.7357364283684475</v>
      </c>
      <c r="AM288" s="96">
        <f>'2014'!S287</f>
        <v>4.4532442740742306</v>
      </c>
      <c r="AN288" s="96">
        <f>'2015'!S287</f>
        <v>5.8435748885317764</v>
      </c>
      <c r="AO288" s="96">
        <f>'2016'!S287</f>
        <v>2.4683262159991157</v>
      </c>
      <c r="AP288" s="96">
        <f>'2017'!S287</f>
        <v>4.9353976473032901</v>
      </c>
      <c r="AQ288" s="106">
        <f t="shared" si="163"/>
        <v>4.1572285308698991</v>
      </c>
      <c r="AR288" s="36"/>
      <c r="AS288" s="38"/>
    </row>
    <row r="289" spans="2:45" x14ac:dyDescent="0.35">
      <c r="B289" s="4">
        <f>'2008'!G288</f>
        <v>2008</v>
      </c>
      <c r="C289" s="4">
        <v>10</v>
      </c>
      <c r="D289" s="2">
        <f t="shared" si="167"/>
        <v>12</v>
      </c>
      <c r="E289" s="2">
        <f t="shared" si="174"/>
        <v>285</v>
      </c>
      <c r="F289" s="35">
        <f>'2008'!R288</f>
        <v>2.8048258982654999</v>
      </c>
      <c r="G289" s="35">
        <f>'2009'!R288</f>
        <v>2.9751754937816242</v>
      </c>
      <c r="H289" s="35">
        <f>'2010'!R288</f>
        <v>1.8962726210999998</v>
      </c>
      <c r="I289" s="35">
        <f>'2011'!R288</f>
        <v>1.8722855828159994</v>
      </c>
      <c r="J289" s="35">
        <f>'2012'!R288</f>
        <v>3.2128726038041235</v>
      </c>
      <c r="K289" s="35">
        <f>'2013'!R288</f>
        <v>2.0686610411999999</v>
      </c>
      <c r="L289" s="35">
        <f>'2014'!R288</f>
        <v>1.7759838124080001</v>
      </c>
      <c r="M289" s="35">
        <f>'2015'!R288</f>
        <v>2.9157512162759991</v>
      </c>
      <c r="N289" s="35">
        <f>'2016'!R288</f>
        <v>2.2008254966099998</v>
      </c>
      <c r="O289" s="35">
        <f>'2017'!R288</f>
        <v>1.5632240870879999</v>
      </c>
      <c r="P289" s="107">
        <f t="shared" si="162"/>
        <v>2.3285877853349248</v>
      </c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36"/>
      <c r="AE289" s="36"/>
      <c r="AF289" s="36"/>
      <c r="AG289" s="96">
        <f>'2008'!S288</f>
        <v>5.0923999698486861</v>
      </c>
      <c r="AH289" s="96">
        <f>'2009'!S288</f>
        <v>5.7827986859798637</v>
      </c>
      <c r="AI289" s="96">
        <f>'2010'!S288</f>
        <v>3.1654961923477689</v>
      </c>
      <c r="AJ289" s="96">
        <f>'2011'!S288</f>
        <v>3.4720867590043381</v>
      </c>
      <c r="AK289" s="96">
        <f>'2012'!S288</f>
        <v>5.2941038356594117</v>
      </c>
      <c r="AL289" s="96">
        <f>'2013'!S288</f>
        <v>5.9991024992011193</v>
      </c>
      <c r="AM289" s="96">
        <f>'2014'!S288</f>
        <v>3.0459272345275075</v>
      </c>
      <c r="AN289" s="96">
        <f>'2015'!S288</f>
        <v>5.5951253319394345</v>
      </c>
      <c r="AO289" s="96">
        <f>'2016'!S288</f>
        <v>5.6479374292687314</v>
      </c>
      <c r="AP289" s="96">
        <f>'2017'!S288</f>
        <v>4.0543650329549932</v>
      </c>
      <c r="AQ289" s="106">
        <f t="shared" si="163"/>
        <v>4.7149342970731851</v>
      </c>
      <c r="AR289" s="36"/>
      <c r="AS289" s="38"/>
    </row>
    <row r="290" spans="2:45" x14ac:dyDescent="0.35">
      <c r="B290" s="4">
        <f>'2008'!G289</f>
        <v>2008</v>
      </c>
      <c r="C290" s="4">
        <v>10</v>
      </c>
      <c r="D290" s="2">
        <f t="shared" si="167"/>
        <v>13</v>
      </c>
      <c r="E290" s="2">
        <f t="shared" si="174"/>
        <v>286</v>
      </c>
      <c r="F290" s="35">
        <f>'2008'!R289</f>
        <v>3.1769859759659989</v>
      </c>
      <c r="G290" s="35">
        <f>'2009'!R289</f>
        <v>3.6014593088429998</v>
      </c>
      <c r="H290" s="35">
        <f>'2010'!R289</f>
        <v>1.9339549616475</v>
      </c>
      <c r="I290" s="35">
        <f>'2011'!R289</f>
        <v>2.6462727539324988</v>
      </c>
      <c r="J290" s="35">
        <f>'2012'!R289</f>
        <v>3.1376018522969993</v>
      </c>
      <c r="K290" s="35">
        <f>'2013'!R289</f>
        <v>2.1228528881340001</v>
      </c>
      <c r="L290" s="35">
        <f>'2014'!R289</f>
        <v>2.7012602397284993</v>
      </c>
      <c r="M290" s="35">
        <f>'2015'!R289</f>
        <v>3.4001626767569988</v>
      </c>
      <c r="N290" s="35">
        <f>'2016'!R289</f>
        <v>2.3297410933334999</v>
      </c>
      <c r="O290" s="35">
        <f>'2017'!R289</f>
        <v>2.3885189142637495</v>
      </c>
      <c r="P290" s="107">
        <f t="shared" si="162"/>
        <v>2.7438810664902742</v>
      </c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36"/>
      <c r="AE290" s="36"/>
      <c r="AF290" s="36"/>
      <c r="AG290" s="96">
        <f>'2008'!S289</f>
        <v>5.9838008716077926</v>
      </c>
      <c r="AH290" s="96">
        <f>'2009'!S289</f>
        <v>6.149573921040882</v>
      </c>
      <c r="AI290" s="96">
        <f>'2010'!S289</f>
        <v>3.5894193986971619</v>
      </c>
      <c r="AJ290" s="96">
        <f>'2011'!S289</f>
        <v>3.9005885098339768</v>
      </c>
      <c r="AK290" s="96">
        <f>'2012'!S289</f>
        <v>5.563416828661647</v>
      </c>
      <c r="AL290" s="96">
        <f>'2013'!S289</f>
        <v>6.2688276802373695</v>
      </c>
      <c r="AM290" s="96">
        <f>'2014'!S289</f>
        <v>4.269137188825745</v>
      </c>
      <c r="AN290" s="96">
        <f>'2015'!S289</f>
        <v>6.2186810772208903</v>
      </c>
      <c r="AO290" s="96">
        <f>'2016'!S289</f>
        <v>5.5809372163174764</v>
      </c>
      <c r="AP290" s="96">
        <f>'2017'!S289</f>
        <v>5.8851933114354509</v>
      </c>
      <c r="AQ290" s="106">
        <f t="shared" si="163"/>
        <v>5.3409576003878394</v>
      </c>
      <c r="AR290" s="36"/>
      <c r="AS290" s="38"/>
    </row>
    <row r="291" spans="2:45" x14ac:dyDescent="0.35">
      <c r="B291" s="4">
        <f>'2008'!G290</f>
        <v>2008</v>
      </c>
      <c r="C291" s="4">
        <v>10</v>
      </c>
      <c r="D291" s="2">
        <f t="shared" si="167"/>
        <v>14</v>
      </c>
      <c r="E291" s="2">
        <f t="shared" si="174"/>
        <v>287</v>
      </c>
      <c r="F291" s="35">
        <f>'2008'!R290</f>
        <v>2.7945488962979987</v>
      </c>
      <c r="G291" s="35">
        <f>'2009'!R290</f>
        <v>2.7401802407279994</v>
      </c>
      <c r="H291" s="35">
        <f>'2010'!R290</f>
        <v>2.2735012130324996</v>
      </c>
      <c r="I291" s="35">
        <f>'2011'!R290</f>
        <v>2.2410789294060005</v>
      </c>
      <c r="J291" s="35">
        <f>'2012'!R290</f>
        <v>2.5517022347519998</v>
      </c>
      <c r="K291" s="35">
        <f>'2013'!R290</f>
        <v>2.4701824030162496</v>
      </c>
      <c r="L291" s="35">
        <f>'2014'!R290</f>
        <v>2.3771896553445</v>
      </c>
      <c r="M291" s="35">
        <f>'2015'!R290</f>
        <v>2.8851633222479993</v>
      </c>
      <c r="N291" s="35">
        <f>'2016'!R290</f>
        <v>2.5935248441925003</v>
      </c>
      <c r="O291" s="35">
        <f>'2017'!R290</f>
        <v>2.1556140549794995</v>
      </c>
      <c r="P291" s="107">
        <f t="shared" si="162"/>
        <v>2.5082685793997248</v>
      </c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36"/>
      <c r="AE291" s="36"/>
      <c r="AF291" s="36"/>
      <c r="AG291" s="96">
        <f>'2008'!S290</f>
        <v>5.4107121129200664</v>
      </c>
      <c r="AH291" s="96">
        <f>'2009'!S290</f>
        <v>5.0661613888603005</v>
      </c>
      <c r="AI291" s="96">
        <f>'2010'!S290</f>
        <v>3.0594109036086565</v>
      </c>
      <c r="AJ291" s="96">
        <f>'2011'!S290</f>
        <v>3.9853367139363893</v>
      </c>
      <c r="AK291" s="96">
        <f>'2012'!S290</f>
        <v>5.5575272583610245</v>
      </c>
      <c r="AL291" s="96">
        <f>'2013'!S290</f>
        <v>7.0142609675445238</v>
      </c>
      <c r="AM291" s="96">
        <f>'2014'!S290</f>
        <v>3.7834983794568697</v>
      </c>
      <c r="AN291" s="96">
        <f>'2015'!S290</f>
        <v>3.8403796934944165</v>
      </c>
      <c r="AO291" s="96">
        <f>'2016'!S290</f>
        <v>5.9889901274433921</v>
      </c>
      <c r="AP291" s="96">
        <f>'2017'!S290</f>
        <v>5.3343767141498741</v>
      </c>
      <c r="AQ291" s="106">
        <f t="shared" si="163"/>
        <v>4.904065425977552</v>
      </c>
      <c r="AR291" s="36"/>
      <c r="AS291" s="38"/>
    </row>
    <row r="292" spans="2:45" x14ac:dyDescent="0.35">
      <c r="B292" s="4">
        <f>'2008'!G291</f>
        <v>2008</v>
      </c>
      <c r="C292" s="4">
        <v>10</v>
      </c>
      <c r="D292" s="2">
        <f t="shared" si="167"/>
        <v>15</v>
      </c>
      <c r="E292" s="2">
        <f t="shared" si="174"/>
        <v>288</v>
      </c>
      <c r="F292" s="35">
        <f>'2008'!R291</f>
        <v>2.1722930029755001</v>
      </c>
      <c r="G292" s="35">
        <f>'2009'!R291</f>
        <v>1.9939704430297505</v>
      </c>
      <c r="H292" s="35">
        <f>'2010'!R291</f>
        <v>2.4799731812347496</v>
      </c>
      <c r="I292" s="35">
        <f>'2011'!R291</f>
        <v>1.5244256420257498</v>
      </c>
      <c r="J292" s="35">
        <f>'2012'!R291</f>
        <v>1.9291258757767502</v>
      </c>
      <c r="K292" s="35">
        <f>'2013'!R291</f>
        <v>2.6390788525552504</v>
      </c>
      <c r="L292" s="35">
        <f>'2014'!R291</f>
        <v>1.5408393770677498</v>
      </c>
      <c r="M292" s="35">
        <f>'2015'!R291</f>
        <v>2.0372001545317504</v>
      </c>
      <c r="N292" s="35">
        <f>'2016'!R291</f>
        <v>2.7255493260989998</v>
      </c>
      <c r="O292" s="35">
        <f>'2017'!R291</f>
        <v>1.4279949486539996</v>
      </c>
      <c r="P292" s="107">
        <f t="shared" si="162"/>
        <v>2.0470450803950251</v>
      </c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36"/>
      <c r="AE292" s="36"/>
      <c r="AF292" s="36"/>
      <c r="AG292" s="96">
        <f>'2008'!S291</f>
        <v>4.1747434326768627</v>
      </c>
      <c r="AH292" s="96">
        <f>'2009'!S291</f>
        <v>4.0976648866067382</v>
      </c>
      <c r="AI292" s="96">
        <f>'2010'!S291</f>
        <v>2.8599404976556708</v>
      </c>
      <c r="AJ292" s="96">
        <f>'2011'!S291</f>
        <v>2.7230538898162728</v>
      </c>
      <c r="AK292" s="96">
        <f>'2012'!S291</f>
        <v>4.8489899390218243</v>
      </c>
      <c r="AL292" s="96">
        <f>'2013'!S291</f>
        <v>6.9645516725276568</v>
      </c>
      <c r="AM292" s="96">
        <f>'2014'!S291</f>
        <v>2.5819283360534562</v>
      </c>
      <c r="AN292" s="96">
        <f>'2015'!S291</f>
        <v>3.5441532980066355</v>
      </c>
      <c r="AO292" s="96">
        <f>'2016'!S291</f>
        <v>5.7754749178810201</v>
      </c>
      <c r="AP292" s="96">
        <f>'2017'!S291</f>
        <v>2.9335169399152177</v>
      </c>
      <c r="AQ292" s="106">
        <f t="shared" si="163"/>
        <v>4.0504017810161352</v>
      </c>
      <c r="AR292" s="36"/>
      <c r="AS292" s="38"/>
    </row>
    <row r="293" spans="2:45" x14ac:dyDescent="0.35">
      <c r="B293" s="4">
        <f>'2008'!G292</f>
        <v>2008</v>
      </c>
      <c r="C293" s="4">
        <v>10</v>
      </c>
      <c r="D293" s="2">
        <f t="shared" si="167"/>
        <v>16</v>
      </c>
      <c r="E293" s="2">
        <f t="shared" si="174"/>
        <v>289</v>
      </c>
      <c r="F293" s="35">
        <f>'2008'!R292</f>
        <v>3.2525716678559999</v>
      </c>
      <c r="G293" s="35">
        <f>'2009'!R292</f>
        <v>2.8045901534174997</v>
      </c>
      <c r="H293" s="35">
        <f>'2010'!R292</f>
        <v>2.5197440737949997</v>
      </c>
      <c r="I293" s="35">
        <f>'2011'!R292</f>
        <v>0.96192492848249977</v>
      </c>
      <c r="J293" s="35">
        <f>'2012'!R292</f>
        <v>2.6653017833820001</v>
      </c>
      <c r="K293" s="35">
        <f>'2013'!R292</f>
        <v>2.38083510562425</v>
      </c>
      <c r="L293" s="35">
        <f>'2014'!R292</f>
        <v>0.84551363140499969</v>
      </c>
      <c r="M293" s="35">
        <f>'2015'!R292</f>
        <v>2.7631800974610004</v>
      </c>
      <c r="N293" s="35">
        <f>'2016'!R292</f>
        <v>2.4777483392317503</v>
      </c>
      <c r="O293" s="35">
        <f>'2017'!R292</f>
        <v>0.8087521691699997</v>
      </c>
      <c r="P293" s="107">
        <f t="shared" si="162"/>
        <v>2.1480161949824996</v>
      </c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36"/>
      <c r="AE293" s="36"/>
      <c r="AF293" s="36"/>
      <c r="AG293" s="96">
        <f>'2008'!S292</f>
        <v>5.4113644013861384</v>
      </c>
      <c r="AH293" s="96">
        <f>'2009'!S292</f>
        <v>5.6945835669814038</v>
      </c>
      <c r="AI293" s="96">
        <f>'2010'!S292</f>
        <v>3.7556880158840129</v>
      </c>
      <c r="AJ293" s="96">
        <f>'2011'!S292</f>
        <v>1.9010992837408685</v>
      </c>
      <c r="AK293" s="96">
        <f>'2012'!S292</f>
        <v>6.7537163751177252</v>
      </c>
      <c r="AL293" s="96">
        <f>'2013'!S292</f>
        <v>5.3784336938425357</v>
      </c>
      <c r="AM293" s="96">
        <f>'2014'!S292</f>
        <v>1.4933820151224659</v>
      </c>
      <c r="AN293" s="96">
        <f>'2015'!S292</f>
        <v>5.6601550665420444</v>
      </c>
      <c r="AO293" s="96">
        <f>'2016'!S292</f>
        <v>4.4577357389536969</v>
      </c>
      <c r="AP293" s="96">
        <f>'2017'!S292</f>
        <v>1.834121026398865</v>
      </c>
      <c r="AQ293" s="106">
        <f t="shared" si="163"/>
        <v>4.2340279183969756</v>
      </c>
      <c r="AR293" s="36"/>
      <c r="AS293" s="38"/>
    </row>
    <row r="294" spans="2:45" x14ac:dyDescent="0.35">
      <c r="B294" s="4">
        <f>'2008'!G293</f>
        <v>2008</v>
      </c>
      <c r="C294" s="4">
        <v>10</v>
      </c>
      <c r="D294" s="2">
        <f t="shared" si="167"/>
        <v>17</v>
      </c>
      <c r="E294" s="2">
        <f t="shared" si="174"/>
        <v>290</v>
      </c>
      <c r="F294" s="35">
        <f>'2008'!R293</f>
        <v>3.2114194578269992</v>
      </c>
      <c r="G294" s="35">
        <f>'2009'!R293</f>
        <v>3.2714459897489996</v>
      </c>
      <c r="H294" s="35">
        <f>'2010'!R293</f>
        <v>2.2861909161787497</v>
      </c>
      <c r="I294" s="35">
        <f>'2011'!R293</f>
        <v>1.1981989745527502</v>
      </c>
      <c r="J294" s="35">
        <f>'2012'!R293</f>
        <v>3.0913663939829994</v>
      </c>
      <c r="K294" s="35">
        <f>'2013'!R293</f>
        <v>2.0476318640557496</v>
      </c>
      <c r="L294" s="35">
        <f>'2014'!R293</f>
        <v>1.096920777744</v>
      </c>
      <c r="M294" s="35">
        <f>'2015'!R293</f>
        <v>3.0999416128289998</v>
      </c>
      <c r="N294" s="35">
        <f>'2016'!R293</f>
        <v>1.9226723605627496</v>
      </c>
      <c r="O294" s="35">
        <f>'2017'!R293</f>
        <v>0.9831775720972501</v>
      </c>
      <c r="P294" s="107">
        <f t="shared" si="162"/>
        <v>2.2208965919579251</v>
      </c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36"/>
      <c r="AE294" s="36"/>
      <c r="AF294" s="36"/>
      <c r="AG294" s="96">
        <f>'2008'!S293</f>
        <v>6.4275929343079463</v>
      </c>
      <c r="AH294" s="96">
        <f>'2009'!S293</f>
        <v>8.6703312865223516</v>
      </c>
      <c r="AI294" s="96">
        <f>'2010'!S293</f>
        <v>4.3663604425065872</v>
      </c>
      <c r="AJ294" s="96">
        <f>'2011'!S293</f>
        <v>2.9616545806387964</v>
      </c>
      <c r="AK294" s="96">
        <f>'2012'!S293</f>
        <v>8.121783757859351</v>
      </c>
      <c r="AL294" s="96">
        <f>'2013'!S293</f>
        <v>5.0659294624059834</v>
      </c>
      <c r="AM294" s="96">
        <f>'2014'!S293</f>
        <v>1.8014374636606989</v>
      </c>
      <c r="AN294" s="96">
        <f>'2015'!S293</f>
        <v>6.3646759520361229</v>
      </c>
      <c r="AO294" s="96">
        <f>'2016'!S293</f>
        <v>3.9159807301625946</v>
      </c>
      <c r="AP294" s="96">
        <f>'2017'!S293</f>
        <v>2.0669295726232635</v>
      </c>
      <c r="AQ294" s="106">
        <f t="shared" si="163"/>
        <v>4.9762676182723693</v>
      </c>
      <c r="AR294" s="36"/>
      <c r="AS294" s="38"/>
    </row>
    <row r="295" spans="2:45" x14ac:dyDescent="0.35">
      <c r="B295" s="4">
        <f>'2008'!G294</f>
        <v>2008</v>
      </c>
      <c r="C295" s="4">
        <v>10</v>
      </c>
      <c r="D295" s="2">
        <f t="shared" si="167"/>
        <v>18</v>
      </c>
      <c r="E295" s="2">
        <f t="shared" si="174"/>
        <v>291</v>
      </c>
      <c r="F295" s="35">
        <f>'2008'!R294</f>
        <v>2.9833289503604994</v>
      </c>
      <c r="G295" s="35">
        <f>'2009'!R294</f>
        <v>3.0047301623429998</v>
      </c>
      <c r="H295" s="35">
        <f>'2010'!R294</f>
        <v>2.09791181991825</v>
      </c>
      <c r="I295" s="35">
        <f>'2011'!R294</f>
        <v>2.2493373661125</v>
      </c>
      <c r="J295" s="35">
        <f>'2012'!R294</f>
        <v>3.1630991310134999</v>
      </c>
      <c r="K295" s="35">
        <f>'2013'!R294</f>
        <v>2.2753613872237497</v>
      </c>
      <c r="L295" s="35">
        <f>'2014'!R294</f>
        <v>2.22651800152875</v>
      </c>
      <c r="M295" s="35">
        <f>'2015'!R294</f>
        <v>2.9704882231709999</v>
      </c>
      <c r="N295" s="35">
        <f>'2016'!R294</f>
        <v>1.9490831505652493</v>
      </c>
      <c r="O295" s="35">
        <f>'2017'!R294</f>
        <v>2.1743594539087501</v>
      </c>
      <c r="P295" s="107">
        <f t="shared" si="162"/>
        <v>2.5094217646145252</v>
      </c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36"/>
      <c r="AE295" s="36"/>
      <c r="AF295" s="36"/>
      <c r="AG295" s="96">
        <f>'2008'!S294</f>
        <v>6.0148444763418958</v>
      </c>
      <c r="AH295" s="96">
        <f>'2009'!S294</f>
        <v>5.3561017717174444</v>
      </c>
      <c r="AI295" s="96">
        <f>'2010'!S294</f>
        <v>4.4090313885016723</v>
      </c>
      <c r="AJ295" s="96">
        <f>'2011'!S294</f>
        <v>4.7347298479347835</v>
      </c>
      <c r="AK295" s="96">
        <f>'2012'!S294</f>
        <v>8.3864951119283138</v>
      </c>
      <c r="AL295" s="96">
        <f>'2013'!S294</f>
        <v>5.1006396357396309</v>
      </c>
      <c r="AM295" s="96">
        <f>'2014'!S294</f>
        <v>2.6983996570896074</v>
      </c>
      <c r="AN295" s="96">
        <f>'2015'!S294</f>
        <v>6.3849471288858419</v>
      </c>
      <c r="AO295" s="96">
        <f>'2016'!S294</f>
        <v>4.0013693306062965</v>
      </c>
      <c r="AP295" s="96">
        <f>'2017'!S294</f>
        <v>4.4340946640585441</v>
      </c>
      <c r="AQ295" s="106">
        <f t="shared" si="163"/>
        <v>5.1520653012804027</v>
      </c>
      <c r="AR295" s="36"/>
      <c r="AS295" s="38"/>
    </row>
    <row r="296" spans="2:45" x14ac:dyDescent="0.35">
      <c r="B296" s="4">
        <f>'2008'!G295</f>
        <v>2008</v>
      </c>
      <c r="C296" s="4">
        <v>10</v>
      </c>
      <c r="D296" s="2">
        <f t="shared" si="167"/>
        <v>19</v>
      </c>
      <c r="E296" s="2">
        <f t="shared" ref="E296:E311" si="175">E295+1</f>
        <v>292</v>
      </c>
      <c r="F296" s="35">
        <f>'2008'!R295</f>
        <v>2.9079937373714997</v>
      </c>
      <c r="G296" s="35">
        <f>'2009'!R295</f>
        <v>3.0980851221509993</v>
      </c>
      <c r="H296" s="35">
        <f>'2010'!R295</f>
        <v>1.8758917422877499</v>
      </c>
      <c r="I296" s="35">
        <f>'2011'!R295</f>
        <v>2.3232648631211252</v>
      </c>
      <c r="J296" s="35">
        <f>'2012'!R295</f>
        <v>2.9727056981474989</v>
      </c>
      <c r="K296" s="35">
        <f>'2013'!R295</f>
        <v>1.9242525877469996</v>
      </c>
      <c r="L296" s="35">
        <f>'2014'!R295</f>
        <v>2.3626422336824997</v>
      </c>
      <c r="M296" s="35">
        <f>'2015'!R295</f>
        <v>2.8837267520804999</v>
      </c>
      <c r="N296" s="35">
        <f>'2016'!R295</f>
        <v>1.7817153590249997</v>
      </c>
      <c r="O296" s="35">
        <f>'2017'!R295</f>
        <v>2.387700560403375</v>
      </c>
      <c r="P296" s="107">
        <f t="shared" si="162"/>
        <v>2.4517978656017245</v>
      </c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36"/>
      <c r="AE296" s="36"/>
      <c r="AF296" s="36"/>
      <c r="AG296" s="96">
        <f>'2008'!S295</f>
        <v>4.9329568768194463</v>
      </c>
      <c r="AH296" s="96">
        <f>'2009'!S295</f>
        <v>6.8828427418582461</v>
      </c>
      <c r="AI296" s="96">
        <f>'2010'!S295</f>
        <v>4.0241357385921157</v>
      </c>
      <c r="AJ296" s="96">
        <f>'2011'!S295</f>
        <v>3.4767996734627022</v>
      </c>
      <c r="AK296" s="96">
        <f>'2012'!S295</f>
        <v>7.9460096239492604</v>
      </c>
      <c r="AL296" s="96">
        <f>'2013'!S295</f>
        <v>3.9649862481820066</v>
      </c>
      <c r="AM296" s="96">
        <f>'2014'!S295</f>
        <v>2.4125308882805885</v>
      </c>
      <c r="AN296" s="96">
        <f>'2015'!S295</f>
        <v>6.4218766390840383</v>
      </c>
      <c r="AO296" s="96">
        <f>'2016'!S295</f>
        <v>3.6235492960480316</v>
      </c>
      <c r="AP296" s="96">
        <f>'2017'!S295</f>
        <v>4.7746278195758727</v>
      </c>
      <c r="AQ296" s="106">
        <f t="shared" si="163"/>
        <v>4.846031554585231</v>
      </c>
      <c r="AR296" s="36"/>
      <c r="AS296" s="38"/>
    </row>
    <row r="297" spans="2:45" x14ac:dyDescent="0.35">
      <c r="B297" s="4">
        <f>'2008'!G296</f>
        <v>2008</v>
      </c>
      <c r="C297" s="4">
        <v>10</v>
      </c>
      <c r="D297" s="2">
        <f t="shared" si="167"/>
        <v>20</v>
      </c>
      <c r="E297" s="2">
        <f t="shared" si="175"/>
        <v>293</v>
      </c>
      <c r="F297" s="35">
        <f>'2008'!R296</f>
        <v>2.9698399248389995</v>
      </c>
      <c r="G297" s="35">
        <f>'2009'!R296</f>
        <v>3.1507225264934999</v>
      </c>
      <c r="H297" s="35">
        <f>'2010'!R296</f>
        <v>1.3578903244799998</v>
      </c>
      <c r="I297" s="35">
        <f>'2011'!R296</f>
        <v>1.6720301571419998</v>
      </c>
      <c r="J297" s="35">
        <f>'2012'!R296</f>
        <v>3.0960370887839992</v>
      </c>
      <c r="K297" s="35">
        <f>'2013'!R296</f>
        <v>1.2518051428800001</v>
      </c>
      <c r="L297" s="35">
        <f>'2014'!R296</f>
        <v>1.7385642291389998</v>
      </c>
      <c r="M297" s="35">
        <f>'2015'!R296</f>
        <v>3.0918305166524993</v>
      </c>
      <c r="N297" s="35">
        <f>'2016'!R296</f>
        <v>1.3791073607999997</v>
      </c>
      <c r="O297" s="35">
        <f>'2017'!R296</f>
        <v>1.9323808736519996</v>
      </c>
      <c r="P297" s="107">
        <f t="shared" si="162"/>
        <v>2.1640208144861997</v>
      </c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36"/>
      <c r="AE297" s="36"/>
      <c r="AF297" s="36"/>
      <c r="AG297" s="96">
        <f>'2008'!S296</f>
        <v>5.3429013309184645</v>
      </c>
      <c r="AH297" s="96">
        <f>'2009'!S296</f>
        <v>6.4798730352110683</v>
      </c>
      <c r="AI297" s="96">
        <f>'2010'!S296</f>
        <v>2.8053772710720528</v>
      </c>
      <c r="AJ297" s="96">
        <f>'2011'!S296</f>
        <v>2.708623933837035</v>
      </c>
      <c r="AK297" s="96">
        <f>'2012'!S296</f>
        <v>6.0559160538771835</v>
      </c>
      <c r="AL297" s="96">
        <f>'2013'!S296</f>
        <v>2.6962707791521909</v>
      </c>
      <c r="AM297" s="96">
        <f>'2014'!S296</f>
        <v>2.4756982695145</v>
      </c>
      <c r="AN297" s="96">
        <f>'2015'!S296</f>
        <v>5.6084224238185225</v>
      </c>
      <c r="AO297" s="96">
        <f>'2016'!S296</f>
        <v>2.4272374906292451</v>
      </c>
      <c r="AP297" s="96">
        <f>'2017'!S296</f>
        <v>5.3259295667359963</v>
      </c>
      <c r="AQ297" s="106">
        <f t="shared" si="163"/>
        <v>4.1926250154766258</v>
      </c>
      <c r="AR297" s="36"/>
      <c r="AS297" s="38"/>
    </row>
    <row r="298" spans="2:45" x14ac:dyDescent="0.35">
      <c r="B298" s="4">
        <f>'2008'!G297</f>
        <v>2008</v>
      </c>
      <c r="C298" s="4">
        <v>10</v>
      </c>
      <c r="D298" s="2">
        <f t="shared" si="167"/>
        <v>21</v>
      </c>
      <c r="E298" s="2">
        <f t="shared" si="175"/>
        <v>294</v>
      </c>
      <c r="F298" s="35">
        <f>'2008'!R297</f>
        <v>2.9130475175505</v>
      </c>
      <c r="G298" s="35">
        <f>'2009'!R297</f>
        <v>3.1008514406017498</v>
      </c>
      <c r="H298" s="35">
        <f>'2010'!R297</f>
        <v>2.2057614043649996</v>
      </c>
      <c r="I298" s="35">
        <f>'2011'!R297</f>
        <v>1.566008823105</v>
      </c>
      <c r="J298" s="35">
        <f>'2012'!R297</f>
        <v>2.9172209380627496</v>
      </c>
      <c r="K298" s="35">
        <f>'2013'!R297</f>
        <v>1.7729854326225001</v>
      </c>
      <c r="L298" s="35">
        <f>'2014'!R297</f>
        <v>1.8927106637872497</v>
      </c>
      <c r="M298" s="35">
        <f>'2015'!R297</f>
        <v>3.1133717021384988</v>
      </c>
      <c r="N298" s="35">
        <f>'2016'!R297</f>
        <v>1.9349274091455004</v>
      </c>
      <c r="O298" s="35">
        <f>'2017'!R297</f>
        <v>1.7874100705095</v>
      </c>
      <c r="P298" s="107">
        <f t="shared" si="162"/>
        <v>2.3204295401888246</v>
      </c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36"/>
      <c r="AE298" s="36"/>
      <c r="AF298" s="36"/>
      <c r="AG298" s="96">
        <f>'2008'!S297</f>
        <v>5.5209463317360017</v>
      </c>
      <c r="AH298" s="96">
        <f>'2009'!S297</f>
        <v>6.1801401339378748</v>
      </c>
      <c r="AI298" s="96">
        <f>'2010'!S297</f>
        <v>4.2066638868436321</v>
      </c>
      <c r="AJ298" s="96">
        <f>'2011'!S297</f>
        <v>2.9080390606992284</v>
      </c>
      <c r="AK298" s="96">
        <f>'2012'!S297</f>
        <v>3.3914488359214596</v>
      </c>
      <c r="AL298" s="96">
        <f>'2013'!S297</f>
        <v>4.9121979698098466</v>
      </c>
      <c r="AM298" s="96">
        <f>'2014'!S297</f>
        <v>2.7483513047566648</v>
      </c>
      <c r="AN298" s="96">
        <f>'2015'!S297</f>
        <v>5.6795115139466938</v>
      </c>
      <c r="AO298" s="96">
        <f>'2016'!S297</f>
        <v>3.7904937500304596</v>
      </c>
      <c r="AP298" s="96">
        <f>'2017'!S297</f>
        <v>4.3427004947038466</v>
      </c>
      <c r="AQ298" s="106">
        <f t="shared" si="163"/>
        <v>4.3680493282385706</v>
      </c>
      <c r="AR298" s="36"/>
      <c r="AS298" s="38"/>
    </row>
    <row r="299" spans="2:45" x14ac:dyDescent="0.35">
      <c r="B299" s="4">
        <f>'2008'!G298</f>
        <v>2008</v>
      </c>
      <c r="C299" s="4">
        <v>10</v>
      </c>
      <c r="D299" s="2">
        <f t="shared" si="167"/>
        <v>22</v>
      </c>
      <c r="E299" s="2">
        <f t="shared" si="175"/>
        <v>295</v>
      </c>
      <c r="F299" s="35">
        <f>'2008'!R298</f>
        <v>1.3691618750250001</v>
      </c>
      <c r="G299" s="35">
        <f>'2009'!R298</f>
        <v>1.5142002092437501</v>
      </c>
      <c r="H299" s="35">
        <f>'2010'!R298</f>
        <v>2.0196629479484995</v>
      </c>
      <c r="I299" s="35">
        <f>'2011'!R298</f>
        <v>1.569883879044</v>
      </c>
      <c r="J299" s="35">
        <f>'2012'!R298</f>
        <v>1.3865664751312496</v>
      </c>
      <c r="K299" s="35">
        <f>'2013'!R298</f>
        <v>1.7357745817709997</v>
      </c>
      <c r="L299" s="35">
        <f>'2014'!R298</f>
        <v>1.7183184124792501</v>
      </c>
      <c r="M299" s="35">
        <f>'2015'!R298</f>
        <v>1.4658540978374999</v>
      </c>
      <c r="N299" s="35">
        <f>'2016'!R298</f>
        <v>1.8952928065754997</v>
      </c>
      <c r="O299" s="35">
        <f>'2017'!R298</f>
        <v>1.6780649796832499</v>
      </c>
      <c r="P299" s="107">
        <f t="shared" si="162"/>
        <v>1.6352780264739</v>
      </c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36"/>
      <c r="AE299" s="36"/>
      <c r="AF299" s="36"/>
      <c r="AG299" s="96">
        <f>'2008'!S298</f>
        <v>2.8422302691491033</v>
      </c>
      <c r="AH299" s="96">
        <f>'2009'!S298</f>
        <v>2.863140907456061</v>
      </c>
      <c r="AI299" s="96">
        <f>'2010'!S298</f>
        <v>3.7878020531327317</v>
      </c>
      <c r="AJ299" s="96">
        <f>'2011'!S298</f>
        <v>3.1809301693639931</v>
      </c>
      <c r="AK299" s="96">
        <f>'2012'!S298</f>
        <v>2.0004170061487496</v>
      </c>
      <c r="AL299" s="96">
        <f>'2013'!S298</f>
        <v>4.345500660109594</v>
      </c>
      <c r="AM299" s="96">
        <f>'2014'!S298</f>
        <v>2.5851504642944345</v>
      </c>
      <c r="AN299" s="96">
        <f>'2015'!S298</f>
        <v>2.6976784694033769</v>
      </c>
      <c r="AO299" s="96">
        <f>'2016'!S298</f>
        <v>3.7046232021002776</v>
      </c>
      <c r="AP299" s="96">
        <f>'2017'!S298</f>
        <v>3.5969673878994559</v>
      </c>
      <c r="AQ299" s="106">
        <f t="shared" si="163"/>
        <v>3.1604440589057781</v>
      </c>
      <c r="AR299" s="36"/>
      <c r="AS299" s="38"/>
    </row>
    <row r="300" spans="2:45" x14ac:dyDescent="0.35">
      <c r="B300" s="4">
        <f>'2008'!G299</f>
        <v>2008</v>
      </c>
      <c r="C300" s="4">
        <v>10</v>
      </c>
      <c r="D300" s="2">
        <f t="shared" si="167"/>
        <v>23</v>
      </c>
      <c r="E300" s="2">
        <f t="shared" si="175"/>
        <v>296</v>
      </c>
      <c r="F300" s="35">
        <f>'2008'!R299</f>
        <v>2.3440957444687491</v>
      </c>
      <c r="G300" s="35">
        <f>'2009'!R299</f>
        <v>2.3503466664539996</v>
      </c>
      <c r="H300" s="35">
        <f>'2010'!R299</f>
        <v>1.8225286858349998</v>
      </c>
      <c r="I300" s="35">
        <f>'2011'!R299</f>
        <v>1.6510108026997499</v>
      </c>
      <c r="J300" s="35">
        <f>'2012'!R299</f>
        <v>2.5691289359377496</v>
      </c>
      <c r="K300" s="35">
        <f>'2013'!R299</f>
        <v>1.6797851803709998</v>
      </c>
      <c r="L300" s="35">
        <f>'2014'!R299</f>
        <v>1.6714567569127499</v>
      </c>
      <c r="M300" s="35">
        <f>'2015'!R299</f>
        <v>2.2534573756826246</v>
      </c>
      <c r="N300" s="35">
        <f>'2016'!R299</f>
        <v>1.743509959596</v>
      </c>
      <c r="O300" s="35">
        <f>'2017'!R299</f>
        <v>1.7123486653387499</v>
      </c>
      <c r="P300" s="107">
        <f t="shared" si="162"/>
        <v>1.9797668773296373</v>
      </c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36"/>
      <c r="AE300" s="36"/>
      <c r="AF300" s="36"/>
      <c r="AG300" s="96">
        <f>'2008'!S299</f>
        <v>3.7390190050511984</v>
      </c>
      <c r="AH300" s="96">
        <f>'2009'!S299</f>
        <v>4.7381994080836005</v>
      </c>
      <c r="AI300" s="96">
        <f>'2010'!S299</f>
        <v>3.8685011884952996</v>
      </c>
      <c r="AJ300" s="96">
        <f>'2011'!S299</f>
        <v>3.5385990395908404</v>
      </c>
      <c r="AK300" s="96">
        <f>'2012'!S299</f>
        <v>5.5774458647851572</v>
      </c>
      <c r="AL300" s="96">
        <f>'2013'!S299</f>
        <v>4.1509855990927393</v>
      </c>
      <c r="AM300" s="96">
        <f>'2014'!S299</f>
        <v>2.6548033625422933</v>
      </c>
      <c r="AN300" s="96">
        <f>'2015'!S299</f>
        <v>2.6673365616087965</v>
      </c>
      <c r="AO300" s="96">
        <f>'2016'!S299</f>
        <v>3.5322090875386092</v>
      </c>
      <c r="AP300" s="96">
        <f>'2017'!S299</f>
        <v>3.6009495492329262</v>
      </c>
      <c r="AQ300" s="106">
        <f t="shared" si="163"/>
        <v>3.8068048666021461</v>
      </c>
      <c r="AR300" s="36"/>
      <c r="AS300" s="38"/>
    </row>
    <row r="301" spans="2:45" x14ac:dyDescent="0.35">
      <c r="B301" s="4">
        <f>'2008'!G300</f>
        <v>2008</v>
      </c>
      <c r="C301" s="4">
        <v>10</v>
      </c>
      <c r="D301" s="2">
        <f t="shared" si="167"/>
        <v>24</v>
      </c>
      <c r="E301" s="2">
        <f t="shared" si="175"/>
        <v>297</v>
      </c>
      <c r="F301" s="35">
        <f>'2008'!R300</f>
        <v>2.5659426969764998</v>
      </c>
      <c r="G301" s="35">
        <f>'2009'!R300</f>
        <v>2.4576179393204995</v>
      </c>
      <c r="H301" s="35">
        <f>'2010'!R300</f>
        <v>1.860144723144</v>
      </c>
      <c r="I301" s="35">
        <f>'2011'!R300</f>
        <v>1.3637471105474999</v>
      </c>
      <c r="J301" s="35">
        <f>'2012'!R300</f>
        <v>2.4305367499064996</v>
      </c>
      <c r="K301" s="35">
        <f>'2013'!R300</f>
        <v>1.7385003815759996</v>
      </c>
      <c r="L301" s="35">
        <f>'2014'!R300</f>
        <v>1.3975764962354995</v>
      </c>
      <c r="M301" s="35">
        <f>'2015'!R300</f>
        <v>2.4677733853507497</v>
      </c>
      <c r="N301" s="35">
        <f>'2016'!R300</f>
        <v>1.74863741004</v>
      </c>
      <c r="O301" s="35">
        <f>'2017'!R300</f>
        <v>1.5054076631159996</v>
      </c>
      <c r="P301" s="107">
        <f t="shared" si="162"/>
        <v>1.9535884556213248</v>
      </c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36"/>
      <c r="AE301" s="36"/>
      <c r="AF301" s="36"/>
      <c r="AG301" s="96">
        <f>'2008'!S300</f>
        <v>4.3264814551037363</v>
      </c>
      <c r="AH301" s="96">
        <f>'2009'!S300</f>
        <v>4.8424806535035918</v>
      </c>
      <c r="AI301" s="96">
        <f>'2010'!S300</f>
        <v>3.5119868244019514</v>
      </c>
      <c r="AJ301" s="96">
        <f>'2011'!S300</f>
        <v>2.7640151213526734</v>
      </c>
      <c r="AK301" s="96">
        <f>'2012'!S300</f>
        <v>2.7509011868733011</v>
      </c>
      <c r="AL301" s="96">
        <f>'2013'!S300</f>
        <v>3.4410341481417621</v>
      </c>
      <c r="AM301" s="96">
        <f>'2014'!S300</f>
        <v>2.6012327106072006</v>
      </c>
      <c r="AN301" s="96">
        <f>'2015'!S300</f>
        <v>4.2632795801722381</v>
      </c>
      <c r="AO301" s="96">
        <f>'2016'!S300</f>
        <v>3.5285764914906603</v>
      </c>
      <c r="AP301" s="96">
        <f>'2017'!S300</f>
        <v>3.0365901131308313</v>
      </c>
      <c r="AQ301" s="106">
        <f t="shared" si="163"/>
        <v>3.5066578284777945</v>
      </c>
      <c r="AR301" s="36"/>
      <c r="AS301" s="38"/>
    </row>
    <row r="302" spans="2:45" x14ac:dyDescent="0.35">
      <c r="B302" s="4">
        <f>'2008'!G301</f>
        <v>2008</v>
      </c>
      <c r="C302" s="4">
        <v>10</v>
      </c>
      <c r="D302" s="2">
        <f t="shared" si="167"/>
        <v>25</v>
      </c>
      <c r="E302" s="2">
        <f t="shared" si="175"/>
        <v>298</v>
      </c>
      <c r="F302" s="35">
        <f>'2008'!R301</f>
        <v>2.4596291375550003</v>
      </c>
      <c r="G302" s="35">
        <f>'2009'!R301</f>
        <v>2.4596291375550003</v>
      </c>
      <c r="H302" s="35">
        <f>'2010'!R301</f>
        <v>2.0405705691554998</v>
      </c>
      <c r="I302" s="35">
        <f>'2011'!R301</f>
        <v>1.7155373599755002</v>
      </c>
      <c r="J302" s="35">
        <f>'2012'!R301</f>
        <v>2.4390751336199998</v>
      </c>
      <c r="K302" s="35">
        <f>'2013'!R301</f>
        <v>1.9984680127079999</v>
      </c>
      <c r="L302" s="35">
        <f>'2014'!R301</f>
        <v>1.7180826676312499</v>
      </c>
      <c r="M302" s="35">
        <f>'2015'!R301</f>
        <v>2.4493521355875001</v>
      </c>
      <c r="N302" s="35">
        <f>'2016'!R301</f>
        <v>1.9732064788395003</v>
      </c>
      <c r="O302" s="35">
        <f>'2017'!R301</f>
        <v>1.9522509719602497</v>
      </c>
      <c r="P302" s="107">
        <f t="shared" si="162"/>
        <v>2.1205801604587498</v>
      </c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36"/>
      <c r="AE302" s="36"/>
      <c r="AF302" s="36"/>
      <c r="AG302" s="96">
        <f>'2008'!S301</f>
        <v>3.3899514205742891</v>
      </c>
      <c r="AH302" s="96">
        <f>'2009'!S301</f>
        <v>4.7153321210175125</v>
      </c>
      <c r="AI302" s="96">
        <f>'2010'!S301</f>
        <v>3.924325070687285</v>
      </c>
      <c r="AJ302" s="96">
        <f>'2011'!S301</f>
        <v>2.7711033497876674</v>
      </c>
      <c r="AK302" s="96">
        <f>'2012'!S301</f>
        <v>3.3642561278364775</v>
      </c>
      <c r="AL302" s="96">
        <f>'2013'!S301</f>
        <v>3.7951036633119424</v>
      </c>
      <c r="AM302" s="96">
        <f>'2014'!S301</f>
        <v>3.2342609680401</v>
      </c>
      <c r="AN302" s="96">
        <f>'2015'!S301</f>
        <v>2.6237894274186351</v>
      </c>
      <c r="AO302" s="96">
        <f>'2016'!S301</f>
        <v>3.6949990820810052</v>
      </c>
      <c r="AP302" s="96">
        <f>'2017'!S301</f>
        <v>3.609188910229173</v>
      </c>
      <c r="AQ302" s="106">
        <f t="shared" si="163"/>
        <v>3.512231014098409</v>
      </c>
      <c r="AR302" s="36"/>
      <c r="AS302" s="38"/>
    </row>
    <row r="303" spans="2:45" x14ac:dyDescent="0.35">
      <c r="B303" s="4">
        <f>'2008'!G302</f>
        <v>2008</v>
      </c>
      <c r="C303" s="4">
        <v>10</v>
      </c>
      <c r="D303" s="2">
        <f t="shared" si="167"/>
        <v>26</v>
      </c>
      <c r="E303" s="2">
        <f t="shared" si="175"/>
        <v>299</v>
      </c>
      <c r="F303" s="35">
        <f>'2008'!R302</f>
        <v>1.9500813826559997</v>
      </c>
      <c r="G303" s="35">
        <f>'2009'!R302</f>
        <v>1.950081382656</v>
      </c>
      <c r="H303" s="35">
        <f>'2010'!R302</f>
        <v>2.15883344556</v>
      </c>
      <c r="I303" s="35">
        <f>'2011'!R302</f>
        <v>1.6322199737737495</v>
      </c>
      <c r="J303" s="35">
        <f>'2012'!R302</f>
        <v>1.8198912903479996</v>
      </c>
      <c r="K303" s="35">
        <f>'2013'!R302</f>
        <v>2.1798221040584993</v>
      </c>
      <c r="L303" s="35">
        <f>'2014'!R302</f>
        <v>1.7460957858974997</v>
      </c>
      <c r="M303" s="35">
        <f>'2015'!R302</f>
        <v>2.0525714553239993</v>
      </c>
      <c r="N303" s="35">
        <f>'2016'!R302</f>
        <v>2.0628852924240002</v>
      </c>
      <c r="O303" s="35">
        <f>'2017'!R302</f>
        <v>1.8625021716239991</v>
      </c>
      <c r="P303" s="107">
        <f t="shared" si="162"/>
        <v>1.9414984284321748</v>
      </c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36"/>
      <c r="AE303" s="36"/>
      <c r="AF303" s="36"/>
      <c r="AG303" s="96">
        <f>'2008'!S302</f>
        <v>3.0570881302249679</v>
      </c>
      <c r="AH303" s="96">
        <f>'2009'!S302</f>
        <v>3.8289623657470031</v>
      </c>
      <c r="AI303" s="96">
        <f>'2010'!S302</f>
        <v>3.9161436774987668</v>
      </c>
      <c r="AJ303" s="96">
        <f>'2011'!S302</f>
        <v>2.9348399730111372</v>
      </c>
      <c r="AK303" s="96">
        <f>'2012'!S302</f>
        <v>1.6155496098463722</v>
      </c>
      <c r="AL303" s="96">
        <f>'2013'!S302</f>
        <v>4.2422973066407375</v>
      </c>
      <c r="AM303" s="96">
        <f>'2014'!S302</f>
        <v>3.2295043380217487</v>
      </c>
      <c r="AN303" s="96">
        <f>'2015'!S302</f>
        <v>2.6770513807546075</v>
      </c>
      <c r="AO303" s="96">
        <f>'2016'!S302</f>
        <v>3.6496047416858248</v>
      </c>
      <c r="AP303" s="96">
        <f>'2017'!S302</f>
        <v>3.6880440355507975</v>
      </c>
      <c r="AQ303" s="106">
        <f t="shared" si="163"/>
        <v>3.2839085558981962</v>
      </c>
      <c r="AR303" s="36"/>
      <c r="AS303" s="38"/>
    </row>
    <row r="304" spans="2:45" x14ac:dyDescent="0.35">
      <c r="B304" s="4">
        <f>'2008'!G303</f>
        <v>2008</v>
      </c>
      <c r="C304" s="4">
        <v>10</v>
      </c>
      <c r="D304" s="2">
        <f t="shared" si="167"/>
        <v>27</v>
      </c>
      <c r="E304" s="2">
        <f t="shared" si="175"/>
        <v>300</v>
      </c>
      <c r="F304" s="35">
        <f>'2008'!R303</f>
        <v>2.1311518434862493</v>
      </c>
      <c r="G304" s="35">
        <f>'2009'!R303</f>
        <v>2.1033542107451244</v>
      </c>
      <c r="H304" s="35">
        <f>'2010'!R303</f>
        <v>1.9450791716624996</v>
      </c>
      <c r="I304" s="35">
        <f>'2011'!R303</f>
        <v>0.79651922166674982</v>
      </c>
      <c r="J304" s="35">
        <f>'2012'!R303</f>
        <v>2.0168726866616242</v>
      </c>
      <c r="K304" s="35">
        <f>'2013'!R303</f>
        <v>1.7467680270656247</v>
      </c>
      <c r="L304" s="35">
        <f>'2014'!R303</f>
        <v>0.9108775740262498</v>
      </c>
      <c r="M304" s="35">
        <f>'2015'!R303</f>
        <v>2.1095314624653749</v>
      </c>
      <c r="N304" s="35">
        <f>'2016'!R303</f>
        <v>1.8798809871374997</v>
      </c>
      <c r="O304" s="35">
        <f>'2017'!R303</f>
        <v>0.94412128110749993</v>
      </c>
      <c r="P304" s="107">
        <f t="shared" si="162"/>
        <v>1.6584156466024496</v>
      </c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36"/>
      <c r="AE304" s="36"/>
      <c r="AF304" s="36"/>
      <c r="AG304" s="96">
        <f>'2008'!S303</f>
        <v>3.5004107020636548</v>
      </c>
      <c r="AH304" s="96">
        <f>'2009'!S303</f>
        <v>4.0021473408495343</v>
      </c>
      <c r="AI304" s="96">
        <f>'2010'!S303</f>
        <v>4.1802897388013616</v>
      </c>
      <c r="AJ304" s="96">
        <f>'2011'!S303</f>
        <v>1.2891997515287672</v>
      </c>
      <c r="AK304" s="96">
        <f>'2012'!S303</f>
        <v>1.656835639750514</v>
      </c>
      <c r="AL304" s="96">
        <f>'2013'!S303</f>
        <v>4.339709771927609</v>
      </c>
      <c r="AM304" s="96">
        <f>'2014'!S303</f>
        <v>1.8501893042328013</v>
      </c>
      <c r="AN304" s="96">
        <f>'2015'!S303</f>
        <v>2.4059698271933478</v>
      </c>
      <c r="AO304" s="96">
        <f>'2016'!S303</f>
        <v>3.3384288390859629</v>
      </c>
      <c r="AP304" s="96">
        <f>'2017'!S303</f>
        <v>2.060572974393637</v>
      </c>
      <c r="AQ304" s="106">
        <f t="shared" si="163"/>
        <v>2.862375388982719</v>
      </c>
      <c r="AR304" s="36"/>
      <c r="AS304" s="38"/>
    </row>
    <row r="305" spans="2:55" x14ac:dyDescent="0.35">
      <c r="B305" s="4">
        <f>'2008'!G304</f>
        <v>2008</v>
      </c>
      <c r="C305" s="4">
        <v>10</v>
      </c>
      <c r="D305" s="2">
        <f t="shared" si="167"/>
        <v>28</v>
      </c>
      <c r="E305" s="2">
        <f t="shared" si="175"/>
        <v>301</v>
      </c>
      <c r="F305" s="35">
        <f>'2008'!R304</f>
        <v>1.7006412323925</v>
      </c>
      <c r="G305" s="35">
        <f>'2009'!R304</f>
        <v>1.7258732981549998</v>
      </c>
      <c r="H305" s="35">
        <f>'2010'!R304</f>
        <v>1.6759985287499997</v>
      </c>
      <c r="I305" s="35">
        <f>'2011'!R304</f>
        <v>1.1077871418315</v>
      </c>
      <c r="J305" s="35">
        <f>'2012'!R304</f>
        <v>2.1497720029649994</v>
      </c>
      <c r="K305" s="35">
        <f>'2013'!R304</f>
        <v>1.5395243628374999</v>
      </c>
      <c r="L305" s="35">
        <f>'2014'!R304</f>
        <v>1.3574851380224997</v>
      </c>
      <c r="M305" s="35">
        <f>'2015'!R304</f>
        <v>1.7611981902225</v>
      </c>
      <c r="N305" s="35">
        <f>'2016'!R304</f>
        <v>1.5993814531500001</v>
      </c>
      <c r="O305" s="35">
        <f>'2017'!R304</f>
        <v>1.335686106609</v>
      </c>
      <c r="P305" s="107">
        <f t="shared" si="162"/>
        <v>1.59533474549355</v>
      </c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36"/>
      <c r="AE305" s="36"/>
      <c r="AF305" s="36"/>
      <c r="AG305" s="96">
        <f>'2008'!S304</f>
        <v>3.0480139451948185</v>
      </c>
      <c r="AH305" s="96">
        <f>'2009'!S304</f>
        <v>2.3966811848339447</v>
      </c>
      <c r="AI305" s="96">
        <f>'2010'!S304</f>
        <v>3.5068197764572004</v>
      </c>
      <c r="AJ305" s="96">
        <f>'2011'!S304</f>
        <v>2.125488541422635</v>
      </c>
      <c r="AK305" s="96">
        <f>'2012'!S304</f>
        <v>4.440831348171252</v>
      </c>
      <c r="AL305" s="96">
        <f>'2013'!S304</f>
        <v>3.9889099547849298</v>
      </c>
      <c r="AM305" s="96">
        <f>'2014'!S304</f>
        <v>2.439479636755681</v>
      </c>
      <c r="AN305" s="96">
        <f>'2015'!S304</f>
        <v>2.3293403376001476</v>
      </c>
      <c r="AO305" s="96">
        <f>'2016'!S304</f>
        <v>3.3148551905156531</v>
      </c>
      <c r="AP305" s="96">
        <f>'2017'!S304</f>
        <v>1.8386891596669948</v>
      </c>
      <c r="AQ305" s="106">
        <f t="shared" si="163"/>
        <v>2.9429109075403259</v>
      </c>
      <c r="AR305" s="36"/>
      <c r="AS305" s="38"/>
    </row>
    <row r="306" spans="2:55" x14ac:dyDescent="0.35">
      <c r="B306" s="4">
        <f>'2008'!G305</f>
        <v>2008</v>
      </c>
      <c r="C306" s="4">
        <v>10</v>
      </c>
      <c r="D306" s="2">
        <f t="shared" si="167"/>
        <v>29</v>
      </c>
      <c r="E306" s="2">
        <f t="shared" si="175"/>
        <v>302</v>
      </c>
      <c r="F306" s="35">
        <f>'2008'!R305</f>
        <v>1.6783928123624996</v>
      </c>
      <c r="G306" s="35">
        <f>'2009'!R305</f>
        <v>1.7248713825509998</v>
      </c>
      <c r="H306" s="35">
        <f>'2010'!R305</f>
        <v>1.8105425337194996</v>
      </c>
      <c r="I306" s="35">
        <f>'2011'!R305</f>
        <v>1.0679978317050001</v>
      </c>
      <c r="J306" s="35">
        <f>'2012'!R305</f>
        <v>2.0657142305999994</v>
      </c>
      <c r="K306" s="35">
        <f>'2013'!R305</f>
        <v>1.5439298446845</v>
      </c>
      <c r="L306" s="35">
        <f>'2014'!R305</f>
        <v>1.0872699730289999</v>
      </c>
      <c r="M306" s="35">
        <f>'2015'!R305</f>
        <v>1.68613924072725</v>
      </c>
      <c r="N306" s="35">
        <f>'2016'!R305</f>
        <v>1.7499487407570002</v>
      </c>
      <c r="O306" s="35">
        <f>'2017'!R305</f>
        <v>1.0358775961649997</v>
      </c>
      <c r="P306" s="107">
        <f t="shared" si="162"/>
        <v>1.5450684186300749</v>
      </c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36"/>
      <c r="AE306" s="36"/>
      <c r="AF306" s="36"/>
      <c r="AG306" s="96">
        <f>'2008'!S305</f>
        <v>2.9635662605066413</v>
      </c>
      <c r="AH306" s="96">
        <f>'2009'!S305</f>
        <v>2.0756794070820086</v>
      </c>
      <c r="AI306" s="96">
        <f>'2010'!S305</f>
        <v>3.3032328601039289</v>
      </c>
      <c r="AJ306" s="96">
        <f>'2011'!S305</f>
        <v>1.5836957262883706</v>
      </c>
      <c r="AK306" s="96">
        <f>'2012'!S305</f>
        <v>4.7576439985493648</v>
      </c>
      <c r="AL306" s="96">
        <f>'2013'!S305</f>
        <v>4.1615768709597205</v>
      </c>
      <c r="AM306" s="96">
        <f>'2014'!S305</f>
        <v>2.1493919539814184</v>
      </c>
      <c r="AN306" s="96">
        <f>'2015'!S305</f>
        <v>1.4785809047421514</v>
      </c>
      <c r="AO306" s="96">
        <f>'2016'!S305</f>
        <v>2.2187307176576536</v>
      </c>
      <c r="AP306" s="96">
        <f>'2017'!S305</f>
        <v>1.8368755085556578</v>
      </c>
      <c r="AQ306" s="106">
        <f t="shared" si="163"/>
        <v>2.6528974208426916</v>
      </c>
      <c r="AR306" s="36"/>
      <c r="AS306" s="38"/>
    </row>
    <row r="307" spans="2:55" x14ac:dyDescent="0.35">
      <c r="B307" s="4">
        <f>'2008'!G306</f>
        <v>2008</v>
      </c>
      <c r="C307" s="4">
        <v>10</v>
      </c>
      <c r="D307" s="2">
        <f t="shared" si="167"/>
        <v>30</v>
      </c>
      <c r="E307" s="2">
        <f t="shared" si="175"/>
        <v>303</v>
      </c>
      <c r="F307" s="35">
        <f>'2008'!R306</f>
        <v>2.2917346036200001</v>
      </c>
      <c r="G307" s="35">
        <f>'2009'!R306</f>
        <v>2.4368281905374998</v>
      </c>
      <c r="H307" s="35">
        <f>'2010'!R306</f>
        <v>1.8793431942029994</v>
      </c>
      <c r="I307" s="35">
        <f>'2011'!R306</f>
        <v>1.0647808967999997</v>
      </c>
      <c r="J307" s="35">
        <f>'2012'!R306</f>
        <v>2.9688380092350002</v>
      </c>
      <c r="K307" s="35">
        <f>'2013'!R306</f>
        <v>1.6959926386709998</v>
      </c>
      <c r="L307" s="35">
        <f>'2014'!R306</f>
        <v>1.0730994975562498</v>
      </c>
      <c r="M307" s="35">
        <f>'2015'!R306</f>
        <v>2.4740316743624997</v>
      </c>
      <c r="N307" s="35">
        <f>'2016'!R306</f>
        <v>1.8415945504170002</v>
      </c>
      <c r="O307" s="35">
        <f>'2017'!R306</f>
        <v>1.137984583455</v>
      </c>
      <c r="P307" s="107">
        <f t="shared" si="162"/>
        <v>1.886422783885725</v>
      </c>
      <c r="Q307" s="94"/>
      <c r="AC307" s="94"/>
      <c r="AD307" s="36"/>
      <c r="AE307" s="36"/>
      <c r="AF307" s="36"/>
      <c r="AG307" s="96">
        <f>'2008'!S306</f>
        <v>2.9468863354362744</v>
      </c>
      <c r="AH307" s="96">
        <f>'2009'!S306</f>
        <v>1.9362946745396497</v>
      </c>
      <c r="AI307" s="96">
        <f>'2010'!S306</f>
        <v>2.8246909561721849</v>
      </c>
      <c r="AJ307" s="96">
        <f>'2011'!S306</f>
        <v>1.7715677920137027</v>
      </c>
      <c r="AK307" s="96">
        <f>'2012'!S306</f>
        <v>6.693988901462296</v>
      </c>
      <c r="AL307" s="96">
        <f>'2013'!S306</f>
        <v>4.4505815466648126</v>
      </c>
      <c r="AM307" s="96">
        <f>'2014'!S306</f>
        <v>1.9834191726647228</v>
      </c>
      <c r="AN307" s="96">
        <f>'2015'!S306</f>
        <v>3.0611678230959445</v>
      </c>
      <c r="AO307" s="96">
        <f>'2016'!S306</f>
        <v>2.2618093621884623</v>
      </c>
      <c r="AP307" s="96">
        <f>'2017'!S306</f>
        <v>2.0196755919979661</v>
      </c>
      <c r="AQ307" s="106">
        <f t="shared" si="163"/>
        <v>2.995008215623602</v>
      </c>
      <c r="AR307" s="36"/>
    </row>
    <row r="308" spans="2:55" x14ac:dyDescent="0.35">
      <c r="B308" s="4">
        <f>'2008'!G307</f>
        <v>2008</v>
      </c>
      <c r="C308" s="5">
        <v>10</v>
      </c>
      <c r="D308" s="1">
        <f t="shared" si="167"/>
        <v>31</v>
      </c>
      <c r="E308" s="1">
        <f t="shared" si="175"/>
        <v>304</v>
      </c>
      <c r="F308" s="48">
        <f>'2008'!R307</f>
        <v>2.1788791246664996</v>
      </c>
      <c r="G308" s="48">
        <f>'2009'!R307</f>
        <v>2.2819806605339994</v>
      </c>
      <c r="H308" s="48">
        <f>'2010'!R307</f>
        <v>1.4308238868299996</v>
      </c>
      <c r="I308" s="48">
        <f>'2011'!R307</f>
        <v>1.4912261371034996</v>
      </c>
      <c r="J308" s="48">
        <f>'2012'!R307</f>
        <v>2.7562477255244993</v>
      </c>
      <c r="K308" s="48">
        <f>'2013'!R307</f>
        <v>1.5971418770939996</v>
      </c>
      <c r="L308" s="48">
        <f>'2014'!R307</f>
        <v>1.6648080154964999</v>
      </c>
      <c r="M308" s="48">
        <f>'2015'!R307</f>
        <v>2.2304298926002497</v>
      </c>
      <c r="N308" s="48">
        <f>'2016'!R307</f>
        <v>1.6436130802560001</v>
      </c>
      <c r="O308" s="48">
        <f>'2017'!R307</f>
        <v>1.6621779870359998</v>
      </c>
      <c r="P308" s="107">
        <f t="shared" si="162"/>
        <v>1.8937328387141246</v>
      </c>
      <c r="Q308" s="94"/>
      <c r="AC308" s="94"/>
      <c r="AD308" s="36"/>
      <c r="AE308" s="36"/>
      <c r="AF308" s="36"/>
      <c r="AG308" s="97">
        <f>'2008'!S307</f>
        <v>3.2093026211639324</v>
      </c>
      <c r="AH308" s="97">
        <f>'2009'!S307</f>
        <v>2.1686229494078937</v>
      </c>
      <c r="AI308" s="97">
        <f>'2010'!S307</f>
        <v>2.3669363673016579</v>
      </c>
      <c r="AJ308" s="97">
        <f>'2011'!S307</f>
        <v>2.3131132308683298</v>
      </c>
      <c r="AK308" s="97">
        <f>'2012'!S307</f>
        <v>6.1952166379769071</v>
      </c>
      <c r="AL308" s="97">
        <f>'2013'!S307</f>
        <v>4.3012070614873581</v>
      </c>
      <c r="AM308" s="97">
        <f>'2014'!S307</f>
        <v>1.6289609703713963</v>
      </c>
      <c r="AN308" s="97">
        <f>'2015'!S307</f>
        <v>3.6422111825392549</v>
      </c>
      <c r="AO308" s="97">
        <f>'2016'!S307</f>
        <v>2.5715122309003324</v>
      </c>
      <c r="AP308" s="97">
        <f>'2017'!S307</f>
        <v>1.8293982983198687</v>
      </c>
      <c r="AQ308" s="111">
        <f t="shared" si="163"/>
        <v>3.0226481550336932</v>
      </c>
      <c r="AR308" s="36"/>
    </row>
    <row r="309" spans="2:55" ht="15.5" x14ac:dyDescent="0.35">
      <c r="B309" s="4">
        <f>'2008'!G308</f>
        <v>2008</v>
      </c>
      <c r="C309" s="6">
        <v>11</v>
      </c>
      <c r="D309" s="2">
        <v>1</v>
      </c>
      <c r="E309" s="2">
        <f>E308+1</f>
        <v>305</v>
      </c>
      <c r="F309" s="35">
        <f>'2008'!R308</f>
        <v>2.5921103751044994</v>
      </c>
      <c r="G309" s="35">
        <f>'2009'!R308</f>
        <v>2.5725325021807492</v>
      </c>
      <c r="H309" s="35">
        <f>'2010'!R308</f>
        <v>1.577840267664</v>
      </c>
      <c r="I309" s="35">
        <f>'2011'!R308</f>
        <v>1.2851041026599996</v>
      </c>
      <c r="J309" s="35">
        <f>'2012'!R308</f>
        <v>3.1246285186304998</v>
      </c>
      <c r="K309" s="35">
        <f>'2013'!R308</f>
        <v>1.8122295827880004</v>
      </c>
      <c r="L309" s="35">
        <f>'2014'!R308</f>
        <v>1.4824593755684996</v>
      </c>
      <c r="M309" s="35">
        <f>'2015'!R308</f>
        <v>2.4433185408839999</v>
      </c>
      <c r="N309" s="35">
        <f>'2016'!R308</f>
        <v>1.9094153963759999</v>
      </c>
      <c r="O309" s="35">
        <f>'2017'!R308</f>
        <v>1.4641007455304997</v>
      </c>
      <c r="P309" s="107">
        <f t="shared" si="162"/>
        <v>2.0263739407386749</v>
      </c>
      <c r="Q309" s="94"/>
      <c r="R309" s="62" t="s">
        <v>56</v>
      </c>
      <c r="S309" s="45">
        <f t="shared" ref="S309:AB309" si="176">AVERAGE(F278:F308)</f>
        <v>2.8498555406936608</v>
      </c>
      <c r="T309" s="45">
        <f t="shared" si="176"/>
        <v>2.9086536803582894</v>
      </c>
      <c r="U309" s="45">
        <f t="shared" si="176"/>
        <v>1.8146003988564072</v>
      </c>
      <c r="V309" s="45">
        <f t="shared" si="176"/>
        <v>1.858965246358282</v>
      </c>
      <c r="W309" s="45">
        <f t="shared" si="176"/>
        <v>3.0618621657885479</v>
      </c>
      <c r="X309" s="45">
        <f t="shared" si="176"/>
        <v>1.7342617866438266</v>
      </c>
      <c r="Y309" s="45">
        <f t="shared" si="176"/>
        <v>2.0027394027903989</v>
      </c>
      <c r="Z309" s="45">
        <f t="shared" si="176"/>
        <v>2.9540798351643622</v>
      </c>
      <c r="AA309" s="45">
        <f t="shared" si="176"/>
        <v>1.8034702476910038</v>
      </c>
      <c r="AB309" s="45">
        <f t="shared" si="176"/>
        <v>1.9197158856914271</v>
      </c>
      <c r="AC309" s="94"/>
      <c r="AD309" s="36"/>
      <c r="AE309" s="36"/>
      <c r="AF309" s="36"/>
      <c r="AG309" s="96">
        <f>'2008'!S308</f>
        <v>4.5045840350916464</v>
      </c>
      <c r="AH309" s="96">
        <f>'2009'!S308</f>
        <v>2.667486224209469</v>
      </c>
      <c r="AI309" s="96">
        <f>'2010'!S308</f>
        <v>3.036171945841168</v>
      </c>
      <c r="AJ309" s="96">
        <f>'2011'!S308</f>
        <v>2.3532780679863947</v>
      </c>
      <c r="AK309" s="96">
        <f>'2012'!S308</f>
        <v>7.0250050234485082</v>
      </c>
      <c r="AL309" s="96">
        <f>'2013'!S308</f>
        <v>4.7428150819221795</v>
      </c>
      <c r="AM309" s="96">
        <f>'2014'!S308</f>
        <v>1.8731514624945409</v>
      </c>
      <c r="AN309" s="96">
        <f>'2015'!S308</f>
        <v>4.1377919140075745</v>
      </c>
      <c r="AO309" s="96">
        <f>'2016'!S308</f>
        <v>2.2481608581485499</v>
      </c>
      <c r="AP309" s="96">
        <f>'2017'!S308</f>
        <v>1.9341617149834265</v>
      </c>
      <c r="AQ309" s="106">
        <f t="shared" si="163"/>
        <v>3.4522606328133456</v>
      </c>
      <c r="AR309" s="36"/>
      <c r="AS309" s="62" t="s">
        <v>56</v>
      </c>
      <c r="AT309" s="98">
        <f t="shared" ref="AT309:BC309" si="177">AVERAGE(AG278:AG308)</f>
        <v>4.9509445393736575</v>
      </c>
      <c r="AU309" s="98">
        <f t="shared" si="177"/>
        <v>5.4446096991644772</v>
      </c>
      <c r="AV309" s="98">
        <f t="shared" si="177"/>
        <v>3.2302234542484598</v>
      </c>
      <c r="AW309" s="98">
        <f t="shared" si="177"/>
        <v>3.4573792475492531</v>
      </c>
      <c r="AX309" s="98">
        <f t="shared" si="177"/>
        <v>6.351589483782222</v>
      </c>
      <c r="AY309" s="98">
        <f t="shared" si="177"/>
        <v>4.2853974197508649</v>
      </c>
      <c r="AZ309" s="98">
        <f t="shared" si="177"/>
        <v>3.5338418976392916</v>
      </c>
      <c r="BA309" s="98">
        <f t="shared" si="177"/>
        <v>4.8894422620553613</v>
      </c>
      <c r="BB309" s="98">
        <f t="shared" si="177"/>
        <v>3.9108080182111991</v>
      </c>
      <c r="BC309" s="98">
        <f t="shared" si="177"/>
        <v>4.2679962464211698</v>
      </c>
    </row>
    <row r="310" spans="2:55" ht="15.5" x14ac:dyDescent="0.35">
      <c r="B310" s="4">
        <f>'2008'!G309</f>
        <v>2008</v>
      </c>
      <c r="C310" s="6">
        <v>11</v>
      </c>
      <c r="D310" s="2">
        <f t="shared" ref="D310:D338" si="178">D309+1</f>
        <v>2</v>
      </c>
      <c r="E310" s="2">
        <f t="shared" si="175"/>
        <v>306</v>
      </c>
      <c r="F310" s="35">
        <f>'2008'!R309</f>
        <v>2.0752913650499996</v>
      </c>
      <c r="G310" s="35">
        <f>'2009'!R309</f>
        <v>2.1681158989499996</v>
      </c>
      <c r="H310" s="35">
        <f>'2010'!R309</f>
        <v>1.2848094215999999</v>
      </c>
      <c r="I310" s="35">
        <f>'2011'!R309</f>
        <v>1.3935614667930001</v>
      </c>
      <c r="J310" s="35">
        <f>'2012'!R309</f>
        <v>2.6985418069500002</v>
      </c>
      <c r="K310" s="35">
        <f>'2013'!R309</f>
        <v>1.5064095787199998</v>
      </c>
      <c r="L310" s="35">
        <f>'2014'!R309</f>
        <v>1.5109403000174999</v>
      </c>
      <c r="M310" s="35">
        <f>'2015'!R309</f>
        <v>1.9791516692250002</v>
      </c>
      <c r="N310" s="35">
        <f>'2016'!R309</f>
        <v>1.4474733667199999</v>
      </c>
      <c r="O310" s="35">
        <f>'2017'!R309</f>
        <v>1.5234274099349998</v>
      </c>
      <c r="P310" s="107">
        <f t="shared" si="162"/>
        <v>1.7587722283960499</v>
      </c>
      <c r="Q310" s="94"/>
      <c r="R310" s="63" t="s">
        <v>62</v>
      </c>
      <c r="S310" s="64">
        <f t="shared" ref="S310:AB310" si="179">SUM(F278:F308)</f>
        <v>88.345521761503477</v>
      </c>
      <c r="T310" s="64">
        <f t="shared" si="179"/>
        <v>90.168264091106977</v>
      </c>
      <c r="U310" s="64">
        <f t="shared" si="179"/>
        <v>56.252612364548625</v>
      </c>
      <c r="V310" s="64">
        <f t="shared" si="179"/>
        <v>57.627922637106742</v>
      </c>
      <c r="W310" s="64">
        <f t="shared" si="179"/>
        <v>94.917727139444978</v>
      </c>
      <c r="X310" s="64">
        <f t="shared" si="179"/>
        <v>53.762115385958623</v>
      </c>
      <c r="Y310" s="64">
        <f t="shared" si="179"/>
        <v>62.084921486502367</v>
      </c>
      <c r="Z310" s="64">
        <f t="shared" si="179"/>
        <v>91.576474890095227</v>
      </c>
      <c r="AA310" s="64">
        <f t="shared" si="179"/>
        <v>55.90757767842112</v>
      </c>
      <c r="AB310" s="64">
        <f t="shared" si="179"/>
        <v>59.511192456434244</v>
      </c>
      <c r="AC310" s="94"/>
      <c r="AD310" s="36"/>
      <c r="AE310" s="36"/>
      <c r="AF310" s="36"/>
      <c r="AG310" s="96">
        <f>'2008'!S309</f>
        <v>3.564124495060601</v>
      </c>
      <c r="AH310" s="96">
        <f>'2009'!S309</f>
        <v>2.7926478481930941</v>
      </c>
      <c r="AI310" s="96">
        <f>'2010'!S309</f>
        <v>2.5041920658722656</v>
      </c>
      <c r="AJ310" s="96">
        <f>'2011'!S309</f>
        <v>2.514270773346055</v>
      </c>
      <c r="AK310" s="96">
        <f>'2012'!S309</f>
        <v>5.9335192941649444</v>
      </c>
      <c r="AL310" s="96">
        <f>'2013'!S309</f>
        <v>3.9125311506868101</v>
      </c>
      <c r="AM310" s="96">
        <f>'2014'!S309</f>
        <v>2.2338809864508695</v>
      </c>
      <c r="AN310" s="96">
        <f>'2015'!S309</f>
        <v>3.1988394117546761</v>
      </c>
      <c r="AO310" s="96">
        <f>'2016'!S309</f>
        <v>1.949355352780803</v>
      </c>
      <c r="AP310" s="96">
        <f>'2017'!S309</f>
        <v>2.4623340171594794</v>
      </c>
      <c r="AQ310" s="106">
        <f t="shared" si="163"/>
        <v>3.1065695395469595</v>
      </c>
      <c r="AR310" s="36"/>
      <c r="AS310" s="63" t="s">
        <v>62</v>
      </c>
      <c r="AT310" s="99">
        <f t="shared" ref="AT310:BC310" si="180">SUM(AG278:AG308)</f>
        <v>153.47928072058338</v>
      </c>
      <c r="AU310" s="99">
        <f t="shared" si="180"/>
        <v>168.78290067409878</v>
      </c>
      <c r="AV310" s="99">
        <f t="shared" si="180"/>
        <v>100.13692708170225</v>
      </c>
      <c r="AW310" s="99">
        <f t="shared" si="180"/>
        <v>107.17875667402684</v>
      </c>
      <c r="AX310" s="99">
        <f t="shared" si="180"/>
        <v>196.89927399724888</v>
      </c>
      <c r="AY310" s="99">
        <f t="shared" si="180"/>
        <v>132.84732001227681</v>
      </c>
      <c r="AZ310" s="99">
        <f t="shared" si="180"/>
        <v>109.54909882681804</v>
      </c>
      <c r="BA310" s="99">
        <f t="shared" si="180"/>
        <v>151.57271012371621</v>
      </c>
      <c r="BB310" s="99">
        <f t="shared" si="180"/>
        <v>121.23504856454717</v>
      </c>
      <c r="BC310" s="99">
        <f t="shared" si="180"/>
        <v>132.30788363905626</v>
      </c>
    </row>
    <row r="311" spans="2:55" x14ac:dyDescent="0.35">
      <c r="B311" s="4">
        <f>'2008'!G310</f>
        <v>2008</v>
      </c>
      <c r="C311" s="6">
        <v>11</v>
      </c>
      <c r="D311" s="2">
        <f t="shared" si="178"/>
        <v>3</v>
      </c>
      <c r="E311" s="2">
        <f t="shared" si="175"/>
        <v>307</v>
      </c>
      <c r="F311" s="35">
        <f>'2008'!R310</f>
        <v>2.0322458292104999</v>
      </c>
      <c r="G311" s="35">
        <f>'2009'!R310</f>
        <v>1.9799694091665003</v>
      </c>
      <c r="H311" s="35">
        <f>'2010'!R310</f>
        <v>1.3230958583204999</v>
      </c>
      <c r="I311" s="35">
        <f>'2011'!R310</f>
        <v>1.3315679387954997</v>
      </c>
      <c r="J311" s="35">
        <f>'2012'!R310</f>
        <v>2.4471899133097499</v>
      </c>
      <c r="K311" s="35">
        <f>'2013'!R310</f>
        <v>1.4852514786119997</v>
      </c>
      <c r="L311" s="35">
        <f>'2014'!R310</f>
        <v>1.4224156539179997</v>
      </c>
      <c r="M311" s="35">
        <f>'2015'!R310</f>
        <v>1.8427438065510005</v>
      </c>
      <c r="N311" s="35">
        <f>'2016'!R310</f>
        <v>1.2925447994249999</v>
      </c>
      <c r="O311" s="35">
        <f>'2017'!R310</f>
        <v>1.536624210072</v>
      </c>
      <c r="P311" s="107">
        <f t="shared" si="162"/>
        <v>1.6693648897380751</v>
      </c>
      <c r="Q311" s="94"/>
      <c r="R311" s="109" t="s">
        <v>64</v>
      </c>
      <c r="S311" s="110">
        <f t="shared" ref="S311:AB311" si="181">STDEV(F278:F308)</f>
        <v>0.68003416753484469</v>
      </c>
      <c r="T311" s="110">
        <f t="shared" si="181"/>
        <v>0.7034514499193939</v>
      </c>
      <c r="U311" s="110">
        <f t="shared" si="181"/>
        <v>0.5399997542871362</v>
      </c>
      <c r="V311" s="110">
        <f t="shared" si="181"/>
        <v>0.56694020243397336</v>
      </c>
      <c r="W311" s="110">
        <f t="shared" si="181"/>
        <v>0.82831297315886754</v>
      </c>
      <c r="X311" s="110">
        <f t="shared" si="181"/>
        <v>0.5591358833432154</v>
      </c>
      <c r="Y311" s="110">
        <f t="shared" si="181"/>
        <v>0.67555661412823176</v>
      </c>
      <c r="Z311" s="110">
        <f t="shared" si="181"/>
        <v>0.80009069258812393</v>
      </c>
      <c r="AA311" s="110">
        <f t="shared" si="181"/>
        <v>0.5386627749599483</v>
      </c>
      <c r="AB311" s="110">
        <f t="shared" si="181"/>
        <v>0.60291106893419699</v>
      </c>
      <c r="AC311" s="94"/>
      <c r="AD311" s="36"/>
      <c r="AE311" s="36"/>
      <c r="AF311" s="36"/>
      <c r="AG311" s="96">
        <f>'2008'!S310</f>
        <v>3.4478229367906965</v>
      </c>
      <c r="AH311" s="96">
        <f>'2009'!S310</f>
        <v>2.1849746127078467</v>
      </c>
      <c r="AI311" s="96">
        <f>'2010'!S310</f>
        <v>2.5830540263173751</v>
      </c>
      <c r="AJ311" s="96">
        <f>'2011'!S310</f>
        <v>1.6444000012961266</v>
      </c>
      <c r="AK311" s="96">
        <f>'2012'!S310</f>
        <v>3.2344656368594329</v>
      </c>
      <c r="AL311" s="96">
        <f>'2013'!S310</f>
        <v>4.104852868616458</v>
      </c>
      <c r="AM311" s="96">
        <f>'2014'!S310</f>
        <v>1.9078654787236056</v>
      </c>
      <c r="AN311" s="96">
        <f>'2015'!S310</f>
        <v>3.2818619102301154</v>
      </c>
      <c r="AO311" s="96">
        <f>'2016'!S310</f>
        <v>1.8123810854696911</v>
      </c>
      <c r="AP311" s="96">
        <f>'2017'!S310</f>
        <v>2.7464353603304099</v>
      </c>
      <c r="AQ311" s="106">
        <f t="shared" si="163"/>
        <v>2.6948113917341758</v>
      </c>
      <c r="AR311" s="36"/>
      <c r="AS311" s="109" t="s">
        <v>64</v>
      </c>
      <c r="AT311" s="110">
        <f t="shared" ref="AT311:BC311" si="182">STDEV(AG278:AG308)</f>
        <v>1.2858614845412157</v>
      </c>
      <c r="AU311" s="110">
        <f t="shared" si="182"/>
        <v>1.7968570925904774</v>
      </c>
      <c r="AV311" s="110">
        <f t="shared" si="182"/>
        <v>0.92250861265895412</v>
      </c>
      <c r="AW311" s="110">
        <f t="shared" si="182"/>
        <v>1.1099399828245688</v>
      </c>
      <c r="AX311" s="110">
        <f t="shared" si="182"/>
        <v>2.8920902710369174</v>
      </c>
      <c r="AY311" s="110">
        <f t="shared" si="182"/>
        <v>1.4682301622042664</v>
      </c>
      <c r="AZ311" s="110">
        <f t="shared" si="182"/>
        <v>1.4807209037685942</v>
      </c>
      <c r="BA311" s="110">
        <f t="shared" si="182"/>
        <v>1.7310298891496874</v>
      </c>
      <c r="BB311" s="110">
        <f t="shared" si="182"/>
        <v>1.3046306019059684</v>
      </c>
      <c r="BC311" s="110">
        <f t="shared" si="182"/>
        <v>1.6245951311944595</v>
      </c>
    </row>
    <row r="312" spans="2:55" x14ac:dyDescent="0.35">
      <c r="B312" s="4">
        <f>'2008'!G311</f>
        <v>2008</v>
      </c>
      <c r="C312" s="6">
        <v>11</v>
      </c>
      <c r="D312" s="2">
        <f t="shared" si="178"/>
        <v>4</v>
      </c>
      <c r="E312" s="2">
        <f t="shared" ref="E312:E326" si="183">E311+1</f>
        <v>308</v>
      </c>
      <c r="F312" s="35">
        <f>'2008'!R311</f>
        <v>2.0018273767919994</v>
      </c>
      <c r="G312" s="35">
        <f>'2009'!R311</f>
        <v>1.8395170489440003</v>
      </c>
      <c r="H312" s="35">
        <f>'2010'!R311</f>
        <v>1.4465156532749996</v>
      </c>
      <c r="I312" s="35">
        <f>'2011'!R311</f>
        <v>1.6264921106699999</v>
      </c>
      <c r="J312" s="35">
        <f>'2012'!R311</f>
        <v>2.085988287528</v>
      </c>
      <c r="K312" s="35">
        <f>'2013'!R311</f>
        <v>1.6476354767250001</v>
      </c>
      <c r="L312" s="35">
        <f>'2014'!R311</f>
        <v>1.34654510367</v>
      </c>
      <c r="M312" s="35">
        <f>'2015'!R311</f>
        <v>1.7283044168999997</v>
      </c>
      <c r="N312" s="35">
        <f>'2016'!R311</f>
        <v>1.3124357709750001</v>
      </c>
      <c r="O312" s="35">
        <f>'2017'!R311</f>
        <v>1.6572862814399998</v>
      </c>
      <c r="P312" s="107">
        <f t="shared" si="162"/>
        <v>1.6692547526918999</v>
      </c>
      <c r="Q312" s="94"/>
      <c r="R312" s="109" t="s">
        <v>57</v>
      </c>
      <c r="S312" s="110">
        <f t="shared" ref="S312:AB312" si="184">(STDEV(F278:F308))/SQRT(31)</f>
        <v>0.12213774204862224</v>
      </c>
      <c r="T312" s="110">
        <f t="shared" si="184"/>
        <v>0.12634361012394546</v>
      </c>
      <c r="U312" s="110">
        <f t="shared" si="184"/>
        <v>9.6986818963125346E-2</v>
      </c>
      <c r="V312" s="110">
        <f t="shared" si="184"/>
        <v>0.10182546628927469</v>
      </c>
      <c r="W312" s="110">
        <f t="shared" si="184"/>
        <v>0.14876940171689432</v>
      </c>
      <c r="X312" s="110">
        <f t="shared" si="184"/>
        <v>0.10042376920186578</v>
      </c>
      <c r="Y312" s="110">
        <f t="shared" si="184"/>
        <v>0.1213335497166865</v>
      </c>
      <c r="Z312" s="110">
        <f t="shared" si="184"/>
        <v>0.14370053049110151</v>
      </c>
      <c r="AA312" s="110">
        <f t="shared" si="184"/>
        <v>9.6746690387262205E-2</v>
      </c>
      <c r="AB312" s="110">
        <f t="shared" si="184"/>
        <v>0.10828602463121216</v>
      </c>
      <c r="AC312" s="94"/>
      <c r="AD312" s="36"/>
      <c r="AE312" s="36"/>
      <c r="AF312" s="36"/>
      <c r="AG312" s="96">
        <f>'2008'!S311</f>
        <v>3.1788675116565299</v>
      </c>
      <c r="AH312" s="96">
        <f>'2009'!S311</f>
        <v>2.3149056803647237</v>
      </c>
      <c r="AI312" s="96">
        <f>'2010'!S311</f>
        <v>2.863842549389858</v>
      </c>
      <c r="AJ312" s="96">
        <f>'2011'!S311</f>
        <v>1.7916863263415259</v>
      </c>
      <c r="AK312" s="96">
        <f>'2012'!S311</f>
        <v>2.5055354351828001</v>
      </c>
      <c r="AL312" s="96">
        <f>'2013'!S311</f>
        <v>3.2657019425462899</v>
      </c>
      <c r="AM312" s="96">
        <f>'2014'!S311</f>
        <v>2.0215119329812916</v>
      </c>
      <c r="AN312" s="96">
        <f>'2015'!S311</f>
        <v>3.1411881201257059</v>
      </c>
      <c r="AO312" s="96">
        <f>'2016'!S311</f>
        <v>2.0886013170791355</v>
      </c>
      <c r="AP312" s="96">
        <f>'2017'!S311</f>
        <v>2.987242016373219</v>
      </c>
      <c r="AQ312" s="106">
        <f t="shared" si="163"/>
        <v>2.6159082832041078</v>
      </c>
      <c r="AR312" s="36"/>
      <c r="AS312" s="109" t="s">
        <v>57</v>
      </c>
      <c r="AT312" s="110">
        <f t="shared" ref="AT312:BC312" si="185">(STDEV(AG278:AG308))/SQRT(31)</f>
        <v>0.23094754029562223</v>
      </c>
      <c r="AU312" s="110">
        <f t="shared" si="185"/>
        <v>0.32272506081366537</v>
      </c>
      <c r="AV312" s="110">
        <f t="shared" si="185"/>
        <v>0.16568743799891256</v>
      </c>
      <c r="AW312" s="110">
        <f t="shared" si="185"/>
        <v>0.19935110584680005</v>
      </c>
      <c r="AX312" s="110">
        <f t="shared" si="185"/>
        <v>0.51943474661828282</v>
      </c>
      <c r="AY312" s="110">
        <f t="shared" si="185"/>
        <v>0.263701921727518</v>
      </c>
      <c r="AZ312" s="110">
        <f t="shared" si="185"/>
        <v>0.26594532513871749</v>
      </c>
      <c r="BA312" s="110">
        <f t="shared" si="185"/>
        <v>0.31090214605810429</v>
      </c>
      <c r="BB312" s="110">
        <f t="shared" si="185"/>
        <v>0.2343185732886946</v>
      </c>
      <c r="BC312" s="110">
        <f t="shared" si="185"/>
        <v>0.29178589920940889</v>
      </c>
    </row>
    <row r="313" spans="2:55" x14ac:dyDescent="0.35">
      <c r="B313" s="4">
        <f>'2008'!G312</f>
        <v>2008</v>
      </c>
      <c r="C313" s="6">
        <v>11</v>
      </c>
      <c r="D313" s="2">
        <f t="shared" si="178"/>
        <v>5</v>
      </c>
      <c r="E313" s="2">
        <f t="shared" si="183"/>
        <v>309</v>
      </c>
      <c r="F313" s="35">
        <f>'2008'!R312</f>
        <v>1.8485048212740001</v>
      </c>
      <c r="G313" s="35">
        <f>'2009'!R312</f>
        <v>2.0407989469769996</v>
      </c>
      <c r="H313" s="35">
        <f>'2010'!R312</f>
        <v>1.2681599417099998</v>
      </c>
      <c r="I313" s="35">
        <f>'2011'!R312</f>
        <v>1.3009800447674997</v>
      </c>
      <c r="J313" s="35">
        <f>'2012'!R312</f>
        <v>2.096626273794</v>
      </c>
      <c r="K313" s="35">
        <f>'2013'!R312</f>
        <v>1.205864365626</v>
      </c>
      <c r="L313" s="35">
        <f>'2014'!R312</f>
        <v>1.1212245981675</v>
      </c>
      <c r="M313" s="35">
        <f>'2015'!R312</f>
        <v>1.8516063394304996</v>
      </c>
      <c r="N313" s="35">
        <f>'2016'!R312</f>
        <v>1.194740155611</v>
      </c>
      <c r="O313" s="35">
        <f>'2017'!R312</f>
        <v>1.4178210850574999</v>
      </c>
      <c r="P313" s="107">
        <f t="shared" si="162"/>
        <v>1.5346326572414999</v>
      </c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36"/>
      <c r="AE313" s="36"/>
      <c r="AF313" s="36"/>
      <c r="AG313" s="96">
        <f>'2008'!S312</f>
        <v>3.128537231322511</v>
      </c>
      <c r="AH313" s="96">
        <f>'2009'!S312</f>
        <v>2.2003667286447985</v>
      </c>
      <c r="AI313" s="96">
        <f>'2010'!S312</f>
        <v>2.5869695704976166</v>
      </c>
      <c r="AJ313" s="96">
        <f>'2011'!S312</f>
        <v>1.735163853477188</v>
      </c>
      <c r="AK313" s="96">
        <f>'2012'!S312</f>
        <v>3.5227828636364231</v>
      </c>
      <c r="AL313" s="96">
        <f>'2013'!S312</f>
        <v>1.4387061274017694</v>
      </c>
      <c r="AM313" s="96">
        <f>'2014'!S312</f>
        <v>1.9226740068424766</v>
      </c>
      <c r="AN313" s="96">
        <f>'2015'!S312</f>
        <v>3.1822149787173473</v>
      </c>
      <c r="AO313" s="96">
        <f>'2016'!S312</f>
        <v>2.1055184492511185</v>
      </c>
      <c r="AP313" s="96">
        <f>'2017'!S312</f>
        <v>2.6723751849481303</v>
      </c>
      <c r="AQ313" s="106">
        <f t="shared" si="163"/>
        <v>2.4495308994739378</v>
      </c>
      <c r="AR313" s="36"/>
      <c r="AS313" s="38"/>
    </row>
    <row r="314" spans="2:55" x14ac:dyDescent="0.35">
      <c r="B314" s="4">
        <f>'2008'!G313</f>
        <v>2008</v>
      </c>
      <c r="C314" s="6">
        <v>11</v>
      </c>
      <c r="D314" s="2">
        <f t="shared" si="178"/>
        <v>6</v>
      </c>
      <c r="E314" s="2">
        <f t="shared" si="183"/>
        <v>310</v>
      </c>
      <c r="F314" s="35">
        <f>'2008'!R313</f>
        <v>1.9802567231999997</v>
      </c>
      <c r="G314" s="35">
        <f>'2009'!R313</f>
        <v>2.0396644248959994</v>
      </c>
      <c r="H314" s="35">
        <f>'2010'!R313</f>
        <v>1.3828203421559999</v>
      </c>
      <c r="I314" s="35">
        <f>'2011'!R313</f>
        <v>1.41130740579375</v>
      </c>
      <c r="J314" s="35">
        <f>'2012'!R313</f>
        <v>2.2046858184959999</v>
      </c>
      <c r="K314" s="35">
        <f>'2013'!R313</f>
        <v>1.5038753216039995</v>
      </c>
      <c r="L314" s="35">
        <f>'2014'!R313</f>
        <v>1.2493138600852502</v>
      </c>
      <c r="M314" s="35">
        <f>'2015'!R313</f>
        <v>2.0891708429759994</v>
      </c>
      <c r="N314" s="35">
        <f>'2016'!R313</f>
        <v>1.2617653627079997</v>
      </c>
      <c r="O314" s="35">
        <f>'2017'!R313</f>
        <v>1.56348316085325</v>
      </c>
      <c r="P314" s="107">
        <f t="shared" si="162"/>
        <v>1.6686343262768246</v>
      </c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36"/>
      <c r="AE314" s="36"/>
      <c r="AF314" s="36"/>
      <c r="AG314" s="96">
        <f>'2008'!S313</f>
        <v>3.45927046944223</v>
      </c>
      <c r="AH314" s="96">
        <f>'2009'!S313</f>
        <v>2.7145620906101593</v>
      </c>
      <c r="AI314" s="96">
        <f>'2010'!S313</f>
        <v>2.8513622881747303</v>
      </c>
      <c r="AJ314" s="96">
        <f>'2011'!S313</f>
        <v>1.8880615531811331</v>
      </c>
      <c r="AK314" s="96">
        <f>'2012'!S313</f>
        <v>3.9098203888037761</v>
      </c>
      <c r="AL314" s="96">
        <f>'2013'!S313</f>
        <v>2.898667053924862</v>
      </c>
      <c r="AM314" s="96">
        <f>'2014'!S313</f>
        <v>2.1734691245674971</v>
      </c>
      <c r="AN314" s="96">
        <f>'2015'!S313</f>
        <v>3.5653276743597564</v>
      </c>
      <c r="AO314" s="96">
        <f>'2016'!S313</f>
        <v>2.2569868206166754</v>
      </c>
      <c r="AP314" s="96">
        <f>'2017'!S313</f>
        <v>2.3074165957884656</v>
      </c>
      <c r="AQ314" s="106">
        <f t="shared" si="163"/>
        <v>2.8024944059469283</v>
      </c>
      <c r="AR314" s="36"/>
      <c r="AS314" s="38"/>
    </row>
    <row r="315" spans="2:55" x14ac:dyDescent="0.35">
      <c r="B315" s="4">
        <f>'2008'!G314</f>
        <v>2008</v>
      </c>
      <c r="C315" s="6">
        <v>11</v>
      </c>
      <c r="D315" s="2">
        <f t="shared" si="178"/>
        <v>7</v>
      </c>
      <c r="E315" s="2">
        <f t="shared" si="183"/>
        <v>311</v>
      </c>
      <c r="F315" s="35">
        <f>'2008'!R314</f>
        <v>1.9612497948299994</v>
      </c>
      <c r="G315" s="35">
        <f>'2009'!R314</f>
        <v>2.0187347026094997</v>
      </c>
      <c r="H315" s="35">
        <f>'2010'!R314</f>
        <v>1.3908577680675003</v>
      </c>
      <c r="I315" s="35">
        <f>'2011'!R314</f>
        <v>1.2805475967697497</v>
      </c>
      <c r="J315" s="35">
        <f>'2012'!R314</f>
        <v>2.2080967517655004</v>
      </c>
      <c r="K315" s="35">
        <f>'2013'!R314</f>
        <v>1.74362783202</v>
      </c>
      <c r="L315" s="35">
        <f>'2014'!R314</f>
        <v>1.3329676738305001</v>
      </c>
      <c r="M315" s="35">
        <f>'2015'!R314</f>
        <v>2.1235601226779997</v>
      </c>
      <c r="N315" s="35">
        <f>'2016'!R314</f>
        <v>1.2582881262000001</v>
      </c>
      <c r="O315" s="35">
        <f>'2017'!R314</f>
        <v>1.6375033596119997</v>
      </c>
      <c r="P315" s="107">
        <f t="shared" si="162"/>
        <v>1.6955433728382752</v>
      </c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36"/>
      <c r="AE315" s="36"/>
      <c r="AF315" s="36"/>
      <c r="AG315" s="96">
        <f>'2008'!S314</f>
        <v>3.4822868550194968</v>
      </c>
      <c r="AH315" s="96">
        <f>'2009'!S314</f>
        <v>3.170355748096477</v>
      </c>
      <c r="AI315" s="96">
        <f>'2010'!S314</f>
        <v>2.9691448903346331</v>
      </c>
      <c r="AJ315" s="96">
        <f>'2011'!S314</f>
        <v>1.9366328014992251</v>
      </c>
      <c r="AK315" s="96">
        <f>'2012'!S314</f>
        <v>3.9341137243523896</v>
      </c>
      <c r="AL315" s="96">
        <f>'2013'!S314</f>
        <v>2.2108956530141795</v>
      </c>
      <c r="AM315" s="96">
        <f>'2014'!S314</f>
        <v>2.5247156378363864</v>
      </c>
      <c r="AN315" s="96">
        <f>'2015'!S314</f>
        <v>3.749953838206721</v>
      </c>
      <c r="AO315" s="96">
        <f>'2016'!S314</f>
        <v>2.4651464768269382</v>
      </c>
      <c r="AP315" s="96">
        <f>'2017'!S314</f>
        <v>2.8098646527978808</v>
      </c>
      <c r="AQ315" s="106">
        <f t="shared" si="163"/>
        <v>2.9253110277984327</v>
      </c>
      <c r="AR315" s="36"/>
      <c r="AS315" s="38"/>
    </row>
    <row r="316" spans="2:55" x14ac:dyDescent="0.35">
      <c r="B316" s="4">
        <f>'2008'!G315</f>
        <v>2008</v>
      </c>
      <c r="C316" s="6">
        <v>11</v>
      </c>
      <c r="D316" s="2">
        <f t="shared" si="178"/>
        <v>8</v>
      </c>
      <c r="E316" s="2">
        <f t="shared" si="183"/>
        <v>312</v>
      </c>
      <c r="F316" s="35">
        <f>'2008'!R315</f>
        <v>1.601945178372</v>
      </c>
      <c r="G316" s="35">
        <f>'2009'!R315</f>
        <v>1.5993446180174999</v>
      </c>
      <c r="H316" s="35">
        <f>'2010'!R315</f>
        <v>1.4351704324649999</v>
      </c>
      <c r="I316" s="35">
        <f>'2011'!R315</f>
        <v>1.2013557454079997</v>
      </c>
      <c r="J316" s="35">
        <f>'2012'!R315</f>
        <v>1.6929647907794998</v>
      </c>
      <c r="K316" s="35">
        <f>'2013'!R315</f>
        <v>1.568012654313</v>
      </c>
      <c r="L316" s="35">
        <f>'2014'!R315</f>
        <v>1.2834796733167497</v>
      </c>
      <c r="M316" s="35">
        <f>'2015'!R315</f>
        <v>1.6591575061710002</v>
      </c>
      <c r="N316" s="35">
        <f>'2016'!R315</f>
        <v>1.3402831311450001</v>
      </c>
      <c r="O316" s="35">
        <f>'2017'!R315</f>
        <v>1.5040410797002495</v>
      </c>
      <c r="P316" s="107">
        <f t="shared" si="162"/>
        <v>1.4885754809687999</v>
      </c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36"/>
      <c r="AE316" s="36"/>
      <c r="AF316" s="36"/>
      <c r="AG316" s="96">
        <f>'2008'!S315</f>
        <v>2.8535468557142858</v>
      </c>
      <c r="AH316" s="96">
        <f>'2009'!S315</f>
        <v>2.7749723508274284</v>
      </c>
      <c r="AI316" s="96">
        <f>'2010'!S315</f>
        <v>2.8560785607937444</v>
      </c>
      <c r="AJ316" s="96">
        <f>'2011'!S315</f>
        <v>1.6791081914261266</v>
      </c>
      <c r="AK316" s="96">
        <f>'2012'!S315</f>
        <v>3.1228463656118248</v>
      </c>
      <c r="AL316" s="96">
        <f>'2013'!S315</f>
        <v>2.1695015519813987</v>
      </c>
      <c r="AM316" s="96">
        <f>'2014'!S315</f>
        <v>2.4786078530983882</v>
      </c>
      <c r="AN316" s="96">
        <f>'2015'!S315</f>
        <v>2.659226486263464</v>
      </c>
      <c r="AO316" s="96">
        <f>'2016'!S315</f>
        <v>2.4804339845313779</v>
      </c>
      <c r="AP316" s="96">
        <f>'2017'!S315</f>
        <v>1.9255977638328379</v>
      </c>
      <c r="AQ316" s="106">
        <f t="shared" si="163"/>
        <v>2.4999919964080872</v>
      </c>
      <c r="AR316" s="36"/>
      <c r="AS316" s="38"/>
    </row>
    <row r="317" spans="2:55" x14ac:dyDescent="0.35">
      <c r="B317" s="4">
        <f>'2008'!G316</f>
        <v>2008</v>
      </c>
      <c r="C317" s="6">
        <v>11</v>
      </c>
      <c r="D317" s="2">
        <f t="shared" si="178"/>
        <v>9</v>
      </c>
      <c r="E317" s="2">
        <f t="shared" si="183"/>
        <v>313</v>
      </c>
      <c r="F317" s="35">
        <f>'2008'!R316</f>
        <v>1.6830856082429997</v>
      </c>
      <c r="G317" s="35">
        <f>'2009'!R316</f>
        <v>1.8386182717109998</v>
      </c>
      <c r="H317" s="35">
        <f>'2010'!R316</f>
        <v>0.93522928012199991</v>
      </c>
      <c r="I317" s="35">
        <f>'2011'!R316</f>
        <v>0.98933272273799988</v>
      </c>
      <c r="J317" s="35">
        <f>'2012'!R316</f>
        <v>1.9136072344544997</v>
      </c>
      <c r="K317" s="35">
        <f>'2013'!R316</f>
        <v>1.007411405769</v>
      </c>
      <c r="L317" s="35">
        <f>'2014'!R316</f>
        <v>1.16940863499075</v>
      </c>
      <c r="M317" s="35">
        <f>'2015'!R316</f>
        <v>1.6914177152144996</v>
      </c>
      <c r="N317" s="35">
        <f>'2016'!R316</f>
        <v>0.94621351663349962</v>
      </c>
      <c r="O317" s="35">
        <f>'2017'!R316</f>
        <v>1.4384377087177498</v>
      </c>
      <c r="P317" s="107">
        <f t="shared" si="162"/>
        <v>1.3612762098593998</v>
      </c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36"/>
      <c r="AE317" s="36"/>
      <c r="AF317" s="36"/>
      <c r="AG317" s="96">
        <f>'2008'!S316</f>
        <v>3.1255062710175938</v>
      </c>
      <c r="AH317" s="96">
        <f>'2009'!S316</f>
        <v>3.1400769535302198</v>
      </c>
      <c r="AI317" s="96">
        <f>'2010'!S316</f>
        <v>1.9691372875976496</v>
      </c>
      <c r="AJ317" s="96">
        <f>'2011'!S316</f>
        <v>1.378293940976326</v>
      </c>
      <c r="AK317" s="96">
        <f>'2012'!S316</f>
        <v>3.5156001110364183</v>
      </c>
      <c r="AL317" s="96">
        <f>'2013'!S316</f>
        <v>1.062613601214405</v>
      </c>
      <c r="AM317" s="96">
        <f>'2014'!S316</f>
        <v>2.2412747763263758</v>
      </c>
      <c r="AN317" s="96">
        <f>'2015'!S316</f>
        <v>2.6326457706305906</v>
      </c>
      <c r="AO317" s="96">
        <f>'2016'!S316</f>
        <v>1.8503133391304087</v>
      </c>
      <c r="AP317" s="96">
        <f>'2017'!S316</f>
        <v>1.9578616202429948</v>
      </c>
      <c r="AQ317" s="106">
        <f t="shared" si="163"/>
        <v>2.2873323671702983</v>
      </c>
      <c r="AR317" s="36"/>
      <c r="AS317" s="38"/>
    </row>
    <row r="318" spans="2:55" x14ac:dyDescent="0.35">
      <c r="B318" s="4">
        <f>'2008'!G317</f>
        <v>2008</v>
      </c>
      <c r="C318" s="6">
        <v>11</v>
      </c>
      <c r="D318" s="2">
        <f t="shared" si="178"/>
        <v>10</v>
      </c>
      <c r="E318" s="2">
        <f t="shared" si="183"/>
        <v>314</v>
      </c>
      <c r="F318" s="35">
        <f>'2008'!R317</f>
        <v>1.922867586765</v>
      </c>
      <c r="G318" s="35">
        <f>'2009'!R317</f>
        <v>1.9893918360599994</v>
      </c>
      <c r="H318" s="35">
        <f>'2010'!R317</f>
        <v>1.3745103362639997</v>
      </c>
      <c r="I318" s="35">
        <f>'2011'!R317</f>
        <v>0.8572787727254999</v>
      </c>
      <c r="J318" s="35">
        <f>'2012'!R317</f>
        <v>2.2871670471900001</v>
      </c>
      <c r="K318" s="35">
        <f>'2013'!R317</f>
        <v>1.4687493392519999</v>
      </c>
      <c r="L318" s="35">
        <f>'2014'!R317</f>
        <v>0.96378387483599992</v>
      </c>
      <c r="M318" s="35">
        <f>'2015'!R317</f>
        <v>1.7993225523599998</v>
      </c>
      <c r="N318" s="35">
        <f>'2016'!R317</f>
        <v>1.4411671920359996</v>
      </c>
      <c r="O318" s="35">
        <f>'2017'!R317</f>
        <v>1.0493371535804998</v>
      </c>
      <c r="P318" s="107">
        <f t="shared" si="162"/>
        <v>1.5153575691068997</v>
      </c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36"/>
      <c r="AE318" s="36"/>
      <c r="AF318" s="36"/>
      <c r="AG318" s="96">
        <f>'2008'!S317</f>
        <v>3.3556205330081887</v>
      </c>
      <c r="AH318" s="96">
        <f>'2009'!S317</f>
        <v>3.3711706031332542</v>
      </c>
      <c r="AI318" s="96">
        <f>'2010'!S317</f>
        <v>2.6907949758478438</v>
      </c>
      <c r="AJ318" s="96">
        <f>'2011'!S317</f>
        <v>1.3714796617428329</v>
      </c>
      <c r="AK318" s="96">
        <f>'2012'!S317</f>
        <v>3.622281125293334</v>
      </c>
      <c r="AL318" s="96">
        <f>'2013'!S317</f>
        <v>2.112959945120565</v>
      </c>
      <c r="AM318" s="96">
        <f>'2014'!S317</f>
        <v>1.8972416450196274</v>
      </c>
      <c r="AN318" s="96">
        <f>'2015'!S317</f>
        <v>2.4824889607377889</v>
      </c>
      <c r="AO318" s="96">
        <f>'2016'!S317</f>
        <v>2.5331981946727398</v>
      </c>
      <c r="AP318" s="96">
        <f>'2017'!S317</f>
        <v>1.7697045859243634</v>
      </c>
      <c r="AQ318" s="106">
        <f t="shared" si="163"/>
        <v>2.5206940230500536</v>
      </c>
      <c r="AR318" s="36"/>
      <c r="AS318" s="38"/>
    </row>
    <row r="319" spans="2:55" x14ac:dyDescent="0.35">
      <c r="B319" s="4">
        <f>'2008'!G318</f>
        <v>2008</v>
      </c>
      <c r="C319" s="6">
        <v>11</v>
      </c>
      <c r="D319" s="2">
        <f t="shared" si="178"/>
        <v>11</v>
      </c>
      <c r="E319" s="2">
        <f t="shared" si="183"/>
        <v>315</v>
      </c>
      <c r="F319" s="35">
        <f>'2008'!R318</f>
        <v>1.7750408330159999</v>
      </c>
      <c r="G319" s="35">
        <f>'2009'!R318</f>
        <v>1.8559970872244995</v>
      </c>
      <c r="H319" s="35">
        <f>'2010'!R318</f>
        <v>1.449403527663</v>
      </c>
      <c r="I319" s="35">
        <f>'2011'!R318</f>
        <v>1.04112660254625</v>
      </c>
      <c r="J319" s="35">
        <f>'2012'!R318</f>
        <v>2.1228528881340001</v>
      </c>
      <c r="K319" s="35">
        <f>'2013'!R318</f>
        <v>1.5293873343735001</v>
      </c>
      <c r="L319" s="35">
        <f>'2014'!R318</f>
        <v>1.17994348288575</v>
      </c>
      <c r="M319" s="35">
        <f>'2015'!R318</f>
        <v>1.5591574884599999</v>
      </c>
      <c r="N319" s="35">
        <f>'2016'!R318</f>
        <v>1.4542510311000001</v>
      </c>
      <c r="O319" s="35">
        <f>'2017'!R318</f>
        <v>1.23883549272675</v>
      </c>
      <c r="P319" s="107">
        <f t="shared" si="162"/>
        <v>1.520599576812975</v>
      </c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36"/>
      <c r="AE319" s="36"/>
      <c r="AF319" s="36"/>
      <c r="AG319" s="96">
        <f>'2008'!S318</f>
        <v>3.245760671227683</v>
      </c>
      <c r="AH319" s="96">
        <f>'2009'!S318</f>
        <v>3.309910980780395</v>
      </c>
      <c r="AI319" s="96">
        <f>'2010'!S318</f>
        <v>2.7956729100550177</v>
      </c>
      <c r="AJ319" s="96">
        <f>'2011'!S318</f>
        <v>1.3014405931446422</v>
      </c>
      <c r="AK319" s="96">
        <f>'2012'!S318</f>
        <v>2.3008754033575878</v>
      </c>
      <c r="AL319" s="96">
        <f>'2013'!S318</f>
        <v>1.8957953759940471</v>
      </c>
      <c r="AM319" s="96">
        <f>'2014'!S318</f>
        <v>2.182976035541214</v>
      </c>
      <c r="AN319" s="96">
        <f>'2015'!S318</f>
        <v>2.4414237714827207</v>
      </c>
      <c r="AO319" s="96">
        <f>'2016'!S318</f>
        <v>3.1438340996428566</v>
      </c>
      <c r="AP319" s="96">
        <f>'2017'!S318</f>
        <v>2.1997608928285195</v>
      </c>
      <c r="AQ319" s="106">
        <f t="shared" si="163"/>
        <v>2.481745073405468</v>
      </c>
      <c r="AR319" s="36"/>
      <c r="AS319" s="38"/>
    </row>
    <row r="320" spans="2:55" x14ac:dyDescent="0.35">
      <c r="B320" s="4">
        <f>'2008'!G319</f>
        <v>2008</v>
      </c>
      <c r="C320" s="6">
        <v>11</v>
      </c>
      <c r="D320" s="2">
        <f t="shared" si="178"/>
        <v>12</v>
      </c>
      <c r="E320" s="2">
        <f t="shared" si="183"/>
        <v>316</v>
      </c>
      <c r="F320" s="35">
        <f>'2008'!R319</f>
        <v>1.4827761577079996</v>
      </c>
      <c r="G320" s="35">
        <f>'2009'!R319</f>
        <v>1.7067926995199996</v>
      </c>
      <c r="H320" s="35">
        <f>'2010'!R319</f>
        <v>1.623191682798</v>
      </c>
      <c r="I320" s="35">
        <f>'2011'!R319</f>
        <v>1.0394113132095002</v>
      </c>
      <c r="J320" s="35">
        <f>'2012'!R319</f>
        <v>1.9041406054020003</v>
      </c>
      <c r="K320" s="35">
        <f>'2013'!R319</f>
        <v>1.5072494197409998</v>
      </c>
      <c r="L320" s="35">
        <f>'2014'!R319</f>
        <v>1.1544449763315003</v>
      </c>
      <c r="M320" s="35">
        <f>'2015'!R319</f>
        <v>1.5254459751959997</v>
      </c>
      <c r="N320" s="35">
        <f>'2016'!R319</f>
        <v>1.5854430390119998</v>
      </c>
      <c r="O320" s="35">
        <f>'2017'!R319</f>
        <v>1.1811492195562499</v>
      </c>
      <c r="P320" s="107">
        <f t="shared" si="162"/>
        <v>1.4710045088474251</v>
      </c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36"/>
      <c r="AE320" s="36"/>
      <c r="AF320" s="36"/>
      <c r="AG320" s="96">
        <f>'2008'!S319</f>
        <v>2.3688492462422865</v>
      </c>
      <c r="AH320" s="96">
        <f>'2009'!S319</f>
        <v>3.2198221866597319</v>
      </c>
      <c r="AI320" s="96">
        <f>'2010'!S319</f>
        <v>3.1794340706184729</v>
      </c>
      <c r="AJ320" s="96">
        <f>'2011'!S319</f>
        <v>1.0877395952740954</v>
      </c>
      <c r="AK320" s="96">
        <f>'2012'!S319</f>
        <v>2.6015638120245699</v>
      </c>
      <c r="AL320" s="96">
        <f>'2013'!S319</f>
        <v>1.4261058553193482</v>
      </c>
      <c r="AM320" s="96">
        <f>'2014'!S319</f>
        <v>2.200628172424941</v>
      </c>
      <c r="AN320" s="96">
        <f>'2015'!S319</f>
        <v>2.7325627042342298</v>
      </c>
      <c r="AO320" s="96">
        <f>'2016'!S319</f>
        <v>3.331091273277667</v>
      </c>
      <c r="AP320" s="96">
        <f>'2017'!S319</f>
        <v>2.1789854693159767</v>
      </c>
      <c r="AQ320" s="106">
        <f t="shared" si="163"/>
        <v>2.4326782385391317</v>
      </c>
      <c r="AR320" s="36"/>
      <c r="AS320" s="38"/>
    </row>
    <row r="321" spans="2:45" x14ac:dyDescent="0.35">
      <c r="B321" s="4">
        <f>'2008'!G320</f>
        <v>2008</v>
      </c>
      <c r="C321" s="6">
        <v>11</v>
      </c>
      <c r="D321" s="2">
        <f t="shared" si="178"/>
        <v>13</v>
      </c>
      <c r="E321" s="2">
        <f t="shared" si="183"/>
        <v>317</v>
      </c>
      <c r="F321" s="35">
        <f>'2008'!R320</f>
        <v>0.95983514863199992</v>
      </c>
      <c r="G321" s="35">
        <f>'2009'!R320</f>
        <v>1.1415686418472495</v>
      </c>
      <c r="H321" s="35">
        <f>'2010'!R320</f>
        <v>1.4601741204059995</v>
      </c>
      <c r="I321" s="35">
        <f>'2011'!R320</f>
        <v>0.7680788158634998</v>
      </c>
      <c r="J321" s="35">
        <f>'2012'!R320</f>
        <v>1.1239246133797498</v>
      </c>
      <c r="K321" s="35">
        <f>'2013'!R320</f>
        <v>1.293856130142</v>
      </c>
      <c r="L321" s="35">
        <f>'2014'!R320</f>
        <v>1.0315261391789998</v>
      </c>
      <c r="M321" s="35">
        <f>'2015'!R320</f>
        <v>1.0127672340345</v>
      </c>
      <c r="N321" s="35">
        <f>'2016'!R320</f>
        <v>1.4406072980219999</v>
      </c>
      <c r="O321" s="35">
        <f>'2017'!R320</f>
        <v>1.0408024533802498</v>
      </c>
      <c r="P321" s="107">
        <f t="shared" si="162"/>
        <v>1.1273140594886248</v>
      </c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36"/>
      <c r="AE321" s="36"/>
      <c r="AF321" s="36"/>
      <c r="AG321" s="96">
        <f>'2008'!S320</f>
        <v>1.739626240779196</v>
      </c>
      <c r="AH321" s="96">
        <f>'2009'!S320</f>
        <v>2.1615268348389671</v>
      </c>
      <c r="AI321" s="96">
        <f>'2010'!S320</f>
        <v>2.8705350472135511</v>
      </c>
      <c r="AJ321" s="96">
        <f>'2011'!S320</f>
        <v>0.76385005642953885</v>
      </c>
      <c r="AK321" s="96">
        <f>'2012'!S320</f>
        <v>1.7609282867731999</v>
      </c>
      <c r="AL321" s="96">
        <f>'2013'!S320</f>
        <v>1.4424653793744848</v>
      </c>
      <c r="AM321" s="96">
        <f>'2014'!S320</f>
        <v>2.0685932014419324</v>
      </c>
      <c r="AN321" s="96">
        <f>'2015'!S320</f>
        <v>1.9003984021918796</v>
      </c>
      <c r="AO321" s="96">
        <f>'2016'!S320</f>
        <v>2.8829052052529227</v>
      </c>
      <c r="AP321" s="96">
        <f>'2017'!S320</f>
        <v>1.9565701049052973</v>
      </c>
      <c r="AQ321" s="106">
        <f t="shared" si="163"/>
        <v>1.9547398759200967</v>
      </c>
      <c r="AR321" s="36"/>
      <c r="AS321" s="38"/>
    </row>
    <row r="322" spans="2:45" x14ac:dyDescent="0.35">
      <c r="B322" s="4">
        <f>'2008'!G321</f>
        <v>2008</v>
      </c>
      <c r="C322" s="6">
        <v>11</v>
      </c>
      <c r="D322" s="2">
        <f t="shared" si="178"/>
        <v>14</v>
      </c>
      <c r="E322" s="2">
        <f t="shared" si="183"/>
        <v>318</v>
      </c>
      <c r="F322" s="35">
        <f>'2008'!R321</f>
        <v>1.2808680624225</v>
      </c>
      <c r="G322" s="35">
        <f>'2009'!R321</f>
        <v>1.6337854669049996</v>
      </c>
      <c r="H322" s="35">
        <f>'2010'!R321</f>
        <v>1.6807428938160001</v>
      </c>
      <c r="I322" s="35">
        <f>'2011'!R321</f>
        <v>0.45648797437049993</v>
      </c>
      <c r="J322" s="35">
        <f>'2012'!R321</f>
        <v>1.5770225277224998</v>
      </c>
      <c r="K322" s="35">
        <f>'2013'!R321</f>
        <v>1.6836013000980001</v>
      </c>
      <c r="L322" s="35">
        <f>'2014'!R321</f>
        <v>0.66093401028524978</v>
      </c>
      <c r="M322" s="35">
        <f>'2015'!R321</f>
        <v>1.4166055256849999</v>
      </c>
      <c r="N322" s="35">
        <f>'2016'!R321</f>
        <v>1.6121411430480002</v>
      </c>
      <c r="O322" s="35">
        <f>'2017'!R321</f>
        <v>0.63821778407249974</v>
      </c>
      <c r="P322" s="107">
        <f t="shared" si="162"/>
        <v>1.264040668842525</v>
      </c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36"/>
      <c r="AE322" s="36"/>
      <c r="AF322" s="36"/>
      <c r="AG322" s="96">
        <f>'2008'!S321</f>
        <v>2.1047974587901872</v>
      </c>
      <c r="AH322" s="96">
        <f>'2009'!S321</f>
        <v>2.3680264555814454</v>
      </c>
      <c r="AI322" s="96">
        <f>'2010'!S321</f>
        <v>3.2583793918041284</v>
      </c>
      <c r="AJ322" s="96">
        <f>'2011'!S321</f>
        <v>0.42956283228052528</v>
      </c>
      <c r="AK322" s="96">
        <f>'2012'!S321</f>
        <v>2.2035544149299295</v>
      </c>
      <c r="AL322" s="96">
        <f>'2013'!S321</f>
        <v>2.8326371341976446</v>
      </c>
      <c r="AM322" s="96">
        <f>'2014'!S321</f>
        <v>1.5645912188244127</v>
      </c>
      <c r="AN322" s="96">
        <f>'2015'!S321</f>
        <v>2.6203824710733086</v>
      </c>
      <c r="AO322" s="96">
        <f>'2016'!S321</f>
        <v>2.908986473445196</v>
      </c>
      <c r="AP322" s="96">
        <f>'2017'!S321</f>
        <v>1.3527713272548445</v>
      </c>
      <c r="AQ322" s="106">
        <f t="shared" si="163"/>
        <v>2.1643689178181624</v>
      </c>
      <c r="AR322" s="36"/>
      <c r="AS322" s="38"/>
    </row>
    <row r="323" spans="2:45" x14ac:dyDescent="0.35">
      <c r="B323" s="4">
        <f>'2008'!G322</f>
        <v>2008</v>
      </c>
      <c r="C323" s="6">
        <v>11</v>
      </c>
      <c r="D323" s="2">
        <f t="shared" si="178"/>
        <v>15</v>
      </c>
      <c r="E323" s="2">
        <f t="shared" si="183"/>
        <v>319</v>
      </c>
      <c r="F323" s="35">
        <f>'2008'!R322</f>
        <v>1.6775824394474996</v>
      </c>
      <c r="G323" s="35">
        <f>'2009'!R322</f>
        <v>1.7040705832282494</v>
      </c>
      <c r="H323" s="35">
        <f>'2010'!R322</f>
        <v>1.4168265364800001</v>
      </c>
      <c r="I323" s="35">
        <f>'2011'!R322</f>
        <v>0.76583923980750002</v>
      </c>
      <c r="J323" s="35">
        <f>'2012'!R322</f>
        <v>1.8217956666982495</v>
      </c>
      <c r="K323" s="35">
        <f>'2013'!R322</f>
        <v>1.3885371547200003</v>
      </c>
      <c r="L323" s="35">
        <f>'2014'!R322</f>
        <v>1.0076041762957499</v>
      </c>
      <c r="M323" s="35">
        <f>'2015'!R322</f>
        <v>1.5628004830642495</v>
      </c>
      <c r="N323" s="35">
        <f>'2016'!R322</f>
        <v>1.3814648092799999</v>
      </c>
      <c r="O323" s="35">
        <f>'2017'!R322</f>
        <v>0.89047582197224973</v>
      </c>
      <c r="P323" s="107">
        <f t="shared" si="162"/>
        <v>1.3616996910993748</v>
      </c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36"/>
      <c r="AE323" s="36"/>
      <c r="AF323" s="36"/>
      <c r="AG323" s="96">
        <f>'2008'!S322</f>
        <v>2.9085538150743169</v>
      </c>
      <c r="AH323" s="96">
        <f>'2009'!S322</f>
        <v>2.71335228388156</v>
      </c>
      <c r="AI323" s="96">
        <f>'2010'!S322</f>
        <v>2.8520752032319696</v>
      </c>
      <c r="AJ323" s="96">
        <f>'2011'!S322</f>
        <v>1.1045574718366984</v>
      </c>
      <c r="AK323" s="96">
        <f>'2012'!S322</f>
        <v>2.7237535703202234</v>
      </c>
      <c r="AL323" s="96">
        <f>'2013'!S322</f>
        <v>2.2547440651688335</v>
      </c>
      <c r="AM323" s="96">
        <f>'2014'!S322</f>
        <v>1.8698510016738448</v>
      </c>
      <c r="AN323" s="96">
        <f>'2015'!S322</f>
        <v>2.8462479590363077</v>
      </c>
      <c r="AO323" s="96">
        <f>'2016'!S322</f>
        <v>2.3893536615740061</v>
      </c>
      <c r="AP323" s="96">
        <f>'2017'!S322</f>
        <v>1.7344938293451406</v>
      </c>
      <c r="AQ323" s="106">
        <f t="shared" si="163"/>
        <v>2.3396982861142899</v>
      </c>
      <c r="AR323" s="36"/>
      <c r="AS323" s="38"/>
    </row>
    <row r="324" spans="2:45" x14ac:dyDescent="0.35">
      <c r="B324" s="4">
        <f>'2008'!G323</f>
        <v>2008</v>
      </c>
      <c r="C324" s="6">
        <v>11</v>
      </c>
      <c r="D324" s="2">
        <f t="shared" si="178"/>
        <v>16</v>
      </c>
      <c r="E324" s="2">
        <f t="shared" si="183"/>
        <v>320</v>
      </c>
      <c r="F324" s="35">
        <f>'2008'!R323</f>
        <v>1.4705247926384994</v>
      </c>
      <c r="G324" s="35">
        <f>'2009'!R323</f>
        <v>1.3605037771308748</v>
      </c>
      <c r="H324" s="35">
        <f>'2010'!R323</f>
        <v>1.4053487091929999</v>
      </c>
      <c r="I324" s="35">
        <f>'2011'!R323</f>
        <v>1.1671039835339998</v>
      </c>
      <c r="J324" s="35">
        <f>'2012'!R323</f>
        <v>1.6342145961986247</v>
      </c>
      <c r="K324" s="35">
        <f>'2013'!R323</f>
        <v>1.3747976502975001</v>
      </c>
      <c r="L324" s="35">
        <f>'2014'!R323</f>
        <v>1.5501991842359999</v>
      </c>
      <c r="M324" s="35">
        <f>'2015'!R323</f>
        <v>1.4571075956253747</v>
      </c>
      <c r="N324" s="35">
        <f>'2016'!R323</f>
        <v>1.3465966728554999</v>
      </c>
      <c r="O324" s="35">
        <f>'2017'!R323</f>
        <v>1.3207875233505</v>
      </c>
      <c r="P324" s="107">
        <f t="shared" si="162"/>
        <v>1.4087184485059874</v>
      </c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36"/>
      <c r="AE324" s="36"/>
      <c r="AF324" s="36"/>
      <c r="AG324" s="96">
        <f>'2008'!S323</f>
        <v>2.6271112237252727</v>
      </c>
      <c r="AH324" s="96">
        <f>'2009'!S323</f>
        <v>1.8132632912374445</v>
      </c>
      <c r="AI324" s="96">
        <f>'2010'!S323</f>
        <v>2.8065333731758213</v>
      </c>
      <c r="AJ324" s="96">
        <f>'2011'!S323</f>
        <v>2.0255437072851139</v>
      </c>
      <c r="AK324" s="96">
        <f>'2012'!S323</f>
        <v>2.6089223910074706</v>
      </c>
      <c r="AL324" s="96">
        <f>'2013'!S323</f>
        <v>2.2561812934921797</v>
      </c>
      <c r="AM324" s="96">
        <f>'2014'!S323</f>
        <v>2.0369668139609756</v>
      </c>
      <c r="AN324" s="96">
        <f>'2015'!S323</f>
        <v>2.2646338192704261</v>
      </c>
      <c r="AO324" s="96">
        <f>'2016'!S323</f>
        <v>2.0553012915355877</v>
      </c>
      <c r="AP324" s="96">
        <f>'2017'!S323</f>
        <v>2.5566599900827822</v>
      </c>
      <c r="AQ324" s="106">
        <f t="shared" si="163"/>
        <v>2.3051117194773076</v>
      </c>
      <c r="AR324" s="36"/>
      <c r="AS324" s="38"/>
    </row>
    <row r="325" spans="2:45" x14ac:dyDescent="0.35">
      <c r="B325" s="4">
        <f>'2008'!G324</f>
        <v>2008</v>
      </c>
      <c r="C325" s="6">
        <v>11</v>
      </c>
      <c r="D325" s="2">
        <f t="shared" si="178"/>
        <v>17</v>
      </c>
      <c r="E325" s="2">
        <f t="shared" si="183"/>
        <v>321</v>
      </c>
      <c r="F325" s="35">
        <f>'2008'!R324</f>
        <v>1.5177326984505002</v>
      </c>
      <c r="G325" s="35">
        <f>'2009'!R324</f>
        <v>1.4578221971958749</v>
      </c>
      <c r="H325" s="35">
        <f>'2010'!R324</f>
        <v>1.4800356238500001</v>
      </c>
      <c r="I325" s="35">
        <f>'2011'!R324</f>
        <v>1.2484556014979997</v>
      </c>
      <c r="J325" s="35">
        <f>'2012'!R324</f>
        <v>1.6889055591780002</v>
      </c>
      <c r="K325" s="35">
        <f>'2013'!R324</f>
        <v>1.4594079496499999</v>
      </c>
      <c r="L325" s="35">
        <f>'2014'!R324</f>
        <v>1.4096952548279997</v>
      </c>
      <c r="M325" s="35">
        <f>'2015'!R324</f>
        <v>1.6261421769112501</v>
      </c>
      <c r="N325" s="35">
        <f>'2016'!R324</f>
        <v>1.5677032392000001</v>
      </c>
      <c r="O325" s="35">
        <f>'2017'!R324</f>
        <v>1.3244685809249996</v>
      </c>
      <c r="P325" s="107">
        <f t="shared" si="162"/>
        <v>1.4780368881686625</v>
      </c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36"/>
      <c r="AE325" s="36"/>
      <c r="AF325" s="36"/>
      <c r="AG325" s="96">
        <f>'2008'!S324</f>
        <v>2.6050397894503567</v>
      </c>
      <c r="AH325" s="96">
        <f>'2009'!S324</f>
        <v>1.7183520462817354</v>
      </c>
      <c r="AI325" s="96">
        <f>'2010'!S324</f>
        <v>2.8119374134515485</v>
      </c>
      <c r="AJ325" s="96">
        <f>'2011'!S324</f>
        <v>1.8754732936787992</v>
      </c>
      <c r="AK325" s="96">
        <f>'2012'!S324</f>
        <v>2.8394723806139894</v>
      </c>
      <c r="AL325" s="96">
        <f>'2013'!S324</f>
        <v>2.3514777890748926</v>
      </c>
      <c r="AM325" s="96">
        <f>'2014'!S324</f>
        <v>1.4741828425471337</v>
      </c>
      <c r="AN325" s="96">
        <f>'2015'!S324</f>
        <v>1.556375173644404</v>
      </c>
      <c r="AO325" s="96">
        <f>'2016'!S324</f>
        <v>2.6237614520599339</v>
      </c>
      <c r="AP325" s="96">
        <f>'2017'!S324</f>
        <v>2.51862183218643</v>
      </c>
      <c r="AQ325" s="106">
        <f t="shared" si="163"/>
        <v>2.2374694012989225</v>
      </c>
      <c r="AR325" s="36"/>
      <c r="AS325" s="38"/>
    </row>
    <row r="326" spans="2:45" x14ac:dyDescent="0.35">
      <c r="B326" s="4">
        <f>'2008'!G325</f>
        <v>2008</v>
      </c>
      <c r="C326" s="6">
        <v>11</v>
      </c>
      <c r="D326" s="2">
        <f t="shared" si="178"/>
        <v>18</v>
      </c>
      <c r="E326" s="2">
        <f t="shared" si="183"/>
        <v>322</v>
      </c>
      <c r="F326" s="35">
        <f>'2008'!R325</f>
        <v>1.343392016328</v>
      </c>
      <c r="G326" s="35">
        <f>'2009'!R325</f>
        <v>1.5049067053140004</v>
      </c>
      <c r="H326" s="35">
        <f>'2010'!R325</f>
        <v>1.2881835197369997</v>
      </c>
      <c r="I326" s="35">
        <f>'2011'!R325</f>
        <v>1.0954326383909998</v>
      </c>
      <c r="J326" s="35">
        <f>'2012'!R325</f>
        <v>1.456195926096</v>
      </c>
      <c r="K326" s="35">
        <f>'2013'!R325</f>
        <v>1.2459115216799999</v>
      </c>
      <c r="L326" s="35">
        <f>'2014'!R325</f>
        <v>1.1716715399639999</v>
      </c>
      <c r="M326" s="35">
        <f>'2015'!R325</f>
        <v>1.42286749821</v>
      </c>
      <c r="N326" s="35">
        <f>'2016'!R325</f>
        <v>1.2815089937279998</v>
      </c>
      <c r="O326" s="35">
        <f>'2017'!R325</f>
        <v>1.1796966874979999</v>
      </c>
      <c r="P326" s="107">
        <f t="shared" ref="P326:P369" si="186">AVERAGE(F326:O326)</f>
        <v>1.2989767046945997</v>
      </c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36"/>
      <c r="AE326" s="36"/>
      <c r="AF326" s="36"/>
      <c r="AG326" s="96">
        <f>'2008'!S325</f>
        <v>2.296366307234917</v>
      </c>
      <c r="AH326" s="96">
        <f>'2009'!S325</f>
        <v>1.9595965897899521</v>
      </c>
      <c r="AI326" s="96">
        <f>'2010'!S325</f>
        <v>2.5465018389469933</v>
      </c>
      <c r="AJ326" s="96">
        <f>'2011'!S325</f>
        <v>0.91425306027765496</v>
      </c>
      <c r="AK326" s="96">
        <f>'2012'!S325</f>
        <v>2.3974507080383578</v>
      </c>
      <c r="AL326" s="96">
        <f>'2013'!S325</f>
        <v>2.0175880192420776</v>
      </c>
      <c r="AM326" s="96">
        <f>'2014'!S325</f>
        <v>1.5254464063500679</v>
      </c>
      <c r="AN326" s="96">
        <f>'2015'!S325</f>
        <v>2.0425291906996623</v>
      </c>
      <c r="AO326" s="96">
        <f>'2016'!S325</f>
        <v>1.8156267196362028</v>
      </c>
      <c r="AP326" s="96">
        <f>'2017'!S325</f>
        <v>2.3088892059710417</v>
      </c>
      <c r="AQ326" s="106">
        <f t="shared" ref="AQ326:AQ369" si="187">AVERAGE(AG326:AP326)</f>
        <v>1.9824248046186927</v>
      </c>
      <c r="AR326" s="36"/>
      <c r="AS326" s="38"/>
    </row>
    <row r="327" spans="2:45" x14ac:dyDescent="0.35">
      <c r="B327" s="4">
        <f>'2008'!G326</f>
        <v>2008</v>
      </c>
      <c r="C327" s="6">
        <v>11</v>
      </c>
      <c r="D327" s="2">
        <f t="shared" si="178"/>
        <v>19</v>
      </c>
      <c r="E327" s="2">
        <f t="shared" ref="E327:E342" si="188">E326+1</f>
        <v>323</v>
      </c>
      <c r="F327" s="35">
        <f>'2008'!R326</f>
        <v>0.75108308572799987</v>
      </c>
      <c r="G327" s="35">
        <f>'2009'!R326</f>
        <v>0.75815543116799988</v>
      </c>
      <c r="H327" s="35">
        <f>'2010'!R326</f>
        <v>1.329276793554</v>
      </c>
      <c r="I327" s="35">
        <f>'2011'!R326</f>
        <v>1.0146458257919997</v>
      </c>
      <c r="J327" s="35">
        <f>'2012'!R326</f>
        <v>0.79351715836799985</v>
      </c>
      <c r="K327" s="35">
        <f>'2013'!R326</f>
        <v>1.2640933430820001</v>
      </c>
      <c r="L327" s="35">
        <f>'2014'!R326</f>
        <v>1.0259615784959999</v>
      </c>
      <c r="M327" s="35">
        <f>'2015'!R326</f>
        <v>0.77230012204800003</v>
      </c>
      <c r="N327" s="35">
        <f>'2016'!R326</f>
        <v>1.145366344008</v>
      </c>
      <c r="O327" s="35">
        <f>'2017'!R326</f>
        <v>1.0523650014719999</v>
      </c>
      <c r="P327" s="107">
        <f t="shared" si="186"/>
        <v>0.99067646837159984</v>
      </c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36"/>
      <c r="AE327" s="36"/>
      <c r="AF327" s="36"/>
      <c r="AG327" s="96">
        <f>'2008'!S326</f>
        <v>1.4170033762151844</v>
      </c>
      <c r="AH327" s="96">
        <f>'2009'!S326</f>
        <v>1.246014367192267</v>
      </c>
      <c r="AI327" s="96">
        <f>'2010'!S326</f>
        <v>2.5504955913916976</v>
      </c>
      <c r="AJ327" s="96">
        <f>'2011'!S326</f>
        <v>1.1029680036888394</v>
      </c>
      <c r="AK327" s="96">
        <f>'2012'!S326</f>
        <v>1.4345101580950872</v>
      </c>
      <c r="AL327" s="96">
        <f>'2013'!S326</f>
        <v>2.0847890198952901</v>
      </c>
      <c r="AM327" s="96">
        <f>'2014'!S326</f>
        <v>1.4144181290124995</v>
      </c>
      <c r="AN327" s="96">
        <f>'2015'!S326</f>
        <v>1.1013732527904279</v>
      </c>
      <c r="AO327" s="96">
        <f>'2016'!S326</f>
        <v>1.6484345372722786</v>
      </c>
      <c r="AP327" s="96">
        <f>'2017'!S326</f>
        <v>1.5789212020019348</v>
      </c>
      <c r="AQ327" s="106">
        <f t="shared" si="187"/>
        <v>1.5578927637555506</v>
      </c>
      <c r="AR327" s="36"/>
      <c r="AS327" s="38"/>
    </row>
    <row r="328" spans="2:45" x14ac:dyDescent="0.35">
      <c r="B328" s="4">
        <f>'2008'!G327</f>
        <v>2008</v>
      </c>
      <c r="C328" s="6">
        <v>11</v>
      </c>
      <c r="D328" s="2">
        <f t="shared" si="178"/>
        <v>20</v>
      </c>
      <c r="E328" s="2">
        <f t="shared" si="188"/>
        <v>324</v>
      </c>
      <c r="F328" s="35">
        <f>'2008'!R327</f>
        <v>1.0222467553833749</v>
      </c>
      <c r="G328" s="35">
        <f>'2009'!R327</f>
        <v>0.97383434073862474</v>
      </c>
      <c r="H328" s="35">
        <f>'2010'!R327</f>
        <v>1.2964861586024998</v>
      </c>
      <c r="I328" s="35">
        <f>'2011'!R327</f>
        <v>0.45353379674399996</v>
      </c>
      <c r="J328" s="35">
        <f>'2012'!R327</f>
        <v>1.1116235208813749</v>
      </c>
      <c r="K328" s="35">
        <f>'2013'!R327</f>
        <v>1.3144617032624999</v>
      </c>
      <c r="L328" s="35">
        <f>'2014'!R327</f>
        <v>0.41518351246049989</v>
      </c>
      <c r="M328" s="35">
        <f>'2015'!R327</f>
        <v>0.96638627694712509</v>
      </c>
      <c r="N328" s="35">
        <f>'2016'!R327</f>
        <v>1.11448376892</v>
      </c>
      <c r="O328" s="35">
        <f>'2017'!R327</f>
        <v>0.48521446636950005</v>
      </c>
      <c r="P328" s="107">
        <f t="shared" si="186"/>
        <v>0.91534543003094981</v>
      </c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36"/>
      <c r="AE328" s="36"/>
      <c r="AF328" s="36"/>
      <c r="AG328" s="96">
        <f>'2008'!S327</f>
        <v>1.5827504219128876</v>
      </c>
      <c r="AH328" s="96">
        <f>'2009'!S327</f>
        <v>1.47600897283907</v>
      </c>
      <c r="AI328" s="96">
        <f>'2010'!S327</f>
        <v>2.5889258095952599</v>
      </c>
      <c r="AJ328" s="96">
        <f>'2011'!S327</f>
        <v>0.78643784423234653</v>
      </c>
      <c r="AK328" s="96">
        <f>'2012'!S327</f>
        <v>1.6256421854572507</v>
      </c>
      <c r="AL328" s="96">
        <f>'2013'!S327</f>
        <v>2.3175851316348597</v>
      </c>
      <c r="AM328" s="96">
        <f>'2014'!S327</f>
        <v>0.51178218593440816</v>
      </c>
      <c r="AN328" s="96">
        <f>'2015'!S327</f>
        <v>1.5744883631695386</v>
      </c>
      <c r="AO328" s="96">
        <f>'2016'!S327</f>
        <v>1.8619646560784366</v>
      </c>
      <c r="AP328" s="96">
        <f>'2017'!S327</f>
        <v>0.88305752656195879</v>
      </c>
      <c r="AQ328" s="106">
        <f t="shared" si="187"/>
        <v>1.5208643097416017</v>
      </c>
      <c r="AR328" s="36"/>
      <c r="AS328" s="38"/>
    </row>
    <row r="329" spans="2:45" x14ac:dyDescent="0.35">
      <c r="B329" s="4">
        <f>'2008'!G328</f>
        <v>2008</v>
      </c>
      <c r="C329" s="6">
        <v>11</v>
      </c>
      <c r="D329" s="2">
        <f t="shared" si="178"/>
        <v>21</v>
      </c>
      <c r="E329" s="2">
        <f t="shared" si="188"/>
        <v>325</v>
      </c>
      <c r="F329" s="35">
        <f>'2008'!R328</f>
        <v>1.025725833648</v>
      </c>
      <c r="G329" s="35">
        <f>'2009'!R328</f>
        <v>0.96667911625049996</v>
      </c>
      <c r="H329" s="35">
        <f>'2010'!R328</f>
        <v>1.3355387660789997</v>
      </c>
      <c r="I329" s="35">
        <f>'2011'!R328</f>
        <v>0.58358452946737494</v>
      </c>
      <c r="J329" s="35">
        <f>'2012'!R328</f>
        <v>1.07971140384</v>
      </c>
      <c r="K329" s="35">
        <f>'2013'!R328</f>
        <v>1.409076424602</v>
      </c>
      <c r="L329" s="35">
        <f>'2014'!R328</f>
        <v>0.62340023810549994</v>
      </c>
      <c r="M329" s="35">
        <f>'2015'!R328</f>
        <v>0.88570076096250017</v>
      </c>
      <c r="N329" s="35">
        <f>'2016'!R328</f>
        <v>1.2240461870279997</v>
      </c>
      <c r="O329" s="35">
        <f>'2017'!R328</f>
        <v>0.72237071386312512</v>
      </c>
      <c r="P329" s="107">
        <f t="shared" si="186"/>
        <v>0.98558339738459999</v>
      </c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36"/>
      <c r="AE329" s="36"/>
      <c r="AF329" s="36"/>
      <c r="AG329" s="96">
        <f>'2008'!S328</f>
        <v>1.2591143898735577</v>
      </c>
      <c r="AH329" s="96">
        <f>'2009'!S328</f>
        <v>1.5189012598038361</v>
      </c>
      <c r="AI329" s="96">
        <f>'2010'!S328</f>
        <v>2.5823546469982546</v>
      </c>
      <c r="AJ329" s="96">
        <f>'2011'!S328</f>
        <v>0.98716427165409881</v>
      </c>
      <c r="AK329" s="96">
        <f>'2012'!S328</f>
        <v>1.6863570029565751</v>
      </c>
      <c r="AL329" s="96">
        <f>'2013'!S328</f>
        <v>2.0753818277168379</v>
      </c>
      <c r="AM329" s="96">
        <f>'2014'!S328</f>
        <v>0.90817424577031713</v>
      </c>
      <c r="AN329" s="96">
        <f>'2015'!S328</f>
        <v>1.5465519943822899</v>
      </c>
      <c r="AO329" s="96">
        <f>'2016'!S328</f>
        <v>2.195142382933331</v>
      </c>
      <c r="AP329" s="96">
        <f>'2017'!S328</f>
        <v>1.0950299625387327</v>
      </c>
      <c r="AQ329" s="106">
        <f t="shared" si="187"/>
        <v>1.5854171984627832</v>
      </c>
      <c r="AR329" s="36"/>
      <c r="AS329" s="38"/>
    </row>
    <row r="330" spans="2:45" x14ac:dyDescent="0.35">
      <c r="B330" s="4">
        <f>'2008'!G329</f>
        <v>2008</v>
      </c>
      <c r="C330" s="6">
        <v>11</v>
      </c>
      <c r="D330" s="2">
        <f t="shared" si="178"/>
        <v>22</v>
      </c>
      <c r="E330" s="2">
        <f t="shared" si="188"/>
        <v>326</v>
      </c>
      <c r="F330" s="35">
        <f>'2008'!R329</f>
        <v>1.179976634505</v>
      </c>
      <c r="G330" s="35">
        <f>'2009'!R329</f>
        <v>1.0812953145374999</v>
      </c>
      <c r="H330" s="35">
        <f>'2010'!R329</f>
        <v>0.8677546844084999</v>
      </c>
      <c r="I330" s="35">
        <f>'2011'!R329</f>
        <v>0.44215972174687496</v>
      </c>
      <c r="J330" s="35">
        <f>'2012'!R329</f>
        <v>1.3248492106275001</v>
      </c>
      <c r="K330" s="35">
        <f>'2013'!R329</f>
        <v>0.87716974427549976</v>
      </c>
      <c r="L330" s="35">
        <f>'2014'!R329</f>
        <v>0.53059166609624997</v>
      </c>
      <c r="M330" s="35">
        <f>'2015'!R329</f>
        <v>1.0561000839074999</v>
      </c>
      <c r="N330" s="35">
        <f>'2016'!R329</f>
        <v>0.76418902587149995</v>
      </c>
      <c r="O330" s="35">
        <f>'2017'!R329</f>
        <v>0.49594822397999999</v>
      </c>
      <c r="P330" s="107">
        <f t="shared" si="186"/>
        <v>0.86200343099561239</v>
      </c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36"/>
      <c r="AE330" s="36"/>
      <c r="AF330" s="36"/>
      <c r="AG330" s="96">
        <f>'2008'!S329</f>
        <v>1.4591234381441902</v>
      </c>
      <c r="AH330" s="96">
        <f>'2009'!S329</f>
        <v>1.667962459593842</v>
      </c>
      <c r="AI330" s="96">
        <f>'2010'!S329</f>
        <v>1.7380464476353243</v>
      </c>
      <c r="AJ330" s="96">
        <f>'2011'!S329</f>
        <v>0.72721372661617789</v>
      </c>
      <c r="AK330" s="96">
        <f>'2012'!S329</f>
        <v>2.07816994483849</v>
      </c>
      <c r="AL330" s="96">
        <f>'2013'!S329</f>
        <v>1.6537265756906314</v>
      </c>
      <c r="AM330" s="96">
        <f>'2014'!S329</f>
        <v>0.86397223442461835</v>
      </c>
      <c r="AN330" s="96">
        <f>'2015'!S329</f>
        <v>1.6774468757805427</v>
      </c>
      <c r="AO330" s="96">
        <f>'2016'!S329</f>
        <v>1.3101348686664032</v>
      </c>
      <c r="AP330" s="96">
        <f>'2017'!S329</f>
        <v>0.78118992353808558</v>
      </c>
      <c r="AQ330" s="106">
        <f t="shared" si="187"/>
        <v>1.3956986494928307</v>
      </c>
      <c r="AR330" s="36"/>
      <c r="AS330" s="38"/>
    </row>
    <row r="331" spans="2:45" x14ac:dyDescent="0.35">
      <c r="B331" s="4">
        <f>'2008'!G330</f>
        <v>2008</v>
      </c>
      <c r="C331" s="6">
        <v>11</v>
      </c>
      <c r="D331" s="2">
        <f t="shared" si="178"/>
        <v>23</v>
      </c>
      <c r="E331" s="2">
        <f t="shared" si="188"/>
        <v>327</v>
      </c>
      <c r="F331" s="35">
        <f>'2008'!R330</f>
        <v>0.68674684330349989</v>
      </c>
      <c r="G331" s="35">
        <f>'2009'!R330</f>
        <v>0.59067345071699984</v>
      </c>
      <c r="H331" s="35">
        <f>'2010'!R330</f>
        <v>1.1975248916279999</v>
      </c>
      <c r="I331" s="35">
        <f>'2011'!R330</f>
        <v>0.76508780310449997</v>
      </c>
      <c r="J331" s="35">
        <f>'2012'!R330</f>
        <v>0.70809648610050002</v>
      </c>
      <c r="K331" s="35">
        <f>'2013'!R330</f>
        <v>1.2549876983279999</v>
      </c>
      <c r="L331" s="35">
        <f>'2014'!R330</f>
        <v>0.87976539327900005</v>
      </c>
      <c r="M331" s="35">
        <f>'2015'!R330</f>
        <v>0.61439527604699973</v>
      </c>
      <c r="N331" s="35">
        <f>'2016'!R330</f>
        <v>1.2411966247199997</v>
      </c>
      <c r="O331" s="35">
        <f>'2017'!R330</f>
        <v>0.74626013904599997</v>
      </c>
      <c r="P331" s="107">
        <f t="shared" si="186"/>
        <v>0.86847346062734998</v>
      </c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36"/>
      <c r="AE331" s="36"/>
      <c r="AF331" s="36"/>
      <c r="AG331" s="96">
        <f>'2008'!S330</f>
        <v>0.98852478979603675</v>
      </c>
      <c r="AH331" s="96">
        <f>'2009'!S330</f>
        <v>1.2897358411599333</v>
      </c>
      <c r="AI331" s="96">
        <f>'2010'!S330</f>
        <v>2.5997110765305136</v>
      </c>
      <c r="AJ331" s="96">
        <f>'2011'!S330</f>
        <v>1.1819271239582776</v>
      </c>
      <c r="AK331" s="96">
        <f>'2012'!S330</f>
        <v>1.2190709132079229</v>
      </c>
      <c r="AL331" s="96">
        <f>'2013'!S330</f>
        <v>2.1705672116373118</v>
      </c>
      <c r="AM331" s="96">
        <f>'2014'!S330</f>
        <v>1.1062538514622113</v>
      </c>
      <c r="AN331" s="96">
        <f>'2015'!S330</f>
        <v>1.1546449399676082</v>
      </c>
      <c r="AO331" s="96">
        <f>'2016'!S330</f>
        <v>2.0110842934583348</v>
      </c>
      <c r="AP331" s="96">
        <f>'2017'!S330</f>
        <v>0.83359814411226585</v>
      </c>
      <c r="AQ331" s="106">
        <f t="shared" si="187"/>
        <v>1.4555118185290419</v>
      </c>
      <c r="AR331" s="36"/>
      <c r="AS331" s="38"/>
    </row>
    <row r="332" spans="2:45" x14ac:dyDescent="0.35">
      <c r="B332" s="4">
        <f>'2008'!G331</f>
        <v>2008</v>
      </c>
      <c r="C332" s="6">
        <v>11</v>
      </c>
      <c r="D332" s="2">
        <f t="shared" si="178"/>
        <v>24</v>
      </c>
      <c r="E332" s="2">
        <f t="shared" si="188"/>
        <v>328</v>
      </c>
      <c r="F332" s="35">
        <f>'2008'!R331</f>
        <v>1.41932027495025</v>
      </c>
      <c r="G332" s="35">
        <f>'2009'!R331</f>
        <v>1.1372331467519998</v>
      </c>
      <c r="H332" s="35">
        <f>'2010'!R331</f>
        <v>1.534964173434</v>
      </c>
      <c r="I332" s="35">
        <f>'2011'!R331</f>
        <v>0.76270825354499994</v>
      </c>
      <c r="J332" s="35">
        <f>'2012'!R331</f>
        <v>1.4015510070322499</v>
      </c>
      <c r="K332" s="35">
        <f>'2013'!R331</f>
        <v>1.594990705356</v>
      </c>
      <c r="L332" s="35">
        <f>'2014'!R331</f>
        <v>0.87842950580699986</v>
      </c>
      <c r="M332" s="35">
        <f>'2015'!R331</f>
        <v>1.1438966222212501</v>
      </c>
      <c r="N332" s="35">
        <f>'2016'!R331</f>
        <v>1.3034332645920002</v>
      </c>
      <c r="O332" s="35">
        <f>'2017'!R331</f>
        <v>0.79777529968499994</v>
      </c>
      <c r="P332" s="107">
        <f t="shared" si="186"/>
        <v>1.1974302253374751</v>
      </c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36"/>
      <c r="AE332" s="36"/>
      <c r="AF332" s="36"/>
      <c r="AG332" s="96">
        <f>'2008'!S331</f>
        <v>1.8542620130743097</v>
      </c>
      <c r="AH332" s="96">
        <f>'2009'!S331</f>
        <v>2.296990329287973</v>
      </c>
      <c r="AI332" s="96">
        <f>'2010'!S331</f>
        <v>3.374886937281266</v>
      </c>
      <c r="AJ332" s="96">
        <f>'2011'!S331</f>
        <v>1.1489865738372578</v>
      </c>
      <c r="AK332" s="96">
        <f>'2012'!S331</f>
        <v>1.8269138561753795</v>
      </c>
      <c r="AL332" s="96">
        <f>'2013'!S331</f>
        <v>2.5995252432906946</v>
      </c>
      <c r="AM332" s="96">
        <f>'2014'!S331</f>
        <v>0.99275615232201764</v>
      </c>
      <c r="AN332" s="96">
        <f>'2015'!S331</f>
        <v>2.0294923541832826</v>
      </c>
      <c r="AO332" s="96">
        <f>'2016'!S331</f>
        <v>1.917409054901793</v>
      </c>
      <c r="AP332" s="96">
        <f>'2017'!S331</f>
        <v>0.87691874576075413</v>
      </c>
      <c r="AQ332" s="106">
        <f t="shared" si="187"/>
        <v>1.8918141260114727</v>
      </c>
      <c r="AR332" s="36"/>
      <c r="AS332" s="38"/>
    </row>
    <row r="333" spans="2:45" x14ac:dyDescent="0.35">
      <c r="B333" s="4">
        <f>'2008'!G332</f>
        <v>2008</v>
      </c>
      <c r="C333" s="6">
        <v>11</v>
      </c>
      <c r="D333" s="2">
        <f t="shared" si="178"/>
        <v>25</v>
      </c>
      <c r="E333" s="2">
        <f t="shared" si="188"/>
        <v>329</v>
      </c>
      <c r="F333" s="35">
        <f>'2008'!R332</f>
        <v>1.1870489799449999</v>
      </c>
      <c r="G333" s="35">
        <f>'2009'!R332</f>
        <v>0.93805821829799996</v>
      </c>
      <c r="H333" s="35">
        <f>'2010'!R332</f>
        <v>1.42389888192</v>
      </c>
      <c r="I333" s="35">
        <f>'2011'!R332</f>
        <v>0.56011993614599986</v>
      </c>
      <c r="J333" s="35">
        <f>'2012'!R332</f>
        <v>1.1580965657999998</v>
      </c>
      <c r="K333" s="35">
        <f>'2013'!R332</f>
        <v>1.3838222577599999</v>
      </c>
      <c r="L333" s="35">
        <f>'2014'!R332</f>
        <v>0.66366103792799991</v>
      </c>
      <c r="M333" s="35">
        <f>'2015'!R332</f>
        <v>0.93805821829799996</v>
      </c>
      <c r="N333" s="35">
        <f>'2016'!R332</f>
        <v>1.0537794705599999</v>
      </c>
      <c r="O333" s="35">
        <f>'2017'!R332</f>
        <v>0.6100192623059999</v>
      </c>
      <c r="P333" s="107">
        <f t="shared" si="186"/>
        <v>0.99165628289609997</v>
      </c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36"/>
      <c r="AE333" s="36"/>
      <c r="AF333" s="36"/>
      <c r="AG333" s="96">
        <f>'2008'!S332</f>
        <v>1.8463947052311127</v>
      </c>
      <c r="AH333" s="96">
        <f>'2009'!S332</f>
        <v>1.2573215222026575</v>
      </c>
      <c r="AI333" s="96">
        <f>'2010'!S332</f>
        <v>2.8740976525676563</v>
      </c>
      <c r="AJ333" s="96">
        <f>'2011'!S332</f>
        <v>0.77555759316895323</v>
      </c>
      <c r="AK333" s="96">
        <f>'2012'!S332</f>
        <v>1.2504546291314138</v>
      </c>
      <c r="AL333" s="96">
        <f>'2013'!S332</f>
        <v>1.9701143469357307</v>
      </c>
      <c r="AM333" s="96">
        <f>'2014'!S332</f>
        <v>0.87531283989488862</v>
      </c>
      <c r="AN333" s="96">
        <f>'2015'!S332</f>
        <v>1.406258748052551</v>
      </c>
      <c r="AO333" s="96">
        <f>'2016'!S332</f>
        <v>1.5079235543004634</v>
      </c>
      <c r="AP333" s="96">
        <f>'2017'!S332</f>
        <v>0.83625834662424348</v>
      </c>
      <c r="AQ333" s="106">
        <f t="shared" si="187"/>
        <v>1.4599693938109668</v>
      </c>
      <c r="AR333" s="36"/>
      <c r="AS333" s="38"/>
    </row>
    <row r="334" spans="2:45" x14ac:dyDescent="0.35">
      <c r="B334" s="4">
        <f>'2008'!G333</f>
        <v>2008</v>
      </c>
      <c r="C334" s="6">
        <v>11</v>
      </c>
      <c r="D334" s="2">
        <f t="shared" si="178"/>
        <v>26</v>
      </c>
      <c r="E334" s="2">
        <f t="shared" si="188"/>
        <v>330</v>
      </c>
      <c r="F334" s="35">
        <f>'2008'!R333</f>
        <v>1.4720055649649999</v>
      </c>
      <c r="G334" s="35">
        <f>'2009'!R333</f>
        <v>1.2968876615467499</v>
      </c>
      <c r="H334" s="35">
        <f>'2010'!R333</f>
        <v>1.36304724303</v>
      </c>
      <c r="I334" s="35">
        <f>'2011'!R333</f>
        <v>0.44559643960912498</v>
      </c>
      <c r="J334" s="35">
        <f>'2012'!R333</f>
        <v>1.4618538024479997</v>
      </c>
      <c r="K334" s="35">
        <f>'2013'!R333</f>
        <v>1.2643438219829999</v>
      </c>
      <c r="L334" s="35">
        <f>'2014'!R333</f>
        <v>0.5941285861454999</v>
      </c>
      <c r="M334" s="35">
        <f>'2015'!R333</f>
        <v>1.4263226336384998</v>
      </c>
      <c r="N334" s="35">
        <f>'2016'!R333</f>
        <v>1.057536654075</v>
      </c>
      <c r="O334" s="35">
        <f>'2017'!R333</f>
        <v>0.57722248816574973</v>
      </c>
      <c r="P334" s="107">
        <f t="shared" si="186"/>
        <v>1.0958944895606624</v>
      </c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36"/>
      <c r="AE334" s="36"/>
      <c r="AF334" s="36"/>
      <c r="AG334" s="96">
        <f>'2008'!S333</f>
        <v>2.3603944979785587</v>
      </c>
      <c r="AH334" s="96">
        <f>'2009'!S333</f>
        <v>2.3142272999099331</v>
      </c>
      <c r="AI334" s="96">
        <f>'2010'!S333</f>
        <v>3.1904644490703049</v>
      </c>
      <c r="AJ334" s="96">
        <f>'2011'!S333</f>
        <v>0.16728023777995221</v>
      </c>
      <c r="AK334" s="96">
        <f>'2012'!S333</f>
        <v>1.7098801672536876</v>
      </c>
      <c r="AL334" s="96">
        <f>'2013'!S333</f>
        <v>1.8002404116168298</v>
      </c>
      <c r="AM334" s="96">
        <f>'2014'!S333</f>
        <v>0.7652243581156728</v>
      </c>
      <c r="AN334" s="96">
        <f>'2015'!S333</f>
        <v>2.2328502648586328</v>
      </c>
      <c r="AO334" s="96">
        <f>'2016'!S333</f>
        <v>1.5190833421047665</v>
      </c>
      <c r="AP334" s="96">
        <f>'2017'!S333</f>
        <v>0.82652268354074376</v>
      </c>
      <c r="AQ334" s="106">
        <f t="shared" si="187"/>
        <v>1.6886167712229085</v>
      </c>
      <c r="AR334" s="36"/>
      <c r="AS334" s="38"/>
    </row>
    <row r="335" spans="2:45" x14ac:dyDescent="0.35">
      <c r="B335" s="4">
        <f>'2008'!G334</f>
        <v>2008</v>
      </c>
      <c r="C335" s="6">
        <v>11</v>
      </c>
      <c r="D335" s="2">
        <f t="shared" si="178"/>
        <v>27</v>
      </c>
      <c r="E335" s="2">
        <f t="shared" si="188"/>
        <v>331</v>
      </c>
      <c r="F335" s="35">
        <f>'2008'!R334</f>
        <v>1.6620564310987498</v>
      </c>
      <c r="G335" s="35">
        <f>'2009'!R334</f>
        <v>1.4434436032244999</v>
      </c>
      <c r="H335" s="35">
        <f>'2010'!R334</f>
        <v>1.4310448976249999</v>
      </c>
      <c r="I335" s="35">
        <f>'2011'!R334</f>
        <v>0.68093917074599997</v>
      </c>
      <c r="J335" s="35">
        <f>'2012'!R334</f>
        <v>1.7009874826379998</v>
      </c>
      <c r="K335" s="35">
        <f>'2013'!R334</f>
        <v>1.5883309133999999</v>
      </c>
      <c r="L335" s="35">
        <f>'2014'!R334</f>
        <v>0.90851153068200008</v>
      </c>
      <c r="M335" s="35">
        <f>'2015'!R334</f>
        <v>1.8117912447112496</v>
      </c>
      <c r="N335" s="35">
        <f>'2016'!R334</f>
        <v>1.1164728660749998</v>
      </c>
      <c r="O335" s="35">
        <f>'2017'!R334</f>
        <v>0.83917307726400003</v>
      </c>
      <c r="P335" s="107">
        <f t="shared" si="186"/>
        <v>1.3182751217464499</v>
      </c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36"/>
      <c r="AE335" s="36"/>
      <c r="AF335" s="36"/>
      <c r="AG335" s="96">
        <f>'2008'!S334</f>
        <v>2.6786166327676515</v>
      </c>
      <c r="AH335" s="96">
        <f>'2009'!S334</f>
        <v>2.3482608402729821</v>
      </c>
      <c r="AI335" s="96">
        <f>'2010'!S334</f>
        <v>2.902242858259962</v>
      </c>
      <c r="AJ335" s="96">
        <f>'2011'!S334</f>
        <v>0.4402032288291356</v>
      </c>
      <c r="AK335" s="96">
        <f>'2012'!S334</f>
        <v>2.277716845158718</v>
      </c>
      <c r="AL335" s="96">
        <f>'2013'!S334</f>
        <v>2.0452106857638923</v>
      </c>
      <c r="AM335" s="96">
        <f>'2014'!S334</f>
        <v>0.83649149269850587</v>
      </c>
      <c r="AN335" s="96">
        <f>'2015'!S334</f>
        <v>2.0958104358658374</v>
      </c>
      <c r="AO335" s="96">
        <f>'2016'!S334</f>
        <v>1.3615242820786759</v>
      </c>
      <c r="AP335" s="96">
        <f>'2017'!S334</f>
        <v>1.1887531012601473</v>
      </c>
      <c r="AQ335" s="106">
        <f t="shared" si="187"/>
        <v>1.8174830402955506</v>
      </c>
      <c r="AR335" s="36"/>
      <c r="AS335" s="38"/>
    </row>
    <row r="336" spans="2:45" x14ac:dyDescent="0.35">
      <c r="B336" s="4">
        <f>'2008'!G335</f>
        <v>2008</v>
      </c>
      <c r="C336" s="6">
        <v>11</v>
      </c>
      <c r="D336" s="2">
        <f t="shared" si="178"/>
        <v>28</v>
      </c>
      <c r="E336" s="2">
        <f t="shared" si="188"/>
        <v>332</v>
      </c>
      <c r="F336" s="35">
        <f>'2008'!R335</f>
        <v>0.19941067330199996</v>
      </c>
      <c r="G336" s="35">
        <f>'2009'!R335</f>
        <v>0.17076399075675003</v>
      </c>
      <c r="H336" s="35">
        <f>'2010'!R335</f>
        <v>1.2325624696619997</v>
      </c>
      <c r="I336" s="35">
        <f>'2011'!R335</f>
        <v>0.65937588418049997</v>
      </c>
      <c r="J336" s="35">
        <f>'2012'!R335</f>
        <v>0.19271404621349997</v>
      </c>
      <c r="K336" s="35">
        <f>'2013'!R335</f>
        <v>1.3616033058359998</v>
      </c>
      <c r="L336" s="35">
        <f>'2014'!R335</f>
        <v>0.89367188363549988</v>
      </c>
      <c r="M336" s="35">
        <f>'2015'!R335</f>
        <v>0.20313102168449995</v>
      </c>
      <c r="N336" s="35">
        <f>'2016'!R335</f>
        <v>0.94333300927200003</v>
      </c>
      <c r="O336" s="35">
        <f>'2017'!R335</f>
        <v>0.92212211214074979</v>
      </c>
      <c r="P336" s="107">
        <f t="shared" si="186"/>
        <v>0.67786883966834999</v>
      </c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36"/>
      <c r="AE336" s="36"/>
      <c r="AF336" s="36"/>
      <c r="AG336" s="96">
        <f>'2008'!S335</f>
        <v>0.5342157997995246</v>
      </c>
      <c r="AH336" s="96">
        <f>'2009'!S335</f>
        <v>0.37097682501504198</v>
      </c>
      <c r="AI336" s="96">
        <f>'2010'!S335</f>
        <v>2.3169459538353792</v>
      </c>
      <c r="AJ336" s="96">
        <f>'2011'!S335</f>
        <v>0.47311255862731355</v>
      </c>
      <c r="AK336" s="96">
        <f>'2012'!S335</f>
        <v>0.48884224125433984</v>
      </c>
      <c r="AL336" s="96">
        <f>'2013'!S335</f>
        <v>1.9759338531554229</v>
      </c>
      <c r="AM336" s="96">
        <f>'2014'!S335</f>
        <v>1.0875102247658899</v>
      </c>
      <c r="AN336" s="96">
        <f>'2015'!S335</f>
        <v>0.55044966569514886</v>
      </c>
      <c r="AO336" s="96">
        <f>'2016'!S335</f>
        <v>1.0866317425272969</v>
      </c>
      <c r="AP336" s="96">
        <f>'2017'!S335</f>
        <v>1.1967355728308957</v>
      </c>
      <c r="AQ336" s="106">
        <f t="shared" si="187"/>
        <v>1.0081354437506254</v>
      </c>
      <c r="AR336" s="36"/>
      <c r="AS336" s="38"/>
    </row>
    <row r="337" spans="2:55" x14ac:dyDescent="0.35">
      <c r="B337" s="4">
        <f>'2008'!G336</f>
        <v>2008</v>
      </c>
      <c r="C337" s="6">
        <v>11</v>
      </c>
      <c r="D337" s="2">
        <f t="shared" si="178"/>
        <v>29</v>
      </c>
      <c r="E337" s="2">
        <f t="shared" si="188"/>
        <v>333</v>
      </c>
      <c r="F337" s="35">
        <f>'2008'!R336</f>
        <v>0.91639916038799973</v>
      </c>
      <c r="G337" s="35">
        <f>'2009'!R336</f>
        <v>0.72966713969249986</v>
      </c>
      <c r="H337" s="35">
        <f>'2010'!R336</f>
        <v>1.3960809898559998</v>
      </c>
      <c r="I337" s="35">
        <f>'2011'!R336</f>
        <v>0.36304706591999997</v>
      </c>
      <c r="J337" s="35">
        <f>'2012'!R336</f>
        <v>0.81597185513999992</v>
      </c>
      <c r="K337" s="35">
        <f>'2013'!R336</f>
        <v>1.2579271419015001</v>
      </c>
      <c r="L337" s="35">
        <f>'2014'!R336</f>
        <v>0.43848541727999996</v>
      </c>
      <c r="M337" s="35">
        <f>'2015'!R336</f>
        <v>0.82695609165149975</v>
      </c>
      <c r="N337" s="35">
        <f>'2016'!R336</f>
        <v>1.022823225207</v>
      </c>
      <c r="O337" s="35">
        <f>'2017'!R336</f>
        <v>0.53089739769599997</v>
      </c>
      <c r="P337" s="107">
        <f t="shared" si="186"/>
        <v>0.82982554847324985</v>
      </c>
      <c r="Q337" s="94"/>
      <c r="AC337" s="94"/>
      <c r="AD337" s="36"/>
      <c r="AE337" s="36"/>
      <c r="AF337" s="36"/>
      <c r="AG337" s="96">
        <f>'2008'!S336</f>
        <v>1.7318145141177401</v>
      </c>
      <c r="AH337" s="96">
        <f>'2009'!S336</f>
        <v>1.358289846769023</v>
      </c>
      <c r="AI337" s="96">
        <f>'2010'!S336</f>
        <v>3.1599342879710273</v>
      </c>
      <c r="AJ337" s="96">
        <f>'2011'!S336</f>
        <v>0.28228684781258068</v>
      </c>
      <c r="AK337" s="96">
        <f>'2012'!S336</f>
        <v>1.4161702068268063</v>
      </c>
      <c r="AL337" s="96">
        <f>'2013'!S336</f>
        <v>1.5430100020607407</v>
      </c>
      <c r="AM337" s="96">
        <f>'2014'!S336</f>
        <v>0.59061035138719065</v>
      </c>
      <c r="AN337" s="96">
        <f>'2015'!S336</f>
        <v>1.210967664070294</v>
      </c>
      <c r="AO337" s="96">
        <f>'2016'!S336</f>
        <v>1.134360443335553</v>
      </c>
      <c r="AP337" s="96">
        <f>'2017'!S336</f>
        <v>0.75882000366026914</v>
      </c>
      <c r="AQ337" s="106">
        <f t="shared" si="187"/>
        <v>1.3186264168011226</v>
      </c>
      <c r="AR337" s="36"/>
    </row>
    <row r="338" spans="2:55" ht="15.5" x14ac:dyDescent="0.35">
      <c r="B338" s="4">
        <f>'2008'!G337</f>
        <v>2008</v>
      </c>
      <c r="C338" s="7">
        <v>11</v>
      </c>
      <c r="D338" s="1">
        <f t="shared" si="178"/>
        <v>30</v>
      </c>
      <c r="E338" s="1">
        <f t="shared" si="188"/>
        <v>334</v>
      </c>
      <c r="F338" s="48">
        <f>'2008'!R337</f>
        <v>1.1339621869859997</v>
      </c>
      <c r="G338" s="48">
        <f>'2009'!R337</f>
        <v>1.0223517355109999</v>
      </c>
      <c r="H338" s="48">
        <f>'2010'!R337</f>
        <v>1.515338414838</v>
      </c>
      <c r="I338" s="48">
        <f>'2011'!R337</f>
        <v>0.599513882517</v>
      </c>
      <c r="J338" s="48">
        <f>'2012'!R337</f>
        <v>1.1004790515434999</v>
      </c>
      <c r="K338" s="48">
        <f>'2013'!R337</f>
        <v>1.3535585128979997</v>
      </c>
      <c r="L338" s="48">
        <f>'2014'!R337</f>
        <v>0.64035667743300007</v>
      </c>
      <c r="M338" s="48">
        <f>'2015'!R337</f>
        <v>1.2299471752544997</v>
      </c>
      <c r="N338" s="48">
        <f>'2016'!R337</f>
        <v>1.0785326795999999</v>
      </c>
      <c r="O338" s="48">
        <f>'2017'!R337</f>
        <v>0.75996771968699983</v>
      </c>
      <c r="P338" s="107">
        <f t="shared" si="186"/>
        <v>1.0434008036267999</v>
      </c>
      <c r="Q338" s="94"/>
      <c r="AC338" s="94"/>
      <c r="AD338" s="36"/>
      <c r="AE338" s="36"/>
      <c r="AF338" s="36"/>
      <c r="AG338" s="97">
        <f>'2008'!S337</f>
        <v>1.2492379483049356</v>
      </c>
      <c r="AH338" s="97">
        <f>'2009'!S337</f>
        <v>1.4980427433432837</v>
      </c>
      <c r="AI338" s="97">
        <f>'2010'!S337</f>
        <v>3.1157057758031561</v>
      </c>
      <c r="AJ338" s="97">
        <f>'2011'!S337</f>
        <v>0.69360832617345825</v>
      </c>
      <c r="AK338" s="97">
        <f>'2012'!S337</f>
        <v>1.6687242689435693</v>
      </c>
      <c r="AL338" s="97">
        <f>'2013'!S337</f>
        <v>1.9554328411812949</v>
      </c>
      <c r="AM338" s="97">
        <f>'2014'!S337</f>
        <v>0.64993902993038755</v>
      </c>
      <c r="AN338" s="97">
        <f>'2015'!S337</f>
        <v>1.9881008090615144</v>
      </c>
      <c r="AO338" s="97">
        <f>'2016'!S337</f>
        <v>0.87325859426570518</v>
      </c>
      <c r="AP338" s="97">
        <f>'2017'!S337</f>
        <v>1.0460633604676615</v>
      </c>
      <c r="AQ338" s="111">
        <f t="shared" si="187"/>
        <v>1.4738113697474966</v>
      </c>
      <c r="AR338" s="36"/>
      <c r="AS338" s="62" t="s">
        <v>56</v>
      </c>
      <c r="AT338" s="98">
        <f t="shared" ref="AT338:BC338" si="189">AVERAGE(AG308:AG338)</f>
        <v>2.4570008740331497</v>
      </c>
      <c r="AU338" s="98">
        <f t="shared" si="189"/>
        <v>2.1744104763279504</v>
      </c>
      <c r="AV338" s="98">
        <f t="shared" si="189"/>
        <v>2.7545988794647043</v>
      </c>
      <c r="AW338" s="98">
        <f t="shared" si="189"/>
        <v>1.2540211402815074</v>
      </c>
      <c r="AX338" s="98">
        <f t="shared" si="189"/>
        <v>2.7303277417010117</v>
      </c>
      <c r="AY338" s="98">
        <f t="shared" si="189"/>
        <v>2.3512569064632038</v>
      </c>
      <c r="AZ338" s="98">
        <f t="shared" si="189"/>
        <v>1.5622269246192124</v>
      </c>
      <c r="BA338" s="98">
        <f t="shared" si="189"/>
        <v>2.3434431970026974</v>
      </c>
      <c r="BB338" s="98">
        <f t="shared" si="189"/>
        <v>2.0625619367017793</v>
      </c>
      <c r="BC338" s="98">
        <f t="shared" si="189"/>
        <v>1.7455165495318967</v>
      </c>
    </row>
    <row r="339" spans="2:55" ht="15.5" x14ac:dyDescent="0.35">
      <c r="B339" s="4">
        <f>'2008'!G338</f>
        <v>2008</v>
      </c>
      <c r="C339" s="6">
        <v>12</v>
      </c>
      <c r="D339" s="2">
        <v>1</v>
      </c>
      <c r="E339" s="2">
        <f>E338+1</f>
        <v>335</v>
      </c>
      <c r="F339" s="35">
        <f>'2008'!R338</f>
        <v>1.4932262847982496</v>
      </c>
      <c r="G339" s="35">
        <f>'2009'!R338</f>
        <v>1.45658269498725</v>
      </c>
      <c r="H339" s="35">
        <f>'2010'!R338</f>
        <v>1.38190683087</v>
      </c>
      <c r="I339" s="35">
        <f>'2011'!R338</f>
        <v>0.58463371682475007</v>
      </c>
      <c r="J339" s="35">
        <f>'2012'!R338</f>
        <v>1.4504754300187495</v>
      </c>
      <c r="K339" s="35">
        <f>'2013'!R338</f>
        <v>1.0712835255239996</v>
      </c>
      <c r="L339" s="35">
        <f>'2014'!R338</f>
        <v>0.7137279639408749</v>
      </c>
      <c r="M339" s="35">
        <f>'2015'!R338</f>
        <v>1.7497314134752491</v>
      </c>
      <c r="N339" s="35">
        <f>'2016'!R338</f>
        <v>1.144659109464</v>
      </c>
      <c r="O339" s="35">
        <f>'2017'!R338</f>
        <v>0.69888954473212483</v>
      </c>
      <c r="P339" s="107">
        <f t="shared" si="186"/>
        <v>1.1745116514635248</v>
      </c>
      <c r="Q339" s="94"/>
      <c r="R339" s="62" t="s">
        <v>56</v>
      </c>
      <c r="S339" s="45">
        <f t="shared" ref="S339:AB339" si="190">AVERAGE(F308:F338)</f>
        <v>1.4852257534307538</v>
      </c>
      <c r="T339" s="45">
        <f t="shared" si="190"/>
        <v>1.4788115686324232</v>
      </c>
      <c r="U339" s="45">
        <f t="shared" si="190"/>
        <v>1.3734599408727097</v>
      </c>
      <c r="V339" s="45">
        <f t="shared" si="190"/>
        <v>0.93809685557945555</v>
      </c>
      <c r="W339" s="45">
        <f t="shared" si="190"/>
        <v>1.667556391673032</v>
      </c>
      <c r="X339" s="45">
        <f t="shared" si="190"/>
        <v>1.417849127287403</v>
      </c>
      <c r="Y339" s="45">
        <f t="shared" si="190"/>
        <v>1.0388875017822823</v>
      </c>
      <c r="Z339" s="45">
        <f t="shared" si="190"/>
        <v>1.448260093856395</v>
      </c>
      <c r="AA339" s="45">
        <f t="shared" si="190"/>
        <v>1.2833177175567581</v>
      </c>
      <c r="AB339" s="45">
        <f t="shared" si="190"/>
        <v>1.0905809563448827</v>
      </c>
      <c r="AC339" s="94"/>
      <c r="AD339" s="36"/>
      <c r="AE339" s="36"/>
      <c r="AF339" s="36"/>
      <c r="AG339" s="96">
        <f>'2008'!S338</f>
        <v>2.163595172109368</v>
      </c>
      <c r="AH339" s="96">
        <f>'2009'!S338</f>
        <v>2.6129243205057318</v>
      </c>
      <c r="AI339" s="96">
        <f>'2010'!S338</f>
        <v>3.1318794247735098</v>
      </c>
      <c r="AJ339" s="96">
        <f>'2011'!S338</f>
        <v>0.57152809471311894</v>
      </c>
      <c r="AK339" s="96">
        <f>'2012'!S338</f>
        <v>1.7916761974647182</v>
      </c>
      <c r="AL339" s="96">
        <f>'2013'!S338</f>
        <v>1.1319184712202683</v>
      </c>
      <c r="AM339" s="96">
        <f>'2014'!S338</f>
        <v>0.69065245701122246</v>
      </c>
      <c r="AN339" s="96">
        <f>'2015'!S338</f>
        <v>2.2236678055690868</v>
      </c>
      <c r="AO339" s="96">
        <f>'2016'!S338</f>
        <v>1.0077747494890672</v>
      </c>
      <c r="AP339" s="96">
        <f>'2017'!S338</f>
        <v>0.83515789020585685</v>
      </c>
      <c r="AQ339" s="106">
        <f t="shared" si="187"/>
        <v>1.616077458306195</v>
      </c>
      <c r="AR339" s="36"/>
      <c r="AS339" s="63" t="s">
        <v>62</v>
      </c>
      <c r="AT339" s="99">
        <f t="shared" ref="AT339:BC339" si="191">SUM(AG308:AG338)</f>
        <v>76.167027095027635</v>
      </c>
      <c r="AU339" s="99">
        <f t="shared" si="191"/>
        <v>67.406724766166462</v>
      </c>
      <c r="AV339" s="99">
        <f t="shared" si="191"/>
        <v>85.392565263405828</v>
      </c>
      <c r="AW339" s="99">
        <f t="shared" si="191"/>
        <v>38.874655348726726</v>
      </c>
      <c r="AX339" s="99">
        <f t="shared" si="191"/>
        <v>84.640159992731355</v>
      </c>
      <c r="AY339" s="99">
        <f t="shared" si="191"/>
        <v>72.888964100359317</v>
      </c>
      <c r="AZ339" s="99">
        <f t="shared" si="191"/>
        <v>48.429034663195587</v>
      </c>
      <c r="BA339" s="99">
        <f t="shared" si="191"/>
        <v>72.646739107083619</v>
      </c>
      <c r="BB339" s="99">
        <f t="shared" si="191"/>
        <v>63.939420037755163</v>
      </c>
      <c r="BC339" s="99">
        <f t="shared" si="191"/>
        <v>54.111013035488796</v>
      </c>
    </row>
    <row r="340" spans="2:55" ht="15.5" x14ac:dyDescent="0.35">
      <c r="B340" s="4">
        <f>'2008'!G339</f>
        <v>2008</v>
      </c>
      <c r="C340" s="6">
        <v>12</v>
      </c>
      <c r="D340" s="2">
        <f t="shared" ref="D340:D369" si="192">D339+1</f>
        <v>2</v>
      </c>
      <c r="E340" s="2">
        <f t="shared" si="188"/>
        <v>336</v>
      </c>
      <c r="F340" s="35">
        <f>'2008'!R339</f>
        <v>1.1277517836464999</v>
      </c>
      <c r="G340" s="35">
        <f>'2009'!R339</f>
        <v>1.14469226108325</v>
      </c>
      <c r="H340" s="35">
        <f>'2010'!R339</f>
        <v>1.51495532946</v>
      </c>
      <c r="I340" s="35">
        <f>'2011'!R339</f>
        <v>0.61229812916999993</v>
      </c>
      <c r="J340" s="35">
        <f>'2012'!R339</f>
        <v>1.1834133523672496</v>
      </c>
      <c r="K340" s="35">
        <f>'2013'!R339</f>
        <v>1.4063358907439998</v>
      </c>
      <c r="L340" s="35">
        <f>'2014'!R339</f>
        <v>0.87134733766499972</v>
      </c>
      <c r="M340" s="35">
        <f>'2015'!R339</f>
        <v>1.14469226108325</v>
      </c>
      <c r="N340" s="35">
        <f>'2016'!R339</f>
        <v>1.4835128603579999</v>
      </c>
      <c r="O340" s="35">
        <f>'2017'!R339</f>
        <v>0.75359769743999983</v>
      </c>
      <c r="P340" s="107">
        <f t="shared" si="186"/>
        <v>1.124259690301725</v>
      </c>
      <c r="Q340" s="94"/>
      <c r="R340" s="63" t="s">
        <v>62</v>
      </c>
      <c r="S340" s="64">
        <f t="shared" ref="S340:AB340" si="193">SUM(F308:F338)</f>
        <v>46.041998356353368</v>
      </c>
      <c r="T340" s="64">
        <f t="shared" si="193"/>
        <v>45.843158627605121</v>
      </c>
      <c r="U340" s="64">
        <f t="shared" si="193"/>
        <v>42.577258167054005</v>
      </c>
      <c r="V340" s="64">
        <f t="shared" si="193"/>
        <v>29.081002522963121</v>
      </c>
      <c r="W340" s="64">
        <f t="shared" si="193"/>
        <v>51.694248141863994</v>
      </c>
      <c r="X340" s="64">
        <f t="shared" si="193"/>
        <v>43.953322945909491</v>
      </c>
      <c r="Y340" s="64">
        <f t="shared" si="193"/>
        <v>32.205512555250749</v>
      </c>
      <c r="Z340" s="64">
        <f t="shared" si="193"/>
        <v>44.896062909548242</v>
      </c>
      <c r="AA340" s="64">
        <f t="shared" si="193"/>
        <v>39.782849244259502</v>
      </c>
      <c r="AB340" s="64">
        <f t="shared" si="193"/>
        <v>33.808009646691367</v>
      </c>
      <c r="AC340" s="94"/>
      <c r="AD340" s="36"/>
      <c r="AE340" s="36"/>
      <c r="AF340" s="36"/>
      <c r="AG340" s="96">
        <f>'2008'!S339</f>
        <v>1.2143913802764295</v>
      </c>
      <c r="AH340" s="96">
        <f>'2009'!S339</f>
        <v>2.0780321951453757</v>
      </c>
      <c r="AI340" s="96">
        <f>'2010'!S339</f>
        <v>3.1060669240108054</v>
      </c>
      <c r="AJ340" s="96">
        <f>'2011'!S339</f>
        <v>0.13365552750262821</v>
      </c>
      <c r="AK340" s="96">
        <f>'2012'!S339</f>
        <v>1.7852848250111841</v>
      </c>
      <c r="AL340" s="96">
        <f>'2013'!S339</f>
        <v>1.6923847318540632</v>
      </c>
      <c r="AM340" s="96">
        <f>'2014'!S339</f>
        <v>0.85071701688311663</v>
      </c>
      <c r="AN340" s="96">
        <f>'2015'!S339</f>
        <v>1.4302136818087836</v>
      </c>
      <c r="AO340" s="96">
        <f>'2016'!S339</f>
        <v>1.7418883088404287</v>
      </c>
      <c r="AP340" s="96">
        <f>'2017'!S339</f>
        <v>0.83143372289281281</v>
      </c>
      <c r="AQ340" s="106">
        <f t="shared" si="187"/>
        <v>1.4864068314225627</v>
      </c>
      <c r="AR340" s="36"/>
      <c r="AS340" s="109" t="s">
        <v>64</v>
      </c>
      <c r="AT340" s="110">
        <f t="shared" ref="AT340:BC340" si="194">STDEV(AG308:AG338)</f>
        <v>0.92850980599760014</v>
      </c>
      <c r="AU340" s="110">
        <f t="shared" si="194"/>
        <v>0.72686944461975567</v>
      </c>
      <c r="AV340" s="110">
        <f t="shared" si="194"/>
        <v>0.35636284641514271</v>
      </c>
      <c r="AW340" s="110">
        <f t="shared" si="194"/>
        <v>0.63992404640401002</v>
      </c>
      <c r="AX340" s="110">
        <f t="shared" si="194"/>
        <v>1.4881121861521656</v>
      </c>
      <c r="AY340" s="110">
        <f t="shared" si="194"/>
        <v>0.88027231481060764</v>
      </c>
      <c r="AZ340" s="110">
        <f t="shared" si="194"/>
        <v>0.61406681003512753</v>
      </c>
      <c r="BA340" s="110">
        <f t="shared" si="194"/>
        <v>0.88006911929141241</v>
      </c>
      <c r="BB340" s="110">
        <f t="shared" si="194"/>
        <v>0.60013885212135187</v>
      </c>
      <c r="BC340" s="110">
        <f t="shared" si="194"/>
        <v>0.70964895713442266</v>
      </c>
    </row>
    <row r="341" spans="2:55" x14ac:dyDescent="0.35">
      <c r="B341" s="4">
        <f>'2008'!G340</f>
        <v>2008</v>
      </c>
      <c r="C341" s="6">
        <v>12</v>
      </c>
      <c r="D341" s="2">
        <f t="shared" si="192"/>
        <v>3</v>
      </c>
      <c r="E341" s="2">
        <f t="shared" si="188"/>
        <v>337</v>
      </c>
      <c r="F341" s="35">
        <f>'2008'!R340</f>
        <v>1.0922058807840003</v>
      </c>
      <c r="G341" s="35">
        <f>'2009'!R340</f>
        <v>1.0970386501680003</v>
      </c>
      <c r="H341" s="35">
        <f>'2010'!R340</f>
        <v>1.36260522144</v>
      </c>
      <c r="I341" s="35">
        <f>'2011'!R340</f>
        <v>0.58555336729949992</v>
      </c>
      <c r="J341" s="35">
        <f>'2012'!R340</f>
        <v>1.1985268072319999</v>
      </c>
      <c r="K341" s="35">
        <f>'2013'!R340</f>
        <v>1.2022987248000001</v>
      </c>
      <c r="L341" s="35">
        <f>'2014'!R340</f>
        <v>0.85913157989025002</v>
      </c>
      <c r="M341" s="35">
        <f>'2015'!R340</f>
        <v>1.092205880784</v>
      </c>
      <c r="N341" s="35">
        <f>'2016'!R340</f>
        <v>1.28952431856</v>
      </c>
      <c r="O341" s="35">
        <f>'2017'!R340</f>
        <v>0.73434151800675007</v>
      </c>
      <c r="P341" s="107">
        <f t="shared" si="186"/>
        <v>1.0513431948964498</v>
      </c>
      <c r="Q341" s="94"/>
      <c r="R341" s="109" t="s">
        <v>64</v>
      </c>
      <c r="S341" s="110">
        <f t="shared" ref="S341:AB341" si="195">STDEV(F308:F338)</f>
        <v>0.51149836652664393</v>
      </c>
      <c r="T341" s="110">
        <f t="shared" si="195"/>
        <v>0.55766136936377197</v>
      </c>
      <c r="U341" s="110">
        <f t="shared" si="195"/>
        <v>0.16616090596868682</v>
      </c>
      <c r="V341" s="110">
        <f t="shared" si="195"/>
        <v>0.36269095467276191</v>
      </c>
      <c r="W341" s="110">
        <f t="shared" si="195"/>
        <v>0.65962944713596594</v>
      </c>
      <c r="X341" s="110">
        <f t="shared" si="195"/>
        <v>0.20138471018786766</v>
      </c>
      <c r="Y341" s="110">
        <f t="shared" si="195"/>
        <v>0.34804661963836764</v>
      </c>
      <c r="Z341" s="110">
        <f t="shared" si="195"/>
        <v>0.51487444204582844</v>
      </c>
      <c r="AA341" s="110">
        <f t="shared" si="195"/>
        <v>0.23999410454806525</v>
      </c>
      <c r="AB341" s="110">
        <f t="shared" si="195"/>
        <v>0.38987951519299474</v>
      </c>
      <c r="AC341" s="94"/>
      <c r="AD341" s="36"/>
      <c r="AE341" s="36"/>
      <c r="AF341" s="36"/>
      <c r="AG341" s="96">
        <f>'2008'!S340</f>
        <v>1.0172485031838134</v>
      </c>
      <c r="AH341" s="96">
        <f>'2009'!S340</f>
        <v>1.7285269118394226</v>
      </c>
      <c r="AI341" s="96">
        <f>'2010'!S340</f>
        <v>2.9776347828129492</v>
      </c>
      <c r="AJ341" s="96">
        <f>'2011'!S340</f>
        <v>0.15660645368078915</v>
      </c>
      <c r="AK341" s="96">
        <f>'2012'!S340</f>
        <v>1.8618786220865855</v>
      </c>
      <c r="AL341" s="96">
        <f>'2013'!S340</f>
        <v>1.4877802960352422</v>
      </c>
      <c r="AM341" s="96">
        <f>'2014'!S340</f>
        <v>0.70493313778712474</v>
      </c>
      <c r="AN341" s="96">
        <f>'2015'!S340</f>
        <v>1.1263457437177795</v>
      </c>
      <c r="AO341" s="96">
        <f>'2016'!S340</f>
        <v>1.4878237497897353</v>
      </c>
      <c r="AP341" s="96">
        <f>'2017'!S340</f>
        <v>0.99985800611091247</v>
      </c>
      <c r="AQ341" s="106">
        <f t="shared" si="187"/>
        <v>1.3548636207044353</v>
      </c>
      <c r="AR341" s="36"/>
      <c r="AS341" s="109" t="s">
        <v>57</v>
      </c>
      <c r="AT341" s="110">
        <f t="shared" ref="AT341:BC341" si="196">(STDEV(AG308:AG338))/SQRT(30)</f>
        <v>0.16952192186987705</v>
      </c>
      <c r="AU341" s="110">
        <f t="shared" si="196"/>
        <v>0.13270759705983076</v>
      </c>
      <c r="AV341" s="110">
        <f t="shared" si="196"/>
        <v>6.5062656546107558E-2</v>
      </c>
      <c r="AW341" s="110">
        <f t="shared" si="196"/>
        <v>0.11683361176848632</v>
      </c>
      <c r="AX341" s="110">
        <f t="shared" si="196"/>
        <v>0.27169087081795601</v>
      </c>
      <c r="AY341" s="110">
        <f t="shared" si="196"/>
        <v>0.16071500118968624</v>
      </c>
      <c r="AZ341" s="110">
        <f t="shared" si="196"/>
        <v>0.11211274789049301</v>
      </c>
      <c r="BA341" s="110">
        <f t="shared" si="196"/>
        <v>0.16067790293320383</v>
      </c>
      <c r="BB341" s="110">
        <f t="shared" si="196"/>
        <v>0.10956986231404051</v>
      </c>
      <c r="BC341" s="110">
        <f t="shared" si="196"/>
        <v>0.12956358057751333</v>
      </c>
    </row>
    <row r="342" spans="2:55" x14ac:dyDescent="0.35">
      <c r="B342" s="4">
        <f>'2008'!G341</f>
        <v>2008</v>
      </c>
      <c r="C342" s="6">
        <v>12</v>
      </c>
      <c r="D342" s="2">
        <f t="shared" si="192"/>
        <v>4</v>
      </c>
      <c r="E342" s="2">
        <f t="shared" si="188"/>
        <v>338</v>
      </c>
      <c r="F342" s="35">
        <f>'2008'!R341</f>
        <v>1.0025049661200001</v>
      </c>
      <c r="G342" s="35">
        <f>'2009'!R341</f>
        <v>1.0744439798924998</v>
      </c>
      <c r="H342" s="35">
        <f>'2010'!R341</f>
        <v>1.2361428445409997</v>
      </c>
      <c r="I342" s="35">
        <f>'2011'!R341</f>
        <v>0.65583234443399985</v>
      </c>
      <c r="J342" s="35">
        <f>'2012'!R341</f>
        <v>1.0814058199349998</v>
      </c>
      <c r="K342" s="35">
        <f>'2013'!R341</f>
        <v>1.0434361653540001</v>
      </c>
      <c r="L342" s="35">
        <f>'2014'!R341</f>
        <v>0.95649542995199965</v>
      </c>
      <c r="M342" s="35">
        <f>'2015'!R341</f>
        <v>0.87487123200750017</v>
      </c>
      <c r="N342" s="35">
        <f>'2016'!R341</f>
        <v>1.1679904823895002</v>
      </c>
      <c r="O342" s="35">
        <f>'2017'!R341</f>
        <v>0.84572481949799971</v>
      </c>
      <c r="P342" s="107">
        <f t="shared" si="186"/>
        <v>0.99388480841234994</v>
      </c>
      <c r="Q342" s="94"/>
      <c r="R342" s="109" t="s">
        <v>57</v>
      </c>
      <c r="S342" s="110">
        <f t="shared" ref="S342:AB342" si="197">(STDEV(F308:F338))/SQRT(30)</f>
        <v>9.3386397824562747E-2</v>
      </c>
      <c r="T342" s="110">
        <f t="shared" si="197"/>
        <v>0.10181457048325276</v>
      </c>
      <c r="U342" s="110">
        <f t="shared" si="197"/>
        <v>3.0336692124848189E-2</v>
      </c>
      <c r="V342" s="110">
        <f t="shared" si="197"/>
        <v>6.6218005759118473E-2</v>
      </c>
      <c r="W342" s="110">
        <f t="shared" si="197"/>
        <v>0.12043130926367668</v>
      </c>
      <c r="X342" s="110">
        <f t="shared" si="197"/>
        <v>3.676764950217852E-2</v>
      </c>
      <c r="Y342" s="110">
        <f t="shared" si="197"/>
        <v>6.3544328213118159E-2</v>
      </c>
      <c r="Z342" s="110">
        <f t="shared" si="197"/>
        <v>9.4002782063795531E-2</v>
      </c>
      <c r="AA342" s="110">
        <f t="shared" si="197"/>
        <v>4.381672824307617E-2</v>
      </c>
      <c r="AB342" s="110">
        <f t="shared" si="197"/>
        <v>7.1181935060127113E-2</v>
      </c>
      <c r="AC342" s="94"/>
      <c r="AD342" s="36"/>
      <c r="AE342" s="36"/>
      <c r="AF342" s="36"/>
      <c r="AG342" s="96">
        <f>'2008'!S341</f>
        <v>0.62681066702127652</v>
      </c>
      <c r="AH342" s="96">
        <f>'2009'!S341</f>
        <v>1.3463441586249132</v>
      </c>
      <c r="AI342" s="96">
        <f>'2010'!S341</f>
        <v>1.505133475064526</v>
      </c>
      <c r="AJ342" s="96">
        <f>'2011'!S341</f>
        <v>0.2536959507748503</v>
      </c>
      <c r="AK342" s="96">
        <f>'2012'!S341</f>
        <v>1.3963154770080297</v>
      </c>
      <c r="AL342" s="96">
        <f>'2013'!S341</f>
        <v>1.037843479059902</v>
      </c>
      <c r="AM342" s="96">
        <f>'2014'!S341</f>
        <v>0.80425376706997842</v>
      </c>
      <c r="AN342" s="96">
        <f>'2015'!S341</f>
        <v>0.30486984758914421</v>
      </c>
      <c r="AO342" s="96">
        <f>'2016'!S341</f>
        <v>1.405209613405217</v>
      </c>
      <c r="AP342" s="96">
        <f>'2017'!S341</f>
        <v>1.3208668593469461</v>
      </c>
      <c r="AQ342" s="106">
        <f t="shared" si="187"/>
        <v>1.0001343294964784</v>
      </c>
      <c r="AR342" s="36"/>
      <c r="AS342" s="38"/>
    </row>
    <row r="343" spans="2:55" x14ac:dyDescent="0.35">
      <c r="B343" s="4">
        <f>'2008'!G342</f>
        <v>2008</v>
      </c>
      <c r="C343" s="6">
        <v>12</v>
      </c>
      <c r="D343" s="2">
        <f t="shared" si="192"/>
        <v>5</v>
      </c>
      <c r="E343" s="2">
        <f t="shared" ref="E343:E356" si="198">E342+1</f>
        <v>339</v>
      </c>
      <c r="F343" s="35">
        <f>'2008'!R342</f>
        <v>0.98233404756300002</v>
      </c>
      <c r="G343" s="35">
        <f>'2009'!R342</f>
        <v>1.1726906452965002</v>
      </c>
      <c r="H343" s="35">
        <f>'2010'!R342</f>
        <v>1.4851925423999999</v>
      </c>
      <c r="I343" s="35">
        <f>'2011'!R342</f>
        <v>0.65025059402249996</v>
      </c>
      <c r="J343" s="35">
        <f>'2012'!R342</f>
        <v>1.245543170355</v>
      </c>
      <c r="K343" s="35">
        <f>'2013'!R342</f>
        <v>1.1474143773749998</v>
      </c>
      <c r="L343" s="35">
        <f>'2014'!R342</f>
        <v>0.89260120911749963</v>
      </c>
      <c r="M343" s="35">
        <f>'2015'!R342</f>
        <v>0.883630626516</v>
      </c>
      <c r="N343" s="35">
        <f>'2016'!R342</f>
        <v>1.3794757121249996</v>
      </c>
      <c r="O343" s="35">
        <f>'2017'!R342</f>
        <v>0.82774681916249992</v>
      </c>
      <c r="P343" s="107">
        <f t="shared" si="186"/>
        <v>1.0666879743932998</v>
      </c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36"/>
      <c r="AE343" s="36"/>
      <c r="AF343" s="36"/>
      <c r="AG343" s="96">
        <f>'2008'!S342</f>
        <v>0.62332451841702885</v>
      </c>
      <c r="AH343" s="96">
        <f>'2009'!S342</f>
        <v>1.682389290060849</v>
      </c>
      <c r="AI343" s="96">
        <f>'2010'!S342</f>
        <v>2.7874448735839801</v>
      </c>
      <c r="AJ343" s="96">
        <f>'2011'!S342</f>
        <v>0.35626290972726732</v>
      </c>
      <c r="AK343" s="96">
        <f>'2012'!S342</f>
        <v>1.4092751376979675</v>
      </c>
      <c r="AL343" s="96">
        <f>'2013'!S342</f>
        <v>0.66059539855265359</v>
      </c>
      <c r="AM343" s="96">
        <f>'2014'!S342</f>
        <v>0.96019783566427308</v>
      </c>
      <c r="AN343" s="96">
        <f>'2015'!S342</f>
        <v>0.32041011258039953</v>
      </c>
      <c r="AO343" s="96">
        <f>'2016'!S342</f>
        <v>1.5405758461346615</v>
      </c>
      <c r="AP343" s="96">
        <f>'2017'!S342</f>
        <v>1.1305634292094429</v>
      </c>
      <c r="AQ343" s="106">
        <f t="shared" si="187"/>
        <v>1.1471039351628525</v>
      </c>
      <c r="AR343" s="36"/>
      <c r="AS343" s="38"/>
    </row>
    <row r="344" spans="2:55" x14ac:dyDescent="0.35">
      <c r="B344" s="4">
        <f>'2008'!G343</f>
        <v>2008</v>
      </c>
      <c r="C344" s="6">
        <v>12</v>
      </c>
      <c r="D344" s="2">
        <f t="shared" si="192"/>
        <v>6</v>
      </c>
      <c r="E344" s="2">
        <f t="shared" si="198"/>
        <v>340</v>
      </c>
      <c r="F344" s="35">
        <f>'2008'!R343</f>
        <v>0.81599395621949988</v>
      </c>
      <c r="G344" s="35">
        <f>'2009'!R343</f>
        <v>1.0893622085549997</v>
      </c>
      <c r="H344" s="35">
        <f>'2010'!R343</f>
        <v>1.3215561497819996</v>
      </c>
      <c r="I344" s="35">
        <f>'2011'!R343</f>
        <v>0.59964648899399975</v>
      </c>
      <c r="J344" s="35">
        <f>'2012'!R343</f>
        <v>1.1160824136704999</v>
      </c>
      <c r="K344" s="35">
        <f>'2013'!R343</f>
        <v>1.027877005386</v>
      </c>
      <c r="L344" s="35">
        <f>'2014'!R343</f>
        <v>0.77573315639700002</v>
      </c>
      <c r="M344" s="35">
        <f>'2015'!R343</f>
        <v>0.88587756959849984</v>
      </c>
      <c r="N344" s="35">
        <f>'2016'!R343</f>
        <v>1.1146458435029998</v>
      </c>
      <c r="O344" s="35">
        <f>'2017'!R343</f>
        <v>0.85505147504699974</v>
      </c>
      <c r="P344" s="107">
        <f t="shared" si="186"/>
        <v>0.96018262671525001</v>
      </c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36"/>
      <c r="AE344" s="36"/>
      <c r="AF344" s="36"/>
      <c r="AG344" s="96">
        <f>'2008'!S343</f>
        <v>0.35499318673885732</v>
      </c>
      <c r="AH344" s="96">
        <f>'2009'!S343</f>
        <v>1.33726729653203</v>
      </c>
      <c r="AI344" s="96">
        <f>'2010'!S343</f>
        <v>2.7377343532861831</v>
      </c>
      <c r="AJ344" s="96">
        <f>'2011'!S343</f>
        <v>0.2939792469489293</v>
      </c>
      <c r="AK344" s="96">
        <f>'2012'!S343</f>
        <v>1.2620613077500198</v>
      </c>
      <c r="AL344" s="96">
        <f>'2013'!S343</f>
        <v>0.88261605004210286</v>
      </c>
      <c r="AM344" s="96">
        <f>'2014'!S343</f>
        <v>0.73307480889384258</v>
      </c>
      <c r="AN344" s="96">
        <f>'2015'!S343</f>
        <v>0.99598045270776236</v>
      </c>
      <c r="AO344" s="96">
        <f>'2016'!S343</f>
        <v>1.1418502056586513</v>
      </c>
      <c r="AP344" s="96">
        <f>'2017'!S343</f>
        <v>1.160728567729894</v>
      </c>
      <c r="AQ344" s="106">
        <f t="shared" si="187"/>
        <v>1.0900285476288272</v>
      </c>
      <c r="AR344" s="36"/>
      <c r="AS344" s="38"/>
    </row>
    <row r="345" spans="2:55" x14ac:dyDescent="0.35">
      <c r="B345" s="4">
        <f>'2008'!G344</f>
        <v>2008</v>
      </c>
      <c r="C345" s="6">
        <v>12</v>
      </c>
      <c r="D345" s="2">
        <f t="shared" si="192"/>
        <v>7</v>
      </c>
      <c r="E345" s="2">
        <f t="shared" si="198"/>
        <v>341</v>
      </c>
      <c r="F345" s="35">
        <f>'2008'!R344</f>
        <v>0.75445718386499994</v>
      </c>
      <c r="G345" s="35">
        <f>'2009'!R344</f>
        <v>0.97981452449999984</v>
      </c>
      <c r="H345" s="35">
        <f>'2010'!R344</f>
        <v>1.4573157141239999</v>
      </c>
      <c r="I345" s="35">
        <f>'2011'!R344</f>
        <v>0.50809460892187486</v>
      </c>
      <c r="J345" s="35">
        <f>'2012'!R344</f>
        <v>0.94454120161799993</v>
      </c>
      <c r="K345" s="35">
        <f>'2013'!R344</f>
        <v>1.0685429916660001</v>
      </c>
      <c r="L345" s="35">
        <f>'2014'!R344</f>
        <v>0.78720791408962487</v>
      </c>
      <c r="M345" s="35">
        <f>'2015'!R344</f>
        <v>0.86811566870699985</v>
      </c>
      <c r="N345" s="35">
        <f>'2016'!R344</f>
        <v>1.0219833841859998</v>
      </c>
      <c r="O345" s="35">
        <f>'2017'!R344</f>
        <v>0.63003731506312488</v>
      </c>
      <c r="P345" s="107">
        <f t="shared" si="186"/>
        <v>0.9020110506740624</v>
      </c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36"/>
      <c r="AE345" s="36"/>
      <c r="AF345" s="36"/>
      <c r="AG345" s="96">
        <f>'2008'!S344</f>
        <v>0.23741230990227677</v>
      </c>
      <c r="AH345" s="96">
        <f>'2009'!S344</f>
        <v>0.86497525824479271</v>
      </c>
      <c r="AI345" s="96">
        <f>'2010'!S344</f>
        <v>2.0359328184909828</v>
      </c>
      <c r="AJ345" s="96">
        <f>'2011'!S344</f>
        <v>0.22887110536911168</v>
      </c>
      <c r="AK345" s="96">
        <f>'2012'!S344</f>
        <v>1.100435553761425</v>
      </c>
      <c r="AL345" s="96">
        <f>'2013'!S344</f>
        <v>1.0382632859539296</v>
      </c>
      <c r="AM345" s="96">
        <f>'2014'!S344</f>
        <v>1.048043422342962</v>
      </c>
      <c r="AN345" s="96">
        <f>'2015'!S344</f>
        <v>1.108535757661252</v>
      </c>
      <c r="AO345" s="96">
        <f>'2016'!S344</f>
        <v>0.97942188000390462</v>
      </c>
      <c r="AP345" s="96">
        <f>'2017'!S344</f>
        <v>0.76709133988866185</v>
      </c>
      <c r="AQ345" s="106">
        <f t="shared" si="187"/>
        <v>0.94089827316192987</v>
      </c>
      <c r="AR345" s="36"/>
      <c r="AS345" s="38"/>
    </row>
    <row r="346" spans="2:55" x14ac:dyDescent="0.35">
      <c r="B346" s="4">
        <f>'2008'!G345</f>
        <v>2008</v>
      </c>
      <c r="C346" s="6">
        <v>12</v>
      </c>
      <c r="D346" s="2">
        <f t="shared" si="192"/>
        <v>8</v>
      </c>
      <c r="E346" s="2">
        <f t="shared" si="198"/>
        <v>342</v>
      </c>
      <c r="F346" s="35">
        <f>'2008'!R345</f>
        <v>0.82269058330799971</v>
      </c>
      <c r="G346" s="35">
        <f>'2009'!R345</f>
        <v>1.0989982792169999</v>
      </c>
      <c r="H346" s="35">
        <f>'2010'!R345</f>
        <v>1.154928744405</v>
      </c>
      <c r="I346" s="35">
        <f>'2011'!R345</f>
        <v>0.50585319110924987</v>
      </c>
      <c r="J346" s="35">
        <f>'2012'!R345</f>
        <v>1.0906882733249998</v>
      </c>
      <c r="K346" s="35">
        <f>'2013'!R345</f>
        <v>1.06055713494</v>
      </c>
      <c r="L346" s="35">
        <f>'2014'!R345</f>
        <v>0.81439715322562467</v>
      </c>
      <c r="M346" s="35">
        <f>'2015'!R345</f>
        <v>0.94526317021499962</v>
      </c>
      <c r="N346" s="35">
        <f>'2016'!R345</f>
        <v>0.84035671285499991</v>
      </c>
      <c r="O346" s="35">
        <f>'2017'!R345</f>
        <v>0.57074011876462494</v>
      </c>
      <c r="P346" s="107">
        <f t="shared" si="186"/>
        <v>0.89044733613644989</v>
      </c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36"/>
      <c r="AE346" s="36"/>
      <c r="AF346" s="36"/>
      <c r="AG346" s="96">
        <f>'2008'!S345</f>
        <v>0.30074746906547256</v>
      </c>
      <c r="AH346" s="96">
        <f>'2009'!S345</f>
        <v>1.2125117992659575</v>
      </c>
      <c r="AI346" s="96">
        <f>'2010'!S345</f>
        <v>1.8520793694713216</v>
      </c>
      <c r="AJ346" s="96">
        <f>'2011'!S345</f>
        <v>0.29881047367972274</v>
      </c>
      <c r="AK346" s="96">
        <f>'2012'!S345</f>
        <v>0.95226135960279301</v>
      </c>
      <c r="AL346" s="96">
        <f>'2013'!S345</f>
        <v>1.2173891218818311</v>
      </c>
      <c r="AM346" s="96">
        <f>'2014'!S345</f>
        <v>1.0467772777261475</v>
      </c>
      <c r="AN346" s="96">
        <f>'2015'!S345</f>
        <v>1.3198990411688099</v>
      </c>
      <c r="AO346" s="96">
        <f>'2016'!S345</f>
        <v>0.28640356187185173</v>
      </c>
      <c r="AP346" s="96">
        <f>'2017'!S345</f>
        <v>0.64771757447468981</v>
      </c>
      <c r="AQ346" s="106">
        <f t="shared" si="187"/>
        <v>0.9134597048208597</v>
      </c>
      <c r="AR346" s="36"/>
      <c r="AS346" s="38"/>
    </row>
    <row r="347" spans="2:55" x14ac:dyDescent="0.35">
      <c r="B347" s="4">
        <f>'2008'!G346</f>
        <v>2008</v>
      </c>
      <c r="C347" s="6">
        <v>12</v>
      </c>
      <c r="D347" s="2">
        <f t="shared" si="192"/>
        <v>9</v>
      </c>
      <c r="E347" s="2">
        <f t="shared" si="198"/>
        <v>343</v>
      </c>
      <c r="F347" s="35">
        <f>'2008'!R346</f>
        <v>7.3265078542499987E-2</v>
      </c>
      <c r="G347" s="35">
        <f>'2009'!R346</f>
        <v>8.7851791012499986E-2</v>
      </c>
      <c r="H347" s="35">
        <f>'2010'!R346</f>
        <v>1.1410197983729997</v>
      </c>
      <c r="I347" s="35">
        <f>'2011'!R346</f>
        <v>0.36464755242712488</v>
      </c>
      <c r="J347" s="35">
        <f>'2012'!R346</f>
        <v>8.7686032916250004E-2</v>
      </c>
      <c r="K347" s="35">
        <f>'2013'!R346</f>
        <v>0.85635789441299981</v>
      </c>
      <c r="L347" s="35">
        <f>'2014'!R346</f>
        <v>0.49805519355899985</v>
      </c>
      <c r="M347" s="35">
        <f>'2015'!R346</f>
        <v>7.5585691890000001E-2</v>
      </c>
      <c r="N347" s="35">
        <f>'2016'!R346</f>
        <v>0.91803464027100001</v>
      </c>
      <c r="O347" s="35">
        <f>'2017'!R346</f>
        <v>0.33877455535912504</v>
      </c>
      <c r="P347" s="107">
        <f t="shared" si="186"/>
        <v>0.44412782287634994</v>
      </c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36"/>
      <c r="AE347" s="36"/>
      <c r="AF347" s="36"/>
      <c r="AG347" s="96">
        <f>'2008'!S346</f>
        <v>0.19599581434879959</v>
      </c>
      <c r="AH347" s="96">
        <f>'2009'!S346</f>
        <v>0.31529239954168115</v>
      </c>
      <c r="AI347" s="96">
        <f>'2010'!S346</f>
        <v>1.7332602760921461</v>
      </c>
      <c r="AJ347" s="96">
        <f>'2011'!S346</f>
        <v>0.42581020529613883</v>
      </c>
      <c r="AK347" s="96">
        <f>'2012'!S346</f>
        <v>0.29518147781480164</v>
      </c>
      <c r="AL347" s="96">
        <f>'2013'!S346</f>
        <v>6.6912779896243529E-2</v>
      </c>
      <c r="AM347" s="96">
        <f>'2014'!S346</f>
        <v>0.95287083053259436</v>
      </c>
      <c r="AN347" s="96">
        <f>'2015'!S346</f>
        <v>0.25744902604198883</v>
      </c>
      <c r="AO347" s="96">
        <f>'2016'!S346</f>
        <v>0.49532553381932393</v>
      </c>
      <c r="AP347" s="96">
        <f>'2017'!S346</f>
        <v>0.39291930810231857</v>
      </c>
      <c r="AQ347" s="106">
        <f t="shared" si="187"/>
        <v>0.51310176514860373</v>
      </c>
      <c r="AR347" s="36"/>
      <c r="AS347" s="38"/>
    </row>
    <row r="348" spans="2:55" x14ac:dyDescent="0.35">
      <c r="B348" s="4">
        <f>'2008'!G347</f>
        <v>2008</v>
      </c>
      <c r="C348" s="6">
        <v>12</v>
      </c>
      <c r="D348" s="2">
        <f t="shared" si="192"/>
        <v>10</v>
      </c>
      <c r="E348" s="2">
        <f t="shared" si="198"/>
        <v>344</v>
      </c>
      <c r="F348" s="35">
        <f>'2008'!R347</f>
        <v>1.0695449072700001</v>
      </c>
      <c r="G348" s="35">
        <f>'2009'!R347</f>
        <v>1.083026565765</v>
      </c>
      <c r="H348" s="35">
        <f>'2010'!R347</f>
        <v>0.77203490909399997</v>
      </c>
      <c r="I348" s="35">
        <f>'2011'!R347</f>
        <v>0.47590991189999987</v>
      </c>
      <c r="J348" s="35">
        <f>'2012'!R347</f>
        <v>1.1436940289924999</v>
      </c>
      <c r="K348" s="35">
        <f>'2013'!R347</f>
        <v>0.52253582261849996</v>
      </c>
      <c r="L348" s="35">
        <f>'2014'!R347</f>
        <v>0.59513786877599983</v>
      </c>
      <c r="M348" s="35">
        <f>'2015'!R347</f>
        <v>1.0156182732899999</v>
      </c>
      <c r="N348" s="35">
        <f>'2016'!R347</f>
        <v>0.56176523873100004</v>
      </c>
      <c r="O348" s="35">
        <f>'2017'!R347</f>
        <v>0.43182562532399993</v>
      </c>
      <c r="P348" s="107">
        <f t="shared" si="186"/>
        <v>0.76710931517609993</v>
      </c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36"/>
      <c r="AE348" s="36"/>
      <c r="AF348" s="36"/>
      <c r="AG348" s="96">
        <f>'2008'!S347</f>
        <v>1.3002547683793548</v>
      </c>
      <c r="AH348" s="96">
        <f>'2009'!S347</f>
        <v>0.94503238531128897</v>
      </c>
      <c r="AI348" s="96">
        <f>'2010'!S347</f>
        <v>1.3238492582885839</v>
      </c>
      <c r="AJ348" s="96">
        <f>'2011'!S347</f>
        <v>0.60136238081938354</v>
      </c>
      <c r="AK348" s="96">
        <f>'2012'!S347</f>
        <v>1.257111672011606</v>
      </c>
      <c r="AL348" s="96">
        <f>'2013'!S347</f>
        <v>-0.2953240003413613</v>
      </c>
      <c r="AM348" s="96">
        <f>'2014'!S347</f>
        <v>0.93245948843929838</v>
      </c>
      <c r="AN348" s="96">
        <f>'2015'!S347</f>
        <v>1.3785795404567516</v>
      </c>
      <c r="AO348" s="96">
        <f>'2016'!S347</f>
        <v>2.5985289395597692E-2</v>
      </c>
      <c r="AP348" s="96">
        <f>'2017'!S347</f>
        <v>0.52445734100371044</v>
      </c>
      <c r="AQ348" s="106">
        <f t="shared" si="187"/>
        <v>0.79937681237642133</v>
      </c>
      <c r="AR348" s="36"/>
      <c r="AS348" s="38"/>
    </row>
    <row r="349" spans="2:55" x14ac:dyDescent="0.35">
      <c r="B349" s="4">
        <f>'2008'!G348</f>
        <v>2008</v>
      </c>
      <c r="C349" s="6">
        <v>12</v>
      </c>
      <c r="D349" s="2">
        <f t="shared" si="192"/>
        <v>11</v>
      </c>
      <c r="E349" s="2">
        <f t="shared" si="198"/>
        <v>345</v>
      </c>
      <c r="F349" s="35">
        <f>'2008'!R348</f>
        <v>1.131177450969</v>
      </c>
      <c r="G349" s="35">
        <f>'2009'!R348</f>
        <v>1.2128335726949999</v>
      </c>
      <c r="H349" s="35">
        <f>'2010'!R348</f>
        <v>1.1814353057519997</v>
      </c>
      <c r="I349" s="35">
        <f>'2011'!R348</f>
        <v>0.73189934872200002</v>
      </c>
      <c r="J349" s="35">
        <f>'2012'!R348</f>
        <v>1.047119678604</v>
      </c>
      <c r="K349" s="35">
        <f>'2013'!R348</f>
        <v>0.81827036740799985</v>
      </c>
      <c r="L349" s="35">
        <f>'2014'!R348</f>
        <v>0.92204966971349989</v>
      </c>
      <c r="M349" s="35">
        <f>'2015'!R348</f>
        <v>1.0687345343549999</v>
      </c>
      <c r="N349" s="35">
        <f>'2016'!R348</f>
        <v>0.85964358823199971</v>
      </c>
      <c r="O349" s="35">
        <f>'2017'!R348</f>
        <v>0.73907483253299999</v>
      </c>
      <c r="P349" s="107">
        <f t="shared" si="186"/>
        <v>0.97122383489834996</v>
      </c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36"/>
      <c r="AE349" s="36"/>
      <c r="AF349" s="36"/>
      <c r="AG349" s="96">
        <f>'2008'!S348</f>
        <v>1.2137103070035524</v>
      </c>
      <c r="AH349" s="96">
        <f>'2009'!S348</f>
        <v>1.1474888664817358</v>
      </c>
      <c r="AI349" s="96">
        <f>'2010'!S348</f>
        <v>1.8894563403248184</v>
      </c>
      <c r="AJ349" s="96">
        <f>'2011'!S348</f>
        <v>0.55174782803169009</v>
      </c>
      <c r="AK349" s="96">
        <f>'2012'!S348</f>
        <v>0.82296532827229951</v>
      </c>
      <c r="AL349" s="96">
        <f>'2013'!S348</f>
        <v>0</v>
      </c>
      <c r="AM349" s="96">
        <f>'2014'!S348</f>
        <v>1.247486750232808</v>
      </c>
      <c r="AN349" s="96">
        <f>'2015'!S348</f>
        <v>1.3631968737472064</v>
      </c>
      <c r="AO349" s="96">
        <f>'2016'!S348</f>
        <v>0.27883041958510385</v>
      </c>
      <c r="AP349" s="96">
        <f>'2017'!S348</f>
        <v>0.67570789322369729</v>
      </c>
      <c r="AQ349" s="106">
        <f t="shared" si="187"/>
        <v>0.91905906069029109</v>
      </c>
      <c r="AR349" s="36"/>
      <c r="AS349" s="38"/>
    </row>
    <row r="350" spans="2:55" x14ac:dyDescent="0.35">
      <c r="B350" s="4">
        <f>'2008'!G349</f>
        <v>2008</v>
      </c>
      <c r="C350" s="6">
        <v>12</v>
      </c>
      <c r="D350" s="2">
        <f t="shared" si="192"/>
        <v>12</v>
      </c>
      <c r="E350" s="2">
        <f t="shared" si="198"/>
        <v>346</v>
      </c>
      <c r="F350" s="35">
        <f>'2008'!R349</f>
        <v>1.0040520416850001</v>
      </c>
      <c r="G350" s="35">
        <f>'2009'!R349</f>
        <v>1.2860618161050001</v>
      </c>
      <c r="H350" s="35">
        <f>'2010'!R349</f>
        <v>1.3577429839500001</v>
      </c>
      <c r="I350" s="35">
        <f>'2011'!R349</f>
        <v>0.67907961047362486</v>
      </c>
      <c r="J350" s="35">
        <f>'2012'!R349</f>
        <v>1.2836306973599998</v>
      </c>
      <c r="K350" s="35">
        <f>'2013'!R349</f>
        <v>1.0033006049819999</v>
      </c>
      <c r="L350" s="35">
        <f>'2014'!R349</f>
        <v>0.89791344914287474</v>
      </c>
      <c r="M350" s="35">
        <f>'2015'!R349</f>
        <v>1.07941672278</v>
      </c>
      <c r="N350" s="35">
        <f>'2016'!R349</f>
        <v>1.1233536688260002</v>
      </c>
      <c r="O350" s="35">
        <f>'2017'!R349</f>
        <v>0.75202422336337482</v>
      </c>
      <c r="P350" s="107">
        <f t="shared" si="186"/>
        <v>1.0466575818667876</v>
      </c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36"/>
      <c r="AE350" s="36"/>
      <c r="AF350" s="36"/>
      <c r="AG350" s="96">
        <f>'2008'!S349</f>
        <v>0.76189970444889954</v>
      </c>
      <c r="AH350" s="96">
        <f>'2009'!S349</f>
        <v>1.1410056606621259</v>
      </c>
      <c r="AI350" s="96">
        <f>'2010'!S349</f>
        <v>1.6642222401172393</v>
      </c>
      <c r="AJ350" s="96">
        <f>'2011'!S349</f>
        <v>0.38722891598849529</v>
      </c>
      <c r="AK350" s="96">
        <f>'2012'!S349</f>
        <v>1.4390787599790391</v>
      </c>
      <c r="AL350" s="96">
        <f>'2013'!S349</f>
        <v>-5.7499522917752073E-2</v>
      </c>
      <c r="AM350" s="96">
        <f>'2014'!S349</f>
        <v>0.85940597761306992</v>
      </c>
      <c r="AN350" s="96">
        <f>'2015'!S349</f>
        <v>1.3626436018046648</v>
      </c>
      <c r="AO350" s="96">
        <f>'2016'!S349</f>
        <v>0.66691221721951599</v>
      </c>
      <c r="AP350" s="96">
        <f>'2017'!S349</f>
        <v>0.87049366389533911</v>
      </c>
      <c r="AQ350" s="106">
        <f t="shared" si="187"/>
        <v>0.90953912188106367</v>
      </c>
      <c r="AR350" s="36"/>
      <c r="AS350" s="38"/>
    </row>
    <row r="351" spans="2:55" x14ac:dyDescent="0.35">
      <c r="B351" s="4">
        <f>'2008'!G350</f>
        <v>2008</v>
      </c>
      <c r="C351" s="6">
        <v>12</v>
      </c>
      <c r="D351" s="2">
        <f t="shared" si="192"/>
        <v>13</v>
      </c>
      <c r="E351" s="2">
        <f t="shared" si="198"/>
        <v>347</v>
      </c>
      <c r="F351" s="35">
        <f>'2008'!R350</f>
        <v>0.80845748810999996</v>
      </c>
      <c r="G351" s="35">
        <f>'2009'!R350</f>
        <v>1.1561811389099999</v>
      </c>
      <c r="H351" s="35">
        <f>'2010'!R350</f>
        <v>1.1362901673600001</v>
      </c>
      <c r="I351" s="35">
        <f>'2011'!R350</f>
        <v>0.71703637275824994</v>
      </c>
      <c r="J351" s="35">
        <f>'2012'!R350</f>
        <v>1.0692502262099999</v>
      </c>
      <c r="K351" s="35">
        <f>'2013'!R350</f>
        <v>0.78974524079999997</v>
      </c>
      <c r="L351" s="35">
        <f>'2014'!R350</f>
        <v>0.98384060448224997</v>
      </c>
      <c r="M351" s="35">
        <f>'2015'!R350</f>
        <v>0.80628421529249994</v>
      </c>
      <c r="N351" s="35">
        <f>'2016'!R350</f>
        <v>1.01134539792</v>
      </c>
      <c r="O351" s="35">
        <f>'2017'!R350</f>
        <v>0.81338234532525</v>
      </c>
      <c r="P351" s="107">
        <f t="shared" si="186"/>
        <v>0.92918131971682494</v>
      </c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36"/>
      <c r="AE351" s="36"/>
      <c r="AF351" s="36"/>
      <c r="AG351" s="96">
        <f>'2008'!S350</f>
        <v>0.23089837842959607</v>
      </c>
      <c r="AH351" s="96">
        <f>'2009'!S350</f>
        <v>0.9993410151818175</v>
      </c>
      <c r="AI351" s="96">
        <f>'2010'!S350</f>
        <v>1.0480660264948489</v>
      </c>
      <c r="AJ351" s="96">
        <f>'2011'!S350</f>
        <v>0.39516967251102059</v>
      </c>
      <c r="AK351" s="96">
        <f>'2012'!S350</f>
        <v>1.0191724240397115</v>
      </c>
      <c r="AL351" s="96">
        <f>'2013'!S350</f>
        <v>-0.27657887031716472</v>
      </c>
      <c r="AM351" s="96">
        <f>'2014'!S350</f>
        <v>0.93271554782084864</v>
      </c>
      <c r="AN351" s="96">
        <f>'2015'!S350</f>
        <v>0.21472956848142352</v>
      </c>
      <c r="AO351" s="96">
        <f>'2016'!S350</f>
        <v>1.0744299065997325</v>
      </c>
      <c r="AP351" s="96">
        <f>'2017'!S350</f>
        <v>1.0024818023928195</v>
      </c>
      <c r="AQ351" s="106">
        <f t="shared" si="187"/>
        <v>0.66404254716346545</v>
      </c>
      <c r="AR351" s="36"/>
      <c r="AS351" s="38"/>
    </row>
    <row r="352" spans="2:55" x14ac:dyDescent="0.35">
      <c r="B352" s="4">
        <f>'2008'!G351</f>
        <v>2008</v>
      </c>
      <c r="C352" s="6">
        <v>12</v>
      </c>
      <c r="D352" s="2">
        <f t="shared" si="192"/>
        <v>14</v>
      </c>
      <c r="E352" s="2">
        <f t="shared" si="198"/>
        <v>348</v>
      </c>
      <c r="F352" s="35">
        <f>'2008'!R351</f>
        <v>0.83339487281249991</v>
      </c>
      <c r="G352" s="35">
        <f>'2009'!R351</f>
        <v>1.1580044779687495</v>
      </c>
      <c r="H352" s="35">
        <f>'2010'!R351</f>
        <v>1.090437794424</v>
      </c>
      <c r="I352" s="35">
        <f>'2011'!R351</f>
        <v>0.61054477686299979</v>
      </c>
      <c r="J352" s="35">
        <f>'2012'!R351</f>
        <v>1.0636144509375001</v>
      </c>
      <c r="K352" s="35">
        <f>'2013'!R351</f>
        <v>0.77552687965499989</v>
      </c>
      <c r="L352" s="35">
        <f>'2014'!R351</f>
        <v>0.83377059116399999</v>
      </c>
      <c r="M352" s="35">
        <f>'2015'!R351</f>
        <v>1.1580044779687499</v>
      </c>
      <c r="N352" s="35">
        <f>'2016'!R351</f>
        <v>1.142139586401</v>
      </c>
      <c r="O352" s="35">
        <f>'2017'!R351</f>
        <v>0.71550525908399998</v>
      </c>
      <c r="P352" s="107">
        <f t="shared" si="186"/>
        <v>0.93809431672784993</v>
      </c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36"/>
      <c r="AE352" s="36"/>
      <c r="AF352" s="36"/>
      <c r="AG352" s="96">
        <f>'2008'!S351</f>
        <v>0.10133893160832637</v>
      </c>
      <c r="AH352" s="96">
        <f>'2009'!S351</f>
        <v>1.3659496003478522</v>
      </c>
      <c r="AI352" s="96">
        <f>'2010'!S351</f>
        <v>0.75968960594546542</v>
      </c>
      <c r="AJ352" s="96">
        <f>'2011'!S351</f>
        <v>0.53018362789451701</v>
      </c>
      <c r="AK352" s="96">
        <f>'2012'!S351</f>
        <v>1.0449916870816922</v>
      </c>
      <c r="AL352" s="96">
        <f>'2013'!S351</f>
        <v>-0.34040838306681603</v>
      </c>
      <c r="AM352" s="96">
        <f>'2014'!S351</f>
        <v>0.88894860552917321</v>
      </c>
      <c r="AN352" s="96">
        <f>'2015'!S351</f>
        <v>1.5220617119704709</v>
      </c>
      <c r="AO352" s="96">
        <f>'2016'!S351</f>
        <v>0.86765582901265037</v>
      </c>
      <c r="AP352" s="96">
        <f>'2017'!S351</f>
        <v>1.1284969749532709</v>
      </c>
      <c r="AQ352" s="106">
        <f t="shared" si="187"/>
        <v>0.78689081912766023</v>
      </c>
      <c r="AR352" s="36"/>
      <c r="AS352" s="38"/>
    </row>
    <row r="353" spans="2:45" x14ac:dyDescent="0.35">
      <c r="B353" s="4">
        <f>'2008'!G352</f>
        <v>2008</v>
      </c>
      <c r="C353" s="6">
        <v>12</v>
      </c>
      <c r="D353" s="2">
        <f t="shared" si="192"/>
        <v>15</v>
      </c>
      <c r="E353" s="2">
        <f t="shared" si="198"/>
        <v>349</v>
      </c>
      <c r="F353" s="35">
        <f>'2008'!R352</f>
        <v>0.70025060287799989</v>
      </c>
      <c r="G353" s="35">
        <f>'2009'!R352</f>
        <v>0.82417135563449972</v>
      </c>
      <c r="H353" s="35">
        <f>'2010'!R352</f>
        <v>1.3382203637250003</v>
      </c>
      <c r="I353" s="35">
        <f>'2011'!R352</f>
        <v>0.76195681684200001</v>
      </c>
      <c r="J353" s="35">
        <f>'2012'!R352</f>
        <v>0.89891720650349993</v>
      </c>
      <c r="K353" s="35">
        <f>'2013'!R352</f>
        <v>0.81479313089999994</v>
      </c>
      <c r="L353" s="35">
        <f>'2014'!R352</f>
        <v>0.97571845776599997</v>
      </c>
      <c r="M353" s="35">
        <f>'2015'!R352</f>
        <v>0.91465317510749966</v>
      </c>
      <c r="N353" s="35">
        <f>'2016'!R352</f>
        <v>1.1757774294000001</v>
      </c>
      <c r="O353" s="35">
        <f>'2017'!R352</f>
        <v>0.81022557446999988</v>
      </c>
      <c r="P353" s="107">
        <f t="shared" si="186"/>
        <v>0.92146841132264989</v>
      </c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36"/>
      <c r="AE353" s="36"/>
      <c r="AF353" s="36"/>
      <c r="AG353" s="96">
        <f>'2008'!S352</f>
        <v>0</v>
      </c>
      <c r="AH353" s="96">
        <f>'2009'!S352</f>
        <v>0.70816842203014796</v>
      </c>
      <c r="AI353" s="96">
        <f>'2010'!S352</f>
        <v>1.5594863437087296</v>
      </c>
      <c r="AJ353" s="96">
        <f>'2011'!S352</f>
        <v>0.82374511766914282</v>
      </c>
      <c r="AK353" s="96">
        <f>'2012'!S352</f>
        <v>0.90846200304072755</v>
      </c>
      <c r="AL353" s="96">
        <f>'2013'!S352</f>
        <v>-0.52937681292237559</v>
      </c>
      <c r="AM353" s="96">
        <f>'2014'!S352</f>
        <v>1.3279790241055807</v>
      </c>
      <c r="AN353" s="96">
        <f>'2015'!S352</f>
        <v>1.2981595200528804</v>
      </c>
      <c r="AO353" s="96">
        <f>'2016'!S352</f>
        <v>0.996558102878074</v>
      </c>
      <c r="AP353" s="96">
        <f>'2017'!S352</f>
        <v>1.2250076580059155</v>
      </c>
      <c r="AQ353" s="106">
        <f t="shared" si="187"/>
        <v>0.83181893785688243</v>
      </c>
      <c r="AR353" s="36"/>
      <c r="AS353" s="38"/>
    </row>
    <row r="354" spans="2:45" x14ac:dyDescent="0.35">
      <c r="B354" s="4">
        <f>'2008'!G353</f>
        <v>2008</v>
      </c>
      <c r="C354" s="6">
        <v>12</v>
      </c>
      <c r="D354" s="2">
        <f t="shared" si="192"/>
        <v>16</v>
      </c>
      <c r="E354" s="2">
        <f t="shared" si="198"/>
        <v>350</v>
      </c>
      <c r="F354" s="35">
        <f>'2008'!R353</f>
        <v>0.71860923291599976</v>
      </c>
      <c r="G354" s="35">
        <f>'2009'!R353</f>
        <v>0.90431723692799981</v>
      </c>
      <c r="H354" s="35">
        <f>'2010'!R353</f>
        <v>0.99005469133499968</v>
      </c>
      <c r="I354" s="35">
        <f>'2011'!R353</f>
        <v>0.73519486524299993</v>
      </c>
      <c r="J354" s="35">
        <f>'2012'!R353</f>
        <v>0.86798306222999988</v>
      </c>
      <c r="K354" s="35">
        <f>'2013'!R353</f>
        <v>0.62073091883699993</v>
      </c>
      <c r="L354" s="35">
        <f>'2014'!R353</f>
        <v>0.83997731099024997</v>
      </c>
      <c r="M354" s="35">
        <f>'2015'!R353</f>
        <v>0.89220584536199976</v>
      </c>
      <c r="N354" s="35">
        <f>'2016'!R353</f>
        <v>0.8231915411099997</v>
      </c>
      <c r="O354" s="35">
        <f>'2017'!R353</f>
        <v>0.7901627056349998</v>
      </c>
      <c r="P354" s="107">
        <f t="shared" si="186"/>
        <v>0.81824274105862482</v>
      </c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36"/>
      <c r="AE354" s="36"/>
      <c r="AF354" s="36"/>
      <c r="AG354" s="96">
        <f>'2008'!S353</f>
        <v>0</v>
      </c>
      <c r="AH354" s="96">
        <f>'2009'!S353</f>
        <v>0.78553132451066765</v>
      </c>
      <c r="AI354" s="96">
        <f>'2010'!S353</f>
        <v>1.0526590255284538</v>
      </c>
      <c r="AJ354" s="96">
        <f>'2011'!S353</f>
        <v>0.76867152781441683</v>
      </c>
      <c r="AK354" s="96">
        <f>'2012'!S353</f>
        <v>0.81549914788449351</v>
      </c>
      <c r="AL354" s="96">
        <f>'2013'!S353</f>
        <v>-0.83951852980820074</v>
      </c>
      <c r="AM354" s="96">
        <f>'2014'!S353</f>
        <v>1.1026804237132821</v>
      </c>
      <c r="AN354" s="96">
        <f>'2015'!S353</f>
        <v>1.0337804962079775</v>
      </c>
      <c r="AO354" s="96">
        <f>'2016'!S353</f>
        <v>0.11662173090509083</v>
      </c>
      <c r="AP354" s="96">
        <f>'2017'!S353</f>
        <v>1.1132984598387508</v>
      </c>
      <c r="AQ354" s="106">
        <f t="shared" si="187"/>
        <v>0.59492236065949311</v>
      </c>
      <c r="AR354" s="36"/>
      <c r="AS354" s="38"/>
    </row>
    <row r="355" spans="2:45" x14ac:dyDescent="0.35">
      <c r="B355" s="4">
        <f>'2008'!G354</f>
        <v>2008</v>
      </c>
      <c r="C355" s="6">
        <v>12</v>
      </c>
      <c r="D355" s="2">
        <f t="shared" si="192"/>
        <v>17</v>
      </c>
      <c r="E355" s="2">
        <f t="shared" si="198"/>
        <v>351</v>
      </c>
      <c r="F355" s="35">
        <f>'2008'!R354</f>
        <v>0.786533217246</v>
      </c>
      <c r="G355" s="35">
        <f>'2009'!R354</f>
        <v>1.1057980446764997</v>
      </c>
      <c r="H355" s="35">
        <f>'2010'!R354</f>
        <v>1.4020924834799997</v>
      </c>
      <c r="I355" s="35">
        <f>'2011'!R354</f>
        <v>0.61057915631999993</v>
      </c>
      <c r="J355" s="35">
        <f>'2012'!R354</f>
        <v>0.84784897880549992</v>
      </c>
      <c r="K355" s="35">
        <f>'2013'!R354</f>
        <v>0.69026091494399988</v>
      </c>
      <c r="L355" s="35">
        <f>'2014'!R354</f>
        <v>0.76404905236800003</v>
      </c>
      <c r="M355" s="35">
        <f>'2015'!R354</f>
        <v>0.90705040375949986</v>
      </c>
      <c r="N355" s="35">
        <f>'2016'!R354</f>
        <v>0.95989408484399985</v>
      </c>
      <c r="O355" s="35">
        <f>'2017'!R354</f>
        <v>0.82180654012799992</v>
      </c>
      <c r="P355" s="107">
        <f t="shared" si="186"/>
        <v>0.8895912876571499</v>
      </c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36"/>
      <c r="AE355" s="36"/>
      <c r="AF355" s="36"/>
      <c r="AG355" s="96">
        <f>'2008'!S354</f>
        <v>0.27643525773559396</v>
      </c>
      <c r="AH355" s="96">
        <f>'2009'!S354</f>
        <v>1.1691580774143777</v>
      </c>
      <c r="AI355" s="96">
        <f>'2010'!S354</f>
        <v>2.6589719629275361</v>
      </c>
      <c r="AJ355" s="96">
        <f>'2011'!S354</f>
        <v>0.16834765984228445</v>
      </c>
      <c r="AK355" s="96">
        <f>'2012'!S354</f>
        <v>0.51937547119899297</v>
      </c>
      <c r="AL355" s="96">
        <f>'2013'!S354</f>
        <v>-1.3316981208768199</v>
      </c>
      <c r="AM355" s="96">
        <f>'2014'!S354</f>
        <v>0.90627158538632746</v>
      </c>
      <c r="AN355" s="96">
        <f>'2015'!S354</f>
        <v>0.80093077740366581</v>
      </c>
      <c r="AO355" s="96">
        <f>'2016'!S354</f>
        <v>0</v>
      </c>
      <c r="AP355" s="96">
        <f>'2017'!S354</f>
        <v>0.79594448266517503</v>
      </c>
      <c r="AQ355" s="106">
        <f t="shared" si="187"/>
        <v>0.59637371536971329</v>
      </c>
      <c r="AR355" s="36"/>
      <c r="AS355" s="38"/>
    </row>
    <row r="356" spans="2:45" x14ac:dyDescent="0.35">
      <c r="B356" s="4">
        <f>'2008'!G355</f>
        <v>2008</v>
      </c>
      <c r="C356" s="6">
        <v>12</v>
      </c>
      <c r="D356" s="2">
        <f t="shared" si="192"/>
        <v>18</v>
      </c>
      <c r="E356" s="2">
        <f t="shared" si="198"/>
        <v>352</v>
      </c>
      <c r="F356" s="35">
        <f>'2008'!R355</f>
        <v>0.85166509853249983</v>
      </c>
      <c r="G356" s="35">
        <f>'2009'!R355</f>
        <v>1.2136807807424996</v>
      </c>
      <c r="H356" s="35">
        <f>'2010'!R355</f>
        <v>1.3036395413339996</v>
      </c>
      <c r="I356" s="35">
        <f>'2011'!R355</f>
        <v>0.70981668678824994</v>
      </c>
      <c r="J356" s="35">
        <f>'2012'!R355</f>
        <v>0.98161944599250006</v>
      </c>
      <c r="K356" s="35">
        <f>'2013'!R355</f>
        <v>0.52830420436799996</v>
      </c>
      <c r="L356" s="35">
        <f>'2014'!R355</f>
        <v>0.83985943856624978</v>
      </c>
      <c r="M356" s="35">
        <f>'2015'!R355</f>
        <v>1.0303523262900001</v>
      </c>
      <c r="N356" s="35">
        <f>'2016'!R355</f>
        <v>0.8731694488859999</v>
      </c>
      <c r="O356" s="35">
        <f>'2017'!R355</f>
        <v>0.96267759302324973</v>
      </c>
      <c r="P356" s="107">
        <f t="shared" si="186"/>
        <v>0.92947845645232474</v>
      </c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36"/>
      <c r="AE356" s="36"/>
      <c r="AF356" s="36"/>
      <c r="AG356" s="96">
        <f>'2008'!S355</f>
        <v>0.19786984434948951</v>
      </c>
      <c r="AH356" s="96">
        <f>'2009'!S355</f>
        <v>1.030961029943124</v>
      </c>
      <c r="AI356" s="96">
        <f>'2010'!S355</f>
        <v>1.8445409866037401</v>
      </c>
      <c r="AJ356" s="96">
        <f>'2011'!S355</f>
        <v>0.36295256462664938</v>
      </c>
      <c r="AK356" s="96">
        <f>'2012'!S355</f>
        <v>0.69790045772512332</v>
      </c>
      <c r="AL356" s="96">
        <f>'2013'!S355</f>
        <v>-2.5261752134092026</v>
      </c>
      <c r="AM356" s="96">
        <f>'2014'!S355</f>
        <v>0.75838557209444279</v>
      </c>
      <c r="AN356" s="96">
        <f>'2015'!S355</f>
        <v>1.1422427032706775</v>
      </c>
      <c r="AO356" s="96">
        <f>'2016'!S355</f>
        <v>9.7145207978737089E-3</v>
      </c>
      <c r="AP356" s="96">
        <f>'2017'!S355</f>
        <v>1.5323131690686367</v>
      </c>
      <c r="AQ356" s="106">
        <f t="shared" si="187"/>
        <v>0.50507056350705548</v>
      </c>
      <c r="AR356" s="36"/>
      <c r="AS356" s="38"/>
    </row>
    <row r="357" spans="2:45" x14ac:dyDescent="0.35">
      <c r="B357" s="4">
        <f>'2008'!G356</f>
        <v>2008</v>
      </c>
      <c r="C357" s="6">
        <v>12</v>
      </c>
      <c r="D357" s="2">
        <f t="shared" si="192"/>
        <v>19</v>
      </c>
      <c r="E357" s="2">
        <f t="shared" ref="E357:E369" si="199">E356+1</f>
        <v>353</v>
      </c>
      <c r="F357" s="35">
        <f>'2008'!R356</f>
        <v>0.70081786391849965</v>
      </c>
      <c r="G357" s="35">
        <f>'2009'!R356</f>
        <v>1.0003758954614999</v>
      </c>
      <c r="H357" s="35">
        <f>'2010'!R356</f>
        <v>1.406335890744</v>
      </c>
      <c r="I357" s="35">
        <f>'2011'!R356</f>
        <v>0.6666594177134999</v>
      </c>
      <c r="J357" s="35">
        <f>'2012'!R356</f>
        <v>0.81916177761449993</v>
      </c>
      <c r="K357" s="35">
        <f>'2013'!R356</f>
        <v>0.48592906793999996</v>
      </c>
      <c r="L357" s="35">
        <f>'2014'!R356</f>
        <v>0.75477151032900014</v>
      </c>
      <c r="M357" s="35">
        <f>'2015'!R356</f>
        <v>0.76923543902399982</v>
      </c>
      <c r="N357" s="35">
        <f>'2016'!R356</f>
        <v>0.86323869716400004</v>
      </c>
      <c r="O357" s="35">
        <f>'2017'!R356</f>
        <v>0.7614214795830001</v>
      </c>
      <c r="P357" s="107">
        <f t="shared" si="186"/>
        <v>0.82279470394919996</v>
      </c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36"/>
      <c r="AE357" s="36"/>
      <c r="AF357" s="36"/>
      <c r="AG357" s="96">
        <f>'2008'!S356</f>
        <v>0.40905959821271948</v>
      </c>
      <c r="AH357" s="96">
        <f>'2009'!S356</f>
        <v>1.4243047224071101</v>
      </c>
      <c r="AI357" s="96">
        <f>'2010'!S356</f>
        <v>2.5490320172164003</v>
      </c>
      <c r="AJ357" s="96">
        <f>'2011'!S356</f>
        <v>0.60066513824987067</v>
      </c>
      <c r="AK357" s="96">
        <f>'2012'!S356</f>
        <v>0.6012712734826684</v>
      </c>
      <c r="AL357" s="96">
        <f>'2013'!S356</f>
        <v>-7.1950249326576099</v>
      </c>
      <c r="AM357" s="96">
        <f>'2014'!S356</f>
        <v>0.80138925126583838</v>
      </c>
      <c r="AN357" s="96">
        <f>'2015'!S356</f>
        <v>0.74723039575901262</v>
      </c>
      <c r="AO357" s="96">
        <f>'2016'!S356</f>
        <v>-1.0919149009991536</v>
      </c>
      <c r="AP357" s="96">
        <f>'2017'!S356</f>
        <v>0.81824033867380019</v>
      </c>
      <c r="AQ357" s="106">
        <f t="shared" si="187"/>
        <v>-3.3574709838934361E-2</v>
      </c>
      <c r="AR357" s="36"/>
      <c r="AS357" s="38"/>
    </row>
    <row r="358" spans="2:45" x14ac:dyDescent="0.35">
      <c r="B358" s="4">
        <f>'2008'!G357</f>
        <v>2008</v>
      </c>
      <c r="C358" s="6">
        <v>12</v>
      </c>
      <c r="D358" s="2">
        <f t="shared" si="192"/>
        <v>20</v>
      </c>
      <c r="E358" s="2">
        <f t="shared" si="199"/>
        <v>354</v>
      </c>
      <c r="F358" s="35">
        <f>'2008'!R357</f>
        <v>0.84099027713399988</v>
      </c>
      <c r="G358" s="35">
        <f>'2009'!R357</f>
        <v>1.2592605736979996</v>
      </c>
      <c r="H358" s="35">
        <f>'2010'!R357</f>
        <v>1.15750720368</v>
      </c>
      <c r="I358" s="35">
        <f>'2011'!R357</f>
        <v>0.56194941439349988</v>
      </c>
      <c r="J358" s="35">
        <f>'2012'!R357</f>
        <v>1.1279948955209997</v>
      </c>
      <c r="K358" s="35">
        <f>'2013'!R357</f>
        <v>0.37719175679999994</v>
      </c>
      <c r="L358" s="35">
        <f>'2014'!R357</f>
        <v>0.79491443772749992</v>
      </c>
      <c r="M358" s="35">
        <f>'2015'!R357</f>
        <v>0.93443364125999973</v>
      </c>
      <c r="N358" s="35">
        <f>'2016'!R357</f>
        <v>0.82039207104</v>
      </c>
      <c r="O358" s="35">
        <f>'2017'!R357</f>
        <v>0.89880424543049997</v>
      </c>
      <c r="P358" s="107">
        <f t="shared" si="186"/>
        <v>0.87734385166844986</v>
      </c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36"/>
      <c r="AE358" s="36"/>
      <c r="AF358" s="36"/>
      <c r="AG358" s="96">
        <f>'2008'!S357</f>
        <v>0.37927748106686943</v>
      </c>
      <c r="AH358" s="96">
        <f>'2009'!S357</f>
        <v>1.4929759386996595</v>
      </c>
      <c r="AI358" s="96">
        <f>'2010'!S357</f>
        <v>1.738280019625094</v>
      </c>
      <c r="AJ358" s="96">
        <f>'2011'!S357</f>
        <v>9.9537671744069616E-3</v>
      </c>
      <c r="AK358" s="96">
        <f>'2012'!S357</f>
        <v>0.88741431583164421</v>
      </c>
      <c r="AL358" s="96">
        <f>'2013'!S357</f>
        <v>-7.5222655759514225</v>
      </c>
      <c r="AM358" s="96">
        <f>'2014'!S357</f>
        <v>0.98114438931570958</v>
      </c>
      <c r="AN358" s="96">
        <f>'2015'!S357</f>
        <v>0.8985244055179159</v>
      </c>
      <c r="AO358" s="96">
        <f>'2016'!S357</f>
        <v>-9.9966813012699343E-2</v>
      </c>
      <c r="AP358" s="96">
        <f>'2017'!S357</f>
        <v>1.2590274804425887</v>
      </c>
      <c r="AQ358" s="106">
        <f t="shared" si="187"/>
        <v>2.4365408709765999E-3</v>
      </c>
      <c r="AR358" s="36"/>
      <c r="AS358" s="38"/>
    </row>
    <row r="359" spans="2:45" x14ac:dyDescent="0.35">
      <c r="B359" s="4">
        <f>'2008'!G358</f>
        <v>2008</v>
      </c>
      <c r="C359" s="6">
        <v>12</v>
      </c>
      <c r="D359" s="2">
        <f t="shared" si="192"/>
        <v>21</v>
      </c>
      <c r="E359" s="2">
        <f t="shared" si="199"/>
        <v>355</v>
      </c>
      <c r="F359" s="35">
        <f>'2008'!R358</f>
        <v>0.41217039862199989</v>
      </c>
      <c r="G359" s="35">
        <f>'2009'!R358</f>
        <v>0.59001041833199996</v>
      </c>
      <c r="H359" s="35">
        <f>'2010'!R358</f>
        <v>1.0716371427959999</v>
      </c>
      <c r="I359" s="35">
        <f>'2011'!R358</f>
        <v>0.30875208061499992</v>
      </c>
      <c r="J359" s="35">
        <f>'2012'!R358</f>
        <v>0.56908806307199988</v>
      </c>
      <c r="K359" s="35">
        <f>'2013'!R358</f>
        <v>0.38776343982749994</v>
      </c>
      <c r="L359" s="35">
        <f>'2014'!R358</f>
        <v>0.33837980552249997</v>
      </c>
      <c r="M359" s="35">
        <f>'2015'!R358</f>
        <v>0.41844710519999995</v>
      </c>
      <c r="N359" s="35">
        <f>'2016'!R358</f>
        <v>0.70267435459649985</v>
      </c>
      <c r="O359" s="35">
        <f>'2017'!R358</f>
        <v>0.44129716572749994</v>
      </c>
      <c r="P359" s="107">
        <f t="shared" si="186"/>
        <v>0.5240219974310999</v>
      </c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36"/>
      <c r="AE359" s="36"/>
      <c r="AF359" s="36"/>
      <c r="AG359" s="96">
        <f>'2008'!S358</f>
        <v>0.39620600185944516</v>
      </c>
      <c r="AH359" s="96">
        <f>'2009'!S358</f>
        <v>1.0303410481601747</v>
      </c>
      <c r="AI359" s="96">
        <f>'2010'!S358</f>
        <v>1.5158306060168583</v>
      </c>
      <c r="AJ359" s="96">
        <f>'2011'!S358</f>
        <v>0.24233493723409102</v>
      </c>
      <c r="AK359" s="96">
        <f>'2012'!S358</f>
        <v>0.61855540191566316</v>
      </c>
      <c r="AL359" s="96">
        <f>'2013'!S358</f>
        <v>-7.6288053314123685</v>
      </c>
      <c r="AM359" s="96">
        <f>'2014'!S358</f>
        <v>0.39990356474916022</v>
      </c>
      <c r="AN359" s="96">
        <f>'2015'!S358</f>
        <v>0.38624426064590739</v>
      </c>
      <c r="AO359" s="96">
        <f>'2016'!S358</f>
        <v>-1.1139396660631271</v>
      </c>
      <c r="AP359" s="96">
        <f>'2017'!S358</f>
        <v>0.82958203778725348</v>
      </c>
      <c r="AQ359" s="106">
        <f t="shared" si="187"/>
        <v>-0.33237471391069418</v>
      </c>
      <c r="AR359" s="36"/>
      <c r="AS359" s="38"/>
    </row>
    <row r="360" spans="2:45" x14ac:dyDescent="0.35">
      <c r="B360" s="4">
        <f>'2008'!G359</f>
        <v>2008</v>
      </c>
      <c r="C360" s="6">
        <v>12</v>
      </c>
      <c r="D360" s="2">
        <f t="shared" si="192"/>
        <v>22</v>
      </c>
      <c r="E360" s="2">
        <f t="shared" si="199"/>
        <v>356</v>
      </c>
      <c r="F360" s="35">
        <f>'2008'!R359</f>
        <v>0.25036102857599996</v>
      </c>
      <c r="G360" s="35">
        <f>'2009'!R359</f>
        <v>0.31401213753599999</v>
      </c>
      <c r="H360" s="35">
        <f>'2010'!R359</f>
        <v>1.1190513253499996</v>
      </c>
      <c r="I360" s="35">
        <f>'2011'!R359</f>
        <v>0.30366883232999997</v>
      </c>
      <c r="J360" s="35">
        <f>'2012'!R359</f>
        <v>0.28324743487199994</v>
      </c>
      <c r="K360" s="35">
        <f>'2013'!R359</f>
        <v>0.46412266949999992</v>
      </c>
      <c r="L360" s="35">
        <f>'2014'!R359</f>
        <v>0.26454992161499996</v>
      </c>
      <c r="M360" s="35">
        <f>'2015'!R359</f>
        <v>0.222248455452</v>
      </c>
      <c r="N360" s="35">
        <f>'2016'!R359</f>
        <v>0.77095932322499994</v>
      </c>
      <c r="O360" s="35">
        <f>'2017'!R359</f>
        <v>0.34345077542999997</v>
      </c>
      <c r="P360" s="107">
        <f t="shared" si="186"/>
        <v>0.43356719038859992</v>
      </c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36"/>
      <c r="AE360" s="36"/>
      <c r="AF360" s="36"/>
      <c r="AG360" s="96">
        <f>'2008'!S359</f>
        <v>0.49742069720332421</v>
      </c>
      <c r="AH360" s="96">
        <f>'2009'!S359</f>
        <v>0.69286594425826975</v>
      </c>
      <c r="AI360" s="96">
        <f>'2010'!S359</f>
        <v>1.3487946252126133</v>
      </c>
      <c r="AJ360" s="96">
        <f>'2011'!S359</f>
        <v>0.50282696999372667</v>
      </c>
      <c r="AK360" s="96">
        <f>'2012'!S359</f>
        <v>0.43935784048673548</v>
      </c>
      <c r="AL360" s="96">
        <f>'2013'!S359</f>
        <v>-8.1574395990311928</v>
      </c>
      <c r="AM360" s="96">
        <f>'2014'!S359</f>
        <v>0.18611508766966381</v>
      </c>
      <c r="AN360" s="96">
        <f>'2015'!S359</f>
        <v>0.32059615426941795</v>
      </c>
      <c r="AO360" s="96">
        <f>'2016'!S359</f>
        <v>-0.92848920495839116</v>
      </c>
      <c r="AP360" s="96">
        <f>'2017'!S359</f>
        <v>0.6310294360258214</v>
      </c>
      <c r="AQ360" s="106">
        <f t="shared" si="187"/>
        <v>-0.44669220488700112</v>
      </c>
      <c r="AR360" s="36"/>
      <c r="AS360" s="38"/>
    </row>
    <row r="361" spans="2:45" x14ac:dyDescent="0.35">
      <c r="B361" s="4">
        <f>'2008'!G360</f>
        <v>2008</v>
      </c>
      <c r="C361" s="6">
        <v>12</v>
      </c>
      <c r="D361" s="2">
        <f t="shared" si="192"/>
        <v>23</v>
      </c>
      <c r="E361" s="2">
        <f t="shared" si="199"/>
        <v>357</v>
      </c>
      <c r="F361" s="35">
        <f>'2008'!R360</f>
        <v>0.63687944092499993</v>
      </c>
      <c r="G361" s="35">
        <f>'2009'!R360</f>
        <v>0.67174021032300002</v>
      </c>
      <c r="H361" s="35">
        <f>'2010'!R360</f>
        <v>0.94110816726899971</v>
      </c>
      <c r="I361" s="35">
        <f>'2011'!R360</f>
        <v>0.21792769440974996</v>
      </c>
      <c r="J361" s="35">
        <f>'2012'!R360</f>
        <v>0.693192991491</v>
      </c>
      <c r="K361" s="35">
        <f>'2013'!R360</f>
        <v>0.43161934858199991</v>
      </c>
      <c r="L361" s="35">
        <f>'2014'!R360</f>
        <v>0.18983722236525</v>
      </c>
      <c r="M361" s="35">
        <f>'2015'!R360</f>
        <v>0.54704591978399997</v>
      </c>
      <c r="N361" s="35">
        <f>'2016'!R360</f>
        <v>0.86991322317299991</v>
      </c>
      <c r="O361" s="35">
        <f>'2017'!R360</f>
        <v>0.270030989331</v>
      </c>
      <c r="P361" s="107">
        <f t="shared" si="186"/>
        <v>0.54692952076529999</v>
      </c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36"/>
      <c r="AE361" s="36"/>
      <c r="AF361" s="36"/>
      <c r="AG361" s="96">
        <f>'2008'!S360</f>
        <v>0.67644095947503469</v>
      </c>
      <c r="AH361" s="96">
        <f>'2009'!S360</f>
        <v>1.0040202811020476</v>
      </c>
      <c r="AI361" s="96">
        <f>'2010'!S360</f>
        <v>1.0759247293703214</v>
      </c>
      <c r="AJ361" s="96">
        <f>'2011'!S360</f>
        <v>0.52732302373011797</v>
      </c>
      <c r="AK361" s="96">
        <f>'2012'!S360</f>
        <v>0.84750324870660732</v>
      </c>
      <c r="AL361" s="96">
        <f>'2013'!S360</f>
        <v>-5.6995184330227904</v>
      </c>
      <c r="AM361" s="96">
        <f>'2014'!S360</f>
        <v>0.21509567044593805</v>
      </c>
      <c r="AN361" s="96">
        <f>'2015'!S360</f>
        <v>0.54479578322653543</v>
      </c>
      <c r="AO361" s="96">
        <f>'2016'!S360</f>
        <v>0.43008063676236613</v>
      </c>
      <c r="AP361" s="96">
        <f>'2017'!S360</f>
        <v>0.58520825580917224</v>
      </c>
      <c r="AQ361" s="106">
        <f t="shared" si="187"/>
        <v>2.0687415560535001E-2</v>
      </c>
      <c r="AR361" s="36"/>
      <c r="AS361" s="38"/>
    </row>
    <row r="362" spans="2:45" x14ac:dyDescent="0.35">
      <c r="B362" s="4">
        <f>'2008'!G361</f>
        <v>2008</v>
      </c>
      <c r="C362" s="6">
        <v>12</v>
      </c>
      <c r="D362" s="2">
        <f t="shared" si="192"/>
        <v>24</v>
      </c>
      <c r="E362" s="2">
        <f t="shared" si="199"/>
        <v>358</v>
      </c>
      <c r="F362" s="35">
        <f>'2008'!R361</f>
        <v>0.45215861846400007</v>
      </c>
      <c r="G362" s="35">
        <f>'2009'!R361</f>
        <v>0.42080455367999992</v>
      </c>
      <c r="H362" s="35">
        <f>'2010'!R361</f>
        <v>0.98240771782799996</v>
      </c>
      <c r="I362" s="35">
        <f>'2011'!R361</f>
        <v>0.32933555265599995</v>
      </c>
      <c r="J362" s="35">
        <f>'2012'!R361</f>
        <v>0.44390754878400002</v>
      </c>
      <c r="K362" s="35">
        <f>'2013'!R361</f>
        <v>0.38644474208399993</v>
      </c>
      <c r="L362" s="35">
        <f>'2014'!R361</f>
        <v>0.26839550944799995</v>
      </c>
      <c r="M362" s="35">
        <f>'2015'!R361</f>
        <v>0.34076917778400007</v>
      </c>
      <c r="N362" s="35">
        <f>'2016'!R361</f>
        <v>0.90092840473799995</v>
      </c>
      <c r="O362" s="35">
        <f>'2017'!R361</f>
        <v>0.39351708752399989</v>
      </c>
      <c r="P362" s="107">
        <f t="shared" si="186"/>
        <v>0.49186689129899996</v>
      </c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36"/>
      <c r="AE362" s="36"/>
      <c r="AF362" s="36"/>
      <c r="AG362" s="96">
        <f>'2008'!S361</f>
        <v>0.74197217060012877</v>
      </c>
      <c r="AH362" s="96">
        <f>'2009'!S361</f>
        <v>0.74580547703180877</v>
      </c>
      <c r="AI362" s="96">
        <f>'2010'!S361</f>
        <v>1.1292047160974794</v>
      </c>
      <c r="AJ362" s="96">
        <f>'2011'!S361</f>
        <v>0.61588369804310306</v>
      </c>
      <c r="AK362" s="96">
        <f>'2012'!S361</f>
        <v>0.53922274753410493</v>
      </c>
      <c r="AL362" s="96">
        <f>'2013'!S361</f>
        <v>-6.7422921996323435</v>
      </c>
      <c r="AM362" s="96">
        <f>'2014'!S361</f>
        <v>0.27875776066420949</v>
      </c>
      <c r="AN362" s="96">
        <f>'2015'!S361</f>
        <v>0.39804916566492327</v>
      </c>
      <c r="AO362" s="96">
        <f>'2016'!S361</f>
        <v>0.49032874005601873</v>
      </c>
      <c r="AP362" s="96">
        <f>'2017'!S361</f>
        <v>0.68693826445299655</v>
      </c>
      <c r="AQ362" s="106">
        <f t="shared" si="187"/>
        <v>-0.11161294594875701</v>
      </c>
      <c r="AR362" s="36"/>
      <c r="AS362" s="38"/>
    </row>
    <row r="363" spans="2:45" x14ac:dyDescent="0.35">
      <c r="B363" s="4">
        <f>'2008'!G362</f>
        <v>2008</v>
      </c>
      <c r="C363" s="6">
        <v>12</v>
      </c>
      <c r="D363" s="2">
        <f t="shared" si="192"/>
        <v>25</v>
      </c>
      <c r="E363" s="2">
        <f t="shared" si="199"/>
        <v>359</v>
      </c>
      <c r="F363" s="35">
        <f>'2008'!R362</f>
        <v>0.91710639493199986</v>
      </c>
      <c r="G363" s="35">
        <f>'2009'!R362</f>
        <v>1.0171874499344999</v>
      </c>
      <c r="H363" s="35">
        <f>'2010'!R362</f>
        <v>0.93697526540249998</v>
      </c>
      <c r="I363" s="35">
        <f>'2011'!R362</f>
        <v>0.77592469908600015</v>
      </c>
      <c r="J363" s="35">
        <f>'2012'!R362</f>
        <v>0.97533537238799983</v>
      </c>
      <c r="K363" s="35">
        <f>'2013'!R362</f>
        <v>0.36400477936500009</v>
      </c>
      <c r="L363" s="35">
        <f>'2014'!R362</f>
        <v>0.59786735209425013</v>
      </c>
      <c r="M363" s="35">
        <f>'2015'!R362</f>
        <v>0.81884499547499967</v>
      </c>
      <c r="N363" s="35">
        <f>'2016'!R362</f>
        <v>0.99090189938249995</v>
      </c>
      <c r="O363" s="35">
        <f>'2017'!R362</f>
        <v>0.72670559503950005</v>
      </c>
      <c r="P363" s="107">
        <f t="shared" si="186"/>
        <v>0.81208538030992494</v>
      </c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36"/>
      <c r="AE363" s="36"/>
      <c r="AF363" s="36"/>
      <c r="AG363" s="96">
        <f>'2008'!S362</f>
        <v>0.96217264807312985</v>
      </c>
      <c r="AH363" s="96">
        <f>'2009'!S362</f>
        <v>1.6222531293920635</v>
      </c>
      <c r="AI363" s="96">
        <f>'2010'!S362</f>
        <v>0.99846076405516027</v>
      </c>
      <c r="AJ363" s="96">
        <f>'2011'!S362</f>
        <v>1.0536785242016833</v>
      </c>
      <c r="AK363" s="96">
        <f>'2012'!S362</f>
        <v>0.92729218735097496</v>
      </c>
      <c r="AL363" s="96">
        <f>'2013'!S362</f>
        <v>-8.3289904502790737</v>
      </c>
      <c r="AM363" s="96">
        <f>'2014'!S362</f>
        <v>0.53190362972554661</v>
      </c>
      <c r="AN363" s="96">
        <f>'2015'!S362</f>
        <v>1.2061111177580037</v>
      </c>
      <c r="AO363" s="96">
        <f>'2016'!S362</f>
        <v>0.66085979065124867</v>
      </c>
      <c r="AP363" s="96">
        <f>'2017'!S362</f>
        <v>0.84575305157978242</v>
      </c>
      <c r="AQ363" s="106">
        <f t="shared" si="187"/>
        <v>4.7949439250851968E-2</v>
      </c>
      <c r="AR363" s="36"/>
      <c r="AS363" s="38"/>
    </row>
    <row r="364" spans="2:45" x14ac:dyDescent="0.35">
      <c r="B364" s="4">
        <f>'2008'!G363</f>
        <v>2008</v>
      </c>
      <c r="C364" s="6">
        <v>12</v>
      </c>
      <c r="D364" s="2">
        <f t="shared" si="192"/>
        <v>26</v>
      </c>
      <c r="E364" s="2">
        <f t="shared" si="199"/>
        <v>360</v>
      </c>
      <c r="F364" s="35">
        <f>'2008'!R363</f>
        <v>0.89818787087999974</v>
      </c>
      <c r="G364" s="35">
        <f>'2009'!R363</f>
        <v>0.88508929776299972</v>
      </c>
      <c r="H364" s="35">
        <f>'2010'!R363</f>
        <v>0.97733920359600002</v>
      </c>
      <c r="I364" s="35">
        <f>'2011'!R363</f>
        <v>0.53040012340724996</v>
      </c>
      <c r="J364" s="35">
        <f>'2012'!R363</f>
        <v>0.92438501711400012</v>
      </c>
      <c r="K364" s="35">
        <f>'2013'!R363</f>
        <v>0.51001924459499992</v>
      </c>
      <c r="L364" s="35">
        <f>'2014'!R363</f>
        <v>0.42386186967749995</v>
      </c>
      <c r="M364" s="35">
        <f>'2015'!R363</f>
        <v>0.7728158139029998</v>
      </c>
      <c r="N364" s="35">
        <f>'2016'!R363</f>
        <v>1.1742303538349996</v>
      </c>
      <c r="O364" s="35">
        <f>'2017'!R363</f>
        <v>0.54758371271849982</v>
      </c>
      <c r="P364" s="107">
        <f t="shared" si="186"/>
        <v>0.76439125074892478</v>
      </c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36"/>
      <c r="AE364" s="36"/>
      <c r="AF364" s="36"/>
      <c r="AG364" s="96">
        <f>'2008'!S363</f>
        <v>0.98631503729004033</v>
      </c>
      <c r="AH364" s="96">
        <f>'2009'!S363</f>
        <v>1.0659802672903795</v>
      </c>
      <c r="AI364" s="96">
        <f>'2010'!S363</f>
        <v>1.0251162562545895</v>
      </c>
      <c r="AJ364" s="96">
        <f>'2011'!S363</f>
        <v>0.51078243876138263</v>
      </c>
      <c r="AK364" s="96">
        <f>'2012'!S363</f>
        <v>1.0744387278056944</v>
      </c>
      <c r="AL364" s="96">
        <f>'2013'!S363</f>
        <v>-4.5680982174961384</v>
      </c>
      <c r="AM364" s="96">
        <f>'2014'!S363</f>
        <v>0.10031447506577133</v>
      </c>
      <c r="AN364" s="96">
        <f>'2015'!S363</f>
        <v>0.7826688214988532</v>
      </c>
      <c r="AO364" s="96">
        <f>'2016'!S363</f>
        <v>1.0090103451221841</v>
      </c>
      <c r="AP364" s="96">
        <f>'2017'!S363</f>
        <v>0.81358776239153807</v>
      </c>
      <c r="AQ364" s="106">
        <f t="shared" si="187"/>
        <v>0.28001159139842946</v>
      </c>
      <c r="AR364" s="36"/>
      <c r="AS364" s="38"/>
    </row>
    <row r="365" spans="2:45" x14ac:dyDescent="0.35">
      <c r="B365" s="4">
        <f>'2008'!G364</f>
        <v>2008</v>
      </c>
      <c r="C365" s="6">
        <v>12</v>
      </c>
      <c r="D365" s="2">
        <f t="shared" si="192"/>
        <v>27</v>
      </c>
      <c r="E365" s="2">
        <f t="shared" si="199"/>
        <v>361</v>
      </c>
      <c r="F365" s="35">
        <f>'2008'!R364</f>
        <v>0.84687653130749985</v>
      </c>
      <c r="G365" s="35">
        <f>'2009'!R364</f>
        <v>1.097878491189</v>
      </c>
      <c r="H365" s="35">
        <f>'2010'!R364</f>
        <v>0.68573019364650001</v>
      </c>
      <c r="I365" s="35">
        <f>'2011'!R364</f>
        <v>0.5264207012594998</v>
      </c>
      <c r="J365" s="35">
        <f>'2012'!R364</f>
        <v>0.98360117612099995</v>
      </c>
      <c r="K365" s="35">
        <f>'2013'!R364</f>
        <v>0.44878452032699995</v>
      </c>
      <c r="L365" s="35">
        <f>'2014'!R364</f>
        <v>0.45592808035649984</v>
      </c>
      <c r="M365" s="35">
        <f>'2015'!R364</f>
        <v>0.84483586496700003</v>
      </c>
      <c r="N365" s="35">
        <f>'2016'!R364</f>
        <v>0.7673273791605002</v>
      </c>
      <c r="O365" s="35">
        <f>'2017'!R364</f>
        <v>0.51277696818149987</v>
      </c>
      <c r="P365" s="107">
        <f t="shared" si="186"/>
        <v>0.71701599065160004</v>
      </c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36"/>
      <c r="AE365" s="36"/>
      <c r="AF365" s="36"/>
      <c r="AG365" s="96">
        <f>'2008'!S364</f>
        <v>0.68069144800181314</v>
      </c>
      <c r="AH365" s="96">
        <f>'2009'!S364</f>
        <v>1.463313679099792</v>
      </c>
      <c r="AI365" s="96">
        <f>'2010'!S364</f>
        <v>1.0545137606902242</v>
      </c>
      <c r="AJ365" s="96">
        <f>'2011'!S364</f>
        <v>0.78179134596688482</v>
      </c>
      <c r="AK365" s="96">
        <f>'2012'!S364</f>
        <v>1.3507128694599435</v>
      </c>
      <c r="AL365" s="96">
        <f>'2013'!S364</f>
        <v>-1.0569221627429513</v>
      </c>
      <c r="AM365" s="96">
        <f>'2014'!S364</f>
        <v>0.31033686325947757</v>
      </c>
      <c r="AN365" s="96">
        <f>'2015'!S364</f>
        <v>0.88254374274515957</v>
      </c>
      <c r="AO365" s="96">
        <f>'2016'!S364</f>
        <v>0.72728771315543028</v>
      </c>
      <c r="AP365" s="96">
        <f>'2017'!S364</f>
        <v>0.66683141842206684</v>
      </c>
      <c r="AQ365" s="106">
        <f t="shared" si="187"/>
        <v>0.6861100678057841</v>
      </c>
      <c r="AR365" s="36"/>
      <c r="AS365" s="38"/>
    </row>
    <row r="366" spans="2:45" x14ac:dyDescent="0.35">
      <c r="B366" s="4">
        <f>'2008'!G365</f>
        <v>2008</v>
      </c>
      <c r="C366" s="6">
        <v>12</v>
      </c>
      <c r="D366" s="2">
        <f t="shared" si="192"/>
        <v>28</v>
      </c>
      <c r="E366" s="2">
        <f t="shared" si="199"/>
        <v>362</v>
      </c>
      <c r="F366" s="35">
        <f>'2008'!R365</f>
        <v>0.77916619074599991</v>
      </c>
      <c r="G366" s="35">
        <f>'2009'!R365</f>
        <v>0.91441006323299978</v>
      </c>
      <c r="H366" s="35">
        <f>'2010'!R365</f>
        <v>1.0527186187439999</v>
      </c>
      <c r="I366" s="35">
        <f>'2011'!R365</f>
        <v>0.40627677742199997</v>
      </c>
      <c r="J366" s="35">
        <f>'2012'!R365</f>
        <v>0.843760279098</v>
      </c>
      <c r="K366" s="35">
        <f>'2013'!R365</f>
        <v>0.5378518707119998</v>
      </c>
      <c r="L366" s="35">
        <f>'2014'!R365</f>
        <v>0.49689243120974996</v>
      </c>
      <c r="M366" s="35">
        <f>'2015'!R365</f>
        <v>0.83770458331499986</v>
      </c>
      <c r="N366" s="35">
        <f>'2016'!R365</f>
        <v>1.135465060392</v>
      </c>
      <c r="O366" s="35">
        <f>'2017'!R365</f>
        <v>0.44312050478624998</v>
      </c>
      <c r="P366" s="107">
        <f t="shared" si="186"/>
        <v>0.74473663796579981</v>
      </c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36"/>
      <c r="AE366" s="36"/>
      <c r="AF366" s="36"/>
      <c r="AG366" s="96">
        <f>'2008'!S365</f>
        <v>0.37548629462576821</v>
      </c>
      <c r="AH366" s="96">
        <f>'2009'!S365</f>
        <v>0.85373129875622578</v>
      </c>
      <c r="AI366" s="96">
        <f>'2010'!S365</f>
        <v>1.6058375009562322</v>
      </c>
      <c r="AJ366" s="96">
        <f>'2011'!S365</f>
        <v>0.42480875419741798</v>
      </c>
      <c r="AK366" s="96">
        <f>'2012'!S365</f>
        <v>0.81395840537275477</v>
      </c>
      <c r="AL366" s="96">
        <f>'2013'!S365</f>
        <v>-3.15508968142393</v>
      </c>
      <c r="AM366" s="96">
        <f>'2014'!S365</f>
        <v>0.73828531037947842</v>
      </c>
      <c r="AN366" s="96">
        <f>'2015'!S365</f>
        <v>0.86877766290123737</v>
      </c>
      <c r="AO366" s="96">
        <f>'2016'!S365</f>
        <v>1.3777039767006272</v>
      </c>
      <c r="AP366" s="96">
        <f>'2017'!S365</f>
        <v>0.54943094183827712</v>
      </c>
      <c r="AQ366" s="106">
        <f t="shared" si="187"/>
        <v>0.4452930464304089</v>
      </c>
      <c r="AR366" s="36"/>
      <c r="AS366" s="38"/>
    </row>
    <row r="367" spans="2:45" x14ac:dyDescent="0.35">
      <c r="B367" s="4">
        <f>'2008'!G366</f>
        <v>2008</v>
      </c>
      <c r="C367" s="6">
        <v>12</v>
      </c>
      <c r="D367" s="2">
        <f t="shared" si="192"/>
        <v>29</v>
      </c>
      <c r="E367" s="2">
        <f t="shared" si="199"/>
        <v>363</v>
      </c>
      <c r="F367" s="35">
        <f>'2008'!R366</f>
        <v>0.30764702663999993</v>
      </c>
      <c r="G367" s="35">
        <f>'2009'!R366</f>
        <v>0.46659799040399991</v>
      </c>
      <c r="H367" s="35">
        <f>'2010'!R366</f>
        <v>1.0998381202379999</v>
      </c>
      <c r="I367" s="35">
        <f>'2011'!R366</f>
        <v>0.10826950495725</v>
      </c>
      <c r="J367" s="35">
        <f>'2012'!R366</f>
        <v>0.3324297037859999</v>
      </c>
      <c r="K367" s="35">
        <f>'2013'!R366</f>
        <v>0.47471645360700004</v>
      </c>
      <c r="L367" s="35">
        <f>'2014'!R366</f>
        <v>0.11993764709550002</v>
      </c>
      <c r="M367" s="35">
        <f>'2015'!R366</f>
        <v>0.31619277737999996</v>
      </c>
      <c r="N367" s="35">
        <f>'2016'!R366</f>
        <v>1.0763373057029999</v>
      </c>
      <c r="O367" s="35">
        <f>'2017'!R366</f>
        <v>0.13459066280399998</v>
      </c>
      <c r="P367" s="107">
        <f t="shared" si="186"/>
        <v>0.44365571926147496</v>
      </c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36"/>
      <c r="AE367" s="36"/>
      <c r="AF367" s="36"/>
      <c r="AG367" s="96">
        <f>'2008'!S366</f>
        <v>2.8767274084844124E-2</v>
      </c>
      <c r="AH367" s="96">
        <f>'2009'!S366</f>
        <v>0.79883850740545537</v>
      </c>
      <c r="AI367" s="96">
        <f>'2010'!S366</f>
        <v>1.8820716103506132</v>
      </c>
      <c r="AJ367" s="96">
        <f>'2011'!S366</f>
        <v>0.17733081920926747</v>
      </c>
      <c r="AK367" s="96">
        <f>'2012'!S366</f>
        <v>0.23109272890856339</v>
      </c>
      <c r="AL367" s="96">
        <f>'2013'!S366</f>
        <v>-4.8679107279406946</v>
      </c>
      <c r="AM367" s="96">
        <f>'2014'!S366</f>
        <v>0.23585581516003845</v>
      </c>
      <c r="AN367" s="96">
        <f>'2015'!S366</f>
        <v>0.10260884980693447</v>
      </c>
      <c r="AO367" s="96">
        <f>'2016'!S366</f>
        <v>1.2097072275535758</v>
      </c>
      <c r="AP367" s="96">
        <f>'2017'!S366</f>
        <v>0.36684898530337229</v>
      </c>
      <c r="AQ367" s="106">
        <f t="shared" si="187"/>
        <v>1.6521108984197029E-2</v>
      </c>
      <c r="AR367" s="36"/>
      <c r="AS367" s="38"/>
    </row>
    <row r="368" spans="2:45" x14ac:dyDescent="0.35">
      <c r="B368" s="4">
        <f>'2008'!G367</f>
        <v>2008</v>
      </c>
      <c r="C368" s="6">
        <v>12</v>
      </c>
      <c r="D368" s="2">
        <f t="shared" si="192"/>
        <v>30</v>
      </c>
      <c r="E368" s="2">
        <f t="shared" si="199"/>
        <v>364</v>
      </c>
      <c r="F368" s="35">
        <f>'2008'!R367</f>
        <v>0.78314438505599981</v>
      </c>
      <c r="G368" s="35">
        <f>'2009'!R367</f>
        <v>1.2792841517249995</v>
      </c>
      <c r="H368" s="35">
        <f>'2010'!R367</f>
        <v>1.0468544656500001</v>
      </c>
      <c r="I368" s="35">
        <f>'2011'!R367</f>
        <v>0.47105013008549995</v>
      </c>
      <c r="J368" s="35">
        <f>'2012'!R367</f>
        <v>0.92330943124499987</v>
      </c>
      <c r="K368" s="35">
        <f>'2013'!R367</f>
        <v>0.91019612407500006</v>
      </c>
      <c r="L368" s="35">
        <f>'2014'!R367</f>
        <v>0.65762744322449995</v>
      </c>
      <c r="M368" s="35">
        <f>'2015'!R367</f>
        <v>0.9121852212299999</v>
      </c>
      <c r="N368" s="35">
        <f>'2016'!R367</f>
        <v>1.2531312076499999</v>
      </c>
      <c r="O368" s="35">
        <f>'2017'!R367</f>
        <v>0.67375140855749993</v>
      </c>
      <c r="P368" s="107">
        <f t="shared" si="186"/>
        <v>0.89105339684984985</v>
      </c>
      <c r="Q368" s="94"/>
      <c r="AC368" s="94"/>
      <c r="AD368" s="36"/>
      <c r="AE368" s="36"/>
      <c r="AF368" s="36"/>
      <c r="AG368" s="96">
        <f>'2008'!S367</f>
        <v>-5.0195008681989596E-2</v>
      </c>
      <c r="AH368" s="96">
        <f>'2009'!S367</f>
        <v>1.4619275018136499</v>
      </c>
      <c r="AI368" s="96">
        <f>'2010'!S367</f>
        <v>1.024352446969478</v>
      </c>
      <c r="AJ368" s="96">
        <f>'2011'!S367</f>
        <v>0.55625271534979637</v>
      </c>
      <c r="AK368" s="96">
        <f>'2012'!S367</f>
        <v>0.8321841473606002</v>
      </c>
      <c r="AL368" s="96">
        <f>'2013'!S367</f>
        <v>-4.5237435667528893E-2</v>
      </c>
      <c r="AM368" s="96">
        <f>'2014'!S367</f>
        <v>1.0371189043367643</v>
      </c>
      <c r="AN368" s="96">
        <f>'2015'!S367</f>
        <v>0.40953415239920732</v>
      </c>
      <c r="AO368" s="96">
        <f>'2016'!S367</f>
        <v>1.4857347048640865</v>
      </c>
      <c r="AP368" s="96">
        <f>'2017'!S367</f>
        <v>1.2046791863704196</v>
      </c>
      <c r="AQ368" s="106">
        <f t="shared" si="187"/>
        <v>0.79163513151144849</v>
      </c>
      <c r="AR368" s="36"/>
    </row>
    <row r="369" spans="2:55" x14ac:dyDescent="0.35">
      <c r="B369" s="4">
        <f>'2008'!G368</f>
        <v>2008</v>
      </c>
      <c r="C369" s="6">
        <v>12</v>
      </c>
      <c r="D369" s="2">
        <f t="shared" si="192"/>
        <v>31</v>
      </c>
      <c r="E369" s="2">
        <f t="shared" si="199"/>
        <v>365</v>
      </c>
      <c r="F369" s="35">
        <f>'2008'!R368</f>
        <v>0.36169153304399992</v>
      </c>
      <c r="G369" s="35">
        <f>'2009'!R368</f>
        <v>0.53201718572399992</v>
      </c>
      <c r="H369" s="35">
        <f>'2010'!R368</f>
        <v>1.0879477394669999</v>
      </c>
      <c r="I369" s="35">
        <f>'2011'!R368</f>
        <v>0.24729266203875</v>
      </c>
      <c r="J369" s="35">
        <f>'2012'!R368</f>
        <v>0.42881987851200004</v>
      </c>
      <c r="K369" s="35">
        <f>'2013'!R368</f>
        <v>0.86991322317299991</v>
      </c>
      <c r="L369" s="35">
        <f>'2014'!R368</f>
        <v>0.2360763641925</v>
      </c>
      <c r="M369" s="35">
        <f>'2015'!R368</f>
        <v>0.38874325435199997</v>
      </c>
      <c r="N369" s="35">
        <f>'2016'!R368</f>
        <v>1.0456757414099997</v>
      </c>
      <c r="O369" s="35">
        <f>'2017'!R368</f>
        <v>0.29696483821499997</v>
      </c>
      <c r="P369" s="107">
        <f t="shared" si="186"/>
        <v>0.54951424201282495</v>
      </c>
      <c r="Q369" s="94"/>
      <c r="AC369" s="94"/>
      <c r="AD369" s="36"/>
      <c r="AE369" s="36"/>
      <c r="AF369" s="36"/>
      <c r="AG369" s="96">
        <f>'2008'!S368</f>
        <v>2.4347974968065983E-2</v>
      </c>
      <c r="AH369" s="96">
        <f>'2009'!S368</f>
        <v>0.85439578065995714</v>
      </c>
      <c r="AI369" s="96">
        <f>'2010'!S368</f>
        <v>1.164475121714458</v>
      </c>
      <c r="AJ369" s="96">
        <f>'2011'!S368</f>
        <v>0.47885793375444868</v>
      </c>
      <c r="AK369" s="96">
        <f>'2012'!S368</f>
        <v>0.45594534389729813</v>
      </c>
      <c r="AL369" s="96">
        <f>'2013'!S368</f>
        <v>0.26957321828330916</v>
      </c>
      <c r="AM369" s="96">
        <f>'2014'!S368</f>
        <v>0.29582860175192349</v>
      </c>
      <c r="AN369" s="96">
        <f>'2015'!S368</f>
        <v>0.17192336277292108</v>
      </c>
      <c r="AO369" s="96">
        <f>'2016'!S368</f>
        <v>1.3813276901100233</v>
      </c>
      <c r="AP369" s="96">
        <f>'2017'!S368</f>
        <v>0.69941642361946288</v>
      </c>
      <c r="AQ369" s="106">
        <f t="shared" si="187"/>
        <v>0.57960914515318662</v>
      </c>
      <c r="AR369" s="36"/>
    </row>
    <row r="370" spans="2:55" ht="15.5" x14ac:dyDescent="0.35">
      <c r="R370" s="62" t="s">
        <v>56</v>
      </c>
      <c r="S370" s="45">
        <f t="shared" ref="S370:AB370" si="200">AVERAGE(F339:F369)</f>
        <v>0.78242942701647566</v>
      </c>
      <c r="T370" s="45">
        <f t="shared" si="200"/>
        <v>0.95465220784323401</v>
      </c>
      <c r="U370" s="45">
        <f t="shared" si="200"/>
        <v>1.1675168538793546</v>
      </c>
      <c r="V370" s="45">
        <f t="shared" si="200"/>
        <v>0.53395984288668141</v>
      </c>
      <c r="W370" s="45">
        <f t="shared" si="200"/>
        <v>0.90162173699005654</v>
      </c>
      <c r="X370" s="45">
        <f t="shared" si="200"/>
        <v>0.74503642049361274</v>
      </c>
      <c r="Y370" s="45">
        <f t="shared" si="200"/>
        <v>0.65871138631173376</v>
      </c>
      <c r="Z370" s="45">
        <f t="shared" si="200"/>
        <v>0.8230901850841208</v>
      </c>
      <c r="AA370" s="45">
        <f t="shared" si="200"/>
        <v>1.0084399377268063</v>
      </c>
      <c r="AB370" s="45">
        <f t="shared" si="200"/>
        <v>0.63018077404152806</v>
      </c>
      <c r="AR370" s="65"/>
      <c r="AS370" s="62" t="s">
        <v>56</v>
      </c>
      <c r="AT370" s="98">
        <f t="shared" ref="AT370:BC370" si="201">AVERAGE(AG339:AG369)</f>
        <v>0.54596415450959135</v>
      </c>
      <c r="AU370" s="98">
        <f t="shared" si="201"/>
        <v>1.192956567345822</v>
      </c>
      <c r="AV370" s="98">
        <f t="shared" si="201"/>
        <v>1.7348387826469465</v>
      </c>
      <c r="AW370" s="98">
        <f t="shared" si="201"/>
        <v>0.44487481705665649</v>
      </c>
      <c r="AX370" s="98">
        <f t="shared" si="201"/>
        <v>0.96767342411433788</v>
      </c>
      <c r="AY370" s="98">
        <f t="shared" si="201"/>
        <v>-1.9896418505851028</v>
      </c>
      <c r="AZ370" s="98">
        <f t="shared" si="201"/>
        <v>0.73741622105276172</v>
      </c>
      <c r="BA370" s="98">
        <f t="shared" si="201"/>
        <v>0.86849368184537901</v>
      </c>
      <c r="BB370" s="98">
        <f t="shared" si="201"/>
        <v>0.63421650662415052</v>
      </c>
      <c r="BC370" s="98">
        <f t="shared" si="201"/>
        <v>0.86810037824920672</v>
      </c>
    </row>
    <row r="371" spans="2:55" ht="15.5" x14ac:dyDescent="0.35">
      <c r="E371" t="s">
        <v>62</v>
      </c>
      <c r="F371" s="42">
        <f>SUM(F5:F369)</f>
        <v>1327.3123587480488</v>
      </c>
      <c r="G371" s="42">
        <f t="shared" ref="G371:P371" si="202">SUM(G5:G369)</f>
        <v>1279.8054897918942</v>
      </c>
      <c r="H371" s="42">
        <f t="shared" si="202"/>
        <v>1204.6675448993215</v>
      </c>
      <c r="I371" s="42">
        <f t="shared" si="202"/>
        <v>1001.2945548256185</v>
      </c>
      <c r="J371" s="42">
        <f t="shared" si="202"/>
        <v>1319.8267182100446</v>
      </c>
      <c r="K371" s="42">
        <f t="shared" si="202"/>
        <v>1161.744987447104</v>
      </c>
      <c r="L371" s="42">
        <f t="shared" si="202"/>
        <v>1038.6192469870023</v>
      </c>
      <c r="M371" s="42">
        <f t="shared" si="202"/>
        <v>1309.192858092804</v>
      </c>
      <c r="N371" s="42">
        <f t="shared" si="202"/>
        <v>1173.1031723819876</v>
      </c>
      <c r="O371" s="42">
        <f t="shared" si="202"/>
        <v>1018.5536405649534</v>
      </c>
      <c r="P371" s="117">
        <f t="shared" si="202"/>
        <v>1183.4120571948781</v>
      </c>
      <c r="R371" s="63" t="s">
        <v>62</v>
      </c>
      <c r="S371" s="64">
        <f t="shared" ref="S371:AB371" si="203">SUM(F339:F369)</f>
        <v>24.255312237510747</v>
      </c>
      <c r="T371" s="64">
        <f t="shared" si="203"/>
        <v>29.594218443140253</v>
      </c>
      <c r="U371" s="64">
        <f t="shared" si="203"/>
        <v>36.19302247025999</v>
      </c>
      <c r="V371" s="64">
        <f t="shared" si="203"/>
        <v>16.552755129487124</v>
      </c>
      <c r="W371" s="64">
        <f t="shared" si="203"/>
        <v>27.950273846691754</v>
      </c>
      <c r="X371" s="64">
        <f t="shared" si="203"/>
        <v>23.096129035301995</v>
      </c>
      <c r="Y371" s="64">
        <f t="shared" si="203"/>
        <v>20.420052975663747</v>
      </c>
      <c r="Z371" s="64">
        <f t="shared" si="203"/>
        <v>25.515795737607746</v>
      </c>
      <c r="AA371" s="64">
        <f t="shared" si="203"/>
        <v>31.261638069530996</v>
      </c>
      <c r="AB371" s="64">
        <f t="shared" si="203"/>
        <v>19.535603995287371</v>
      </c>
      <c r="AF371" t="s">
        <v>62</v>
      </c>
      <c r="AG371" s="42">
        <f t="shared" ref="AG371:AQ371" si="204">SUM(AG4:AG368)</f>
        <v>2331.6310915543404</v>
      </c>
      <c r="AH371" s="42">
        <f t="shared" si="204"/>
        <v>2250.4361495247626</v>
      </c>
      <c r="AI371" s="42">
        <f t="shared" si="204"/>
        <v>2168.559533173051</v>
      </c>
      <c r="AJ371" s="42">
        <f t="shared" si="204"/>
        <v>1746.2301867432523</v>
      </c>
      <c r="AK371" s="42">
        <f t="shared" si="204"/>
        <v>2592.8104233460958</v>
      </c>
      <c r="AL371" s="42">
        <f t="shared" si="204"/>
        <v>2275.1901212934572</v>
      </c>
      <c r="AM371" s="42">
        <f t="shared" si="204"/>
        <v>2063.8552115765419</v>
      </c>
      <c r="AN371" s="42">
        <f t="shared" si="204"/>
        <v>2524.0404618482712</v>
      </c>
      <c r="AO371" s="42">
        <f t="shared" si="204"/>
        <v>2297.824248233585</v>
      </c>
      <c r="AP371" s="42">
        <f t="shared" si="204"/>
        <v>1964.6580789634131</v>
      </c>
      <c r="AQ371" s="117">
        <f t="shared" si="204"/>
        <v>2221.5235506256759</v>
      </c>
      <c r="AR371" s="66"/>
      <c r="AS371" s="63" t="s">
        <v>62</v>
      </c>
      <c r="AT371" s="99">
        <f t="shared" ref="AT371:BC371" si="205">SUM(AG339:AG369)</f>
        <v>16.924888789797333</v>
      </c>
      <c r="AU371" s="99">
        <f t="shared" si="205"/>
        <v>36.98165358772048</v>
      </c>
      <c r="AV371" s="99">
        <f t="shared" si="205"/>
        <v>53.780002262055341</v>
      </c>
      <c r="AW371" s="99">
        <f t="shared" si="205"/>
        <v>13.791119328756352</v>
      </c>
      <c r="AX371" s="99">
        <f t="shared" si="205"/>
        <v>29.997876147544474</v>
      </c>
      <c r="AY371" s="99">
        <f t="shared" si="205"/>
        <v>-61.678897368138188</v>
      </c>
      <c r="AZ371" s="99">
        <f t="shared" si="205"/>
        <v>22.859902852635614</v>
      </c>
      <c r="BA371" s="99">
        <f t="shared" si="205"/>
        <v>26.923304137206749</v>
      </c>
      <c r="BB371" s="99">
        <f t="shared" si="205"/>
        <v>19.660711705348668</v>
      </c>
      <c r="BC371" s="99">
        <f t="shared" si="205"/>
        <v>26.911111725725409</v>
      </c>
    </row>
    <row r="372" spans="2:55" x14ac:dyDescent="0.35">
      <c r="R372" s="109" t="s">
        <v>64</v>
      </c>
      <c r="S372" s="110">
        <f t="shared" ref="S372:AB372" si="206">STDEV(F339:F369)</f>
        <v>0.29360133179970915</v>
      </c>
      <c r="T372" s="110">
        <f t="shared" si="206"/>
        <v>0.32155804774139152</v>
      </c>
      <c r="U372" s="110">
        <f t="shared" si="206"/>
        <v>0.20551665813391884</v>
      </c>
      <c r="V372" s="110">
        <f t="shared" si="206"/>
        <v>0.17441421397006318</v>
      </c>
      <c r="W372" s="110">
        <f t="shared" si="206"/>
        <v>0.31748563477896691</v>
      </c>
      <c r="X372" s="110">
        <f t="shared" si="206"/>
        <v>0.29314722982172592</v>
      </c>
      <c r="Y372" s="110">
        <f t="shared" si="206"/>
        <v>0.25879661113256786</v>
      </c>
      <c r="Z372" s="110">
        <f t="shared" si="206"/>
        <v>0.3298939295820365</v>
      </c>
      <c r="AA372" s="110">
        <f t="shared" si="206"/>
        <v>0.20615612526030946</v>
      </c>
      <c r="AB372" s="110">
        <f t="shared" si="206"/>
        <v>0.21478163397384972</v>
      </c>
      <c r="AS372" s="109" t="s">
        <v>64</v>
      </c>
      <c r="AT372" s="110">
        <f t="shared" ref="AT372:BC372" si="207">STDEV(AG339:AG369)</f>
        <v>0.48979320836393181</v>
      </c>
      <c r="AU372" s="110">
        <f t="shared" si="207"/>
        <v>0.45448546943870793</v>
      </c>
      <c r="AV372" s="110">
        <f t="shared" si="207"/>
        <v>0.69924091318690995</v>
      </c>
      <c r="AW372" s="110">
        <f t="shared" si="207"/>
        <v>0.22948938042768893</v>
      </c>
      <c r="AX372" s="110">
        <f t="shared" si="207"/>
        <v>0.42678743340871161</v>
      </c>
      <c r="AY372" s="110">
        <f t="shared" si="207"/>
        <v>3.3368689327589021</v>
      </c>
      <c r="AZ372" s="110">
        <f t="shared" si="207"/>
        <v>0.3329459543868456</v>
      </c>
      <c r="BA372" s="110">
        <f t="shared" si="207"/>
        <v>0.50534272141582959</v>
      </c>
      <c r="BB372" s="110">
        <f t="shared" si="207"/>
        <v>0.76072961244248216</v>
      </c>
      <c r="BC372" s="110">
        <f t="shared" si="207"/>
        <v>0.28302571244960761</v>
      </c>
    </row>
    <row r="373" spans="2:55" x14ac:dyDescent="0.35">
      <c r="R373" s="109" t="s">
        <v>57</v>
      </c>
      <c r="S373" s="110">
        <f t="shared" ref="S373:AB373" si="208">(STDEV(F339:F369))/SQRT(31)</f>
        <v>5.2732355873350116E-2</v>
      </c>
      <c r="T373" s="110">
        <f t="shared" si="208"/>
        <v>5.7753530283732729E-2</v>
      </c>
      <c r="U373" s="110">
        <f t="shared" si="208"/>
        <v>3.6911881455675942E-2</v>
      </c>
      <c r="V373" s="110">
        <f t="shared" si="208"/>
        <v>3.1325717577855745E-2</v>
      </c>
      <c r="W373" s="110">
        <f t="shared" si="208"/>
        <v>5.7022103323638704E-2</v>
      </c>
      <c r="X373" s="110">
        <f t="shared" si="208"/>
        <v>5.2650796750443485E-2</v>
      </c>
      <c r="Y373" s="110">
        <f t="shared" si="208"/>
        <v>4.6481243505970667E-2</v>
      </c>
      <c r="Z373" s="110">
        <f t="shared" si="208"/>
        <v>5.9250698859381279E-2</v>
      </c>
      <c r="AA373" s="110">
        <f t="shared" si="208"/>
        <v>3.7026733142047526E-2</v>
      </c>
      <c r="AB373" s="110">
        <f t="shared" si="208"/>
        <v>3.85759202396775E-2</v>
      </c>
      <c r="AS373" s="109" t="s">
        <v>57</v>
      </c>
      <c r="AT373" s="110">
        <f t="shared" ref="AT373:BC373" si="209">(STDEV(AG339:AG369))/SQRT(31)</f>
        <v>8.796945711886707E-2</v>
      </c>
      <c r="AU373" s="110">
        <f t="shared" si="209"/>
        <v>8.1628000005319723E-2</v>
      </c>
      <c r="AV373" s="110">
        <f t="shared" si="209"/>
        <v>0.12558737540241285</v>
      </c>
      <c r="AW373" s="110">
        <f t="shared" si="209"/>
        <v>4.121750948365252E-2</v>
      </c>
      <c r="AX373" s="110">
        <f t="shared" si="209"/>
        <v>7.6653285878603733E-2</v>
      </c>
      <c r="AY373" s="110">
        <f t="shared" si="209"/>
        <v>0.5993193524919247</v>
      </c>
      <c r="AZ373" s="110">
        <f t="shared" si="209"/>
        <v>5.9798858696242227E-2</v>
      </c>
      <c r="BA373" s="110">
        <f t="shared" si="209"/>
        <v>9.0762232106922455E-2</v>
      </c>
      <c r="BB373" s="110">
        <f t="shared" si="209"/>
        <v>0.13663107180344344</v>
      </c>
      <c r="BC373" s="110">
        <f t="shared" si="209"/>
        <v>5.0832918565854923E-2</v>
      </c>
    </row>
  </sheetData>
  <mergeCells count="73">
    <mergeCell ref="BE19:BE20"/>
    <mergeCell ref="AD3:AD4"/>
    <mergeCell ref="AD19:AD20"/>
    <mergeCell ref="F3:F4"/>
    <mergeCell ref="G3:G4"/>
    <mergeCell ref="H3:H4"/>
    <mergeCell ref="AQ3:AQ4"/>
    <mergeCell ref="BE3:BE4"/>
    <mergeCell ref="BC3:BC4"/>
    <mergeCell ref="Z3:Z4"/>
    <mergeCell ref="AA3:AA4"/>
    <mergeCell ref="AB3:AB4"/>
    <mergeCell ref="AT3:AT4"/>
    <mergeCell ref="AU3:AU4"/>
    <mergeCell ref="AJ3:AJ4"/>
    <mergeCell ref="AW3:AW4"/>
    <mergeCell ref="N3:N4"/>
    <mergeCell ref="O3:O4"/>
    <mergeCell ref="AG3:AG4"/>
    <mergeCell ref="AJ1:AK2"/>
    <mergeCell ref="AO3:AO4"/>
    <mergeCell ref="S3:S4"/>
    <mergeCell ref="T3:T4"/>
    <mergeCell ref="U3:U4"/>
    <mergeCell ref="V3:V4"/>
    <mergeCell ref="W3:W4"/>
    <mergeCell ref="X3:X4"/>
    <mergeCell ref="Y3:Y4"/>
    <mergeCell ref="AM3:AM4"/>
    <mergeCell ref="AN3:AN4"/>
    <mergeCell ref="P3:P4"/>
    <mergeCell ref="AK3:AK4"/>
    <mergeCell ref="I3:I4"/>
    <mergeCell ref="J3:J4"/>
    <mergeCell ref="K3:K4"/>
    <mergeCell ref="L3:L4"/>
    <mergeCell ref="M3:M4"/>
    <mergeCell ref="S19:S20"/>
    <mergeCell ref="T19:T20"/>
    <mergeCell ref="U19:U20"/>
    <mergeCell ref="V19:V20"/>
    <mergeCell ref="W19:W20"/>
    <mergeCell ref="BB3:BB4"/>
    <mergeCell ref="X19:X20"/>
    <mergeCell ref="Y19:Y20"/>
    <mergeCell ref="Z19:Z20"/>
    <mergeCell ref="AA19:AA20"/>
    <mergeCell ref="AB19:AB20"/>
    <mergeCell ref="AP3:AP4"/>
    <mergeCell ref="AL3:AL4"/>
    <mergeCell ref="BA3:BA4"/>
    <mergeCell ref="AV18:AW18"/>
    <mergeCell ref="AY3:AY4"/>
    <mergeCell ref="AV3:AV4"/>
    <mergeCell ref="AX3:AX4"/>
    <mergeCell ref="AH3:AH4"/>
    <mergeCell ref="AI3:AI4"/>
    <mergeCell ref="AV2:AW2"/>
    <mergeCell ref="BD3:BD4"/>
    <mergeCell ref="BD19:BD20"/>
    <mergeCell ref="AC3:AC4"/>
    <mergeCell ref="AC19:AC20"/>
    <mergeCell ref="AY19:AY20"/>
    <mergeCell ref="AZ19:AZ20"/>
    <mergeCell ref="BA19:BA20"/>
    <mergeCell ref="BB19:BB20"/>
    <mergeCell ref="BC19:BC20"/>
    <mergeCell ref="AT19:AT20"/>
    <mergeCell ref="AU19:AU20"/>
    <mergeCell ref="AV19:AV20"/>
    <mergeCell ref="AW19:AW20"/>
    <mergeCell ref="AX19:AX20"/>
    <mergeCell ref="AZ3:AZ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O371"/>
  <sheetViews>
    <sheetView zoomScale="91" zoomScaleNormal="91" workbookViewId="0">
      <selection activeCell="K14" sqref="K14"/>
    </sheetView>
  </sheetViews>
  <sheetFormatPr defaultRowHeight="14.5" x14ac:dyDescent="0.35"/>
  <cols>
    <col min="1" max="2" width="9.1796875" style="68"/>
    <col min="5" max="5" width="6" style="69" bestFit="1" customWidth="1"/>
    <col min="6" max="6" width="7.54296875" style="68" bestFit="1" customWidth="1"/>
    <col min="7" max="8" width="17.26953125" style="77" customWidth="1"/>
    <col min="9" max="11" width="14.26953125" style="68" bestFit="1" customWidth="1"/>
    <col min="12" max="12" width="15.54296875" style="68" bestFit="1" customWidth="1"/>
    <col min="13" max="13" width="12.26953125" style="68" bestFit="1" customWidth="1"/>
    <col min="14" max="14" width="11.453125" style="68" bestFit="1" customWidth="1"/>
    <col min="15" max="15" width="13.26953125" style="68" bestFit="1" customWidth="1"/>
    <col min="16" max="250" width="9.1796875" style="68"/>
    <col min="251" max="251" width="14" style="68" bestFit="1" customWidth="1"/>
    <col min="252" max="252" width="12.7265625" style="68" bestFit="1" customWidth="1"/>
    <col min="253" max="253" width="14" style="68" bestFit="1" customWidth="1"/>
    <col min="254" max="255" width="14.26953125" style="68" bestFit="1" customWidth="1"/>
    <col min="256" max="256" width="13.26953125" style="68" bestFit="1" customWidth="1"/>
    <col min="257" max="257" width="15.54296875" style="68" bestFit="1" customWidth="1"/>
    <col min="258" max="258" width="14.26953125" style="68" bestFit="1" customWidth="1"/>
    <col min="259" max="259" width="13.26953125" style="68" bestFit="1" customWidth="1"/>
    <col min="260" max="260" width="15.54296875" style="68" bestFit="1" customWidth="1"/>
    <col min="261" max="261" width="6" style="68" bestFit="1" customWidth="1"/>
    <col min="262" max="262" width="7.54296875" style="68" bestFit="1" customWidth="1"/>
    <col min="263" max="263" width="16" style="68" bestFit="1" customWidth="1"/>
    <col min="264" max="264" width="12.7265625" style="68" bestFit="1" customWidth="1"/>
    <col min="265" max="267" width="14.26953125" style="68" bestFit="1" customWidth="1"/>
    <col min="268" max="268" width="15.54296875" style="68" bestFit="1" customWidth="1"/>
    <col min="269" max="269" width="12.26953125" style="68" bestFit="1" customWidth="1"/>
    <col min="270" max="270" width="11.453125" style="68" bestFit="1" customWidth="1"/>
    <col min="271" max="271" width="13.26953125" style="68" bestFit="1" customWidth="1"/>
    <col min="272" max="506" width="9.1796875" style="68"/>
    <col min="507" max="507" width="14" style="68" bestFit="1" customWidth="1"/>
    <col min="508" max="508" width="12.7265625" style="68" bestFit="1" customWidth="1"/>
    <col min="509" max="509" width="14" style="68" bestFit="1" customWidth="1"/>
    <col min="510" max="511" width="14.26953125" style="68" bestFit="1" customWidth="1"/>
    <col min="512" max="512" width="13.26953125" style="68" bestFit="1" customWidth="1"/>
    <col min="513" max="513" width="15.54296875" style="68" bestFit="1" customWidth="1"/>
    <col min="514" max="514" width="14.26953125" style="68" bestFit="1" customWidth="1"/>
    <col min="515" max="515" width="13.26953125" style="68" bestFit="1" customWidth="1"/>
    <col min="516" max="516" width="15.54296875" style="68" bestFit="1" customWidth="1"/>
    <col min="517" max="517" width="6" style="68" bestFit="1" customWidth="1"/>
    <col min="518" max="518" width="7.54296875" style="68" bestFit="1" customWidth="1"/>
    <col min="519" max="519" width="16" style="68" bestFit="1" customWidth="1"/>
    <col min="520" max="520" width="12.7265625" style="68" bestFit="1" customWidth="1"/>
    <col min="521" max="523" width="14.26953125" style="68" bestFit="1" customWidth="1"/>
    <col min="524" max="524" width="15.54296875" style="68" bestFit="1" customWidth="1"/>
    <col min="525" max="525" width="12.26953125" style="68" bestFit="1" customWidth="1"/>
    <col min="526" max="526" width="11.453125" style="68" bestFit="1" customWidth="1"/>
    <col min="527" max="527" width="13.26953125" style="68" bestFit="1" customWidth="1"/>
    <col min="528" max="762" width="9.1796875" style="68"/>
    <col min="763" max="763" width="14" style="68" bestFit="1" customWidth="1"/>
    <col min="764" max="764" width="12.7265625" style="68" bestFit="1" customWidth="1"/>
    <col min="765" max="765" width="14" style="68" bestFit="1" customWidth="1"/>
    <col min="766" max="767" width="14.26953125" style="68" bestFit="1" customWidth="1"/>
    <col min="768" max="768" width="13.26953125" style="68" bestFit="1" customWidth="1"/>
    <col min="769" max="769" width="15.54296875" style="68" bestFit="1" customWidth="1"/>
    <col min="770" max="770" width="14.26953125" style="68" bestFit="1" customWidth="1"/>
    <col min="771" max="771" width="13.26953125" style="68" bestFit="1" customWidth="1"/>
    <col min="772" max="772" width="15.54296875" style="68" bestFit="1" customWidth="1"/>
    <col min="773" max="773" width="6" style="68" bestFit="1" customWidth="1"/>
    <col min="774" max="774" width="7.54296875" style="68" bestFit="1" customWidth="1"/>
    <col min="775" max="775" width="16" style="68" bestFit="1" customWidth="1"/>
    <col min="776" max="776" width="12.7265625" style="68" bestFit="1" customWidth="1"/>
    <col min="777" max="779" width="14.26953125" style="68" bestFit="1" customWidth="1"/>
    <col min="780" max="780" width="15.54296875" style="68" bestFit="1" customWidth="1"/>
    <col min="781" max="781" width="12.26953125" style="68" bestFit="1" customWidth="1"/>
    <col min="782" max="782" width="11.453125" style="68" bestFit="1" customWidth="1"/>
    <col min="783" max="783" width="13.26953125" style="68" bestFit="1" customWidth="1"/>
    <col min="784" max="1018" width="9.1796875" style="68"/>
    <col min="1019" max="1019" width="14" style="68" bestFit="1" customWidth="1"/>
    <col min="1020" max="1020" width="12.7265625" style="68" bestFit="1" customWidth="1"/>
    <col min="1021" max="1021" width="14" style="68" bestFit="1" customWidth="1"/>
    <col min="1022" max="1023" width="14.26953125" style="68" bestFit="1" customWidth="1"/>
    <col min="1024" max="1024" width="13.26953125" style="68" bestFit="1" customWidth="1"/>
    <col min="1025" max="1025" width="15.54296875" style="68" bestFit="1" customWidth="1"/>
    <col min="1026" max="1026" width="14.26953125" style="68" bestFit="1" customWidth="1"/>
    <col min="1027" max="1027" width="13.26953125" style="68" bestFit="1" customWidth="1"/>
    <col min="1028" max="1028" width="15.54296875" style="68" bestFit="1" customWidth="1"/>
    <col min="1029" max="1029" width="6" style="68" bestFit="1" customWidth="1"/>
    <col min="1030" max="1030" width="7.54296875" style="68" bestFit="1" customWidth="1"/>
    <col min="1031" max="1031" width="16" style="68" bestFit="1" customWidth="1"/>
    <col min="1032" max="1032" width="12.7265625" style="68" bestFit="1" customWidth="1"/>
    <col min="1033" max="1035" width="14.26953125" style="68" bestFit="1" customWidth="1"/>
    <col min="1036" max="1036" width="15.54296875" style="68" bestFit="1" customWidth="1"/>
    <col min="1037" max="1037" width="12.26953125" style="68" bestFit="1" customWidth="1"/>
    <col min="1038" max="1038" width="11.453125" style="68" bestFit="1" customWidth="1"/>
    <col min="1039" max="1039" width="13.26953125" style="68" bestFit="1" customWidth="1"/>
    <col min="1040" max="1274" width="9.1796875" style="68"/>
    <col min="1275" max="1275" width="14" style="68" bestFit="1" customWidth="1"/>
    <col min="1276" max="1276" width="12.7265625" style="68" bestFit="1" customWidth="1"/>
    <col min="1277" max="1277" width="14" style="68" bestFit="1" customWidth="1"/>
    <col min="1278" max="1279" width="14.26953125" style="68" bestFit="1" customWidth="1"/>
    <col min="1280" max="1280" width="13.26953125" style="68" bestFit="1" customWidth="1"/>
    <col min="1281" max="1281" width="15.54296875" style="68" bestFit="1" customWidth="1"/>
    <col min="1282" max="1282" width="14.26953125" style="68" bestFit="1" customWidth="1"/>
    <col min="1283" max="1283" width="13.26953125" style="68" bestFit="1" customWidth="1"/>
    <col min="1284" max="1284" width="15.54296875" style="68" bestFit="1" customWidth="1"/>
    <col min="1285" max="1285" width="6" style="68" bestFit="1" customWidth="1"/>
    <col min="1286" max="1286" width="7.54296875" style="68" bestFit="1" customWidth="1"/>
    <col min="1287" max="1287" width="16" style="68" bestFit="1" customWidth="1"/>
    <col min="1288" max="1288" width="12.7265625" style="68" bestFit="1" customWidth="1"/>
    <col min="1289" max="1291" width="14.26953125" style="68" bestFit="1" customWidth="1"/>
    <col min="1292" max="1292" width="15.54296875" style="68" bestFit="1" customWidth="1"/>
    <col min="1293" max="1293" width="12.26953125" style="68" bestFit="1" customWidth="1"/>
    <col min="1294" max="1294" width="11.453125" style="68" bestFit="1" customWidth="1"/>
    <col min="1295" max="1295" width="13.26953125" style="68" bestFit="1" customWidth="1"/>
    <col min="1296" max="1530" width="9.1796875" style="68"/>
    <col min="1531" max="1531" width="14" style="68" bestFit="1" customWidth="1"/>
    <col min="1532" max="1532" width="12.7265625" style="68" bestFit="1" customWidth="1"/>
    <col min="1533" max="1533" width="14" style="68" bestFit="1" customWidth="1"/>
    <col min="1534" max="1535" width="14.26953125" style="68" bestFit="1" customWidth="1"/>
    <col min="1536" max="1536" width="13.26953125" style="68" bestFit="1" customWidth="1"/>
    <col min="1537" max="1537" width="15.54296875" style="68" bestFit="1" customWidth="1"/>
    <col min="1538" max="1538" width="14.26953125" style="68" bestFit="1" customWidth="1"/>
    <col min="1539" max="1539" width="13.26953125" style="68" bestFit="1" customWidth="1"/>
    <col min="1540" max="1540" width="15.54296875" style="68" bestFit="1" customWidth="1"/>
    <col min="1541" max="1541" width="6" style="68" bestFit="1" customWidth="1"/>
    <col min="1542" max="1542" width="7.54296875" style="68" bestFit="1" customWidth="1"/>
    <col min="1543" max="1543" width="16" style="68" bestFit="1" customWidth="1"/>
    <col min="1544" max="1544" width="12.7265625" style="68" bestFit="1" customWidth="1"/>
    <col min="1545" max="1547" width="14.26953125" style="68" bestFit="1" customWidth="1"/>
    <col min="1548" max="1548" width="15.54296875" style="68" bestFit="1" customWidth="1"/>
    <col min="1549" max="1549" width="12.26953125" style="68" bestFit="1" customWidth="1"/>
    <col min="1550" max="1550" width="11.453125" style="68" bestFit="1" customWidth="1"/>
    <col min="1551" max="1551" width="13.26953125" style="68" bestFit="1" customWidth="1"/>
    <col min="1552" max="1786" width="9.1796875" style="68"/>
    <col min="1787" max="1787" width="14" style="68" bestFit="1" customWidth="1"/>
    <col min="1788" max="1788" width="12.7265625" style="68" bestFit="1" customWidth="1"/>
    <col min="1789" max="1789" width="14" style="68" bestFit="1" customWidth="1"/>
    <col min="1790" max="1791" width="14.26953125" style="68" bestFit="1" customWidth="1"/>
    <col min="1792" max="1792" width="13.26953125" style="68" bestFit="1" customWidth="1"/>
    <col min="1793" max="1793" width="15.54296875" style="68" bestFit="1" customWidth="1"/>
    <col min="1794" max="1794" width="14.26953125" style="68" bestFit="1" customWidth="1"/>
    <col min="1795" max="1795" width="13.26953125" style="68" bestFit="1" customWidth="1"/>
    <col min="1796" max="1796" width="15.54296875" style="68" bestFit="1" customWidth="1"/>
    <col min="1797" max="1797" width="6" style="68" bestFit="1" customWidth="1"/>
    <col min="1798" max="1798" width="7.54296875" style="68" bestFit="1" customWidth="1"/>
    <col min="1799" max="1799" width="16" style="68" bestFit="1" customWidth="1"/>
    <col min="1800" max="1800" width="12.7265625" style="68" bestFit="1" customWidth="1"/>
    <col min="1801" max="1803" width="14.26953125" style="68" bestFit="1" customWidth="1"/>
    <col min="1804" max="1804" width="15.54296875" style="68" bestFit="1" customWidth="1"/>
    <col min="1805" max="1805" width="12.26953125" style="68" bestFit="1" customWidth="1"/>
    <col min="1806" max="1806" width="11.453125" style="68" bestFit="1" customWidth="1"/>
    <col min="1807" max="1807" width="13.26953125" style="68" bestFit="1" customWidth="1"/>
    <col min="1808" max="2042" width="9.1796875" style="68"/>
    <col min="2043" max="2043" width="14" style="68" bestFit="1" customWidth="1"/>
    <col min="2044" max="2044" width="12.7265625" style="68" bestFit="1" customWidth="1"/>
    <col min="2045" max="2045" width="14" style="68" bestFit="1" customWidth="1"/>
    <col min="2046" max="2047" width="14.26953125" style="68" bestFit="1" customWidth="1"/>
    <col min="2048" max="2048" width="13.26953125" style="68" bestFit="1" customWidth="1"/>
    <col min="2049" max="2049" width="15.54296875" style="68" bestFit="1" customWidth="1"/>
    <col min="2050" max="2050" width="14.26953125" style="68" bestFit="1" customWidth="1"/>
    <col min="2051" max="2051" width="13.26953125" style="68" bestFit="1" customWidth="1"/>
    <col min="2052" max="2052" width="15.54296875" style="68" bestFit="1" customWidth="1"/>
    <col min="2053" max="2053" width="6" style="68" bestFit="1" customWidth="1"/>
    <col min="2054" max="2054" width="7.54296875" style="68" bestFit="1" customWidth="1"/>
    <col min="2055" max="2055" width="16" style="68" bestFit="1" customWidth="1"/>
    <col min="2056" max="2056" width="12.7265625" style="68" bestFit="1" customWidth="1"/>
    <col min="2057" max="2059" width="14.26953125" style="68" bestFit="1" customWidth="1"/>
    <col min="2060" max="2060" width="15.54296875" style="68" bestFit="1" customWidth="1"/>
    <col min="2061" max="2061" width="12.26953125" style="68" bestFit="1" customWidth="1"/>
    <col min="2062" max="2062" width="11.453125" style="68" bestFit="1" customWidth="1"/>
    <col min="2063" max="2063" width="13.26953125" style="68" bestFit="1" customWidth="1"/>
    <col min="2064" max="2298" width="9.1796875" style="68"/>
    <col min="2299" max="2299" width="14" style="68" bestFit="1" customWidth="1"/>
    <col min="2300" max="2300" width="12.7265625" style="68" bestFit="1" customWidth="1"/>
    <col min="2301" max="2301" width="14" style="68" bestFit="1" customWidth="1"/>
    <col min="2302" max="2303" width="14.26953125" style="68" bestFit="1" customWidth="1"/>
    <col min="2304" max="2304" width="13.26953125" style="68" bestFit="1" customWidth="1"/>
    <col min="2305" max="2305" width="15.54296875" style="68" bestFit="1" customWidth="1"/>
    <col min="2306" max="2306" width="14.26953125" style="68" bestFit="1" customWidth="1"/>
    <col min="2307" max="2307" width="13.26953125" style="68" bestFit="1" customWidth="1"/>
    <col min="2308" max="2308" width="15.54296875" style="68" bestFit="1" customWidth="1"/>
    <col min="2309" max="2309" width="6" style="68" bestFit="1" customWidth="1"/>
    <col min="2310" max="2310" width="7.54296875" style="68" bestFit="1" customWidth="1"/>
    <col min="2311" max="2311" width="16" style="68" bestFit="1" customWidth="1"/>
    <col min="2312" max="2312" width="12.7265625" style="68" bestFit="1" customWidth="1"/>
    <col min="2313" max="2315" width="14.26953125" style="68" bestFit="1" customWidth="1"/>
    <col min="2316" max="2316" width="15.54296875" style="68" bestFit="1" customWidth="1"/>
    <col min="2317" max="2317" width="12.26953125" style="68" bestFit="1" customWidth="1"/>
    <col min="2318" max="2318" width="11.453125" style="68" bestFit="1" customWidth="1"/>
    <col min="2319" max="2319" width="13.26953125" style="68" bestFit="1" customWidth="1"/>
    <col min="2320" max="2554" width="9.1796875" style="68"/>
    <col min="2555" max="2555" width="14" style="68" bestFit="1" customWidth="1"/>
    <col min="2556" max="2556" width="12.7265625" style="68" bestFit="1" customWidth="1"/>
    <col min="2557" max="2557" width="14" style="68" bestFit="1" customWidth="1"/>
    <col min="2558" max="2559" width="14.26953125" style="68" bestFit="1" customWidth="1"/>
    <col min="2560" max="2560" width="13.26953125" style="68" bestFit="1" customWidth="1"/>
    <col min="2561" max="2561" width="15.54296875" style="68" bestFit="1" customWidth="1"/>
    <col min="2562" max="2562" width="14.26953125" style="68" bestFit="1" customWidth="1"/>
    <col min="2563" max="2563" width="13.26953125" style="68" bestFit="1" customWidth="1"/>
    <col min="2564" max="2564" width="15.54296875" style="68" bestFit="1" customWidth="1"/>
    <col min="2565" max="2565" width="6" style="68" bestFit="1" customWidth="1"/>
    <col min="2566" max="2566" width="7.54296875" style="68" bestFit="1" customWidth="1"/>
    <col min="2567" max="2567" width="16" style="68" bestFit="1" customWidth="1"/>
    <col min="2568" max="2568" width="12.7265625" style="68" bestFit="1" customWidth="1"/>
    <col min="2569" max="2571" width="14.26953125" style="68" bestFit="1" customWidth="1"/>
    <col min="2572" max="2572" width="15.54296875" style="68" bestFit="1" customWidth="1"/>
    <col min="2573" max="2573" width="12.26953125" style="68" bestFit="1" customWidth="1"/>
    <col min="2574" max="2574" width="11.453125" style="68" bestFit="1" customWidth="1"/>
    <col min="2575" max="2575" width="13.26953125" style="68" bestFit="1" customWidth="1"/>
    <col min="2576" max="2810" width="9.1796875" style="68"/>
    <col min="2811" max="2811" width="14" style="68" bestFit="1" customWidth="1"/>
    <col min="2812" max="2812" width="12.7265625" style="68" bestFit="1" customWidth="1"/>
    <col min="2813" max="2813" width="14" style="68" bestFit="1" customWidth="1"/>
    <col min="2814" max="2815" width="14.26953125" style="68" bestFit="1" customWidth="1"/>
    <col min="2816" max="2816" width="13.26953125" style="68" bestFit="1" customWidth="1"/>
    <col min="2817" max="2817" width="15.54296875" style="68" bestFit="1" customWidth="1"/>
    <col min="2818" max="2818" width="14.26953125" style="68" bestFit="1" customWidth="1"/>
    <col min="2819" max="2819" width="13.26953125" style="68" bestFit="1" customWidth="1"/>
    <col min="2820" max="2820" width="15.54296875" style="68" bestFit="1" customWidth="1"/>
    <col min="2821" max="2821" width="6" style="68" bestFit="1" customWidth="1"/>
    <col min="2822" max="2822" width="7.54296875" style="68" bestFit="1" customWidth="1"/>
    <col min="2823" max="2823" width="16" style="68" bestFit="1" customWidth="1"/>
    <col min="2824" max="2824" width="12.7265625" style="68" bestFit="1" customWidth="1"/>
    <col min="2825" max="2827" width="14.26953125" style="68" bestFit="1" customWidth="1"/>
    <col min="2828" max="2828" width="15.54296875" style="68" bestFit="1" customWidth="1"/>
    <col min="2829" max="2829" width="12.26953125" style="68" bestFit="1" customWidth="1"/>
    <col min="2830" max="2830" width="11.453125" style="68" bestFit="1" customWidth="1"/>
    <col min="2831" max="2831" width="13.26953125" style="68" bestFit="1" customWidth="1"/>
    <col min="2832" max="3066" width="9.1796875" style="68"/>
    <col min="3067" max="3067" width="14" style="68" bestFit="1" customWidth="1"/>
    <col min="3068" max="3068" width="12.7265625" style="68" bestFit="1" customWidth="1"/>
    <col min="3069" max="3069" width="14" style="68" bestFit="1" customWidth="1"/>
    <col min="3070" max="3071" width="14.26953125" style="68" bestFit="1" customWidth="1"/>
    <col min="3072" max="3072" width="13.26953125" style="68" bestFit="1" customWidth="1"/>
    <col min="3073" max="3073" width="15.54296875" style="68" bestFit="1" customWidth="1"/>
    <col min="3074" max="3074" width="14.26953125" style="68" bestFit="1" customWidth="1"/>
    <col min="3075" max="3075" width="13.26953125" style="68" bestFit="1" customWidth="1"/>
    <col min="3076" max="3076" width="15.54296875" style="68" bestFit="1" customWidth="1"/>
    <col min="3077" max="3077" width="6" style="68" bestFit="1" customWidth="1"/>
    <col min="3078" max="3078" width="7.54296875" style="68" bestFit="1" customWidth="1"/>
    <col min="3079" max="3079" width="16" style="68" bestFit="1" customWidth="1"/>
    <col min="3080" max="3080" width="12.7265625" style="68" bestFit="1" customWidth="1"/>
    <col min="3081" max="3083" width="14.26953125" style="68" bestFit="1" customWidth="1"/>
    <col min="3084" max="3084" width="15.54296875" style="68" bestFit="1" customWidth="1"/>
    <col min="3085" max="3085" width="12.26953125" style="68" bestFit="1" customWidth="1"/>
    <col min="3086" max="3086" width="11.453125" style="68" bestFit="1" customWidth="1"/>
    <col min="3087" max="3087" width="13.26953125" style="68" bestFit="1" customWidth="1"/>
    <col min="3088" max="3322" width="9.1796875" style="68"/>
    <col min="3323" max="3323" width="14" style="68" bestFit="1" customWidth="1"/>
    <col min="3324" max="3324" width="12.7265625" style="68" bestFit="1" customWidth="1"/>
    <col min="3325" max="3325" width="14" style="68" bestFit="1" customWidth="1"/>
    <col min="3326" max="3327" width="14.26953125" style="68" bestFit="1" customWidth="1"/>
    <col min="3328" max="3328" width="13.26953125" style="68" bestFit="1" customWidth="1"/>
    <col min="3329" max="3329" width="15.54296875" style="68" bestFit="1" customWidth="1"/>
    <col min="3330" max="3330" width="14.26953125" style="68" bestFit="1" customWidth="1"/>
    <col min="3331" max="3331" width="13.26953125" style="68" bestFit="1" customWidth="1"/>
    <col min="3332" max="3332" width="15.54296875" style="68" bestFit="1" customWidth="1"/>
    <col min="3333" max="3333" width="6" style="68" bestFit="1" customWidth="1"/>
    <col min="3334" max="3334" width="7.54296875" style="68" bestFit="1" customWidth="1"/>
    <col min="3335" max="3335" width="16" style="68" bestFit="1" customWidth="1"/>
    <col min="3336" max="3336" width="12.7265625" style="68" bestFit="1" customWidth="1"/>
    <col min="3337" max="3339" width="14.26953125" style="68" bestFit="1" customWidth="1"/>
    <col min="3340" max="3340" width="15.54296875" style="68" bestFit="1" customWidth="1"/>
    <col min="3341" max="3341" width="12.26953125" style="68" bestFit="1" customWidth="1"/>
    <col min="3342" max="3342" width="11.453125" style="68" bestFit="1" customWidth="1"/>
    <col min="3343" max="3343" width="13.26953125" style="68" bestFit="1" customWidth="1"/>
    <col min="3344" max="3578" width="9.1796875" style="68"/>
    <col min="3579" max="3579" width="14" style="68" bestFit="1" customWidth="1"/>
    <col min="3580" max="3580" width="12.7265625" style="68" bestFit="1" customWidth="1"/>
    <col min="3581" max="3581" width="14" style="68" bestFit="1" customWidth="1"/>
    <col min="3582" max="3583" width="14.26953125" style="68" bestFit="1" customWidth="1"/>
    <col min="3584" max="3584" width="13.26953125" style="68" bestFit="1" customWidth="1"/>
    <col min="3585" max="3585" width="15.54296875" style="68" bestFit="1" customWidth="1"/>
    <col min="3586" max="3586" width="14.26953125" style="68" bestFit="1" customWidth="1"/>
    <col min="3587" max="3587" width="13.26953125" style="68" bestFit="1" customWidth="1"/>
    <col min="3588" max="3588" width="15.54296875" style="68" bestFit="1" customWidth="1"/>
    <col min="3589" max="3589" width="6" style="68" bestFit="1" customWidth="1"/>
    <col min="3590" max="3590" width="7.54296875" style="68" bestFit="1" customWidth="1"/>
    <col min="3591" max="3591" width="16" style="68" bestFit="1" customWidth="1"/>
    <col min="3592" max="3592" width="12.7265625" style="68" bestFit="1" customWidth="1"/>
    <col min="3593" max="3595" width="14.26953125" style="68" bestFit="1" customWidth="1"/>
    <col min="3596" max="3596" width="15.54296875" style="68" bestFit="1" customWidth="1"/>
    <col min="3597" max="3597" width="12.26953125" style="68" bestFit="1" customWidth="1"/>
    <col min="3598" max="3598" width="11.453125" style="68" bestFit="1" customWidth="1"/>
    <col min="3599" max="3599" width="13.26953125" style="68" bestFit="1" customWidth="1"/>
    <col min="3600" max="3834" width="9.1796875" style="68"/>
    <col min="3835" max="3835" width="14" style="68" bestFit="1" customWidth="1"/>
    <col min="3836" max="3836" width="12.7265625" style="68" bestFit="1" customWidth="1"/>
    <col min="3837" max="3837" width="14" style="68" bestFit="1" customWidth="1"/>
    <col min="3838" max="3839" width="14.26953125" style="68" bestFit="1" customWidth="1"/>
    <col min="3840" max="3840" width="13.26953125" style="68" bestFit="1" customWidth="1"/>
    <col min="3841" max="3841" width="15.54296875" style="68" bestFit="1" customWidth="1"/>
    <col min="3842" max="3842" width="14.26953125" style="68" bestFit="1" customWidth="1"/>
    <col min="3843" max="3843" width="13.26953125" style="68" bestFit="1" customWidth="1"/>
    <col min="3844" max="3844" width="15.54296875" style="68" bestFit="1" customWidth="1"/>
    <col min="3845" max="3845" width="6" style="68" bestFit="1" customWidth="1"/>
    <col min="3846" max="3846" width="7.54296875" style="68" bestFit="1" customWidth="1"/>
    <col min="3847" max="3847" width="16" style="68" bestFit="1" customWidth="1"/>
    <col min="3848" max="3848" width="12.7265625" style="68" bestFit="1" customWidth="1"/>
    <col min="3849" max="3851" width="14.26953125" style="68" bestFit="1" customWidth="1"/>
    <col min="3852" max="3852" width="15.54296875" style="68" bestFit="1" customWidth="1"/>
    <col min="3853" max="3853" width="12.26953125" style="68" bestFit="1" customWidth="1"/>
    <col min="3854" max="3854" width="11.453125" style="68" bestFit="1" customWidth="1"/>
    <col min="3855" max="3855" width="13.26953125" style="68" bestFit="1" customWidth="1"/>
    <col min="3856" max="4090" width="9.1796875" style="68"/>
    <col min="4091" max="4091" width="14" style="68" bestFit="1" customWidth="1"/>
    <col min="4092" max="4092" width="12.7265625" style="68" bestFit="1" customWidth="1"/>
    <col min="4093" max="4093" width="14" style="68" bestFit="1" customWidth="1"/>
    <col min="4094" max="4095" width="14.26953125" style="68" bestFit="1" customWidth="1"/>
    <col min="4096" max="4096" width="13.26953125" style="68" bestFit="1" customWidth="1"/>
    <col min="4097" max="4097" width="15.54296875" style="68" bestFit="1" customWidth="1"/>
    <col min="4098" max="4098" width="14.26953125" style="68" bestFit="1" customWidth="1"/>
    <col min="4099" max="4099" width="13.26953125" style="68" bestFit="1" customWidth="1"/>
    <col min="4100" max="4100" width="15.54296875" style="68" bestFit="1" customWidth="1"/>
    <col min="4101" max="4101" width="6" style="68" bestFit="1" customWidth="1"/>
    <col min="4102" max="4102" width="7.54296875" style="68" bestFit="1" customWidth="1"/>
    <col min="4103" max="4103" width="16" style="68" bestFit="1" customWidth="1"/>
    <col min="4104" max="4104" width="12.7265625" style="68" bestFit="1" customWidth="1"/>
    <col min="4105" max="4107" width="14.26953125" style="68" bestFit="1" customWidth="1"/>
    <col min="4108" max="4108" width="15.54296875" style="68" bestFit="1" customWidth="1"/>
    <col min="4109" max="4109" width="12.26953125" style="68" bestFit="1" customWidth="1"/>
    <col min="4110" max="4110" width="11.453125" style="68" bestFit="1" customWidth="1"/>
    <col min="4111" max="4111" width="13.26953125" style="68" bestFit="1" customWidth="1"/>
    <col min="4112" max="4346" width="9.1796875" style="68"/>
    <col min="4347" max="4347" width="14" style="68" bestFit="1" customWidth="1"/>
    <col min="4348" max="4348" width="12.7265625" style="68" bestFit="1" customWidth="1"/>
    <col min="4349" max="4349" width="14" style="68" bestFit="1" customWidth="1"/>
    <col min="4350" max="4351" width="14.26953125" style="68" bestFit="1" customWidth="1"/>
    <col min="4352" max="4352" width="13.26953125" style="68" bestFit="1" customWidth="1"/>
    <col min="4353" max="4353" width="15.54296875" style="68" bestFit="1" customWidth="1"/>
    <col min="4354" max="4354" width="14.26953125" style="68" bestFit="1" customWidth="1"/>
    <col min="4355" max="4355" width="13.26953125" style="68" bestFit="1" customWidth="1"/>
    <col min="4356" max="4356" width="15.54296875" style="68" bestFit="1" customWidth="1"/>
    <col min="4357" max="4357" width="6" style="68" bestFit="1" customWidth="1"/>
    <col min="4358" max="4358" width="7.54296875" style="68" bestFit="1" customWidth="1"/>
    <col min="4359" max="4359" width="16" style="68" bestFit="1" customWidth="1"/>
    <col min="4360" max="4360" width="12.7265625" style="68" bestFit="1" customWidth="1"/>
    <col min="4361" max="4363" width="14.26953125" style="68" bestFit="1" customWidth="1"/>
    <col min="4364" max="4364" width="15.54296875" style="68" bestFit="1" customWidth="1"/>
    <col min="4365" max="4365" width="12.26953125" style="68" bestFit="1" customWidth="1"/>
    <col min="4366" max="4366" width="11.453125" style="68" bestFit="1" customWidth="1"/>
    <col min="4367" max="4367" width="13.26953125" style="68" bestFit="1" customWidth="1"/>
    <col min="4368" max="4602" width="9.1796875" style="68"/>
    <col min="4603" max="4603" width="14" style="68" bestFit="1" customWidth="1"/>
    <col min="4604" max="4604" width="12.7265625" style="68" bestFit="1" customWidth="1"/>
    <col min="4605" max="4605" width="14" style="68" bestFit="1" customWidth="1"/>
    <col min="4606" max="4607" width="14.26953125" style="68" bestFit="1" customWidth="1"/>
    <col min="4608" max="4608" width="13.26953125" style="68" bestFit="1" customWidth="1"/>
    <col min="4609" max="4609" width="15.54296875" style="68" bestFit="1" customWidth="1"/>
    <col min="4610" max="4610" width="14.26953125" style="68" bestFit="1" customWidth="1"/>
    <col min="4611" max="4611" width="13.26953125" style="68" bestFit="1" customWidth="1"/>
    <col min="4612" max="4612" width="15.54296875" style="68" bestFit="1" customWidth="1"/>
    <col min="4613" max="4613" width="6" style="68" bestFit="1" customWidth="1"/>
    <col min="4614" max="4614" width="7.54296875" style="68" bestFit="1" customWidth="1"/>
    <col min="4615" max="4615" width="16" style="68" bestFit="1" customWidth="1"/>
    <col min="4616" max="4616" width="12.7265625" style="68" bestFit="1" customWidth="1"/>
    <col min="4617" max="4619" width="14.26953125" style="68" bestFit="1" customWidth="1"/>
    <col min="4620" max="4620" width="15.54296875" style="68" bestFit="1" customWidth="1"/>
    <col min="4621" max="4621" width="12.26953125" style="68" bestFit="1" customWidth="1"/>
    <col min="4622" max="4622" width="11.453125" style="68" bestFit="1" customWidth="1"/>
    <col min="4623" max="4623" width="13.26953125" style="68" bestFit="1" customWidth="1"/>
    <col min="4624" max="4858" width="9.1796875" style="68"/>
    <col min="4859" max="4859" width="14" style="68" bestFit="1" customWidth="1"/>
    <col min="4860" max="4860" width="12.7265625" style="68" bestFit="1" customWidth="1"/>
    <col min="4861" max="4861" width="14" style="68" bestFit="1" customWidth="1"/>
    <col min="4862" max="4863" width="14.26953125" style="68" bestFit="1" customWidth="1"/>
    <col min="4864" max="4864" width="13.26953125" style="68" bestFit="1" customWidth="1"/>
    <col min="4865" max="4865" width="15.54296875" style="68" bestFit="1" customWidth="1"/>
    <col min="4866" max="4866" width="14.26953125" style="68" bestFit="1" customWidth="1"/>
    <col min="4867" max="4867" width="13.26953125" style="68" bestFit="1" customWidth="1"/>
    <col min="4868" max="4868" width="15.54296875" style="68" bestFit="1" customWidth="1"/>
    <col min="4869" max="4869" width="6" style="68" bestFit="1" customWidth="1"/>
    <col min="4870" max="4870" width="7.54296875" style="68" bestFit="1" customWidth="1"/>
    <col min="4871" max="4871" width="16" style="68" bestFit="1" customWidth="1"/>
    <col min="4872" max="4872" width="12.7265625" style="68" bestFit="1" customWidth="1"/>
    <col min="4873" max="4875" width="14.26953125" style="68" bestFit="1" customWidth="1"/>
    <col min="4876" max="4876" width="15.54296875" style="68" bestFit="1" customWidth="1"/>
    <col min="4877" max="4877" width="12.26953125" style="68" bestFit="1" customWidth="1"/>
    <col min="4878" max="4878" width="11.453125" style="68" bestFit="1" customWidth="1"/>
    <col min="4879" max="4879" width="13.26953125" style="68" bestFit="1" customWidth="1"/>
    <col min="4880" max="5114" width="9.1796875" style="68"/>
    <col min="5115" max="5115" width="14" style="68" bestFit="1" customWidth="1"/>
    <col min="5116" max="5116" width="12.7265625" style="68" bestFit="1" customWidth="1"/>
    <col min="5117" max="5117" width="14" style="68" bestFit="1" customWidth="1"/>
    <col min="5118" max="5119" width="14.26953125" style="68" bestFit="1" customWidth="1"/>
    <col min="5120" max="5120" width="13.26953125" style="68" bestFit="1" customWidth="1"/>
    <col min="5121" max="5121" width="15.54296875" style="68" bestFit="1" customWidth="1"/>
    <col min="5122" max="5122" width="14.26953125" style="68" bestFit="1" customWidth="1"/>
    <col min="5123" max="5123" width="13.26953125" style="68" bestFit="1" customWidth="1"/>
    <col min="5124" max="5124" width="15.54296875" style="68" bestFit="1" customWidth="1"/>
    <col min="5125" max="5125" width="6" style="68" bestFit="1" customWidth="1"/>
    <col min="5126" max="5126" width="7.54296875" style="68" bestFit="1" customWidth="1"/>
    <col min="5127" max="5127" width="16" style="68" bestFit="1" customWidth="1"/>
    <col min="5128" max="5128" width="12.7265625" style="68" bestFit="1" customWidth="1"/>
    <col min="5129" max="5131" width="14.26953125" style="68" bestFit="1" customWidth="1"/>
    <col min="5132" max="5132" width="15.54296875" style="68" bestFit="1" customWidth="1"/>
    <col min="5133" max="5133" width="12.26953125" style="68" bestFit="1" customWidth="1"/>
    <col min="5134" max="5134" width="11.453125" style="68" bestFit="1" customWidth="1"/>
    <col min="5135" max="5135" width="13.26953125" style="68" bestFit="1" customWidth="1"/>
    <col min="5136" max="5370" width="9.1796875" style="68"/>
    <col min="5371" max="5371" width="14" style="68" bestFit="1" customWidth="1"/>
    <col min="5372" max="5372" width="12.7265625" style="68" bestFit="1" customWidth="1"/>
    <col min="5373" max="5373" width="14" style="68" bestFit="1" customWidth="1"/>
    <col min="5374" max="5375" width="14.26953125" style="68" bestFit="1" customWidth="1"/>
    <col min="5376" max="5376" width="13.26953125" style="68" bestFit="1" customWidth="1"/>
    <col min="5377" max="5377" width="15.54296875" style="68" bestFit="1" customWidth="1"/>
    <col min="5378" max="5378" width="14.26953125" style="68" bestFit="1" customWidth="1"/>
    <col min="5379" max="5379" width="13.26953125" style="68" bestFit="1" customWidth="1"/>
    <col min="5380" max="5380" width="15.54296875" style="68" bestFit="1" customWidth="1"/>
    <col min="5381" max="5381" width="6" style="68" bestFit="1" customWidth="1"/>
    <col min="5382" max="5382" width="7.54296875" style="68" bestFit="1" customWidth="1"/>
    <col min="5383" max="5383" width="16" style="68" bestFit="1" customWidth="1"/>
    <col min="5384" max="5384" width="12.7265625" style="68" bestFit="1" customWidth="1"/>
    <col min="5385" max="5387" width="14.26953125" style="68" bestFit="1" customWidth="1"/>
    <col min="5388" max="5388" width="15.54296875" style="68" bestFit="1" customWidth="1"/>
    <col min="5389" max="5389" width="12.26953125" style="68" bestFit="1" customWidth="1"/>
    <col min="5390" max="5390" width="11.453125" style="68" bestFit="1" customWidth="1"/>
    <col min="5391" max="5391" width="13.26953125" style="68" bestFit="1" customWidth="1"/>
    <col min="5392" max="5626" width="9.1796875" style="68"/>
    <col min="5627" max="5627" width="14" style="68" bestFit="1" customWidth="1"/>
    <col min="5628" max="5628" width="12.7265625" style="68" bestFit="1" customWidth="1"/>
    <col min="5629" max="5629" width="14" style="68" bestFit="1" customWidth="1"/>
    <col min="5630" max="5631" width="14.26953125" style="68" bestFit="1" customWidth="1"/>
    <col min="5632" max="5632" width="13.26953125" style="68" bestFit="1" customWidth="1"/>
    <col min="5633" max="5633" width="15.54296875" style="68" bestFit="1" customWidth="1"/>
    <col min="5634" max="5634" width="14.26953125" style="68" bestFit="1" customWidth="1"/>
    <col min="5635" max="5635" width="13.26953125" style="68" bestFit="1" customWidth="1"/>
    <col min="5636" max="5636" width="15.54296875" style="68" bestFit="1" customWidth="1"/>
    <col min="5637" max="5637" width="6" style="68" bestFit="1" customWidth="1"/>
    <col min="5638" max="5638" width="7.54296875" style="68" bestFit="1" customWidth="1"/>
    <col min="5639" max="5639" width="16" style="68" bestFit="1" customWidth="1"/>
    <col min="5640" max="5640" width="12.7265625" style="68" bestFit="1" customWidth="1"/>
    <col min="5641" max="5643" width="14.26953125" style="68" bestFit="1" customWidth="1"/>
    <col min="5644" max="5644" width="15.54296875" style="68" bestFit="1" customWidth="1"/>
    <col min="5645" max="5645" width="12.26953125" style="68" bestFit="1" customWidth="1"/>
    <col min="5646" max="5646" width="11.453125" style="68" bestFit="1" customWidth="1"/>
    <col min="5647" max="5647" width="13.26953125" style="68" bestFit="1" customWidth="1"/>
    <col min="5648" max="5882" width="9.1796875" style="68"/>
    <col min="5883" max="5883" width="14" style="68" bestFit="1" customWidth="1"/>
    <col min="5884" max="5884" width="12.7265625" style="68" bestFit="1" customWidth="1"/>
    <col min="5885" max="5885" width="14" style="68" bestFit="1" customWidth="1"/>
    <col min="5886" max="5887" width="14.26953125" style="68" bestFit="1" customWidth="1"/>
    <col min="5888" max="5888" width="13.26953125" style="68" bestFit="1" customWidth="1"/>
    <col min="5889" max="5889" width="15.54296875" style="68" bestFit="1" customWidth="1"/>
    <col min="5890" max="5890" width="14.26953125" style="68" bestFit="1" customWidth="1"/>
    <col min="5891" max="5891" width="13.26953125" style="68" bestFit="1" customWidth="1"/>
    <col min="5892" max="5892" width="15.54296875" style="68" bestFit="1" customWidth="1"/>
    <col min="5893" max="5893" width="6" style="68" bestFit="1" customWidth="1"/>
    <col min="5894" max="5894" width="7.54296875" style="68" bestFit="1" customWidth="1"/>
    <col min="5895" max="5895" width="16" style="68" bestFit="1" customWidth="1"/>
    <col min="5896" max="5896" width="12.7265625" style="68" bestFit="1" customWidth="1"/>
    <col min="5897" max="5899" width="14.26953125" style="68" bestFit="1" customWidth="1"/>
    <col min="5900" max="5900" width="15.54296875" style="68" bestFit="1" customWidth="1"/>
    <col min="5901" max="5901" width="12.26953125" style="68" bestFit="1" customWidth="1"/>
    <col min="5902" max="5902" width="11.453125" style="68" bestFit="1" customWidth="1"/>
    <col min="5903" max="5903" width="13.26953125" style="68" bestFit="1" customWidth="1"/>
    <col min="5904" max="6138" width="9.1796875" style="68"/>
    <col min="6139" max="6139" width="14" style="68" bestFit="1" customWidth="1"/>
    <col min="6140" max="6140" width="12.7265625" style="68" bestFit="1" customWidth="1"/>
    <col min="6141" max="6141" width="14" style="68" bestFit="1" customWidth="1"/>
    <col min="6142" max="6143" width="14.26953125" style="68" bestFit="1" customWidth="1"/>
    <col min="6144" max="6144" width="13.26953125" style="68" bestFit="1" customWidth="1"/>
    <col min="6145" max="6145" width="15.54296875" style="68" bestFit="1" customWidth="1"/>
    <col min="6146" max="6146" width="14.26953125" style="68" bestFit="1" customWidth="1"/>
    <col min="6147" max="6147" width="13.26953125" style="68" bestFit="1" customWidth="1"/>
    <col min="6148" max="6148" width="15.54296875" style="68" bestFit="1" customWidth="1"/>
    <col min="6149" max="6149" width="6" style="68" bestFit="1" customWidth="1"/>
    <col min="6150" max="6150" width="7.54296875" style="68" bestFit="1" customWidth="1"/>
    <col min="6151" max="6151" width="16" style="68" bestFit="1" customWidth="1"/>
    <col min="6152" max="6152" width="12.7265625" style="68" bestFit="1" customWidth="1"/>
    <col min="6153" max="6155" width="14.26953125" style="68" bestFit="1" customWidth="1"/>
    <col min="6156" max="6156" width="15.54296875" style="68" bestFit="1" customWidth="1"/>
    <col min="6157" max="6157" width="12.26953125" style="68" bestFit="1" customWidth="1"/>
    <col min="6158" max="6158" width="11.453125" style="68" bestFit="1" customWidth="1"/>
    <col min="6159" max="6159" width="13.26953125" style="68" bestFit="1" customWidth="1"/>
    <col min="6160" max="6394" width="9.1796875" style="68"/>
    <col min="6395" max="6395" width="14" style="68" bestFit="1" customWidth="1"/>
    <col min="6396" max="6396" width="12.7265625" style="68" bestFit="1" customWidth="1"/>
    <col min="6397" max="6397" width="14" style="68" bestFit="1" customWidth="1"/>
    <col min="6398" max="6399" width="14.26953125" style="68" bestFit="1" customWidth="1"/>
    <col min="6400" max="6400" width="13.26953125" style="68" bestFit="1" customWidth="1"/>
    <col min="6401" max="6401" width="15.54296875" style="68" bestFit="1" customWidth="1"/>
    <col min="6402" max="6402" width="14.26953125" style="68" bestFit="1" customWidth="1"/>
    <col min="6403" max="6403" width="13.26953125" style="68" bestFit="1" customWidth="1"/>
    <col min="6404" max="6404" width="15.54296875" style="68" bestFit="1" customWidth="1"/>
    <col min="6405" max="6405" width="6" style="68" bestFit="1" customWidth="1"/>
    <col min="6406" max="6406" width="7.54296875" style="68" bestFit="1" customWidth="1"/>
    <col min="6407" max="6407" width="16" style="68" bestFit="1" customWidth="1"/>
    <col min="6408" max="6408" width="12.7265625" style="68" bestFit="1" customWidth="1"/>
    <col min="6409" max="6411" width="14.26953125" style="68" bestFit="1" customWidth="1"/>
    <col min="6412" max="6412" width="15.54296875" style="68" bestFit="1" customWidth="1"/>
    <col min="6413" max="6413" width="12.26953125" style="68" bestFit="1" customWidth="1"/>
    <col min="6414" max="6414" width="11.453125" style="68" bestFit="1" customWidth="1"/>
    <col min="6415" max="6415" width="13.26953125" style="68" bestFit="1" customWidth="1"/>
    <col min="6416" max="6650" width="9.1796875" style="68"/>
    <col min="6651" max="6651" width="14" style="68" bestFit="1" customWidth="1"/>
    <col min="6652" max="6652" width="12.7265625" style="68" bestFit="1" customWidth="1"/>
    <col min="6653" max="6653" width="14" style="68" bestFit="1" customWidth="1"/>
    <col min="6654" max="6655" width="14.26953125" style="68" bestFit="1" customWidth="1"/>
    <col min="6656" max="6656" width="13.26953125" style="68" bestFit="1" customWidth="1"/>
    <col min="6657" max="6657" width="15.54296875" style="68" bestFit="1" customWidth="1"/>
    <col min="6658" max="6658" width="14.26953125" style="68" bestFit="1" customWidth="1"/>
    <col min="6659" max="6659" width="13.26953125" style="68" bestFit="1" customWidth="1"/>
    <col min="6660" max="6660" width="15.54296875" style="68" bestFit="1" customWidth="1"/>
    <col min="6661" max="6661" width="6" style="68" bestFit="1" customWidth="1"/>
    <col min="6662" max="6662" width="7.54296875" style="68" bestFit="1" customWidth="1"/>
    <col min="6663" max="6663" width="16" style="68" bestFit="1" customWidth="1"/>
    <col min="6664" max="6664" width="12.7265625" style="68" bestFit="1" customWidth="1"/>
    <col min="6665" max="6667" width="14.26953125" style="68" bestFit="1" customWidth="1"/>
    <col min="6668" max="6668" width="15.54296875" style="68" bestFit="1" customWidth="1"/>
    <col min="6669" max="6669" width="12.26953125" style="68" bestFit="1" customWidth="1"/>
    <col min="6670" max="6670" width="11.453125" style="68" bestFit="1" customWidth="1"/>
    <col min="6671" max="6671" width="13.26953125" style="68" bestFit="1" customWidth="1"/>
    <col min="6672" max="6906" width="9.1796875" style="68"/>
    <col min="6907" max="6907" width="14" style="68" bestFit="1" customWidth="1"/>
    <col min="6908" max="6908" width="12.7265625" style="68" bestFit="1" customWidth="1"/>
    <col min="6909" max="6909" width="14" style="68" bestFit="1" customWidth="1"/>
    <col min="6910" max="6911" width="14.26953125" style="68" bestFit="1" customWidth="1"/>
    <col min="6912" max="6912" width="13.26953125" style="68" bestFit="1" customWidth="1"/>
    <col min="6913" max="6913" width="15.54296875" style="68" bestFit="1" customWidth="1"/>
    <col min="6914" max="6914" width="14.26953125" style="68" bestFit="1" customWidth="1"/>
    <col min="6915" max="6915" width="13.26953125" style="68" bestFit="1" customWidth="1"/>
    <col min="6916" max="6916" width="15.54296875" style="68" bestFit="1" customWidth="1"/>
    <col min="6917" max="6917" width="6" style="68" bestFit="1" customWidth="1"/>
    <col min="6918" max="6918" width="7.54296875" style="68" bestFit="1" customWidth="1"/>
    <col min="6919" max="6919" width="16" style="68" bestFit="1" customWidth="1"/>
    <col min="6920" max="6920" width="12.7265625" style="68" bestFit="1" customWidth="1"/>
    <col min="6921" max="6923" width="14.26953125" style="68" bestFit="1" customWidth="1"/>
    <col min="6924" max="6924" width="15.54296875" style="68" bestFit="1" customWidth="1"/>
    <col min="6925" max="6925" width="12.26953125" style="68" bestFit="1" customWidth="1"/>
    <col min="6926" max="6926" width="11.453125" style="68" bestFit="1" customWidth="1"/>
    <col min="6927" max="6927" width="13.26953125" style="68" bestFit="1" customWidth="1"/>
    <col min="6928" max="7162" width="9.1796875" style="68"/>
    <col min="7163" max="7163" width="14" style="68" bestFit="1" customWidth="1"/>
    <col min="7164" max="7164" width="12.7265625" style="68" bestFit="1" customWidth="1"/>
    <col min="7165" max="7165" width="14" style="68" bestFit="1" customWidth="1"/>
    <col min="7166" max="7167" width="14.26953125" style="68" bestFit="1" customWidth="1"/>
    <col min="7168" max="7168" width="13.26953125" style="68" bestFit="1" customWidth="1"/>
    <col min="7169" max="7169" width="15.54296875" style="68" bestFit="1" customWidth="1"/>
    <col min="7170" max="7170" width="14.26953125" style="68" bestFit="1" customWidth="1"/>
    <col min="7171" max="7171" width="13.26953125" style="68" bestFit="1" customWidth="1"/>
    <col min="7172" max="7172" width="15.54296875" style="68" bestFit="1" customWidth="1"/>
    <col min="7173" max="7173" width="6" style="68" bestFit="1" customWidth="1"/>
    <col min="7174" max="7174" width="7.54296875" style="68" bestFit="1" customWidth="1"/>
    <col min="7175" max="7175" width="16" style="68" bestFit="1" customWidth="1"/>
    <col min="7176" max="7176" width="12.7265625" style="68" bestFit="1" customWidth="1"/>
    <col min="7177" max="7179" width="14.26953125" style="68" bestFit="1" customWidth="1"/>
    <col min="7180" max="7180" width="15.54296875" style="68" bestFit="1" customWidth="1"/>
    <col min="7181" max="7181" width="12.26953125" style="68" bestFit="1" customWidth="1"/>
    <col min="7182" max="7182" width="11.453125" style="68" bestFit="1" customWidth="1"/>
    <col min="7183" max="7183" width="13.26953125" style="68" bestFit="1" customWidth="1"/>
    <col min="7184" max="7418" width="9.1796875" style="68"/>
    <col min="7419" max="7419" width="14" style="68" bestFit="1" customWidth="1"/>
    <col min="7420" max="7420" width="12.7265625" style="68" bestFit="1" customWidth="1"/>
    <col min="7421" max="7421" width="14" style="68" bestFit="1" customWidth="1"/>
    <col min="7422" max="7423" width="14.26953125" style="68" bestFit="1" customWidth="1"/>
    <col min="7424" max="7424" width="13.26953125" style="68" bestFit="1" customWidth="1"/>
    <col min="7425" max="7425" width="15.54296875" style="68" bestFit="1" customWidth="1"/>
    <col min="7426" max="7426" width="14.26953125" style="68" bestFit="1" customWidth="1"/>
    <col min="7427" max="7427" width="13.26953125" style="68" bestFit="1" customWidth="1"/>
    <col min="7428" max="7428" width="15.54296875" style="68" bestFit="1" customWidth="1"/>
    <col min="7429" max="7429" width="6" style="68" bestFit="1" customWidth="1"/>
    <col min="7430" max="7430" width="7.54296875" style="68" bestFit="1" customWidth="1"/>
    <col min="7431" max="7431" width="16" style="68" bestFit="1" customWidth="1"/>
    <col min="7432" max="7432" width="12.7265625" style="68" bestFit="1" customWidth="1"/>
    <col min="7433" max="7435" width="14.26953125" style="68" bestFit="1" customWidth="1"/>
    <col min="7436" max="7436" width="15.54296875" style="68" bestFit="1" customWidth="1"/>
    <col min="7437" max="7437" width="12.26953125" style="68" bestFit="1" customWidth="1"/>
    <col min="7438" max="7438" width="11.453125" style="68" bestFit="1" customWidth="1"/>
    <col min="7439" max="7439" width="13.26953125" style="68" bestFit="1" customWidth="1"/>
    <col min="7440" max="7674" width="9.1796875" style="68"/>
    <col min="7675" max="7675" width="14" style="68" bestFit="1" customWidth="1"/>
    <col min="7676" max="7676" width="12.7265625" style="68" bestFit="1" customWidth="1"/>
    <col min="7677" max="7677" width="14" style="68" bestFit="1" customWidth="1"/>
    <col min="7678" max="7679" width="14.26953125" style="68" bestFit="1" customWidth="1"/>
    <col min="7680" max="7680" width="13.26953125" style="68" bestFit="1" customWidth="1"/>
    <col min="7681" max="7681" width="15.54296875" style="68" bestFit="1" customWidth="1"/>
    <col min="7682" max="7682" width="14.26953125" style="68" bestFit="1" customWidth="1"/>
    <col min="7683" max="7683" width="13.26953125" style="68" bestFit="1" customWidth="1"/>
    <col min="7684" max="7684" width="15.54296875" style="68" bestFit="1" customWidth="1"/>
    <col min="7685" max="7685" width="6" style="68" bestFit="1" customWidth="1"/>
    <col min="7686" max="7686" width="7.54296875" style="68" bestFit="1" customWidth="1"/>
    <col min="7687" max="7687" width="16" style="68" bestFit="1" customWidth="1"/>
    <col min="7688" max="7688" width="12.7265625" style="68" bestFit="1" customWidth="1"/>
    <col min="7689" max="7691" width="14.26953125" style="68" bestFit="1" customWidth="1"/>
    <col min="7692" max="7692" width="15.54296875" style="68" bestFit="1" customWidth="1"/>
    <col min="7693" max="7693" width="12.26953125" style="68" bestFit="1" customWidth="1"/>
    <col min="7694" max="7694" width="11.453125" style="68" bestFit="1" customWidth="1"/>
    <col min="7695" max="7695" width="13.26953125" style="68" bestFit="1" customWidth="1"/>
    <col min="7696" max="7930" width="9.1796875" style="68"/>
    <col min="7931" max="7931" width="14" style="68" bestFit="1" customWidth="1"/>
    <col min="7932" max="7932" width="12.7265625" style="68" bestFit="1" customWidth="1"/>
    <col min="7933" max="7933" width="14" style="68" bestFit="1" customWidth="1"/>
    <col min="7934" max="7935" width="14.26953125" style="68" bestFit="1" customWidth="1"/>
    <col min="7936" max="7936" width="13.26953125" style="68" bestFit="1" customWidth="1"/>
    <col min="7937" max="7937" width="15.54296875" style="68" bestFit="1" customWidth="1"/>
    <col min="7938" max="7938" width="14.26953125" style="68" bestFit="1" customWidth="1"/>
    <col min="7939" max="7939" width="13.26953125" style="68" bestFit="1" customWidth="1"/>
    <col min="7940" max="7940" width="15.54296875" style="68" bestFit="1" customWidth="1"/>
    <col min="7941" max="7941" width="6" style="68" bestFit="1" customWidth="1"/>
    <col min="7942" max="7942" width="7.54296875" style="68" bestFit="1" customWidth="1"/>
    <col min="7943" max="7943" width="16" style="68" bestFit="1" customWidth="1"/>
    <col min="7944" max="7944" width="12.7265625" style="68" bestFit="1" customWidth="1"/>
    <col min="7945" max="7947" width="14.26953125" style="68" bestFit="1" customWidth="1"/>
    <col min="7948" max="7948" width="15.54296875" style="68" bestFit="1" customWidth="1"/>
    <col min="7949" max="7949" width="12.26953125" style="68" bestFit="1" customWidth="1"/>
    <col min="7950" max="7950" width="11.453125" style="68" bestFit="1" customWidth="1"/>
    <col min="7951" max="7951" width="13.26953125" style="68" bestFit="1" customWidth="1"/>
    <col min="7952" max="8186" width="9.1796875" style="68"/>
    <col min="8187" max="8187" width="14" style="68" bestFit="1" customWidth="1"/>
    <col min="8188" max="8188" width="12.7265625" style="68" bestFit="1" customWidth="1"/>
    <col min="8189" max="8189" width="14" style="68" bestFit="1" customWidth="1"/>
    <col min="8190" max="8191" width="14.26953125" style="68" bestFit="1" customWidth="1"/>
    <col min="8192" max="8192" width="13.26953125" style="68" bestFit="1" customWidth="1"/>
    <col min="8193" max="8193" width="15.54296875" style="68" bestFit="1" customWidth="1"/>
    <col min="8194" max="8194" width="14.26953125" style="68" bestFit="1" customWidth="1"/>
    <col min="8195" max="8195" width="13.26953125" style="68" bestFit="1" customWidth="1"/>
    <col min="8196" max="8196" width="15.54296875" style="68" bestFit="1" customWidth="1"/>
    <col min="8197" max="8197" width="6" style="68" bestFit="1" customWidth="1"/>
    <col min="8198" max="8198" width="7.54296875" style="68" bestFit="1" customWidth="1"/>
    <col min="8199" max="8199" width="16" style="68" bestFit="1" customWidth="1"/>
    <col min="8200" max="8200" width="12.7265625" style="68" bestFit="1" customWidth="1"/>
    <col min="8201" max="8203" width="14.26953125" style="68" bestFit="1" customWidth="1"/>
    <col min="8204" max="8204" width="15.54296875" style="68" bestFit="1" customWidth="1"/>
    <col min="8205" max="8205" width="12.26953125" style="68" bestFit="1" customWidth="1"/>
    <col min="8206" max="8206" width="11.453125" style="68" bestFit="1" customWidth="1"/>
    <col min="8207" max="8207" width="13.26953125" style="68" bestFit="1" customWidth="1"/>
    <col min="8208" max="8442" width="9.1796875" style="68"/>
    <col min="8443" max="8443" width="14" style="68" bestFit="1" customWidth="1"/>
    <col min="8444" max="8444" width="12.7265625" style="68" bestFit="1" customWidth="1"/>
    <col min="8445" max="8445" width="14" style="68" bestFit="1" customWidth="1"/>
    <col min="8446" max="8447" width="14.26953125" style="68" bestFit="1" customWidth="1"/>
    <col min="8448" max="8448" width="13.26953125" style="68" bestFit="1" customWidth="1"/>
    <col min="8449" max="8449" width="15.54296875" style="68" bestFit="1" customWidth="1"/>
    <col min="8450" max="8450" width="14.26953125" style="68" bestFit="1" customWidth="1"/>
    <col min="8451" max="8451" width="13.26953125" style="68" bestFit="1" customWidth="1"/>
    <col min="8452" max="8452" width="15.54296875" style="68" bestFit="1" customWidth="1"/>
    <col min="8453" max="8453" width="6" style="68" bestFit="1" customWidth="1"/>
    <col min="8454" max="8454" width="7.54296875" style="68" bestFit="1" customWidth="1"/>
    <col min="8455" max="8455" width="16" style="68" bestFit="1" customWidth="1"/>
    <col min="8456" max="8456" width="12.7265625" style="68" bestFit="1" customWidth="1"/>
    <col min="8457" max="8459" width="14.26953125" style="68" bestFit="1" customWidth="1"/>
    <col min="8460" max="8460" width="15.54296875" style="68" bestFit="1" customWidth="1"/>
    <col min="8461" max="8461" width="12.26953125" style="68" bestFit="1" customWidth="1"/>
    <col min="8462" max="8462" width="11.453125" style="68" bestFit="1" customWidth="1"/>
    <col min="8463" max="8463" width="13.26953125" style="68" bestFit="1" customWidth="1"/>
    <col min="8464" max="8698" width="9.1796875" style="68"/>
    <col min="8699" max="8699" width="14" style="68" bestFit="1" customWidth="1"/>
    <col min="8700" max="8700" width="12.7265625" style="68" bestFit="1" customWidth="1"/>
    <col min="8701" max="8701" width="14" style="68" bestFit="1" customWidth="1"/>
    <col min="8702" max="8703" width="14.26953125" style="68" bestFit="1" customWidth="1"/>
    <col min="8704" max="8704" width="13.26953125" style="68" bestFit="1" customWidth="1"/>
    <col min="8705" max="8705" width="15.54296875" style="68" bestFit="1" customWidth="1"/>
    <col min="8706" max="8706" width="14.26953125" style="68" bestFit="1" customWidth="1"/>
    <col min="8707" max="8707" width="13.26953125" style="68" bestFit="1" customWidth="1"/>
    <col min="8708" max="8708" width="15.54296875" style="68" bestFit="1" customWidth="1"/>
    <col min="8709" max="8709" width="6" style="68" bestFit="1" customWidth="1"/>
    <col min="8710" max="8710" width="7.54296875" style="68" bestFit="1" customWidth="1"/>
    <col min="8711" max="8711" width="16" style="68" bestFit="1" customWidth="1"/>
    <col min="8712" max="8712" width="12.7265625" style="68" bestFit="1" customWidth="1"/>
    <col min="8713" max="8715" width="14.26953125" style="68" bestFit="1" customWidth="1"/>
    <col min="8716" max="8716" width="15.54296875" style="68" bestFit="1" customWidth="1"/>
    <col min="8717" max="8717" width="12.26953125" style="68" bestFit="1" customWidth="1"/>
    <col min="8718" max="8718" width="11.453125" style="68" bestFit="1" customWidth="1"/>
    <col min="8719" max="8719" width="13.26953125" style="68" bestFit="1" customWidth="1"/>
    <col min="8720" max="8954" width="9.1796875" style="68"/>
    <col min="8955" max="8955" width="14" style="68" bestFit="1" customWidth="1"/>
    <col min="8956" max="8956" width="12.7265625" style="68" bestFit="1" customWidth="1"/>
    <col min="8957" max="8957" width="14" style="68" bestFit="1" customWidth="1"/>
    <col min="8958" max="8959" width="14.26953125" style="68" bestFit="1" customWidth="1"/>
    <col min="8960" max="8960" width="13.26953125" style="68" bestFit="1" customWidth="1"/>
    <col min="8961" max="8961" width="15.54296875" style="68" bestFit="1" customWidth="1"/>
    <col min="8962" max="8962" width="14.26953125" style="68" bestFit="1" customWidth="1"/>
    <col min="8963" max="8963" width="13.26953125" style="68" bestFit="1" customWidth="1"/>
    <col min="8964" max="8964" width="15.54296875" style="68" bestFit="1" customWidth="1"/>
    <col min="8965" max="8965" width="6" style="68" bestFit="1" customWidth="1"/>
    <col min="8966" max="8966" width="7.54296875" style="68" bestFit="1" customWidth="1"/>
    <col min="8967" max="8967" width="16" style="68" bestFit="1" customWidth="1"/>
    <col min="8968" max="8968" width="12.7265625" style="68" bestFit="1" customWidth="1"/>
    <col min="8969" max="8971" width="14.26953125" style="68" bestFit="1" customWidth="1"/>
    <col min="8972" max="8972" width="15.54296875" style="68" bestFit="1" customWidth="1"/>
    <col min="8973" max="8973" width="12.26953125" style="68" bestFit="1" customWidth="1"/>
    <col min="8974" max="8974" width="11.453125" style="68" bestFit="1" customWidth="1"/>
    <col min="8975" max="8975" width="13.26953125" style="68" bestFit="1" customWidth="1"/>
    <col min="8976" max="9210" width="9.1796875" style="68"/>
    <col min="9211" max="9211" width="14" style="68" bestFit="1" customWidth="1"/>
    <col min="9212" max="9212" width="12.7265625" style="68" bestFit="1" customWidth="1"/>
    <col min="9213" max="9213" width="14" style="68" bestFit="1" customWidth="1"/>
    <col min="9214" max="9215" width="14.26953125" style="68" bestFit="1" customWidth="1"/>
    <col min="9216" max="9216" width="13.26953125" style="68" bestFit="1" customWidth="1"/>
    <col min="9217" max="9217" width="15.54296875" style="68" bestFit="1" customWidth="1"/>
    <col min="9218" max="9218" width="14.26953125" style="68" bestFit="1" customWidth="1"/>
    <col min="9219" max="9219" width="13.26953125" style="68" bestFit="1" customWidth="1"/>
    <col min="9220" max="9220" width="15.54296875" style="68" bestFit="1" customWidth="1"/>
    <col min="9221" max="9221" width="6" style="68" bestFit="1" customWidth="1"/>
    <col min="9222" max="9222" width="7.54296875" style="68" bestFit="1" customWidth="1"/>
    <col min="9223" max="9223" width="16" style="68" bestFit="1" customWidth="1"/>
    <col min="9224" max="9224" width="12.7265625" style="68" bestFit="1" customWidth="1"/>
    <col min="9225" max="9227" width="14.26953125" style="68" bestFit="1" customWidth="1"/>
    <col min="9228" max="9228" width="15.54296875" style="68" bestFit="1" customWidth="1"/>
    <col min="9229" max="9229" width="12.26953125" style="68" bestFit="1" customWidth="1"/>
    <col min="9230" max="9230" width="11.453125" style="68" bestFit="1" customWidth="1"/>
    <col min="9231" max="9231" width="13.26953125" style="68" bestFit="1" customWidth="1"/>
    <col min="9232" max="9466" width="9.1796875" style="68"/>
    <col min="9467" max="9467" width="14" style="68" bestFit="1" customWidth="1"/>
    <col min="9468" max="9468" width="12.7265625" style="68" bestFit="1" customWidth="1"/>
    <col min="9469" max="9469" width="14" style="68" bestFit="1" customWidth="1"/>
    <col min="9470" max="9471" width="14.26953125" style="68" bestFit="1" customWidth="1"/>
    <col min="9472" max="9472" width="13.26953125" style="68" bestFit="1" customWidth="1"/>
    <col min="9473" max="9473" width="15.54296875" style="68" bestFit="1" customWidth="1"/>
    <col min="9474" max="9474" width="14.26953125" style="68" bestFit="1" customWidth="1"/>
    <col min="9475" max="9475" width="13.26953125" style="68" bestFit="1" customWidth="1"/>
    <col min="9476" max="9476" width="15.54296875" style="68" bestFit="1" customWidth="1"/>
    <col min="9477" max="9477" width="6" style="68" bestFit="1" customWidth="1"/>
    <col min="9478" max="9478" width="7.54296875" style="68" bestFit="1" customWidth="1"/>
    <col min="9479" max="9479" width="16" style="68" bestFit="1" customWidth="1"/>
    <col min="9480" max="9480" width="12.7265625" style="68" bestFit="1" customWidth="1"/>
    <col min="9481" max="9483" width="14.26953125" style="68" bestFit="1" customWidth="1"/>
    <col min="9484" max="9484" width="15.54296875" style="68" bestFit="1" customWidth="1"/>
    <col min="9485" max="9485" width="12.26953125" style="68" bestFit="1" customWidth="1"/>
    <col min="9486" max="9486" width="11.453125" style="68" bestFit="1" customWidth="1"/>
    <col min="9487" max="9487" width="13.26953125" style="68" bestFit="1" customWidth="1"/>
    <col min="9488" max="9722" width="9.1796875" style="68"/>
    <col min="9723" max="9723" width="14" style="68" bestFit="1" customWidth="1"/>
    <col min="9724" max="9724" width="12.7265625" style="68" bestFit="1" customWidth="1"/>
    <col min="9725" max="9725" width="14" style="68" bestFit="1" customWidth="1"/>
    <col min="9726" max="9727" width="14.26953125" style="68" bestFit="1" customWidth="1"/>
    <col min="9728" max="9728" width="13.26953125" style="68" bestFit="1" customWidth="1"/>
    <col min="9729" max="9729" width="15.54296875" style="68" bestFit="1" customWidth="1"/>
    <col min="9730" max="9730" width="14.26953125" style="68" bestFit="1" customWidth="1"/>
    <col min="9731" max="9731" width="13.26953125" style="68" bestFit="1" customWidth="1"/>
    <col min="9732" max="9732" width="15.54296875" style="68" bestFit="1" customWidth="1"/>
    <col min="9733" max="9733" width="6" style="68" bestFit="1" customWidth="1"/>
    <col min="9734" max="9734" width="7.54296875" style="68" bestFit="1" customWidth="1"/>
    <col min="9735" max="9735" width="16" style="68" bestFit="1" customWidth="1"/>
    <col min="9736" max="9736" width="12.7265625" style="68" bestFit="1" customWidth="1"/>
    <col min="9737" max="9739" width="14.26953125" style="68" bestFit="1" customWidth="1"/>
    <col min="9740" max="9740" width="15.54296875" style="68" bestFit="1" customWidth="1"/>
    <col min="9741" max="9741" width="12.26953125" style="68" bestFit="1" customWidth="1"/>
    <col min="9742" max="9742" width="11.453125" style="68" bestFit="1" customWidth="1"/>
    <col min="9743" max="9743" width="13.26953125" style="68" bestFit="1" customWidth="1"/>
    <col min="9744" max="9978" width="9.1796875" style="68"/>
    <col min="9979" max="9979" width="14" style="68" bestFit="1" customWidth="1"/>
    <col min="9980" max="9980" width="12.7265625" style="68" bestFit="1" customWidth="1"/>
    <col min="9981" max="9981" width="14" style="68" bestFit="1" customWidth="1"/>
    <col min="9982" max="9983" width="14.26953125" style="68" bestFit="1" customWidth="1"/>
    <col min="9984" max="9984" width="13.26953125" style="68" bestFit="1" customWidth="1"/>
    <col min="9985" max="9985" width="15.54296875" style="68" bestFit="1" customWidth="1"/>
    <col min="9986" max="9986" width="14.26953125" style="68" bestFit="1" customWidth="1"/>
    <col min="9987" max="9987" width="13.26953125" style="68" bestFit="1" customWidth="1"/>
    <col min="9988" max="9988" width="15.54296875" style="68" bestFit="1" customWidth="1"/>
    <col min="9989" max="9989" width="6" style="68" bestFit="1" customWidth="1"/>
    <col min="9990" max="9990" width="7.54296875" style="68" bestFit="1" customWidth="1"/>
    <col min="9991" max="9991" width="16" style="68" bestFit="1" customWidth="1"/>
    <col min="9992" max="9992" width="12.7265625" style="68" bestFit="1" customWidth="1"/>
    <col min="9993" max="9995" width="14.26953125" style="68" bestFit="1" customWidth="1"/>
    <col min="9996" max="9996" width="15.54296875" style="68" bestFit="1" customWidth="1"/>
    <col min="9997" max="9997" width="12.26953125" style="68" bestFit="1" customWidth="1"/>
    <col min="9998" max="9998" width="11.453125" style="68" bestFit="1" customWidth="1"/>
    <col min="9999" max="9999" width="13.26953125" style="68" bestFit="1" customWidth="1"/>
    <col min="10000" max="10234" width="9.1796875" style="68"/>
    <col min="10235" max="10235" width="14" style="68" bestFit="1" customWidth="1"/>
    <col min="10236" max="10236" width="12.7265625" style="68" bestFit="1" customWidth="1"/>
    <col min="10237" max="10237" width="14" style="68" bestFit="1" customWidth="1"/>
    <col min="10238" max="10239" width="14.26953125" style="68" bestFit="1" customWidth="1"/>
    <col min="10240" max="10240" width="13.26953125" style="68" bestFit="1" customWidth="1"/>
    <col min="10241" max="10241" width="15.54296875" style="68" bestFit="1" customWidth="1"/>
    <col min="10242" max="10242" width="14.26953125" style="68" bestFit="1" customWidth="1"/>
    <col min="10243" max="10243" width="13.26953125" style="68" bestFit="1" customWidth="1"/>
    <col min="10244" max="10244" width="15.54296875" style="68" bestFit="1" customWidth="1"/>
    <col min="10245" max="10245" width="6" style="68" bestFit="1" customWidth="1"/>
    <col min="10246" max="10246" width="7.54296875" style="68" bestFit="1" customWidth="1"/>
    <col min="10247" max="10247" width="16" style="68" bestFit="1" customWidth="1"/>
    <col min="10248" max="10248" width="12.7265625" style="68" bestFit="1" customWidth="1"/>
    <col min="10249" max="10251" width="14.26953125" style="68" bestFit="1" customWidth="1"/>
    <col min="10252" max="10252" width="15.54296875" style="68" bestFit="1" customWidth="1"/>
    <col min="10253" max="10253" width="12.26953125" style="68" bestFit="1" customWidth="1"/>
    <col min="10254" max="10254" width="11.453125" style="68" bestFit="1" customWidth="1"/>
    <col min="10255" max="10255" width="13.26953125" style="68" bestFit="1" customWidth="1"/>
    <col min="10256" max="10490" width="9.1796875" style="68"/>
    <col min="10491" max="10491" width="14" style="68" bestFit="1" customWidth="1"/>
    <col min="10492" max="10492" width="12.7265625" style="68" bestFit="1" customWidth="1"/>
    <col min="10493" max="10493" width="14" style="68" bestFit="1" customWidth="1"/>
    <col min="10494" max="10495" width="14.26953125" style="68" bestFit="1" customWidth="1"/>
    <col min="10496" max="10496" width="13.26953125" style="68" bestFit="1" customWidth="1"/>
    <col min="10497" max="10497" width="15.54296875" style="68" bestFit="1" customWidth="1"/>
    <col min="10498" max="10498" width="14.26953125" style="68" bestFit="1" customWidth="1"/>
    <col min="10499" max="10499" width="13.26953125" style="68" bestFit="1" customWidth="1"/>
    <col min="10500" max="10500" width="15.54296875" style="68" bestFit="1" customWidth="1"/>
    <col min="10501" max="10501" width="6" style="68" bestFit="1" customWidth="1"/>
    <col min="10502" max="10502" width="7.54296875" style="68" bestFit="1" customWidth="1"/>
    <col min="10503" max="10503" width="16" style="68" bestFit="1" customWidth="1"/>
    <col min="10504" max="10504" width="12.7265625" style="68" bestFit="1" customWidth="1"/>
    <col min="10505" max="10507" width="14.26953125" style="68" bestFit="1" customWidth="1"/>
    <col min="10508" max="10508" width="15.54296875" style="68" bestFit="1" customWidth="1"/>
    <col min="10509" max="10509" width="12.26953125" style="68" bestFit="1" customWidth="1"/>
    <col min="10510" max="10510" width="11.453125" style="68" bestFit="1" customWidth="1"/>
    <col min="10511" max="10511" width="13.26953125" style="68" bestFit="1" customWidth="1"/>
    <col min="10512" max="10746" width="9.1796875" style="68"/>
    <col min="10747" max="10747" width="14" style="68" bestFit="1" customWidth="1"/>
    <col min="10748" max="10748" width="12.7265625" style="68" bestFit="1" customWidth="1"/>
    <col min="10749" max="10749" width="14" style="68" bestFit="1" customWidth="1"/>
    <col min="10750" max="10751" width="14.26953125" style="68" bestFit="1" customWidth="1"/>
    <col min="10752" max="10752" width="13.26953125" style="68" bestFit="1" customWidth="1"/>
    <col min="10753" max="10753" width="15.54296875" style="68" bestFit="1" customWidth="1"/>
    <col min="10754" max="10754" width="14.26953125" style="68" bestFit="1" customWidth="1"/>
    <col min="10755" max="10755" width="13.26953125" style="68" bestFit="1" customWidth="1"/>
    <col min="10756" max="10756" width="15.54296875" style="68" bestFit="1" customWidth="1"/>
    <col min="10757" max="10757" width="6" style="68" bestFit="1" customWidth="1"/>
    <col min="10758" max="10758" width="7.54296875" style="68" bestFit="1" customWidth="1"/>
    <col min="10759" max="10759" width="16" style="68" bestFit="1" customWidth="1"/>
    <col min="10760" max="10760" width="12.7265625" style="68" bestFit="1" customWidth="1"/>
    <col min="10761" max="10763" width="14.26953125" style="68" bestFit="1" customWidth="1"/>
    <col min="10764" max="10764" width="15.54296875" style="68" bestFit="1" customWidth="1"/>
    <col min="10765" max="10765" width="12.26953125" style="68" bestFit="1" customWidth="1"/>
    <col min="10766" max="10766" width="11.453125" style="68" bestFit="1" customWidth="1"/>
    <col min="10767" max="10767" width="13.26953125" style="68" bestFit="1" customWidth="1"/>
    <col min="10768" max="11002" width="9.1796875" style="68"/>
    <col min="11003" max="11003" width="14" style="68" bestFit="1" customWidth="1"/>
    <col min="11004" max="11004" width="12.7265625" style="68" bestFit="1" customWidth="1"/>
    <col min="11005" max="11005" width="14" style="68" bestFit="1" customWidth="1"/>
    <col min="11006" max="11007" width="14.26953125" style="68" bestFit="1" customWidth="1"/>
    <col min="11008" max="11008" width="13.26953125" style="68" bestFit="1" customWidth="1"/>
    <col min="11009" max="11009" width="15.54296875" style="68" bestFit="1" customWidth="1"/>
    <col min="11010" max="11010" width="14.26953125" style="68" bestFit="1" customWidth="1"/>
    <col min="11011" max="11011" width="13.26953125" style="68" bestFit="1" customWidth="1"/>
    <col min="11012" max="11012" width="15.54296875" style="68" bestFit="1" customWidth="1"/>
    <col min="11013" max="11013" width="6" style="68" bestFit="1" customWidth="1"/>
    <col min="11014" max="11014" width="7.54296875" style="68" bestFit="1" customWidth="1"/>
    <col min="11015" max="11015" width="16" style="68" bestFit="1" customWidth="1"/>
    <col min="11016" max="11016" width="12.7265625" style="68" bestFit="1" customWidth="1"/>
    <col min="11017" max="11019" width="14.26953125" style="68" bestFit="1" customWidth="1"/>
    <col min="11020" max="11020" width="15.54296875" style="68" bestFit="1" customWidth="1"/>
    <col min="11021" max="11021" width="12.26953125" style="68" bestFit="1" customWidth="1"/>
    <col min="11022" max="11022" width="11.453125" style="68" bestFit="1" customWidth="1"/>
    <col min="11023" max="11023" width="13.26953125" style="68" bestFit="1" customWidth="1"/>
    <col min="11024" max="11258" width="9.1796875" style="68"/>
    <col min="11259" max="11259" width="14" style="68" bestFit="1" customWidth="1"/>
    <col min="11260" max="11260" width="12.7265625" style="68" bestFit="1" customWidth="1"/>
    <col min="11261" max="11261" width="14" style="68" bestFit="1" customWidth="1"/>
    <col min="11262" max="11263" width="14.26953125" style="68" bestFit="1" customWidth="1"/>
    <col min="11264" max="11264" width="13.26953125" style="68" bestFit="1" customWidth="1"/>
    <col min="11265" max="11265" width="15.54296875" style="68" bestFit="1" customWidth="1"/>
    <col min="11266" max="11266" width="14.26953125" style="68" bestFit="1" customWidth="1"/>
    <col min="11267" max="11267" width="13.26953125" style="68" bestFit="1" customWidth="1"/>
    <col min="11268" max="11268" width="15.54296875" style="68" bestFit="1" customWidth="1"/>
    <col min="11269" max="11269" width="6" style="68" bestFit="1" customWidth="1"/>
    <col min="11270" max="11270" width="7.54296875" style="68" bestFit="1" customWidth="1"/>
    <col min="11271" max="11271" width="16" style="68" bestFit="1" customWidth="1"/>
    <col min="11272" max="11272" width="12.7265625" style="68" bestFit="1" customWidth="1"/>
    <col min="11273" max="11275" width="14.26953125" style="68" bestFit="1" customWidth="1"/>
    <col min="11276" max="11276" width="15.54296875" style="68" bestFit="1" customWidth="1"/>
    <col min="11277" max="11277" width="12.26953125" style="68" bestFit="1" customWidth="1"/>
    <col min="11278" max="11278" width="11.453125" style="68" bestFit="1" customWidth="1"/>
    <col min="11279" max="11279" width="13.26953125" style="68" bestFit="1" customWidth="1"/>
    <col min="11280" max="11514" width="9.1796875" style="68"/>
    <col min="11515" max="11515" width="14" style="68" bestFit="1" customWidth="1"/>
    <col min="11516" max="11516" width="12.7265625" style="68" bestFit="1" customWidth="1"/>
    <col min="11517" max="11517" width="14" style="68" bestFit="1" customWidth="1"/>
    <col min="11518" max="11519" width="14.26953125" style="68" bestFit="1" customWidth="1"/>
    <col min="11520" max="11520" width="13.26953125" style="68" bestFit="1" customWidth="1"/>
    <col min="11521" max="11521" width="15.54296875" style="68" bestFit="1" customWidth="1"/>
    <col min="11522" max="11522" width="14.26953125" style="68" bestFit="1" customWidth="1"/>
    <col min="11523" max="11523" width="13.26953125" style="68" bestFit="1" customWidth="1"/>
    <col min="11524" max="11524" width="15.54296875" style="68" bestFit="1" customWidth="1"/>
    <col min="11525" max="11525" width="6" style="68" bestFit="1" customWidth="1"/>
    <col min="11526" max="11526" width="7.54296875" style="68" bestFit="1" customWidth="1"/>
    <col min="11527" max="11527" width="16" style="68" bestFit="1" customWidth="1"/>
    <col min="11528" max="11528" width="12.7265625" style="68" bestFit="1" customWidth="1"/>
    <col min="11529" max="11531" width="14.26953125" style="68" bestFit="1" customWidth="1"/>
    <col min="11532" max="11532" width="15.54296875" style="68" bestFit="1" customWidth="1"/>
    <col min="11533" max="11533" width="12.26953125" style="68" bestFit="1" customWidth="1"/>
    <col min="11534" max="11534" width="11.453125" style="68" bestFit="1" customWidth="1"/>
    <col min="11535" max="11535" width="13.26953125" style="68" bestFit="1" customWidth="1"/>
    <col min="11536" max="11770" width="9.1796875" style="68"/>
    <col min="11771" max="11771" width="14" style="68" bestFit="1" customWidth="1"/>
    <col min="11772" max="11772" width="12.7265625" style="68" bestFit="1" customWidth="1"/>
    <col min="11773" max="11773" width="14" style="68" bestFit="1" customWidth="1"/>
    <col min="11774" max="11775" width="14.26953125" style="68" bestFit="1" customWidth="1"/>
    <col min="11776" max="11776" width="13.26953125" style="68" bestFit="1" customWidth="1"/>
    <col min="11777" max="11777" width="15.54296875" style="68" bestFit="1" customWidth="1"/>
    <col min="11778" max="11778" width="14.26953125" style="68" bestFit="1" customWidth="1"/>
    <col min="11779" max="11779" width="13.26953125" style="68" bestFit="1" customWidth="1"/>
    <col min="11780" max="11780" width="15.54296875" style="68" bestFit="1" customWidth="1"/>
    <col min="11781" max="11781" width="6" style="68" bestFit="1" customWidth="1"/>
    <col min="11782" max="11782" width="7.54296875" style="68" bestFit="1" customWidth="1"/>
    <col min="11783" max="11783" width="16" style="68" bestFit="1" customWidth="1"/>
    <col min="11784" max="11784" width="12.7265625" style="68" bestFit="1" customWidth="1"/>
    <col min="11785" max="11787" width="14.26953125" style="68" bestFit="1" customWidth="1"/>
    <col min="11788" max="11788" width="15.54296875" style="68" bestFit="1" customWidth="1"/>
    <col min="11789" max="11789" width="12.26953125" style="68" bestFit="1" customWidth="1"/>
    <col min="11790" max="11790" width="11.453125" style="68" bestFit="1" customWidth="1"/>
    <col min="11791" max="11791" width="13.26953125" style="68" bestFit="1" customWidth="1"/>
    <col min="11792" max="12026" width="9.1796875" style="68"/>
    <col min="12027" max="12027" width="14" style="68" bestFit="1" customWidth="1"/>
    <col min="12028" max="12028" width="12.7265625" style="68" bestFit="1" customWidth="1"/>
    <col min="12029" max="12029" width="14" style="68" bestFit="1" customWidth="1"/>
    <col min="12030" max="12031" width="14.26953125" style="68" bestFit="1" customWidth="1"/>
    <col min="12032" max="12032" width="13.26953125" style="68" bestFit="1" customWidth="1"/>
    <col min="12033" max="12033" width="15.54296875" style="68" bestFit="1" customWidth="1"/>
    <col min="12034" max="12034" width="14.26953125" style="68" bestFit="1" customWidth="1"/>
    <col min="12035" max="12035" width="13.26953125" style="68" bestFit="1" customWidth="1"/>
    <col min="12036" max="12036" width="15.54296875" style="68" bestFit="1" customWidth="1"/>
    <col min="12037" max="12037" width="6" style="68" bestFit="1" customWidth="1"/>
    <col min="12038" max="12038" width="7.54296875" style="68" bestFit="1" customWidth="1"/>
    <col min="12039" max="12039" width="16" style="68" bestFit="1" customWidth="1"/>
    <col min="12040" max="12040" width="12.7265625" style="68" bestFit="1" customWidth="1"/>
    <col min="12041" max="12043" width="14.26953125" style="68" bestFit="1" customWidth="1"/>
    <col min="12044" max="12044" width="15.54296875" style="68" bestFit="1" customWidth="1"/>
    <col min="12045" max="12045" width="12.26953125" style="68" bestFit="1" customWidth="1"/>
    <col min="12046" max="12046" width="11.453125" style="68" bestFit="1" customWidth="1"/>
    <col min="12047" max="12047" width="13.26953125" style="68" bestFit="1" customWidth="1"/>
    <col min="12048" max="12282" width="9.1796875" style="68"/>
    <col min="12283" max="12283" width="14" style="68" bestFit="1" customWidth="1"/>
    <col min="12284" max="12284" width="12.7265625" style="68" bestFit="1" customWidth="1"/>
    <col min="12285" max="12285" width="14" style="68" bestFit="1" customWidth="1"/>
    <col min="12286" max="12287" width="14.26953125" style="68" bestFit="1" customWidth="1"/>
    <col min="12288" max="12288" width="13.26953125" style="68" bestFit="1" customWidth="1"/>
    <col min="12289" max="12289" width="15.54296875" style="68" bestFit="1" customWidth="1"/>
    <col min="12290" max="12290" width="14.26953125" style="68" bestFit="1" customWidth="1"/>
    <col min="12291" max="12291" width="13.26953125" style="68" bestFit="1" customWidth="1"/>
    <col min="12292" max="12292" width="15.54296875" style="68" bestFit="1" customWidth="1"/>
    <col min="12293" max="12293" width="6" style="68" bestFit="1" customWidth="1"/>
    <col min="12294" max="12294" width="7.54296875" style="68" bestFit="1" customWidth="1"/>
    <col min="12295" max="12295" width="16" style="68" bestFit="1" customWidth="1"/>
    <col min="12296" max="12296" width="12.7265625" style="68" bestFit="1" customWidth="1"/>
    <col min="12297" max="12299" width="14.26953125" style="68" bestFit="1" customWidth="1"/>
    <col min="12300" max="12300" width="15.54296875" style="68" bestFit="1" customWidth="1"/>
    <col min="12301" max="12301" width="12.26953125" style="68" bestFit="1" customWidth="1"/>
    <col min="12302" max="12302" width="11.453125" style="68" bestFit="1" customWidth="1"/>
    <col min="12303" max="12303" width="13.26953125" style="68" bestFit="1" customWidth="1"/>
    <col min="12304" max="12538" width="9.1796875" style="68"/>
    <col min="12539" max="12539" width="14" style="68" bestFit="1" customWidth="1"/>
    <col min="12540" max="12540" width="12.7265625" style="68" bestFit="1" customWidth="1"/>
    <col min="12541" max="12541" width="14" style="68" bestFit="1" customWidth="1"/>
    <col min="12542" max="12543" width="14.26953125" style="68" bestFit="1" customWidth="1"/>
    <col min="12544" max="12544" width="13.26953125" style="68" bestFit="1" customWidth="1"/>
    <col min="12545" max="12545" width="15.54296875" style="68" bestFit="1" customWidth="1"/>
    <col min="12546" max="12546" width="14.26953125" style="68" bestFit="1" customWidth="1"/>
    <col min="12547" max="12547" width="13.26953125" style="68" bestFit="1" customWidth="1"/>
    <col min="12548" max="12548" width="15.54296875" style="68" bestFit="1" customWidth="1"/>
    <col min="12549" max="12549" width="6" style="68" bestFit="1" customWidth="1"/>
    <col min="12550" max="12550" width="7.54296875" style="68" bestFit="1" customWidth="1"/>
    <col min="12551" max="12551" width="16" style="68" bestFit="1" customWidth="1"/>
    <col min="12552" max="12552" width="12.7265625" style="68" bestFit="1" customWidth="1"/>
    <col min="12553" max="12555" width="14.26953125" style="68" bestFit="1" customWidth="1"/>
    <col min="12556" max="12556" width="15.54296875" style="68" bestFit="1" customWidth="1"/>
    <col min="12557" max="12557" width="12.26953125" style="68" bestFit="1" customWidth="1"/>
    <col min="12558" max="12558" width="11.453125" style="68" bestFit="1" customWidth="1"/>
    <col min="12559" max="12559" width="13.26953125" style="68" bestFit="1" customWidth="1"/>
    <col min="12560" max="12794" width="9.1796875" style="68"/>
    <col min="12795" max="12795" width="14" style="68" bestFit="1" customWidth="1"/>
    <col min="12796" max="12796" width="12.7265625" style="68" bestFit="1" customWidth="1"/>
    <col min="12797" max="12797" width="14" style="68" bestFit="1" customWidth="1"/>
    <col min="12798" max="12799" width="14.26953125" style="68" bestFit="1" customWidth="1"/>
    <col min="12800" max="12800" width="13.26953125" style="68" bestFit="1" customWidth="1"/>
    <col min="12801" max="12801" width="15.54296875" style="68" bestFit="1" customWidth="1"/>
    <col min="12802" max="12802" width="14.26953125" style="68" bestFit="1" customWidth="1"/>
    <col min="12803" max="12803" width="13.26953125" style="68" bestFit="1" customWidth="1"/>
    <col min="12804" max="12804" width="15.54296875" style="68" bestFit="1" customWidth="1"/>
    <col min="12805" max="12805" width="6" style="68" bestFit="1" customWidth="1"/>
    <col min="12806" max="12806" width="7.54296875" style="68" bestFit="1" customWidth="1"/>
    <col min="12807" max="12807" width="16" style="68" bestFit="1" customWidth="1"/>
    <col min="12808" max="12808" width="12.7265625" style="68" bestFit="1" customWidth="1"/>
    <col min="12809" max="12811" width="14.26953125" style="68" bestFit="1" customWidth="1"/>
    <col min="12812" max="12812" width="15.54296875" style="68" bestFit="1" customWidth="1"/>
    <col min="12813" max="12813" width="12.26953125" style="68" bestFit="1" customWidth="1"/>
    <col min="12814" max="12814" width="11.453125" style="68" bestFit="1" customWidth="1"/>
    <col min="12815" max="12815" width="13.26953125" style="68" bestFit="1" customWidth="1"/>
    <col min="12816" max="13050" width="9.1796875" style="68"/>
    <col min="13051" max="13051" width="14" style="68" bestFit="1" customWidth="1"/>
    <col min="13052" max="13052" width="12.7265625" style="68" bestFit="1" customWidth="1"/>
    <col min="13053" max="13053" width="14" style="68" bestFit="1" customWidth="1"/>
    <col min="13054" max="13055" width="14.26953125" style="68" bestFit="1" customWidth="1"/>
    <col min="13056" max="13056" width="13.26953125" style="68" bestFit="1" customWidth="1"/>
    <col min="13057" max="13057" width="15.54296875" style="68" bestFit="1" customWidth="1"/>
    <col min="13058" max="13058" width="14.26953125" style="68" bestFit="1" customWidth="1"/>
    <col min="13059" max="13059" width="13.26953125" style="68" bestFit="1" customWidth="1"/>
    <col min="13060" max="13060" width="15.54296875" style="68" bestFit="1" customWidth="1"/>
    <col min="13061" max="13061" width="6" style="68" bestFit="1" customWidth="1"/>
    <col min="13062" max="13062" width="7.54296875" style="68" bestFit="1" customWidth="1"/>
    <col min="13063" max="13063" width="16" style="68" bestFit="1" customWidth="1"/>
    <col min="13064" max="13064" width="12.7265625" style="68" bestFit="1" customWidth="1"/>
    <col min="13065" max="13067" width="14.26953125" style="68" bestFit="1" customWidth="1"/>
    <col min="13068" max="13068" width="15.54296875" style="68" bestFit="1" customWidth="1"/>
    <col min="13069" max="13069" width="12.26953125" style="68" bestFit="1" customWidth="1"/>
    <col min="13070" max="13070" width="11.453125" style="68" bestFit="1" customWidth="1"/>
    <col min="13071" max="13071" width="13.26953125" style="68" bestFit="1" customWidth="1"/>
    <col min="13072" max="13306" width="9.1796875" style="68"/>
    <col min="13307" max="13307" width="14" style="68" bestFit="1" customWidth="1"/>
    <col min="13308" max="13308" width="12.7265625" style="68" bestFit="1" customWidth="1"/>
    <col min="13309" max="13309" width="14" style="68" bestFit="1" customWidth="1"/>
    <col min="13310" max="13311" width="14.26953125" style="68" bestFit="1" customWidth="1"/>
    <col min="13312" max="13312" width="13.26953125" style="68" bestFit="1" customWidth="1"/>
    <col min="13313" max="13313" width="15.54296875" style="68" bestFit="1" customWidth="1"/>
    <col min="13314" max="13314" width="14.26953125" style="68" bestFit="1" customWidth="1"/>
    <col min="13315" max="13315" width="13.26953125" style="68" bestFit="1" customWidth="1"/>
    <col min="13316" max="13316" width="15.54296875" style="68" bestFit="1" customWidth="1"/>
    <col min="13317" max="13317" width="6" style="68" bestFit="1" customWidth="1"/>
    <col min="13318" max="13318" width="7.54296875" style="68" bestFit="1" customWidth="1"/>
    <col min="13319" max="13319" width="16" style="68" bestFit="1" customWidth="1"/>
    <col min="13320" max="13320" width="12.7265625" style="68" bestFit="1" customWidth="1"/>
    <col min="13321" max="13323" width="14.26953125" style="68" bestFit="1" customWidth="1"/>
    <col min="13324" max="13324" width="15.54296875" style="68" bestFit="1" customWidth="1"/>
    <col min="13325" max="13325" width="12.26953125" style="68" bestFit="1" customWidth="1"/>
    <col min="13326" max="13326" width="11.453125" style="68" bestFit="1" customWidth="1"/>
    <col min="13327" max="13327" width="13.26953125" style="68" bestFit="1" customWidth="1"/>
    <col min="13328" max="13562" width="9.1796875" style="68"/>
    <col min="13563" max="13563" width="14" style="68" bestFit="1" customWidth="1"/>
    <col min="13564" max="13564" width="12.7265625" style="68" bestFit="1" customWidth="1"/>
    <col min="13565" max="13565" width="14" style="68" bestFit="1" customWidth="1"/>
    <col min="13566" max="13567" width="14.26953125" style="68" bestFit="1" customWidth="1"/>
    <col min="13568" max="13568" width="13.26953125" style="68" bestFit="1" customWidth="1"/>
    <col min="13569" max="13569" width="15.54296875" style="68" bestFit="1" customWidth="1"/>
    <col min="13570" max="13570" width="14.26953125" style="68" bestFit="1" customWidth="1"/>
    <col min="13571" max="13571" width="13.26953125" style="68" bestFit="1" customWidth="1"/>
    <col min="13572" max="13572" width="15.54296875" style="68" bestFit="1" customWidth="1"/>
    <col min="13573" max="13573" width="6" style="68" bestFit="1" customWidth="1"/>
    <col min="13574" max="13574" width="7.54296875" style="68" bestFit="1" customWidth="1"/>
    <col min="13575" max="13575" width="16" style="68" bestFit="1" customWidth="1"/>
    <col min="13576" max="13576" width="12.7265625" style="68" bestFit="1" customWidth="1"/>
    <col min="13577" max="13579" width="14.26953125" style="68" bestFit="1" customWidth="1"/>
    <col min="13580" max="13580" width="15.54296875" style="68" bestFit="1" customWidth="1"/>
    <col min="13581" max="13581" width="12.26953125" style="68" bestFit="1" customWidth="1"/>
    <col min="13582" max="13582" width="11.453125" style="68" bestFit="1" customWidth="1"/>
    <col min="13583" max="13583" width="13.26953125" style="68" bestFit="1" customWidth="1"/>
    <col min="13584" max="13818" width="9.1796875" style="68"/>
    <col min="13819" max="13819" width="14" style="68" bestFit="1" customWidth="1"/>
    <col min="13820" max="13820" width="12.7265625" style="68" bestFit="1" customWidth="1"/>
    <col min="13821" max="13821" width="14" style="68" bestFit="1" customWidth="1"/>
    <col min="13822" max="13823" width="14.26953125" style="68" bestFit="1" customWidth="1"/>
    <col min="13824" max="13824" width="13.26953125" style="68" bestFit="1" customWidth="1"/>
    <col min="13825" max="13825" width="15.54296875" style="68" bestFit="1" customWidth="1"/>
    <col min="13826" max="13826" width="14.26953125" style="68" bestFit="1" customWidth="1"/>
    <col min="13827" max="13827" width="13.26953125" style="68" bestFit="1" customWidth="1"/>
    <col min="13828" max="13828" width="15.54296875" style="68" bestFit="1" customWidth="1"/>
    <col min="13829" max="13829" width="6" style="68" bestFit="1" customWidth="1"/>
    <col min="13830" max="13830" width="7.54296875" style="68" bestFit="1" customWidth="1"/>
    <col min="13831" max="13831" width="16" style="68" bestFit="1" customWidth="1"/>
    <col min="13832" max="13832" width="12.7265625" style="68" bestFit="1" customWidth="1"/>
    <col min="13833" max="13835" width="14.26953125" style="68" bestFit="1" customWidth="1"/>
    <col min="13836" max="13836" width="15.54296875" style="68" bestFit="1" customWidth="1"/>
    <col min="13837" max="13837" width="12.26953125" style="68" bestFit="1" customWidth="1"/>
    <col min="13838" max="13838" width="11.453125" style="68" bestFit="1" customWidth="1"/>
    <col min="13839" max="13839" width="13.26953125" style="68" bestFit="1" customWidth="1"/>
    <col min="13840" max="14074" width="9.1796875" style="68"/>
    <col min="14075" max="14075" width="14" style="68" bestFit="1" customWidth="1"/>
    <col min="14076" max="14076" width="12.7265625" style="68" bestFit="1" customWidth="1"/>
    <col min="14077" max="14077" width="14" style="68" bestFit="1" customWidth="1"/>
    <col min="14078" max="14079" width="14.26953125" style="68" bestFit="1" customWidth="1"/>
    <col min="14080" max="14080" width="13.26953125" style="68" bestFit="1" customWidth="1"/>
    <col min="14081" max="14081" width="15.54296875" style="68" bestFit="1" customWidth="1"/>
    <col min="14082" max="14082" width="14.26953125" style="68" bestFit="1" customWidth="1"/>
    <col min="14083" max="14083" width="13.26953125" style="68" bestFit="1" customWidth="1"/>
    <col min="14084" max="14084" width="15.54296875" style="68" bestFit="1" customWidth="1"/>
    <col min="14085" max="14085" width="6" style="68" bestFit="1" customWidth="1"/>
    <col min="14086" max="14086" width="7.54296875" style="68" bestFit="1" customWidth="1"/>
    <col min="14087" max="14087" width="16" style="68" bestFit="1" customWidth="1"/>
    <col min="14088" max="14088" width="12.7265625" style="68" bestFit="1" customWidth="1"/>
    <col min="14089" max="14091" width="14.26953125" style="68" bestFit="1" customWidth="1"/>
    <col min="14092" max="14092" width="15.54296875" style="68" bestFit="1" customWidth="1"/>
    <col min="14093" max="14093" width="12.26953125" style="68" bestFit="1" customWidth="1"/>
    <col min="14094" max="14094" width="11.453125" style="68" bestFit="1" customWidth="1"/>
    <col min="14095" max="14095" width="13.26953125" style="68" bestFit="1" customWidth="1"/>
    <col min="14096" max="14330" width="9.1796875" style="68"/>
    <col min="14331" max="14331" width="14" style="68" bestFit="1" customWidth="1"/>
    <col min="14332" max="14332" width="12.7265625" style="68" bestFit="1" customWidth="1"/>
    <col min="14333" max="14333" width="14" style="68" bestFit="1" customWidth="1"/>
    <col min="14334" max="14335" width="14.26953125" style="68" bestFit="1" customWidth="1"/>
    <col min="14336" max="14336" width="13.26953125" style="68" bestFit="1" customWidth="1"/>
    <col min="14337" max="14337" width="15.54296875" style="68" bestFit="1" customWidth="1"/>
    <col min="14338" max="14338" width="14.26953125" style="68" bestFit="1" customWidth="1"/>
    <col min="14339" max="14339" width="13.26953125" style="68" bestFit="1" customWidth="1"/>
    <col min="14340" max="14340" width="15.54296875" style="68" bestFit="1" customWidth="1"/>
    <col min="14341" max="14341" width="6" style="68" bestFit="1" customWidth="1"/>
    <col min="14342" max="14342" width="7.54296875" style="68" bestFit="1" customWidth="1"/>
    <col min="14343" max="14343" width="16" style="68" bestFit="1" customWidth="1"/>
    <col min="14344" max="14344" width="12.7265625" style="68" bestFit="1" customWidth="1"/>
    <col min="14345" max="14347" width="14.26953125" style="68" bestFit="1" customWidth="1"/>
    <col min="14348" max="14348" width="15.54296875" style="68" bestFit="1" customWidth="1"/>
    <col min="14349" max="14349" width="12.26953125" style="68" bestFit="1" customWidth="1"/>
    <col min="14350" max="14350" width="11.453125" style="68" bestFit="1" customWidth="1"/>
    <col min="14351" max="14351" width="13.26953125" style="68" bestFit="1" customWidth="1"/>
    <col min="14352" max="14586" width="9.1796875" style="68"/>
    <col min="14587" max="14587" width="14" style="68" bestFit="1" customWidth="1"/>
    <col min="14588" max="14588" width="12.7265625" style="68" bestFit="1" customWidth="1"/>
    <col min="14589" max="14589" width="14" style="68" bestFit="1" customWidth="1"/>
    <col min="14590" max="14591" width="14.26953125" style="68" bestFit="1" customWidth="1"/>
    <col min="14592" max="14592" width="13.26953125" style="68" bestFit="1" customWidth="1"/>
    <col min="14593" max="14593" width="15.54296875" style="68" bestFit="1" customWidth="1"/>
    <col min="14594" max="14594" width="14.26953125" style="68" bestFit="1" customWidth="1"/>
    <col min="14595" max="14595" width="13.26953125" style="68" bestFit="1" customWidth="1"/>
    <col min="14596" max="14596" width="15.54296875" style="68" bestFit="1" customWidth="1"/>
    <col min="14597" max="14597" width="6" style="68" bestFit="1" customWidth="1"/>
    <col min="14598" max="14598" width="7.54296875" style="68" bestFit="1" customWidth="1"/>
    <col min="14599" max="14599" width="16" style="68" bestFit="1" customWidth="1"/>
    <col min="14600" max="14600" width="12.7265625" style="68" bestFit="1" customWidth="1"/>
    <col min="14601" max="14603" width="14.26953125" style="68" bestFit="1" customWidth="1"/>
    <col min="14604" max="14604" width="15.54296875" style="68" bestFit="1" customWidth="1"/>
    <col min="14605" max="14605" width="12.26953125" style="68" bestFit="1" customWidth="1"/>
    <col min="14606" max="14606" width="11.453125" style="68" bestFit="1" customWidth="1"/>
    <col min="14607" max="14607" width="13.26953125" style="68" bestFit="1" customWidth="1"/>
    <col min="14608" max="14842" width="9.1796875" style="68"/>
    <col min="14843" max="14843" width="14" style="68" bestFit="1" customWidth="1"/>
    <col min="14844" max="14844" width="12.7265625" style="68" bestFit="1" customWidth="1"/>
    <col min="14845" max="14845" width="14" style="68" bestFit="1" customWidth="1"/>
    <col min="14846" max="14847" width="14.26953125" style="68" bestFit="1" customWidth="1"/>
    <col min="14848" max="14848" width="13.26953125" style="68" bestFit="1" customWidth="1"/>
    <col min="14849" max="14849" width="15.54296875" style="68" bestFit="1" customWidth="1"/>
    <col min="14850" max="14850" width="14.26953125" style="68" bestFit="1" customWidth="1"/>
    <col min="14851" max="14851" width="13.26953125" style="68" bestFit="1" customWidth="1"/>
    <col min="14852" max="14852" width="15.54296875" style="68" bestFit="1" customWidth="1"/>
    <col min="14853" max="14853" width="6" style="68" bestFit="1" customWidth="1"/>
    <col min="14854" max="14854" width="7.54296875" style="68" bestFit="1" customWidth="1"/>
    <col min="14855" max="14855" width="16" style="68" bestFit="1" customWidth="1"/>
    <col min="14856" max="14856" width="12.7265625" style="68" bestFit="1" customWidth="1"/>
    <col min="14857" max="14859" width="14.26953125" style="68" bestFit="1" customWidth="1"/>
    <col min="14860" max="14860" width="15.54296875" style="68" bestFit="1" customWidth="1"/>
    <col min="14861" max="14861" width="12.26953125" style="68" bestFit="1" customWidth="1"/>
    <col min="14862" max="14862" width="11.453125" style="68" bestFit="1" customWidth="1"/>
    <col min="14863" max="14863" width="13.26953125" style="68" bestFit="1" customWidth="1"/>
    <col min="14864" max="15098" width="9.1796875" style="68"/>
    <col min="15099" max="15099" width="14" style="68" bestFit="1" customWidth="1"/>
    <col min="15100" max="15100" width="12.7265625" style="68" bestFit="1" customWidth="1"/>
    <col min="15101" max="15101" width="14" style="68" bestFit="1" customWidth="1"/>
    <col min="15102" max="15103" width="14.26953125" style="68" bestFit="1" customWidth="1"/>
    <col min="15104" max="15104" width="13.26953125" style="68" bestFit="1" customWidth="1"/>
    <col min="15105" max="15105" width="15.54296875" style="68" bestFit="1" customWidth="1"/>
    <col min="15106" max="15106" width="14.26953125" style="68" bestFit="1" customWidth="1"/>
    <col min="15107" max="15107" width="13.26953125" style="68" bestFit="1" customWidth="1"/>
    <col min="15108" max="15108" width="15.54296875" style="68" bestFit="1" customWidth="1"/>
    <col min="15109" max="15109" width="6" style="68" bestFit="1" customWidth="1"/>
    <col min="15110" max="15110" width="7.54296875" style="68" bestFit="1" customWidth="1"/>
    <col min="15111" max="15111" width="16" style="68" bestFit="1" customWidth="1"/>
    <col min="15112" max="15112" width="12.7265625" style="68" bestFit="1" customWidth="1"/>
    <col min="15113" max="15115" width="14.26953125" style="68" bestFit="1" customWidth="1"/>
    <col min="15116" max="15116" width="15.54296875" style="68" bestFit="1" customWidth="1"/>
    <col min="15117" max="15117" width="12.26953125" style="68" bestFit="1" customWidth="1"/>
    <col min="15118" max="15118" width="11.453125" style="68" bestFit="1" customWidth="1"/>
    <col min="15119" max="15119" width="13.26953125" style="68" bestFit="1" customWidth="1"/>
    <col min="15120" max="15354" width="9.1796875" style="68"/>
    <col min="15355" max="15355" width="14" style="68" bestFit="1" customWidth="1"/>
    <col min="15356" max="15356" width="12.7265625" style="68" bestFit="1" customWidth="1"/>
    <col min="15357" max="15357" width="14" style="68" bestFit="1" customWidth="1"/>
    <col min="15358" max="15359" width="14.26953125" style="68" bestFit="1" customWidth="1"/>
    <col min="15360" max="15360" width="13.26953125" style="68" bestFit="1" customWidth="1"/>
    <col min="15361" max="15361" width="15.54296875" style="68" bestFit="1" customWidth="1"/>
    <col min="15362" max="15362" width="14.26953125" style="68" bestFit="1" customWidth="1"/>
    <col min="15363" max="15363" width="13.26953125" style="68" bestFit="1" customWidth="1"/>
    <col min="15364" max="15364" width="15.54296875" style="68" bestFit="1" customWidth="1"/>
    <col min="15365" max="15365" width="6" style="68" bestFit="1" customWidth="1"/>
    <col min="15366" max="15366" width="7.54296875" style="68" bestFit="1" customWidth="1"/>
    <col min="15367" max="15367" width="16" style="68" bestFit="1" customWidth="1"/>
    <col min="15368" max="15368" width="12.7265625" style="68" bestFit="1" customWidth="1"/>
    <col min="15369" max="15371" width="14.26953125" style="68" bestFit="1" customWidth="1"/>
    <col min="15372" max="15372" width="15.54296875" style="68" bestFit="1" customWidth="1"/>
    <col min="15373" max="15373" width="12.26953125" style="68" bestFit="1" customWidth="1"/>
    <col min="15374" max="15374" width="11.453125" style="68" bestFit="1" customWidth="1"/>
    <col min="15375" max="15375" width="13.26953125" style="68" bestFit="1" customWidth="1"/>
    <col min="15376" max="15610" width="9.1796875" style="68"/>
    <col min="15611" max="15611" width="14" style="68" bestFit="1" customWidth="1"/>
    <col min="15612" max="15612" width="12.7265625" style="68" bestFit="1" customWidth="1"/>
    <col min="15613" max="15613" width="14" style="68" bestFit="1" customWidth="1"/>
    <col min="15614" max="15615" width="14.26953125" style="68" bestFit="1" customWidth="1"/>
    <col min="15616" max="15616" width="13.26953125" style="68" bestFit="1" customWidth="1"/>
    <col min="15617" max="15617" width="15.54296875" style="68" bestFit="1" customWidth="1"/>
    <col min="15618" max="15618" width="14.26953125" style="68" bestFit="1" customWidth="1"/>
    <col min="15619" max="15619" width="13.26953125" style="68" bestFit="1" customWidth="1"/>
    <col min="15620" max="15620" width="15.54296875" style="68" bestFit="1" customWidth="1"/>
    <col min="15621" max="15621" width="6" style="68" bestFit="1" customWidth="1"/>
    <col min="15622" max="15622" width="7.54296875" style="68" bestFit="1" customWidth="1"/>
    <col min="15623" max="15623" width="16" style="68" bestFit="1" customWidth="1"/>
    <col min="15624" max="15624" width="12.7265625" style="68" bestFit="1" customWidth="1"/>
    <col min="15625" max="15627" width="14.26953125" style="68" bestFit="1" customWidth="1"/>
    <col min="15628" max="15628" width="15.54296875" style="68" bestFit="1" customWidth="1"/>
    <col min="15629" max="15629" width="12.26953125" style="68" bestFit="1" customWidth="1"/>
    <col min="15630" max="15630" width="11.453125" style="68" bestFit="1" customWidth="1"/>
    <col min="15631" max="15631" width="13.26953125" style="68" bestFit="1" customWidth="1"/>
    <col min="15632" max="15866" width="9.1796875" style="68"/>
    <col min="15867" max="15867" width="14" style="68" bestFit="1" customWidth="1"/>
    <col min="15868" max="15868" width="12.7265625" style="68" bestFit="1" customWidth="1"/>
    <col min="15869" max="15869" width="14" style="68" bestFit="1" customWidth="1"/>
    <col min="15870" max="15871" width="14.26953125" style="68" bestFit="1" customWidth="1"/>
    <col min="15872" max="15872" width="13.26953125" style="68" bestFit="1" customWidth="1"/>
    <col min="15873" max="15873" width="15.54296875" style="68" bestFit="1" customWidth="1"/>
    <col min="15874" max="15874" width="14.26953125" style="68" bestFit="1" customWidth="1"/>
    <col min="15875" max="15875" width="13.26953125" style="68" bestFit="1" customWidth="1"/>
    <col min="15876" max="15876" width="15.54296875" style="68" bestFit="1" customWidth="1"/>
    <col min="15877" max="15877" width="6" style="68" bestFit="1" customWidth="1"/>
    <col min="15878" max="15878" width="7.54296875" style="68" bestFit="1" customWidth="1"/>
    <col min="15879" max="15879" width="16" style="68" bestFit="1" customWidth="1"/>
    <col min="15880" max="15880" width="12.7265625" style="68" bestFit="1" customWidth="1"/>
    <col min="15881" max="15883" width="14.26953125" style="68" bestFit="1" customWidth="1"/>
    <col min="15884" max="15884" width="15.54296875" style="68" bestFit="1" customWidth="1"/>
    <col min="15885" max="15885" width="12.26953125" style="68" bestFit="1" customWidth="1"/>
    <col min="15886" max="15886" width="11.453125" style="68" bestFit="1" customWidth="1"/>
    <col min="15887" max="15887" width="13.26953125" style="68" bestFit="1" customWidth="1"/>
    <col min="15888" max="16122" width="9.1796875" style="68"/>
    <col min="16123" max="16123" width="14" style="68" bestFit="1" customWidth="1"/>
    <col min="16124" max="16124" width="12.7265625" style="68" bestFit="1" customWidth="1"/>
    <col min="16125" max="16125" width="14" style="68" bestFit="1" customWidth="1"/>
    <col min="16126" max="16127" width="14.26953125" style="68" bestFit="1" customWidth="1"/>
    <col min="16128" max="16128" width="13.26953125" style="68" bestFit="1" customWidth="1"/>
    <col min="16129" max="16129" width="15.54296875" style="68" bestFit="1" customWidth="1"/>
    <col min="16130" max="16130" width="14.26953125" style="68" bestFit="1" customWidth="1"/>
    <col min="16131" max="16131" width="13.26953125" style="68" bestFit="1" customWidth="1"/>
    <col min="16132" max="16132" width="15.54296875" style="68" bestFit="1" customWidth="1"/>
    <col min="16133" max="16133" width="6" style="68" bestFit="1" customWidth="1"/>
    <col min="16134" max="16134" width="7.54296875" style="68" bestFit="1" customWidth="1"/>
    <col min="16135" max="16135" width="16" style="68" bestFit="1" customWidth="1"/>
    <col min="16136" max="16136" width="12.7265625" style="68" bestFit="1" customWidth="1"/>
    <col min="16137" max="16139" width="14.26953125" style="68" bestFit="1" customWidth="1"/>
    <col min="16140" max="16140" width="15.54296875" style="68" bestFit="1" customWidth="1"/>
    <col min="16141" max="16141" width="12.26953125" style="68" bestFit="1" customWidth="1"/>
    <col min="16142" max="16142" width="11.453125" style="68" bestFit="1" customWidth="1"/>
    <col min="16143" max="16143" width="13.26953125" style="68" bestFit="1" customWidth="1"/>
    <col min="16144" max="16384" width="9.1796875" style="68"/>
  </cols>
  <sheetData>
    <row r="1" spans="2:8" ht="15" thickBot="1" x14ac:dyDescent="0.4"/>
    <row r="2" spans="2:8" ht="14" x14ac:dyDescent="0.3">
      <c r="B2" s="69"/>
      <c r="C2" s="155" t="s">
        <v>3</v>
      </c>
      <c r="D2" s="156" t="s">
        <v>4</v>
      </c>
      <c r="E2" s="156" t="s">
        <v>5</v>
      </c>
      <c r="F2" s="156" t="s">
        <v>9</v>
      </c>
      <c r="G2" s="70" t="s">
        <v>35</v>
      </c>
      <c r="H2" s="71" t="s">
        <v>35</v>
      </c>
    </row>
    <row r="3" spans="2:8" ht="14" x14ac:dyDescent="0.3">
      <c r="B3" s="72"/>
      <c r="C3" s="155"/>
      <c r="D3" s="157"/>
      <c r="E3" s="157"/>
      <c r="F3" s="157"/>
      <c r="G3" s="73" t="s">
        <v>36</v>
      </c>
      <c r="H3" s="74" t="s">
        <v>37</v>
      </c>
    </row>
    <row r="4" spans="2:8" x14ac:dyDescent="0.35">
      <c r="B4" s="76">
        <v>1</v>
      </c>
      <c r="C4" s="59"/>
      <c r="D4" s="46">
        <v>1</v>
      </c>
      <c r="E4" s="46">
        <v>1</v>
      </c>
      <c r="F4" s="46">
        <v>1</v>
      </c>
      <c r="G4" s="78">
        <v>191.4</v>
      </c>
      <c r="H4" s="79">
        <f t="shared" ref="H4:H67" si="0">G4*0.04187</f>
        <v>8.0139180000000003</v>
      </c>
    </row>
    <row r="5" spans="2:8" x14ac:dyDescent="0.35">
      <c r="B5" s="75">
        <f t="shared" ref="B5:B34" si="1">B4+1</f>
        <v>2</v>
      </c>
      <c r="C5" s="59"/>
      <c r="D5" s="46">
        <v>1</v>
      </c>
      <c r="E5" s="46">
        <f t="shared" ref="E5:F20" si="2">E4+1</f>
        <v>2</v>
      </c>
      <c r="F5" s="46">
        <f>F4+1</f>
        <v>2</v>
      </c>
      <c r="G5" s="78">
        <v>166.8</v>
      </c>
      <c r="H5" s="79">
        <f t="shared" si="0"/>
        <v>6.9839159999999998</v>
      </c>
    </row>
    <row r="6" spans="2:8" x14ac:dyDescent="0.35">
      <c r="B6" s="75">
        <f t="shared" si="1"/>
        <v>3</v>
      </c>
      <c r="C6" s="59"/>
      <c r="D6" s="46">
        <v>1</v>
      </c>
      <c r="E6" s="46">
        <f t="shared" si="2"/>
        <v>3</v>
      </c>
      <c r="F6" s="46">
        <f t="shared" si="2"/>
        <v>3</v>
      </c>
      <c r="G6" s="78">
        <v>100.2</v>
      </c>
      <c r="H6" s="79">
        <f t="shared" si="0"/>
        <v>4.1953740000000002</v>
      </c>
    </row>
    <row r="7" spans="2:8" x14ac:dyDescent="0.35">
      <c r="B7" s="75">
        <f t="shared" si="1"/>
        <v>4</v>
      </c>
      <c r="C7" s="59"/>
      <c r="D7" s="46">
        <v>1</v>
      </c>
      <c r="E7" s="46">
        <f t="shared" si="2"/>
        <v>4</v>
      </c>
      <c r="F7" s="46">
        <f t="shared" si="2"/>
        <v>4</v>
      </c>
      <c r="G7" s="78">
        <v>160.80000000000001</v>
      </c>
      <c r="H7" s="79">
        <f t="shared" si="0"/>
        <v>6.7326959999999998</v>
      </c>
    </row>
    <row r="8" spans="2:8" x14ac:dyDescent="0.35">
      <c r="B8" s="75">
        <f t="shared" si="1"/>
        <v>5</v>
      </c>
      <c r="C8" s="59"/>
      <c r="D8" s="46">
        <v>1</v>
      </c>
      <c r="E8" s="46">
        <f t="shared" si="2"/>
        <v>5</v>
      </c>
      <c r="F8" s="46">
        <f t="shared" si="2"/>
        <v>5</v>
      </c>
      <c r="G8" s="78">
        <v>60</v>
      </c>
      <c r="H8" s="79">
        <f t="shared" si="0"/>
        <v>2.5122</v>
      </c>
    </row>
    <row r="9" spans="2:8" x14ac:dyDescent="0.35">
      <c r="B9" s="75">
        <f t="shared" si="1"/>
        <v>6</v>
      </c>
      <c r="C9" s="59"/>
      <c r="D9" s="46">
        <v>1</v>
      </c>
      <c r="E9" s="46">
        <f t="shared" si="2"/>
        <v>6</v>
      </c>
      <c r="F9" s="46">
        <f t="shared" si="2"/>
        <v>6</v>
      </c>
      <c r="G9" s="78">
        <v>169.8</v>
      </c>
      <c r="H9" s="79">
        <f t="shared" si="0"/>
        <v>7.1095259999999998</v>
      </c>
    </row>
    <row r="10" spans="2:8" x14ac:dyDescent="0.35">
      <c r="B10" s="75">
        <f t="shared" si="1"/>
        <v>7</v>
      </c>
      <c r="C10" s="59"/>
      <c r="D10" s="46">
        <v>1</v>
      </c>
      <c r="E10" s="46">
        <f t="shared" si="2"/>
        <v>7</v>
      </c>
      <c r="F10" s="46">
        <f t="shared" si="2"/>
        <v>7</v>
      </c>
      <c r="G10" s="78">
        <v>167.4</v>
      </c>
      <c r="H10" s="79">
        <f t="shared" si="0"/>
        <v>7.0090379999999994</v>
      </c>
    </row>
    <row r="11" spans="2:8" x14ac:dyDescent="0.35">
      <c r="B11" s="75">
        <f t="shared" si="1"/>
        <v>8</v>
      </c>
      <c r="C11" s="59"/>
      <c r="D11" s="46">
        <v>1</v>
      </c>
      <c r="E11" s="46">
        <f t="shared" si="2"/>
        <v>8</v>
      </c>
      <c r="F11" s="46">
        <f t="shared" si="2"/>
        <v>8</v>
      </c>
      <c r="G11" s="78">
        <v>100.8</v>
      </c>
      <c r="H11" s="79">
        <f t="shared" si="0"/>
        <v>4.2204959999999998</v>
      </c>
    </row>
    <row r="12" spans="2:8" x14ac:dyDescent="0.35">
      <c r="B12" s="75">
        <f t="shared" si="1"/>
        <v>9</v>
      </c>
      <c r="C12" s="59"/>
      <c r="D12" s="46">
        <v>1</v>
      </c>
      <c r="E12" s="46">
        <f t="shared" si="2"/>
        <v>9</v>
      </c>
      <c r="F12" s="46">
        <f t="shared" si="2"/>
        <v>9</v>
      </c>
      <c r="G12" s="78">
        <v>149.4</v>
      </c>
      <c r="H12" s="79">
        <f t="shared" si="0"/>
        <v>6.2553779999999994</v>
      </c>
    </row>
    <row r="13" spans="2:8" x14ac:dyDescent="0.35">
      <c r="B13" s="75">
        <f t="shared" si="1"/>
        <v>10</v>
      </c>
      <c r="C13" s="59"/>
      <c r="D13" s="46">
        <v>1</v>
      </c>
      <c r="E13" s="46">
        <f t="shared" si="2"/>
        <v>10</v>
      </c>
      <c r="F13" s="46">
        <f t="shared" si="2"/>
        <v>10</v>
      </c>
      <c r="G13" s="78">
        <v>24.75</v>
      </c>
      <c r="H13" s="79">
        <f t="shared" si="0"/>
        <v>1.0362825</v>
      </c>
    </row>
    <row r="14" spans="2:8" x14ac:dyDescent="0.35">
      <c r="B14" s="75">
        <f t="shared" si="1"/>
        <v>11</v>
      </c>
      <c r="C14" s="59"/>
      <c r="D14" s="46">
        <v>1</v>
      </c>
      <c r="E14" s="46">
        <f t="shared" si="2"/>
        <v>11</v>
      </c>
      <c r="F14" s="46">
        <f t="shared" si="2"/>
        <v>11</v>
      </c>
      <c r="G14" s="78">
        <v>82.5</v>
      </c>
      <c r="H14" s="79">
        <f t="shared" si="0"/>
        <v>3.454275</v>
      </c>
    </row>
    <row r="15" spans="2:8" x14ac:dyDescent="0.35">
      <c r="B15" s="75">
        <f t="shared" si="1"/>
        <v>12</v>
      </c>
      <c r="C15" s="59"/>
      <c r="D15" s="46">
        <v>1</v>
      </c>
      <c r="E15" s="46">
        <f t="shared" si="2"/>
        <v>12</v>
      </c>
      <c r="F15" s="46">
        <f t="shared" si="2"/>
        <v>12</v>
      </c>
      <c r="G15" s="78">
        <v>159.15</v>
      </c>
      <c r="H15" s="79">
        <f t="shared" si="0"/>
        <v>6.6636104999999999</v>
      </c>
    </row>
    <row r="16" spans="2:8" x14ac:dyDescent="0.35">
      <c r="B16" s="75">
        <f t="shared" si="1"/>
        <v>13</v>
      </c>
      <c r="C16" s="59"/>
      <c r="D16" s="46">
        <v>1</v>
      </c>
      <c r="E16" s="46">
        <f t="shared" si="2"/>
        <v>13</v>
      </c>
      <c r="F16" s="46">
        <f t="shared" si="2"/>
        <v>13</v>
      </c>
      <c r="G16" s="78">
        <v>143.1</v>
      </c>
      <c r="H16" s="79">
        <f t="shared" si="0"/>
        <v>5.9915969999999996</v>
      </c>
    </row>
    <row r="17" spans="2:8" x14ac:dyDescent="0.35">
      <c r="B17" s="75">
        <f t="shared" si="1"/>
        <v>14</v>
      </c>
      <c r="C17" s="59"/>
      <c r="D17" s="46">
        <v>1</v>
      </c>
      <c r="E17" s="46">
        <f t="shared" si="2"/>
        <v>14</v>
      </c>
      <c r="F17" s="46">
        <f t="shared" si="2"/>
        <v>14</v>
      </c>
      <c r="G17" s="78">
        <v>141.9</v>
      </c>
      <c r="H17" s="79">
        <f t="shared" si="0"/>
        <v>5.9413529999999994</v>
      </c>
    </row>
    <row r="18" spans="2:8" x14ac:dyDescent="0.35">
      <c r="B18" s="75">
        <f t="shared" si="1"/>
        <v>15</v>
      </c>
      <c r="C18" s="59"/>
      <c r="D18" s="46">
        <v>1</v>
      </c>
      <c r="E18" s="46">
        <f t="shared" si="2"/>
        <v>15</v>
      </c>
      <c r="F18" s="46">
        <f t="shared" si="2"/>
        <v>15</v>
      </c>
      <c r="G18" s="78">
        <v>111.6</v>
      </c>
      <c r="H18" s="79">
        <f t="shared" si="0"/>
        <v>4.6726919999999996</v>
      </c>
    </row>
    <row r="19" spans="2:8" x14ac:dyDescent="0.35">
      <c r="B19" s="75">
        <f t="shared" si="1"/>
        <v>16</v>
      </c>
      <c r="C19" s="59"/>
      <c r="D19" s="46">
        <v>1</v>
      </c>
      <c r="E19" s="46">
        <f t="shared" si="2"/>
        <v>16</v>
      </c>
      <c r="F19" s="46">
        <f t="shared" si="2"/>
        <v>16</v>
      </c>
      <c r="G19" s="78">
        <v>160.80000000000001</v>
      </c>
      <c r="H19" s="79">
        <f t="shared" si="0"/>
        <v>6.7326959999999998</v>
      </c>
    </row>
    <row r="20" spans="2:8" x14ac:dyDescent="0.35">
      <c r="B20" s="75">
        <f t="shared" si="1"/>
        <v>17</v>
      </c>
      <c r="C20" s="59"/>
      <c r="D20" s="46">
        <v>1</v>
      </c>
      <c r="E20" s="46">
        <f t="shared" si="2"/>
        <v>17</v>
      </c>
      <c r="F20" s="46">
        <f t="shared" si="2"/>
        <v>17</v>
      </c>
      <c r="G20" s="78">
        <v>152.5</v>
      </c>
      <c r="H20" s="79">
        <f t="shared" si="0"/>
        <v>6.3851749999999994</v>
      </c>
    </row>
    <row r="21" spans="2:8" x14ac:dyDescent="0.35">
      <c r="B21" s="75">
        <f t="shared" si="1"/>
        <v>18</v>
      </c>
      <c r="C21" s="59"/>
      <c r="D21" s="46">
        <v>1</v>
      </c>
      <c r="E21" s="46">
        <f t="shared" ref="E21:F36" si="3">E20+1</f>
        <v>18</v>
      </c>
      <c r="F21" s="46">
        <f t="shared" si="3"/>
        <v>18</v>
      </c>
      <c r="G21" s="78">
        <v>105.75</v>
      </c>
      <c r="H21" s="79">
        <f t="shared" si="0"/>
        <v>4.4277524999999995</v>
      </c>
    </row>
    <row r="22" spans="2:8" x14ac:dyDescent="0.35">
      <c r="B22" s="75">
        <f t="shared" si="1"/>
        <v>19</v>
      </c>
      <c r="C22" s="59"/>
      <c r="D22" s="46">
        <v>1</v>
      </c>
      <c r="E22" s="46">
        <f t="shared" si="3"/>
        <v>19</v>
      </c>
      <c r="F22" s="46">
        <f t="shared" si="3"/>
        <v>19</v>
      </c>
      <c r="G22" s="78">
        <v>78.599999999999994</v>
      </c>
      <c r="H22" s="79">
        <f t="shared" si="0"/>
        <v>3.2909819999999996</v>
      </c>
    </row>
    <row r="23" spans="2:8" x14ac:dyDescent="0.35">
      <c r="B23" s="75">
        <f t="shared" si="1"/>
        <v>20</v>
      </c>
      <c r="C23" s="59"/>
      <c r="D23" s="46">
        <v>1</v>
      </c>
      <c r="E23" s="46">
        <f t="shared" si="3"/>
        <v>20</v>
      </c>
      <c r="F23" s="46">
        <f t="shared" si="3"/>
        <v>20</v>
      </c>
      <c r="G23" s="78">
        <v>186</v>
      </c>
      <c r="H23" s="79">
        <f t="shared" si="0"/>
        <v>7.78782</v>
      </c>
    </row>
    <row r="24" spans="2:8" x14ac:dyDescent="0.35">
      <c r="B24" s="75">
        <f t="shared" si="1"/>
        <v>21</v>
      </c>
      <c r="C24" s="59"/>
      <c r="D24" s="46">
        <v>1</v>
      </c>
      <c r="E24" s="46">
        <f t="shared" si="3"/>
        <v>21</v>
      </c>
      <c r="F24" s="46">
        <f t="shared" si="3"/>
        <v>21</v>
      </c>
      <c r="G24" s="78">
        <v>217.9</v>
      </c>
      <c r="H24" s="79">
        <f t="shared" si="0"/>
        <v>9.1234729999999988</v>
      </c>
    </row>
    <row r="25" spans="2:8" x14ac:dyDescent="0.35">
      <c r="B25" s="75">
        <f t="shared" si="1"/>
        <v>22</v>
      </c>
      <c r="C25" s="59"/>
      <c r="D25" s="46">
        <v>1</v>
      </c>
      <c r="E25" s="46">
        <f t="shared" si="3"/>
        <v>22</v>
      </c>
      <c r="F25" s="46">
        <f t="shared" si="3"/>
        <v>22</v>
      </c>
      <c r="G25" s="78">
        <v>198</v>
      </c>
      <c r="H25" s="79">
        <f t="shared" si="0"/>
        <v>8.29026</v>
      </c>
    </row>
    <row r="26" spans="2:8" x14ac:dyDescent="0.35">
      <c r="B26" s="75">
        <f t="shared" si="1"/>
        <v>23</v>
      </c>
      <c r="C26" s="59"/>
      <c r="D26" s="46">
        <v>1</v>
      </c>
      <c r="E26" s="46">
        <f t="shared" si="3"/>
        <v>23</v>
      </c>
      <c r="F26" s="46">
        <f t="shared" si="3"/>
        <v>23</v>
      </c>
      <c r="G26" s="78">
        <v>84</v>
      </c>
      <c r="H26" s="79">
        <f t="shared" si="0"/>
        <v>3.51708</v>
      </c>
    </row>
    <row r="27" spans="2:8" x14ac:dyDescent="0.35">
      <c r="B27" s="75">
        <f t="shared" si="1"/>
        <v>24</v>
      </c>
      <c r="C27" s="59"/>
      <c r="D27" s="46">
        <v>1</v>
      </c>
      <c r="E27" s="46">
        <f t="shared" si="3"/>
        <v>24</v>
      </c>
      <c r="F27" s="46">
        <f t="shared" si="3"/>
        <v>24</v>
      </c>
      <c r="G27" s="78">
        <v>33</v>
      </c>
      <c r="H27" s="79">
        <f t="shared" si="0"/>
        <v>1.38171</v>
      </c>
    </row>
    <row r="28" spans="2:8" x14ac:dyDescent="0.35">
      <c r="B28" s="75">
        <f t="shared" si="1"/>
        <v>25</v>
      </c>
      <c r="C28" s="59"/>
      <c r="D28" s="46">
        <v>1</v>
      </c>
      <c r="E28" s="46">
        <f t="shared" si="3"/>
        <v>25</v>
      </c>
      <c r="F28" s="46">
        <f t="shared" si="3"/>
        <v>25</v>
      </c>
      <c r="G28" s="78">
        <v>190.2</v>
      </c>
      <c r="H28" s="79">
        <f t="shared" si="0"/>
        <v>7.9636739999999993</v>
      </c>
    </row>
    <row r="29" spans="2:8" x14ac:dyDescent="0.35">
      <c r="B29" s="75">
        <f t="shared" si="1"/>
        <v>26</v>
      </c>
      <c r="C29" s="59"/>
      <c r="D29" s="46">
        <v>1</v>
      </c>
      <c r="E29" s="46">
        <f t="shared" si="3"/>
        <v>26</v>
      </c>
      <c r="F29" s="46">
        <f t="shared" si="3"/>
        <v>26</v>
      </c>
      <c r="G29" s="78">
        <v>220.8</v>
      </c>
      <c r="H29" s="79">
        <f t="shared" si="0"/>
        <v>9.2448960000000007</v>
      </c>
    </row>
    <row r="30" spans="2:8" x14ac:dyDescent="0.35">
      <c r="B30" s="75">
        <f t="shared" si="1"/>
        <v>27</v>
      </c>
      <c r="C30" s="59"/>
      <c r="D30" s="46">
        <v>1</v>
      </c>
      <c r="E30" s="46">
        <f t="shared" si="3"/>
        <v>27</v>
      </c>
      <c r="F30" s="46">
        <f t="shared" si="3"/>
        <v>27</v>
      </c>
      <c r="G30" s="78">
        <v>31.5</v>
      </c>
      <c r="H30" s="79">
        <f t="shared" si="0"/>
        <v>1.318905</v>
      </c>
    </row>
    <row r="31" spans="2:8" x14ac:dyDescent="0.35">
      <c r="B31" s="75">
        <f t="shared" si="1"/>
        <v>28</v>
      </c>
      <c r="C31" s="59"/>
      <c r="D31" s="46">
        <v>1</v>
      </c>
      <c r="E31" s="46">
        <f t="shared" si="3"/>
        <v>28</v>
      </c>
      <c r="F31" s="46">
        <f t="shared" si="3"/>
        <v>28</v>
      </c>
      <c r="G31" s="78">
        <v>78.900000000000006</v>
      </c>
      <c r="H31" s="79">
        <f t="shared" si="0"/>
        <v>3.3035429999999999</v>
      </c>
    </row>
    <row r="32" spans="2:8" x14ac:dyDescent="0.35">
      <c r="B32" s="75">
        <f t="shared" si="1"/>
        <v>29</v>
      </c>
      <c r="C32" s="59"/>
      <c r="D32" s="46">
        <v>1</v>
      </c>
      <c r="E32" s="46">
        <f t="shared" si="3"/>
        <v>29</v>
      </c>
      <c r="F32" s="46">
        <f t="shared" si="3"/>
        <v>29</v>
      </c>
      <c r="G32" s="78">
        <v>85.8</v>
      </c>
      <c r="H32" s="79">
        <f t="shared" si="0"/>
        <v>3.5924459999999998</v>
      </c>
    </row>
    <row r="33" spans="2:8" x14ac:dyDescent="0.35">
      <c r="B33" s="75">
        <f t="shared" si="1"/>
        <v>30</v>
      </c>
      <c r="C33" s="59"/>
      <c r="D33" s="46">
        <v>1</v>
      </c>
      <c r="E33" s="46">
        <f t="shared" si="3"/>
        <v>30</v>
      </c>
      <c r="F33" s="46">
        <f t="shared" si="3"/>
        <v>30</v>
      </c>
      <c r="G33" s="78">
        <v>150.6</v>
      </c>
      <c r="H33" s="79">
        <f t="shared" si="0"/>
        <v>6.3056219999999996</v>
      </c>
    </row>
    <row r="34" spans="2:8" ht="15" thickBot="1" x14ac:dyDescent="0.4">
      <c r="B34" s="75">
        <f t="shared" si="1"/>
        <v>31</v>
      </c>
      <c r="C34" s="59"/>
      <c r="D34" s="60">
        <v>1</v>
      </c>
      <c r="E34" s="60">
        <f t="shared" si="3"/>
        <v>31</v>
      </c>
      <c r="F34" s="46">
        <f t="shared" si="3"/>
        <v>31</v>
      </c>
      <c r="G34" s="80">
        <v>204</v>
      </c>
      <c r="H34" s="79">
        <f t="shared" si="0"/>
        <v>8.54148</v>
      </c>
    </row>
    <row r="35" spans="2:8" x14ac:dyDescent="0.35">
      <c r="B35" s="75" t="s">
        <v>38</v>
      </c>
      <c r="C35" s="59"/>
      <c r="D35" s="46">
        <v>2</v>
      </c>
      <c r="E35" s="46">
        <v>1</v>
      </c>
      <c r="F35" s="46">
        <f t="shared" si="3"/>
        <v>32</v>
      </c>
      <c r="G35" s="81">
        <v>235.8</v>
      </c>
      <c r="H35" s="79">
        <f t="shared" si="0"/>
        <v>9.8729460000000007</v>
      </c>
    </row>
    <row r="36" spans="2:8" x14ac:dyDescent="0.35">
      <c r="B36" s="75">
        <f t="shared" ref="B36:B62" si="4">B35+1</f>
        <v>2</v>
      </c>
      <c r="C36" s="59"/>
      <c r="D36" s="46">
        <v>2</v>
      </c>
      <c r="E36" s="46">
        <f t="shared" ref="E36:F51" si="5">E35+1</f>
        <v>2</v>
      </c>
      <c r="F36" s="46">
        <f t="shared" si="3"/>
        <v>33</v>
      </c>
      <c r="G36" s="78">
        <v>220.5</v>
      </c>
      <c r="H36" s="79">
        <f t="shared" si="0"/>
        <v>9.2323349999999991</v>
      </c>
    </row>
    <row r="37" spans="2:8" x14ac:dyDescent="0.35">
      <c r="B37" s="75">
        <f t="shared" si="4"/>
        <v>3</v>
      </c>
      <c r="C37" s="59"/>
      <c r="D37" s="46">
        <v>2</v>
      </c>
      <c r="E37" s="46">
        <f t="shared" si="5"/>
        <v>3</v>
      </c>
      <c r="F37" s="46">
        <f t="shared" si="5"/>
        <v>34</v>
      </c>
      <c r="G37" s="78">
        <v>223.2</v>
      </c>
      <c r="H37" s="79">
        <f t="shared" si="0"/>
        <v>9.3453839999999992</v>
      </c>
    </row>
    <row r="38" spans="2:8" x14ac:dyDescent="0.35">
      <c r="B38" s="75">
        <f t="shared" si="4"/>
        <v>4</v>
      </c>
      <c r="C38" s="59"/>
      <c r="D38" s="46">
        <v>2</v>
      </c>
      <c r="E38" s="46">
        <f t="shared" si="5"/>
        <v>4</v>
      </c>
      <c r="F38" s="46">
        <f t="shared" si="5"/>
        <v>35</v>
      </c>
      <c r="G38" s="78">
        <v>234.3</v>
      </c>
      <c r="H38" s="79">
        <f t="shared" si="0"/>
        <v>9.8101409999999998</v>
      </c>
    </row>
    <row r="39" spans="2:8" x14ac:dyDescent="0.35">
      <c r="B39" s="75">
        <f t="shared" si="4"/>
        <v>5</v>
      </c>
      <c r="C39" s="59"/>
      <c r="D39" s="46">
        <v>2</v>
      </c>
      <c r="E39" s="46">
        <f t="shared" si="5"/>
        <v>5</v>
      </c>
      <c r="F39" s="46">
        <f t="shared" si="5"/>
        <v>36</v>
      </c>
      <c r="G39" s="78">
        <v>30</v>
      </c>
      <c r="H39" s="79">
        <f t="shared" si="0"/>
        <v>1.2561</v>
      </c>
    </row>
    <row r="40" spans="2:8" x14ac:dyDescent="0.35">
      <c r="B40" s="75">
        <f t="shared" si="4"/>
        <v>6</v>
      </c>
      <c r="C40" s="59"/>
      <c r="D40" s="46">
        <v>2</v>
      </c>
      <c r="E40" s="46">
        <f t="shared" si="5"/>
        <v>6</v>
      </c>
      <c r="F40" s="46">
        <f t="shared" si="5"/>
        <v>37</v>
      </c>
      <c r="G40" s="78">
        <v>155.1</v>
      </c>
      <c r="H40" s="79">
        <f t="shared" si="0"/>
        <v>6.4940369999999996</v>
      </c>
    </row>
    <row r="41" spans="2:8" x14ac:dyDescent="0.35">
      <c r="B41" s="75">
        <f t="shared" si="4"/>
        <v>7</v>
      </c>
      <c r="C41" s="59"/>
      <c r="D41" s="46">
        <v>2</v>
      </c>
      <c r="E41" s="46">
        <f t="shared" si="5"/>
        <v>7</v>
      </c>
      <c r="F41" s="46">
        <f t="shared" si="5"/>
        <v>38</v>
      </c>
      <c r="G41" s="78">
        <v>15.6</v>
      </c>
      <c r="H41" s="79">
        <f t="shared" si="0"/>
        <v>0.65317199999999997</v>
      </c>
    </row>
    <row r="42" spans="2:8" x14ac:dyDescent="0.35">
      <c r="B42" s="75">
        <f t="shared" si="4"/>
        <v>8</v>
      </c>
      <c r="C42" s="59"/>
      <c r="D42" s="46">
        <v>2</v>
      </c>
      <c r="E42" s="46">
        <f t="shared" si="5"/>
        <v>8</v>
      </c>
      <c r="F42" s="46">
        <f t="shared" si="5"/>
        <v>39</v>
      </c>
      <c r="G42" s="78">
        <v>183.9</v>
      </c>
      <c r="H42" s="79">
        <f t="shared" si="0"/>
        <v>7.6998929999999994</v>
      </c>
    </row>
    <row r="43" spans="2:8" x14ac:dyDescent="0.35">
      <c r="B43" s="75">
        <f t="shared" si="4"/>
        <v>9</v>
      </c>
      <c r="C43" s="59"/>
      <c r="D43" s="46">
        <v>2</v>
      </c>
      <c r="E43" s="46">
        <f t="shared" si="5"/>
        <v>9</v>
      </c>
      <c r="F43" s="46">
        <f t="shared" si="5"/>
        <v>40</v>
      </c>
      <c r="G43" s="78">
        <v>102</v>
      </c>
      <c r="H43" s="79">
        <f t="shared" si="0"/>
        <v>4.27074</v>
      </c>
    </row>
    <row r="44" spans="2:8" x14ac:dyDescent="0.35">
      <c r="B44" s="75">
        <f t="shared" si="4"/>
        <v>10</v>
      </c>
      <c r="C44" s="59"/>
      <c r="D44" s="46">
        <v>2</v>
      </c>
      <c r="E44" s="46">
        <f t="shared" si="5"/>
        <v>10</v>
      </c>
      <c r="F44" s="46">
        <f t="shared" si="5"/>
        <v>41</v>
      </c>
      <c r="G44" s="78">
        <v>272.7</v>
      </c>
      <c r="H44" s="79">
        <f t="shared" si="0"/>
        <v>11.417948999999998</v>
      </c>
    </row>
    <row r="45" spans="2:8" x14ac:dyDescent="0.35">
      <c r="B45" s="75">
        <f t="shared" si="4"/>
        <v>11</v>
      </c>
      <c r="C45" s="59"/>
      <c r="D45" s="46">
        <v>2</v>
      </c>
      <c r="E45" s="46">
        <f t="shared" si="5"/>
        <v>11</v>
      </c>
      <c r="F45" s="46">
        <f t="shared" si="5"/>
        <v>42</v>
      </c>
      <c r="G45" s="78">
        <v>270.60000000000002</v>
      </c>
      <c r="H45" s="79">
        <f t="shared" si="0"/>
        <v>11.330022</v>
      </c>
    </row>
    <row r="46" spans="2:8" x14ac:dyDescent="0.35">
      <c r="B46" s="75">
        <f t="shared" si="4"/>
        <v>12</v>
      </c>
      <c r="C46" s="59"/>
      <c r="D46" s="46">
        <v>2</v>
      </c>
      <c r="E46" s="46">
        <f t="shared" si="5"/>
        <v>12</v>
      </c>
      <c r="F46" s="46">
        <f t="shared" si="5"/>
        <v>43</v>
      </c>
      <c r="G46" s="78">
        <v>219.3</v>
      </c>
      <c r="H46" s="79">
        <f t="shared" si="0"/>
        <v>9.1820909999999998</v>
      </c>
    </row>
    <row r="47" spans="2:8" x14ac:dyDescent="0.35">
      <c r="B47" s="75">
        <f t="shared" si="4"/>
        <v>13</v>
      </c>
      <c r="C47" s="59"/>
      <c r="D47" s="46">
        <v>2</v>
      </c>
      <c r="E47" s="46">
        <f t="shared" si="5"/>
        <v>13</v>
      </c>
      <c r="F47" s="46">
        <f t="shared" si="5"/>
        <v>44</v>
      </c>
      <c r="G47" s="78">
        <v>166.5</v>
      </c>
      <c r="H47" s="79">
        <f t="shared" si="0"/>
        <v>6.971355</v>
      </c>
    </row>
    <row r="48" spans="2:8" x14ac:dyDescent="0.35">
      <c r="B48" s="75">
        <f t="shared" si="4"/>
        <v>14</v>
      </c>
      <c r="C48" s="59"/>
      <c r="D48" s="46">
        <v>2</v>
      </c>
      <c r="E48" s="46">
        <f t="shared" si="5"/>
        <v>14</v>
      </c>
      <c r="F48" s="46">
        <f t="shared" si="5"/>
        <v>45</v>
      </c>
      <c r="G48" s="78">
        <v>225</v>
      </c>
      <c r="H48" s="79">
        <f t="shared" si="0"/>
        <v>9.42075</v>
      </c>
    </row>
    <row r="49" spans="2:8" x14ac:dyDescent="0.35">
      <c r="B49" s="75">
        <f t="shared" si="4"/>
        <v>15</v>
      </c>
      <c r="C49" s="59"/>
      <c r="D49" s="46">
        <v>2</v>
      </c>
      <c r="E49" s="46">
        <f t="shared" si="5"/>
        <v>15</v>
      </c>
      <c r="F49" s="46">
        <f t="shared" si="5"/>
        <v>46</v>
      </c>
      <c r="G49" s="78">
        <v>263.2</v>
      </c>
      <c r="H49" s="79">
        <f t="shared" si="0"/>
        <v>11.020183999999999</v>
      </c>
    </row>
    <row r="50" spans="2:8" x14ac:dyDescent="0.35">
      <c r="B50" s="75">
        <f t="shared" si="4"/>
        <v>16</v>
      </c>
      <c r="C50" s="59"/>
      <c r="D50" s="46">
        <v>2</v>
      </c>
      <c r="E50" s="46">
        <f t="shared" si="5"/>
        <v>16</v>
      </c>
      <c r="F50" s="46">
        <f t="shared" si="5"/>
        <v>47</v>
      </c>
      <c r="G50" s="78">
        <v>249.6</v>
      </c>
      <c r="H50" s="79">
        <f t="shared" si="0"/>
        <v>10.450752</v>
      </c>
    </row>
    <row r="51" spans="2:8" x14ac:dyDescent="0.35">
      <c r="B51" s="75">
        <f t="shared" si="4"/>
        <v>17</v>
      </c>
      <c r="C51" s="59"/>
      <c r="D51" s="46">
        <v>2</v>
      </c>
      <c r="E51" s="46">
        <f t="shared" si="5"/>
        <v>17</v>
      </c>
      <c r="F51" s="46">
        <f t="shared" si="5"/>
        <v>48</v>
      </c>
      <c r="G51" s="78">
        <v>109.8</v>
      </c>
      <c r="H51" s="79">
        <f t="shared" si="0"/>
        <v>4.5973259999999998</v>
      </c>
    </row>
    <row r="52" spans="2:8" x14ac:dyDescent="0.35">
      <c r="B52" s="75">
        <f t="shared" si="4"/>
        <v>18</v>
      </c>
      <c r="C52" s="59"/>
      <c r="D52" s="46">
        <v>2</v>
      </c>
      <c r="E52" s="46">
        <f t="shared" ref="E52:F63" si="6">E51+1</f>
        <v>18</v>
      </c>
      <c r="F52" s="46">
        <f t="shared" si="6"/>
        <v>49</v>
      </c>
      <c r="G52" s="78">
        <v>103.5</v>
      </c>
      <c r="H52" s="79">
        <f t="shared" si="0"/>
        <v>4.333545</v>
      </c>
    </row>
    <row r="53" spans="2:8" x14ac:dyDescent="0.35">
      <c r="B53" s="75">
        <f t="shared" si="4"/>
        <v>19</v>
      </c>
      <c r="C53" s="59"/>
      <c r="D53" s="46">
        <v>2</v>
      </c>
      <c r="E53" s="46">
        <f t="shared" si="6"/>
        <v>19</v>
      </c>
      <c r="F53" s="46">
        <f t="shared" si="6"/>
        <v>50</v>
      </c>
      <c r="G53" s="78">
        <v>93</v>
      </c>
      <c r="H53" s="79">
        <f t="shared" si="0"/>
        <v>3.89391</v>
      </c>
    </row>
    <row r="54" spans="2:8" x14ac:dyDescent="0.35">
      <c r="B54" s="75">
        <f t="shared" si="4"/>
        <v>20</v>
      </c>
      <c r="C54" s="59"/>
      <c r="D54" s="46">
        <v>2</v>
      </c>
      <c r="E54" s="46">
        <f t="shared" si="6"/>
        <v>20</v>
      </c>
      <c r="F54" s="46">
        <f t="shared" si="6"/>
        <v>51</v>
      </c>
      <c r="G54" s="78">
        <v>322.95</v>
      </c>
      <c r="H54" s="79">
        <f t="shared" si="0"/>
        <v>13.521916499999998</v>
      </c>
    </row>
    <row r="55" spans="2:8" x14ac:dyDescent="0.35">
      <c r="B55" s="75">
        <f t="shared" si="4"/>
        <v>21</v>
      </c>
      <c r="C55" s="59"/>
      <c r="D55" s="46">
        <v>2</v>
      </c>
      <c r="E55" s="46">
        <f t="shared" si="6"/>
        <v>21</v>
      </c>
      <c r="F55" s="46">
        <f t="shared" si="6"/>
        <v>52</v>
      </c>
      <c r="G55" s="78">
        <v>359.1</v>
      </c>
      <c r="H55" s="79">
        <f t="shared" si="0"/>
        <v>15.035517</v>
      </c>
    </row>
    <row r="56" spans="2:8" x14ac:dyDescent="0.35">
      <c r="B56" s="75">
        <f t="shared" si="4"/>
        <v>22</v>
      </c>
      <c r="C56" s="59"/>
      <c r="D56" s="46">
        <v>2</v>
      </c>
      <c r="E56" s="46">
        <f t="shared" si="6"/>
        <v>22</v>
      </c>
      <c r="F56" s="46">
        <f t="shared" si="6"/>
        <v>53</v>
      </c>
      <c r="G56" s="78">
        <v>63.3</v>
      </c>
      <c r="H56" s="79">
        <f t="shared" si="0"/>
        <v>2.6503709999999998</v>
      </c>
    </row>
    <row r="57" spans="2:8" x14ac:dyDescent="0.35">
      <c r="B57" s="75">
        <f t="shared" si="4"/>
        <v>23</v>
      </c>
      <c r="C57" s="59"/>
      <c r="D57" s="46">
        <v>2</v>
      </c>
      <c r="E57" s="46">
        <f t="shared" si="6"/>
        <v>23</v>
      </c>
      <c r="F57" s="46">
        <f t="shared" si="6"/>
        <v>54</v>
      </c>
      <c r="G57" s="78">
        <v>307.8</v>
      </c>
      <c r="H57" s="79">
        <f t="shared" si="0"/>
        <v>12.887585999999999</v>
      </c>
    </row>
    <row r="58" spans="2:8" x14ac:dyDescent="0.35">
      <c r="B58" s="75">
        <f t="shared" si="4"/>
        <v>24</v>
      </c>
      <c r="C58" s="59"/>
      <c r="D58" s="46">
        <v>2</v>
      </c>
      <c r="E58" s="46">
        <f t="shared" si="6"/>
        <v>24</v>
      </c>
      <c r="F58" s="46">
        <f t="shared" si="6"/>
        <v>55</v>
      </c>
      <c r="G58" s="78">
        <v>270.89999999999998</v>
      </c>
      <c r="H58" s="79">
        <f t="shared" si="0"/>
        <v>11.342582999999998</v>
      </c>
    </row>
    <row r="59" spans="2:8" x14ac:dyDescent="0.35">
      <c r="B59" s="75">
        <f t="shared" si="4"/>
        <v>25</v>
      </c>
      <c r="C59" s="59"/>
      <c r="D59" s="46">
        <v>2</v>
      </c>
      <c r="E59" s="46">
        <f t="shared" si="6"/>
        <v>25</v>
      </c>
      <c r="F59" s="46">
        <f t="shared" si="6"/>
        <v>56</v>
      </c>
      <c r="G59" s="78">
        <v>249.6</v>
      </c>
      <c r="H59" s="79">
        <f t="shared" si="0"/>
        <v>10.450752</v>
      </c>
    </row>
    <row r="60" spans="2:8" x14ac:dyDescent="0.35">
      <c r="B60" s="75">
        <f t="shared" si="4"/>
        <v>26</v>
      </c>
      <c r="C60" s="59"/>
      <c r="D60" s="46">
        <v>2</v>
      </c>
      <c r="E60" s="46">
        <f t="shared" si="6"/>
        <v>26</v>
      </c>
      <c r="F60" s="46">
        <f t="shared" si="6"/>
        <v>57</v>
      </c>
      <c r="G60" s="78">
        <v>90.75</v>
      </c>
      <c r="H60" s="79">
        <f t="shared" si="0"/>
        <v>3.7997025</v>
      </c>
    </row>
    <row r="61" spans="2:8" x14ac:dyDescent="0.35">
      <c r="B61" s="75">
        <f t="shared" si="4"/>
        <v>27</v>
      </c>
      <c r="C61" s="59"/>
      <c r="D61" s="46">
        <v>2</v>
      </c>
      <c r="E61" s="46">
        <f t="shared" si="6"/>
        <v>27</v>
      </c>
      <c r="F61" s="46">
        <f t="shared" si="6"/>
        <v>58</v>
      </c>
      <c r="G61" s="78">
        <v>213.6</v>
      </c>
      <c r="H61" s="79">
        <f t="shared" si="0"/>
        <v>8.9434319999999996</v>
      </c>
    </row>
    <row r="62" spans="2:8" ht="15" thickBot="1" x14ac:dyDescent="0.4">
      <c r="B62" s="75">
        <f t="shared" si="4"/>
        <v>28</v>
      </c>
      <c r="C62" s="60"/>
      <c r="D62" s="60">
        <v>2</v>
      </c>
      <c r="E62" s="60">
        <f t="shared" si="6"/>
        <v>28</v>
      </c>
      <c r="F62" s="60">
        <f t="shared" si="6"/>
        <v>59</v>
      </c>
      <c r="G62" s="80">
        <v>336.3</v>
      </c>
      <c r="H62" s="79">
        <f t="shared" si="0"/>
        <v>14.080881</v>
      </c>
    </row>
    <row r="63" spans="2:8" x14ac:dyDescent="0.35">
      <c r="B63" s="75" t="s">
        <v>38</v>
      </c>
      <c r="C63" s="59"/>
      <c r="D63" s="46">
        <v>3</v>
      </c>
      <c r="E63" s="46">
        <v>1</v>
      </c>
      <c r="F63" s="46">
        <f t="shared" si="6"/>
        <v>60</v>
      </c>
      <c r="G63" s="81">
        <v>332.1</v>
      </c>
      <c r="H63" s="79">
        <f t="shared" si="0"/>
        <v>13.905027</v>
      </c>
    </row>
    <row r="64" spans="2:8" x14ac:dyDescent="0.35">
      <c r="B64" s="75">
        <f t="shared" ref="B64:B93" si="7">B63+1</f>
        <v>2</v>
      </c>
      <c r="C64" s="59"/>
      <c r="D64" s="46">
        <v>3</v>
      </c>
      <c r="E64" s="46">
        <f t="shared" ref="E64:F79" si="8">E63+1</f>
        <v>2</v>
      </c>
      <c r="F64" s="46">
        <f>F63+1</f>
        <v>61</v>
      </c>
      <c r="G64" s="78">
        <v>336.3</v>
      </c>
      <c r="H64" s="79">
        <f t="shared" si="0"/>
        <v>14.080881</v>
      </c>
    </row>
    <row r="65" spans="2:8" x14ac:dyDescent="0.35">
      <c r="B65" s="75">
        <f t="shared" si="7"/>
        <v>3</v>
      </c>
      <c r="C65" s="59"/>
      <c r="D65" s="46">
        <v>3</v>
      </c>
      <c r="E65" s="46">
        <f t="shared" si="8"/>
        <v>3</v>
      </c>
      <c r="F65" s="46">
        <f>F64+1</f>
        <v>62</v>
      </c>
      <c r="G65" s="78">
        <v>376.65</v>
      </c>
      <c r="H65" s="79">
        <f t="shared" si="0"/>
        <v>15.770335499999998</v>
      </c>
    </row>
    <row r="66" spans="2:8" x14ac:dyDescent="0.35">
      <c r="B66" s="75">
        <f t="shared" si="7"/>
        <v>4</v>
      </c>
      <c r="C66" s="59"/>
      <c r="D66" s="46">
        <v>3</v>
      </c>
      <c r="E66" s="46">
        <f t="shared" si="8"/>
        <v>4</v>
      </c>
      <c r="F66" s="46">
        <f>F65+1</f>
        <v>63</v>
      </c>
      <c r="G66" s="78">
        <v>344.1</v>
      </c>
      <c r="H66" s="79">
        <f t="shared" si="0"/>
        <v>14.407467</v>
      </c>
    </row>
    <row r="67" spans="2:8" x14ac:dyDescent="0.35">
      <c r="B67" s="75">
        <f t="shared" si="7"/>
        <v>5</v>
      </c>
      <c r="C67" s="59"/>
      <c r="D67" s="46">
        <v>3</v>
      </c>
      <c r="E67" s="46">
        <f t="shared" si="8"/>
        <v>5</v>
      </c>
      <c r="F67" s="46">
        <f t="shared" si="8"/>
        <v>64</v>
      </c>
      <c r="G67" s="78">
        <v>253.65</v>
      </c>
      <c r="H67" s="79">
        <f t="shared" si="0"/>
        <v>10.6203255</v>
      </c>
    </row>
    <row r="68" spans="2:8" x14ac:dyDescent="0.35">
      <c r="B68" s="75">
        <f t="shared" si="7"/>
        <v>6</v>
      </c>
      <c r="C68" s="59"/>
      <c r="D68" s="46">
        <v>3</v>
      </c>
      <c r="E68" s="46">
        <f t="shared" si="8"/>
        <v>6</v>
      </c>
      <c r="F68" s="46">
        <f t="shared" si="8"/>
        <v>65</v>
      </c>
      <c r="G68" s="78">
        <v>384.9</v>
      </c>
      <c r="H68" s="79">
        <f t="shared" ref="H68:H131" si="9">G68*0.04187</f>
        <v>16.115762999999998</v>
      </c>
    </row>
    <row r="69" spans="2:8" x14ac:dyDescent="0.35">
      <c r="B69" s="75">
        <f t="shared" si="7"/>
        <v>7</v>
      </c>
      <c r="C69" s="59"/>
      <c r="D69" s="46">
        <v>3</v>
      </c>
      <c r="E69" s="46">
        <f t="shared" si="8"/>
        <v>7</v>
      </c>
      <c r="F69" s="46">
        <f t="shared" si="8"/>
        <v>66</v>
      </c>
      <c r="G69" s="78">
        <v>366.9</v>
      </c>
      <c r="H69" s="79">
        <f t="shared" si="9"/>
        <v>15.362102999999998</v>
      </c>
    </row>
    <row r="70" spans="2:8" x14ac:dyDescent="0.35">
      <c r="B70" s="75">
        <f t="shared" si="7"/>
        <v>8</v>
      </c>
      <c r="C70" s="59"/>
      <c r="D70" s="46">
        <v>3</v>
      </c>
      <c r="E70" s="46">
        <f t="shared" si="8"/>
        <v>8</v>
      </c>
      <c r="F70" s="46">
        <f t="shared" si="8"/>
        <v>67</v>
      </c>
      <c r="G70" s="78">
        <v>366.3</v>
      </c>
      <c r="H70" s="79">
        <f t="shared" si="9"/>
        <v>15.336981</v>
      </c>
    </row>
    <row r="71" spans="2:8" x14ac:dyDescent="0.35">
      <c r="B71" s="75">
        <f t="shared" si="7"/>
        <v>9</v>
      </c>
      <c r="C71" s="59"/>
      <c r="D71" s="46">
        <v>3</v>
      </c>
      <c r="E71" s="46">
        <f t="shared" si="8"/>
        <v>9</v>
      </c>
      <c r="F71" s="46">
        <f t="shared" si="8"/>
        <v>68</v>
      </c>
      <c r="G71" s="78">
        <v>328.8</v>
      </c>
      <c r="H71" s="79">
        <f t="shared" si="9"/>
        <v>13.766855999999999</v>
      </c>
    </row>
    <row r="72" spans="2:8" x14ac:dyDescent="0.35">
      <c r="B72" s="75">
        <f t="shared" si="7"/>
        <v>10</v>
      </c>
      <c r="C72" s="59"/>
      <c r="D72" s="46">
        <v>3</v>
      </c>
      <c r="E72" s="46">
        <f t="shared" si="8"/>
        <v>10</v>
      </c>
      <c r="F72" s="46">
        <f t="shared" si="8"/>
        <v>69</v>
      </c>
      <c r="G72" s="78">
        <v>290.10000000000002</v>
      </c>
      <c r="H72" s="79">
        <f t="shared" si="9"/>
        <v>12.146487</v>
      </c>
    </row>
    <row r="73" spans="2:8" x14ac:dyDescent="0.35">
      <c r="B73" s="75">
        <f t="shared" si="7"/>
        <v>11</v>
      </c>
      <c r="C73" s="59"/>
      <c r="D73" s="46">
        <v>3</v>
      </c>
      <c r="E73" s="46">
        <f t="shared" si="8"/>
        <v>11</v>
      </c>
      <c r="F73" s="46">
        <f t="shared" si="8"/>
        <v>70</v>
      </c>
      <c r="G73" s="78">
        <v>322.75</v>
      </c>
      <c r="H73" s="79">
        <f t="shared" si="9"/>
        <v>13.5135425</v>
      </c>
    </row>
    <row r="74" spans="2:8" x14ac:dyDescent="0.35">
      <c r="B74" s="75">
        <f t="shared" si="7"/>
        <v>12</v>
      </c>
      <c r="C74" s="59"/>
      <c r="D74" s="46">
        <v>3</v>
      </c>
      <c r="E74" s="46">
        <f t="shared" si="8"/>
        <v>12</v>
      </c>
      <c r="F74" s="46">
        <f t="shared" si="8"/>
        <v>71</v>
      </c>
      <c r="G74" s="78">
        <v>358.05</v>
      </c>
      <c r="H74" s="79">
        <f t="shared" si="9"/>
        <v>14.9915535</v>
      </c>
    </row>
    <row r="75" spans="2:8" x14ac:dyDescent="0.35">
      <c r="B75" s="75">
        <f t="shared" si="7"/>
        <v>13</v>
      </c>
      <c r="C75" s="59"/>
      <c r="D75" s="46">
        <v>3</v>
      </c>
      <c r="E75" s="46">
        <f t="shared" si="8"/>
        <v>13</v>
      </c>
      <c r="F75" s="46">
        <f t="shared" si="8"/>
        <v>72</v>
      </c>
      <c r="G75" s="78">
        <v>327.64999999999998</v>
      </c>
      <c r="H75" s="79">
        <f t="shared" si="9"/>
        <v>13.718705499999999</v>
      </c>
    </row>
    <row r="76" spans="2:8" x14ac:dyDescent="0.35">
      <c r="B76" s="75">
        <f t="shared" si="7"/>
        <v>14</v>
      </c>
      <c r="C76" s="59"/>
      <c r="D76" s="46">
        <v>3</v>
      </c>
      <c r="E76" s="46">
        <f t="shared" si="8"/>
        <v>14</v>
      </c>
      <c r="F76" s="46">
        <f t="shared" si="8"/>
        <v>73</v>
      </c>
      <c r="G76" s="78">
        <v>326.7</v>
      </c>
      <c r="H76" s="79">
        <f t="shared" si="9"/>
        <v>13.678928999999998</v>
      </c>
    </row>
    <row r="77" spans="2:8" x14ac:dyDescent="0.35">
      <c r="B77" s="75">
        <f t="shared" si="7"/>
        <v>15</v>
      </c>
      <c r="C77" s="59"/>
      <c r="D77" s="46">
        <v>3</v>
      </c>
      <c r="E77" s="46">
        <f t="shared" si="8"/>
        <v>15</v>
      </c>
      <c r="F77" s="46">
        <f t="shared" si="8"/>
        <v>74</v>
      </c>
      <c r="G77" s="78">
        <v>273.89999999999998</v>
      </c>
      <c r="H77" s="79">
        <f t="shared" si="9"/>
        <v>11.468192999999998</v>
      </c>
    </row>
    <row r="78" spans="2:8" x14ac:dyDescent="0.35">
      <c r="B78" s="75">
        <f t="shared" si="7"/>
        <v>16</v>
      </c>
      <c r="C78" s="59"/>
      <c r="D78" s="46">
        <v>3</v>
      </c>
      <c r="E78" s="46">
        <f t="shared" si="8"/>
        <v>16</v>
      </c>
      <c r="F78" s="46">
        <f t="shared" si="8"/>
        <v>75</v>
      </c>
      <c r="G78" s="78">
        <v>404.1</v>
      </c>
      <c r="H78" s="79">
        <f t="shared" si="9"/>
        <v>16.919667</v>
      </c>
    </row>
    <row r="79" spans="2:8" x14ac:dyDescent="0.35">
      <c r="B79" s="75">
        <f t="shared" si="7"/>
        <v>17</v>
      </c>
      <c r="C79" s="59"/>
      <c r="D79" s="46">
        <v>3</v>
      </c>
      <c r="E79" s="46">
        <f t="shared" si="8"/>
        <v>17</v>
      </c>
      <c r="F79" s="46">
        <f t="shared" si="8"/>
        <v>76</v>
      </c>
      <c r="G79" s="78">
        <v>384.7</v>
      </c>
      <c r="H79" s="79">
        <f t="shared" si="9"/>
        <v>16.107388999999998</v>
      </c>
    </row>
    <row r="80" spans="2:8" x14ac:dyDescent="0.35">
      <c r="B80" s="75">
        <f t="shared" si="7"/>
        <v>18</v>
      </c>
      <c r="C80" s="59"/>
      <c r="D80" s="46">
        <v>3</v>
      </c>
      <c r="E80" s="46">
        <f t="shared" ref="E80:F95" si="10">E79+1</f>
        <v>18</v>
      </c>
      <c r="F80" s="46">
        <f t="shared" si="10"/>
        <v>77</v>
      </c>
      <c r="G80" s="78">
        <v>306.14999999999998</v>
      </c>
      <c r="H80" s="79">
        <f t="shared" si="9"/>
        <v>12.818500499999999</v>
      </c>
    </row>
    <row r="81" spans="2:15" x14ac:dyDescent="0.35">
      <c r="B81" s="75">
        <f t="shared" si="7"/>
        <v>19</v>
      </c>
      <c r="C81" s="59"/>
      <c r="D81" s="46">
        <v>3</v>
      </c>
      <c r="E81" s="46">
        <f t="shared" si="10"/>
        <v>19</v>
      </c>
      <c r="F81" s="46">
        <f t="shared" si="10"/>
        <v>78</v>
      </c>
      <c r="G81" s="78">
        <v>224.25</v>
      </c>
      <c r="H81" s="79">
        <f t="shared" si="9"/>
        <v>9.3893474999999995</v>
      </c>
    </row>
    <row r="82" spans="2:15" x14ac:dyDescent="0.35">
      <c r="B82" s="75">
        <f t="shared" si="7"/>
        <v>20</v>
      </c>
      <c r="C82" s="59"/>
      <c r="D82" s="46">
        <v>3</v>
      </c>
      <c r="E82" s="46">
        <f t="shared" si="10"/>
        <v>20</v>
      </c>
      <c r="F82" s="46">
        <f t="shared" si="10"/>
        <v>79</v>
      </c>
      <c r="G82" s="78">
        <v>81</v>
      </c>
      <c r="H82" s="79">
        <f t="shared" si="9"/>
        <v>3.39147</v>
      </c>
    </row>
    <row r="83" spans="2:15" x14ac:dyDescent="0.35">
      <c r="B83" s="75">
        <f t="shared" si="7"/>
        <v>21</v>
      </c>
      <c r="C83" s="59"/>
      <c r="D83" s="46">
        <v>3</v>
      </c>
      <c r="E83" s="46">
        <f t="shared" si="10"/>
        <v>21</v>
      </c>
      <c r="F83" s="46">
        <f t="shared" si="10"/>
        <v>80</v>
      </c>
      <c r="G83" s="78">
        <v>104.65</v>
      </c>
      <c r="H83" s="79">
        <f t="shared" si="9"/>
        <v>4.3816955000000002</v>
      </c>
    </row>
    <row r="84" spans="2:15" x14ac:dyDescent="0.35">
      <c r="B84" s="75">
        <f t="shared" si="7"/>
        <v>22</v>
      </c>
      <c r="C84" s="59"/>
      <c r="D84" s="46">
        <v>3</v>
      </c>
      <c r="E84" s="46">
        <f t="shared" si="10"/>
        <v>22</v>
      </c>
      <c r="F84" s="46">
        <f t="shared" si="10"/>
        <v>81</v>
      </c>
      <c r="G84" s="78">
        <v>301.85000000000002</v>
      </c>
      <c r="H84" s="79">
        <f t="shared" si="9"/>
        <v>12.6384595</v>
      </c>
    </row>
    <row r="85" spans="2:15" x14ac:dyDescent="0.35">
      <c r="B85" s="75">
        <f t="shared" si="7"/>
        <v>23</v>
      </c>
      <c r="C85" s="59"/>
      <c r="D85" s="46">
        <v>3</v>
      </c>
      <c r="E85" s="46">
        <f t="shared" si="10"/>
        <v>23</v>
      </c>
      <c r="F85" s="46">
        <f t="shared" si="10"/>
        <v>82</v>
      </c>
      <c r="G85" s="78">
        <v>312</v>
      </c>
      <c r="H85" s="79">
        <f t="shared" si="9"/>
        <v>13.06344</v>
      </c>
    </row>
    <row r="86" spans="2:15" x14ac:dyDescent="0.35">
      <c r="B86" s="75">
        <f t="shared" si="7"/>
        <v>24</v>
      </c>
      <c r="C86" s="59"/>
      <c r="D86" s="46">
        <v>3</v>
      </c>
      <c r="E86" s="46">
        <f t="shared" si="10"/>
        <v>24</v>
      </c>
      <c r="F86" s="46">
        <f t="shared" si="10"/>
        <v>83</v>
      </c>
      <c r="G86" s="78">
        <v>209.4</v>
      </c>
      <c r="H86" s="79">
        <f t="shared" si="9"/>
        <v>8.7675780000000003</v>
      </c>
    </row>
    <row r="87" spans="2:15" x14ac:dyDescent="0.35">
      <c r="B87" s="75">
        <f t="shared" si="7"/>
        <v>25</v>
      </c>
      <c r="C87" s="59"/>
      <c r="D87" s="46">
        <v>3</v>
      </c>
      <c r="E87" s="46">
        <f t="shared" si="10"/>
        <v>25</v>
      </c>
      <c r="F87" s="46">
        <f t="shared" si="10"/>
        <v>84</v>
      </c>
      <c r="G87" s="78">
        <v>112.8</v>
      </c>
      <c r="H87" s="79">
        <f t="shared" si="9"/>
        <v>4.7229359999999998</v>
      </c>
    </row>
    <row r="88" spans="2:15" x14ac:dyDescent="0.35">
      <c r="B88" s="75">
        <f t="shared" si="7"/>
        <v>26</v>
      </c>
      <c r="C88" s="59"/>
      <c r="D88" s="46">
        <v>3</v>
      </c>
      <c r="E88" s="46">
        <f t="shared" si="10"/>
        <v>26</v>
      </c>
      <c r="F88" s="46">
        <f t="shared" si="10"/>
        <v>85</v>
      </c>
      <c r="G88" s="78">
        <v>160.19999999999999</v>
      </c>
      <c r="H88" s="79">
        <f t="shared" si="9"/>
        <v>6.7075739999999993</v>
      </c>
    </row>
    <row r="89" spans="2:15" x14ac:dyDescent="0.35">
      <c r="B89" s="75">
        <f t="shared" si="7"/>
        <v>27</v>
      </c>
      <c r="C89" s="59"/>
      <c r="D89" s="46">
        <v>3</v>
      </c>
      <c r="E89" s="46">
        <f t="shared" si="10"/>
        <v>27</v>
      </c>
      <c r="F89" s="46">
        <f t="shared" si="10"/>
        <v>86</v>
      </c>
      <c r="G89" s="78">
        <v>454.2</v>
      </c>
      <c r="H89" s="79">
        <f t="shared" si="9"/>
        <v>19.017353999999997</v>
      </c>
    </row>
    <row r="90" spans="2:15" x14ac:dyDescent="0.35">
      <c r="B90" s="75">
        <f t="shared" si="7"/>
        <v>28</v>
      </c>
      <c r="C90" s="59"/>
      <c r="D90" s="46">
        <v>3</v>
      </c>
      <c r="E90" s="46">
        <f t="shared" si="10"/>
        <v>28</v>
      </c>
      <c r="F90" s="46">
        <f t="shared" si="10"/>
        <v>87</v>
      </c>
      <c r="G90" s="78">
        <v>251.4</v>
      </c>
      <c r="H90" s="79">
        <f t="shared" si="9"/>
        <v>10.526118</v>
      </c>
    </row>
    <row r="91" spans="2:15" x14ac:dyDescent="0.35">
      <c r="B91" s="75">
        <f t="shared" si="7"/>
        <v>29</v>
      </c>
      <c r="C91" s="59"/>
      <c r="D91" s="46">
        <v>3</v>
      </c>
      <c r="E91" s="46">
        <f t="shared" si="10"/>
        <v>29</v>
      </c>
      <c r="F91" s="46">
        <f t="shared" si="10"/>
        <v>88</v>
      </c>
      <c r="G91" s="78">
        <v>77.400000000000006</v>
      </c>
      <c r="H91" s="79">
        <f t="shared" si="9"/>
        <v>3.2407379999999999</v>
      </c>
    </row>
    <row r="92" spans="2:15" x14ac:dyDescent="0.35">
      <c r="B92" s="75">
        <f t="shared" si="7"/>
        <v>30</v>
      </c>
      <c r="C92" s="59"/>
      <c r="D92" s="46">
        <v>3</v>
      </c>
      <c r="E92" s="46">
        <f t="shared" si="10"/>
        <v>30</v>
      </c>
      <c r="F92" s="46">
        <f t="shared" si="10"/>
        <v>89</v>
      </c>
      <c r="G92" s="78">
        <v>140.44999999999999</v>
      </c>
      <c r="H92" s="79">
        <f t="shared" si="9"/>
        <v>5.8806414999999994</v>
      </c>
    </row>
    <row r="93" spans="2:15" x14ac:dyDescent="0.35">
      <c r="B93" s="75">
        <f t="shared" si="7"/>
        <v>31</v>
      </c>
      <c r="C93" s="59"/>
      <c r="D93" s="60">
        <v>3</v>
      </c>
      <c r="E93" s="60">
        <f t="shared" si="10"/>
        <v>31</v>
      </c>
      <c r="F93" s="46">
        <f t="shared" si="10"/>
        <v>90</v>
      </c>
      <c r="G93" s="78">
        <v>240</v>
      </c>
      <c r="H93" s="79">
        <f t="shared" si="9"/>
        <v>10.0488</v>
      </c>
    </row>
    <row r="94" spans="2:15" x14ac:dyDescent="0.35">
      <c r="B94" s="75" t="s">
        <v>38</v>
      </c>
      <c r="C94" s="59"/>
      <c r="D94" s="59">
        <v>4</v>
      </c>
      <c r="E94" s="46">
        <v>1</v>
      </c>
      <c r="F94" s="46">
        <f t="shared" si="10"/>
        <v>91</v>
      </c>
      <c r="G94" s="82">
        <v>327</v>
      </c>
      <c r="H94" s="79">
        <f t="shared" si="9"/>
        <v>13.69149</v>
      </c>
      <c r="I94" s="85"/>
      <c r="J94" s="85"/>
      <c r="K94" s="85"/>
      <c r="L94" s="86"/>
      <c r="M94" s="85"/>
      <c r="N94" s="86"/>
      <c r="O94" s="86"/>
    </row>
    <row r="95" spans="2:15" x14ac:dyDescent="0.35">
      <c r="B95" s="75">
        <f t="shared" ref="B95:B123" si="11">B94+1</f>
        <v>2</v>
      </c>
      <c r="C95" s="59"/>
      <c r="D95" s="59">
        <v>4</v>
      </c>
      <c r="E95" s="46">
        <f t="shared" ref="E95:F110" si="12">E94+1</f>
        <v>2</v>
      </c>
      <c r="F95" s="46">
        <f t="shared" si="10"/>
        <v>92</v>
      </c>
      <c r="G95" s="83">
        <v>303.60000000000002</v>
      </c>
      <c r="H95" s="79">
        <f t="shared" si="9"/>
        <v>12.711732</v>
      </c>
    </row>
    <row r="96" spans="2:15" x14ac:dyDescent="0.35">
      <c r="B96" s="75">
        <f t="shared" si="11"/>
        <v>3</v>
      </c>
      <c r="C96" s="59"/>
      <c r="D96" s="59">
        <v>4</v>
      </c>
      <c r="E96" s="46">
        <f t="shared" si="12"/>
        <v>3</v>
      </c>
      <c r="F96" s="46">
        <f t="shared" si="12"/>
        <v>93</v>
      </c>
      <c r="G96" s="83">
        <v>284.60000000000002</v>
      </c>
      <c r="H96" s="79">
        <f t="shared" si="9"/>
        <v>11.916202</v>
      </c>
    </row>
    <row r="97" spans="2:8" x14ac:dyDescent="0.35">
      <c r="B97" s="75">
        <f t="shared" si="11"/>
        <v>4</v>
      </c>
      <c r="C97" s="59"/>
      <c r="D97" s="59">
        <v>4</v>
      </c>
      <c r="E97" s="46">
        <f t="shared" si="12"/>
        <v>4</v>
      </c>
      <c r="F97" s="46">
        <f t="shared" si="12"/>
        <v>94</v>
      </c>
      <c r="G97" s="83">
        <v>308.39999999999998</v>
      </c>
      <c r="H97" s="79">
        <f t="shared" si="9"/>
        <v>12.912707999999999</v>
      </c>
    </row>
    <row r="98" spans="2:8" x14ac:dyDescent="0.35">
      <c r="B98" s="75">
        <f t="shared" si="11"/>
        <v>5</v>
      </c>
      <c r="C98" s="59"/>
      <c r="D98" s="59">
        <v>4</v>
      </c>
      <c r="E98" s="46">
        <f t="shared" si="12"/>
        <v>5</v>
      </c>
      <c r="F98" s="46">
        <f t="shared" si="12"/>
        <v>95</v>
      </c>
      <c r="G98" s="83">
        <v>378</v>
      </c>
      <c r="H98" s="79">
        <f t="shared" si="9"/>
        <v>15.82686</v>
      </c>
    </row>
    <row r="99" spans="2:8" x14ac:dyDescent="0.35">
      <c r="B99" s="75">
        <f t="shared" si="11"/>
        <v>6</v>
      </c>
      <c r="C99" s="59"/>
      <c r="D99" s="59">
        <v>4</v>
      </c>
      <c r="E99" s="46">
        <f t="shared" si="12"/>
        <v>6</v>
      </c>
      <c r="F99" s="46">
        <f t="shared" si="12"/>
        <v>96</v>
      </c>
      <c r="G99" s="83">
        <v>238.5</v>
      </c>
      <c r="H99" s="79">
        <f t="shared" si="9"/>
        <v>9.9859949999999991</v>
      </c>
    </row>
    <row r="100" spans="2:8" x14ac:dyDescent="0.35">
      <c r="B100" s="75">
        <f t="shared" si="11"/>
        <v>7</v>
      </c>
      <c r="C100" s="59"/>
      <c r="D100" s="59">
        <v>4</v>
      </c>
      <c r="E100" s="46">
        <f t="shared" si="12"/>
        <v>7</v>
      </c>
      <c r="F100" s="46">
        <f t="shared" si="12"/>
        <v>97</v>
      </c>
      <c r="G100" s="83">
        <v>82.8</v>
      </c>
      <c r="H100" s="79">
        <f t="shared" si="9"/>
        <v>3.4668359999999998</v>
      </c>
    </row>
    <row r="101" spans="2:8" x14ac:dyDescent="0.35">
      <c r="B101" s="75">
        <f t="shared" si="11"/>
        <v>8</v>
      </c>
      <c r="C101" s="59"/>
      <c r="D101" s="59">
        <v>4</v>
      </c>
      <c r="E101" s="46">
        <f t="shared" si="12"/>
        <v>8</v>
      </c>
      <c r="F101" s="46">
        <f t="shared" si="12"/>
        <v>98</v>
      </c>
      <c r="G101" s="83">
        <v>473.7</v>
      </c>
      <c r="H101" s="79">
        <f t="shared" si="9"/>
        <v>19.833818999999998</v>
      </c>
    </row>
    <row r="102" spans="2:8" x14ac:dyDescent="0.35">
      <c r="B102" s="75">
        <f t="shared" si="11"/>
        <v>9</v>
      </c>
      <c r="C102" s="59"/>
      <c r="D102" s="59">
        <v>4</v>
      </c>
      <c r="E102" s="46">
        <f t="shared" si="12"/>
        <v>9</v>
      </c>
      <c r="F102" s="46">
        <f t="shared" si="12"/>
        <v>99</v>
      </c>
      <c r="G102" s="83">
        <v>468.15</v>
      </c>
      <c r="H102" s="79">
        <f t="shared" si="9"/>
        <v>19.601440499999999</v>
      </c>
    </row>
    <row r="103" spans="2:8" x14ac:dyDescent="0.35">
      <c r="B103" s="75">
        <f t="shared" si="11"/>
        <v>10</v>
      </c>
      <c r="C103" s="59"/>
      <c r="D103" s="59">
        <v>4</v>
      </c>
      <c r="E103" s="46">
        <f t="shared" si="12"/>
        <v>10</v>
      </c>
      <c r="F103" s="46">
        <f t="shared" si="12"/>
        <v>100</v>
      </c>
      <c r="G103" s="83">
        <v>379.65</v>
      </c>
      <c r="H103" s="79">
        <f t="shared" si="9"/>
        <v>15.895945499999998</v>
      </c>
    </row>
    <row r="104" spans="2:8" x14ac:dyDescent="0.35">
      <c r="B104" s="75">
        <f t="shared" si="11"/>
        <v>11</v>
      </c>
      <c r="C104" s="59"/>
      <c r="D104" s="59">
        <v>4</v>
      </c>
      <c r="E104" s="46">
        <f t="shared" si="12"/>
        <v>11</v>
      </c>
      <c r="F104" s="46">
        <f t="shared" si="12"/>
        <v>101</v>
      </c>
      <c r="G104" s="83">
        <v>413.1</v>
      </c>
      <c r="H104" s="79">
        <f t="shared" si="9"/>
        <v>17.296496999999999</v>
      </c>
    </row>
    <row r="105" spans="2:8" x14ac:dyDescent="0.35">
      <c r="B105" s="75">
        <f t="shared" si="11"/>
        <v>12</v>
      </c>
      <c r="C105" s="59"/>
      <c r="D105" s="59">
        <v>4</v>
      </c>
      <c r="E105" s="46">
        <f t="shared" si="12"/>
        <v>12</v>
      </c>
      <c r="F105" s="46">
        <f t="shared" si="12"/>
        <v>102</v>
      </c>
      <c r="G105" s="83">
        <v>237.6</v>
      </c>
      <c r="H105" s="79">
        <f t="shared" si="9"/>
        <v>9.9483119999999996</v>
      </c>
    </row>
    <row r="106" spans="2:8" x14ac:dyDescent="0.35">
      <c r="B106" s="75">
        <f t="shared" si="11"/>
        <v>13</v>
      </c>
      <c r="C106" s="59"/>
      <c r="D106" s="59">
        <v>4</v>
      </c>
      <c r="E106" s="46">
        <f t="shared" si="12"/>
        <v>13</v>
      </c>
      <c r="F106" s="46">
        <f t="shared" si="12"/>
        <v>103</v>
      </c>
      <c r="G106" s="83">
        <v>438</v>
      </c>
      <c r="H106" s="79">
        <f t="shared" si="9"/>
        <v>18.33906</v>
      </c>
    </row>
    <row r="107" spans="2:8" x14ac:dyDescent="0.35">
      <c r="B107" s="75">
        <f t="shared" si="11"/>
        <v>14</v>
      </c>
      <c r="C107" s="59"/>
      <c r="D107" s="59">
        <v>4</v>
      </c>
      <c r="E107" s="46">
        <f t="shared" si="12"/>
        <v>14</v>
      </c>
      <c r="F107" s="46">
        <f t="shared" si="12"/>
        <v>104</v>
      </c>
      <c r="G107" s="83">
        <v>387.6</v>
      </c>
      <c r="H107" s="79">
        <f t="shared" si="9"/>
        <v>16.228812000000001</v>
      </c>
    </row>
    <row r="108" spans="2:8" x14ac:dyDescent="0.35">
      <c r="B108" s="75">
        <f t="shared" si="11"/>
        <v>15</v>
      </c>
      <c r="C108" s="59"/>
      <c r="D108" s="59">
        <v>4</v>
      </c>
      <c r="E108" s="46">
        <f t="shared" si="12"/>
        <v>15</v>
      </c>
      <c r="F108" s="46">
        <f t="shared" si="12"/>
        <v>105</v>
      </c>
      <c r="G108" s="83">
        <v>449.4</v>
      </c>
      <c r="H108" s="79">
        <f t="shared" si="9"/>
        <v>18.816377999999997</v>
      </c>
    </row>
    <row r="109" spans="2:8" x14ac:dyDescent="0.35">
      <c r="B109" s="75">
        <f t="shared" si="11"/>
        <v>16</v>
      </c>
      <c r="C109" s="59"/>
      <c r="D109" s="59">
        <v>4</v>
      </c>
      <c r="E109" s="46">
        <f t="shared" si="12"/>
        <v>16</v>
      </c>
      <c r="F109" s="46">
        <f t="shared" si="12"/>
        <v>106</v>
      </c>
      <c r="G109" s="83">
        <v>494.4</v>
      </c>
      <c r="H109" s="79">
        <f t="shared" si="9"/>
        <v>20.700527999999998</v>
      </c>
    </row>
    <row r="110" spans="2:8" x14ac:dyDescent="0.35">
      <c r="B110" s="75">
        <f t="shared" si="11"/>
        <v>17</v>
      </c>
      <c r="C110" s="59"/>
      <c r="D110" s="59">
        <v>4</v>
      </c>
      <c r="E110" s="46">
        <f t="shared" si="12"/>
        <v>17</v>
      </c>
      <c r="F110" s="46">
        <f t="shared" si="12"/>
        <v>107</v>
      </c>
      <c r="G110" s="83">
        <v>463.8</v>
      </c>
      <c r="H110" s="79">
        <f t="shared" si="9"/>
        <v>19.419305999999999</v>
      </c>
    </row>
    <row r="111" spans="2:8" x14ac:dyDescent="0.35">
      <c r="B111" s="75">
        <f t="shared" si="11"/>
        <v>18</v>
      </c>
      <c r="C111" s="59"/>
      <c r="D111" s="59">
        <v>4</v>
      </c>
      <c r="E111" s="46">
        <f t="shared" ref="E111:F126" si="13">E110+1</f>
        <v>18</v>
      </c>
      <c r="F111" s="46">
        <f t="shared" si="13"/>
        <v>108</v>
      </c>
      <c r="G111" s="83">
        <v>450.3</v>
      </c>
      <c r="H111" s="79">
        <f t="shared" si="9"/>
        <v>18.854060999999998</v>
      </c>
    </row>
    <row r="112" spans="2:8" x14ac:dyDescent="0.35">
      <c r="B112" s="75">
        <f t="shared" si="11"/>
        <v>19</v>
      </c>
      <c r="C112" s="59"/>
      <c r="D112" s="59">
        <v>4</v>
      </c>
      <c r="E112" s="46">
        <f t="shared" si="13"/>
        <v>19</v>
      </c>
      <c r="F112" s="46">
        <f t="shared" si="13"/>
        <v>109</v>
      </c>
      <c r="G112" s="83">
        <v>443.4</v>
      </c>
      <c r="H112" s="79">
        <f t="shared" si="9"/>
        <v>18.565157999999997</v>
      </c>
    </row>
    <row r="113" spans="2:8" x14ac:dyDescent="0.35">
      <c r="B113" s="75">
        <f t="shared" si="11"/>
        <v>20</v>
      </c>
      <c r="C113" s="59"/>
      <c r="D113" s="59">
        <v>4</v>
      </c>
      <c r="E113" s="46">
        <f t="shared" si="13"/>
        <v>20</v>
      </c>
      <c r="F113" s="46">
        <f t="shared" si="13"/>
        <v>110</v>
      </c>
      <c r="G113" s="83">
        <v>356.3</v>
      </c>
      <c r="H113" s="79">
        <f t="shared" si="9"/>
        <v>14.918281</v>
      </c>
    </row>
    <row r="114" spans="2:8" x14ac:dyDescent="0.35">
      <c r="B114" s="75">
        <f t="shared" si="11"/>
        <v>21</v>
      </c>
      <c r="C114" s="59"/>
      <c r="D114" s="59">
        <v>4</v>
      </c>
      <c r="E114" s="46">
        <f t="shared" si="13"/>
        <v>21</v>
      </c>
      <c r="F114" s="46">
        <f t="shared" si="13"/>
        <v>111</v>
      </c>
      <c r="G114" s="83">
        <v>390.6</v>
      </c>
      <c r="H114" s="79">
        <f t="shared" si="9"/>
        <v>16.354422</v>
      </c>
    </row>
    <row r="115" spans="2:8" x14ac:dyDescent="0.35">
      <c r="B115" s="75">
        <f t="shared" si="11"/>
        <v>22</v>
      </c>
      <c r="C115" s="59"/>
      <c r="D115" s="59">
        <v>4</v>
      </c>
      <c r="E115" s="46">
        <f t="shared" si="13"/>
        <v>22</v>
      </c>
      <c r="F115" s="46">
        <f t="shared" si="13"/>
        <v>112</v>
      </c>
      <c r="G115" s="83">
        <v>420.9</v>
      </c>
      <c r="H115" s="79">
        <f t="shared" si="9"/>
        <v>17.623082999999998</v>
      </c>
    </row>
    <row r="116" spans="2:8" x14ac:dyDescent="0.35">
      <c r="B116" s="75">
        <f t="shared" si="11"/>
        <v>23</v>
      </c>
      <c r="C116" s="59"/>
      <c r="D116" s="59">
        <v>4</v>
      </c>
      <c r="E116" s="46">
        <f t="shared" si="13"/>
        <v>23</v>
      </c>
      <c r="F116" s="46">
        <f t="shared" si="13"/>
        <v>113</v>
      </c>
      <c r="G116" s="83">
        <v>483</v>
      </c>
      <c r="H116" s="79">
        <f t="shared" si="9"/>
        <v>20.223209999999998</v>
      </c>
    </row>
    <row r="117" spans="2:8" x14ac:dyDescent="0.35">
      <c r="B117" s="75">
        <f t="shared" si="11"/>
        <v>24</v>
      </c>
      <c r="C117" s="59"/>
      <c r="D117" s="59">
        <v>4</v>
      </c>
      <c r="E117" s="46">
        <f t="shared" si="13"/>
        <v>24</v>
      </c>
      <c r="F117" s="46">
        <f t="shared" si="13"/>
        <v>114</v>
      </c>
      <c r="G117" s="83">
        <v>432</v>
      </c>
      <c r="H117" s="79">
        <f t="shared" si="9"/>
        <v>18.08784</v>
      </c>
    </row>
    <row r="118" spans="2:8" x14ac:dyDescent="0.35">
      <c r="B118" s="75">
        <f t="shared" si="11"/>
        <v>25</v>
      </c>
      <c r="C118" s="59"/>
      <c r="D118" s="59">
        <v>4</v>
      </c>
      <c r="E118" s="46">
        <f t="shared" si="13"/>
        <v>25</v>
      </c>
      <c r="F118" s="46">
        <f t="shared" si="13"/>
        <v>115</v>
      </c>
      <c r="G118" s="83">
        <v>482.4</v>
      </c>
      <c r="H118" s="79">
        <f t="shared" si="9"/>
        <v>20.198087999999998</v>
      </c>
    </row>
    <row r="119" spans="2:8" x14ac:dyDescent="0.35">
      <c r="B119" s="75">
        <f t="shared" si="11"/>
        <v>26</v>
      </c>
      <c r="C119" s="59"/>
      <c r="D119" s="59">
        <v>4</v>
      </c>
      <c r="E119" s="46">
        <f t="shared" si="13"/>
        <v>26</v>
      </c>
      <c r="F119" s="46">
        <f t="shared" si="13"/>
        <v>116</v>
      </c>
      <c r="G119" s="83">
        <v>469.9</v>
      </c>
      <c r="H119" s="79">
        <f t="shared" si="9"/>
        <v>19.674712999999997</v>
      </c>
    </row>
    <row r="120" spans="2:8" x14ac:dyDescent="0.35">
      <c r="B120" s="75">
        <f t="shared" si="11"/>
        <v>27</v>
      </c>
      <c r="C120" s="59"/>
      <c r="D120" s="59">
        <v>4</v>
      </c>
      <c r="E120" s="46">
        <f t="shared" si="13"/>
        <v>27</v>
      </c>
      <c r="F120" s="46">
        <f t="shared" si="13"/>
        <v>117</v>
      </c>
      <c r="G120" s="83">
        <v>368.5</v>
      </c>
      <c r="H120" s="79">
        <f t="shared" si="9"/>
        <v>15.429094999999998</v>
      </c>
    </row>
    <row r="121" spans="2:8" x14ac:dyDescent="0.35">
      <c r="B121" s="75">
        <f t="shared" si="11"/>
        <v>28</v>
      </c>
      <c r="C121" s="59"/>
      <c r="D121" s="59">
        <v>4</v>
      </c>
      <c r="E121" s="46">
        <f t="shared" si="13"/>
        <v>28</v>
      </c>
      <c r="F121" s="46">
        <f t="shared" si="13"/>
        <v>118</v>
      </c>
      <c r="G121" s="83">
        <v>481.4</v>
      </c>
      <c r="H121" s="79">
        <f t="shared" si="9"/>
        <v>20.156217999999999</v>
      </c>
    </row>
    <row r="122" spans="2:8" x14ac:dyDescent="0.35">
      <c r="B122" s="75">
        <f t="shared" si="11"/>
        <v>29</v>
      </c>
      <c r="C122" s="59"/>
      <c r="D122" s="59">
        <v>4</v>
      </c>
      <c r="E122" s="46">
        <f t="shared" si="13"/>
        <v>29</v>
      </c>
      <c r="F122" s="46">
        <f t="shared" si="13"/>
        <v>119</v>
      </c>
      <c r="G122" s="83">
        <v>438.9</v>
      </c>
      <c r="H122" s="79">
        <f t="shared" si="9"/>
        <v>18.376742999999998</v>
      </c>
    </row>
    <row r="123" spans="2:8" x14ac:dyDescent="0.35">
      <c r="B123" s="75">
        <f t="shared" si="11"/>
        <v>30</v>
      </c>
      <c r="C123" s="59"/>
      <c r="D123" s="60">
        <v>4</v>
      </c>
      <c r="E123" s="60">
        <f t="shared" si="13"/>
        <v>30</v>
      </c>
      <c r="F123" s="46">
        <f t="shared" si="13"/>
        <v>120</v>
      </c>
      <c r="G123" s="83">
        <v>499.2</v>
      </c>
      <c r="H123" s="79">
        <f t="shared" si="9"/>
        <v>20.901503999999999</v>
      </c>
    </row>
    <row r="124" spans="2:8" x14ac:dyDescent="0.35">
      <c r="B124" s="75" t="s">
        <v>38</v>
      </c>
      <c r="C124" s="59"/>
      <c r="D124" s="59">
        <v>5</v>
      </c>
      <c r="E124" s="46">
        <v>1</v>
      </c>
      <c r="F124" s="46">
        <f t="shared" si="13"/>
        <v>121</v>
      </c>
      <c r="G124" s="83">
        <v>480.3</v>
      </c>
      <c r="H124" s="79">
        <f t="shared" si="9"/>
        <v>20.110160999999998</v>
      </c>
    </row>
    <row r="125" spans="2:8" x14ac:dyDescent="0.35">
      <c r="B125" s="75">
        <f t="shared" ref="B125:B154" si="14">B124+1</f>
        <v>2</v>
      </c>
      <c r="C125" s="59"/>
      <c r="D125" s="59">
        <v>5</v>
      </c>
      <c r="E125" s="46">
        <f t="shared" ref="E125:F140" si="15">E124+1</f>
        <v>2</v>
      </c>
      <c r="F125" s="46">
        <f t="shared" si="13"/>
        <v>122</v>
      </c>
      <c r="G125" s="83">
        <v>398.1</v>
      </c>
      <c r="H125" s="79">
        <f t="shared" si="9"/>
        <v>16.668447</v>
      </c>
    </row>
    <row r="126" spans="2:8" x14ac:dyDescent="0.35">
      <c r="B126" s="75">
        <f t="shared" si="14"/>
        <v>3</v>
      </c>
      <c r="C126" s="59"/>
      <c r="D126" s="59">
        <v>5</v>
      </c>
      <c r="E126" s="46">
        <f t="shared" si="15"/>
        <v>3</v>
      </c>
      <c r="F126" s="46">
        <f t="shared" si="13"/>
        <v>123</v>
      </c>
      <c r="G126" s="83">
        <v>420</v>
      </c>
      <c r="H126" s="79">
        <f t="shared" si="9"/>
        <v>17.5854</v>
      </c>
    </row>
    <row r="127" spans="2:8" x14ac:dyDescent="0.35">
      <c r="B127" s="75">
        <f t="shared" si="14"/>
        <v>4</v>
      </c>
      <c r="C127" s="59"/>
      <c r="D127" s="59">
        <v>5</v>
      </c>
      <c r="E127" s="46">
        <f t="shared" si="15"/>
        <v>4</v>
      </c>
      <c r="F127" s="46">
        <f t="shared" si="15"/>
        <v>124</v>
      </c>
      <c r="G127" s="83">
        <v>544.79999999999995</v>
      </c>
      <c r="H127" s="79">
        <f t="shared" si="9"/>
        <v>22.810775999999997</v>
      </c>
    </row>
    <row r="128" spans="2:8" x14ac:dyDescent="0.35">
      <c r="B128" s="75">
        <f t="shared" si="14"/>
        <v>5</v>
      </c>
      <c r="C128" s="59"/>
      <c r="D128" s="59">
        <v>5</v>
      </c>
      <c r="E128" s="46">
        <f t="shared" si="15"/>
        <v>5</v>
      </c>
      <c r="F128" s="46">
        <f t="shared" si="15"/>
        <v>125</v>
      </c>
      <c r="G128" s="83">
        <v>505.8</v>
      </c>
      <c r="H128" s="79">
        <f t="shared" si="9"/>
        <v>21.177845999999999</v>
      </c>
    </row>
    <row r="129" spans="2:8" x14ac:dyDescent="0.35">
      <c r="B129" s="75">
        <f t="shared" si="14"/>
        <v>6</v>
      </c>
      <c r="C129" s="59"/>
      <c r="D129" s="59">
        <v>5</v>
      </c>
      <c r="E129" s="46">
        <f t="shared" si="15"/>
        <v>6</v>
      </c>
      <c r="F129" s="46">
        <f t="shared" si="15"/>
        <v>126</v>
      </c>
      <c r="G129" s="83">
        <v>511.35</v>
      </c>
      <c r="H129" s="79">
        <f t="shared" si="9"/>
        <v>21.410224499999998</v>
      </c>
    </row>
    <row r="130" spans="2:8" x14ac:dyDescent="0.35">
      <c r="B130" s="75">
        <f t="shared" si="14"/>
        <v>7</v>
      </c>
      <c r="C130" s="59"/>
      <c r="D130" s="59">
        <v>5</v>
      </c>
      <c r="E130" s="46">
        <f t="shared" si="15"/>
        <v>7</v>
      </c>
      <c r="F130" s="46">
        <f t="shared" si="15"/>
        <v>127</v>
      </c>
      <c r="G130" s="83">
        <v>511.35</v>
      </c>
      <c r="H130" s="79">
        <f t="shared" si="9"/>
        <v>21.410224499999998</v>
      </c>
    </row>
    <row r="131" spans="2:8" x14ac:dyDescent="0.35">
      <c r="B131" s="75">
        <f t="shared" si="14"/>
        <v>8</v>
      </c>
      <c r="C131" s="59"/>
      <c r="D131" s="59">
        <v>5</v>
      </c>
      <c r="E131" s="46">
        <f t="shared" si="15"/>
        <v>8</v>
      </c>
      <c r="F131" s="46">
        <f t="shared" si="15"/>
        <v>128</v>
      </c>
      <c r="G131" s="83">
        <v>451.8</v>
      </c>
      <c r="H131" s="79">
        <f t="shared" si="9"/>
        <v>18.916865999999999</v>
      </c>
    </row>
    <row r="132" spans="2:8" x14ac:dyDescent="0.35">
      <c r="B132" s="75">
        <f t="shared" si="14"/>
        <v>9</v>
      </c>
      <c r="C132" s="59"/>
      <c r="D132" s="59">
        <v>5</v>
      </c>
      <c r="E132" s="46">
        <f t="shared" si="15"/>
        <v>9</v>
      </c>
      <c r="F132" s="46">
        <f t="shared" si="15"/>
        <v>129</v>
      </c>
      <c r="G132" s="83">
        <v>429.6</v>
      </c>
      <c r="H132" s="79">
        <f t="shared" ref="H132:H195" si="16">G132*0.04187</f>
        <v>17.987352000000001</v>
      </c>
    </row>
    <row r="133" spans="2:8" x14ac:dyDescent="0.35">
      <c r="B133" s="75">
        <f t="shared" si="14"/>
        <v>10</v>
      </c>
      <c r="C133" s="59"/>
      <c r="D133" s="59">
        <v>5</v>
      </c>
      <c r="E133" s="46">
        <f t="shared" si="15"/>
        <v>10</v>
      </c>
      <c r="F133" s="46">
        <f t="shared" si="15"/>
        <v>130</v>
      </c>
      <c r="G133" s="83">
        <v>569.1</v>
      </c>
      <c r="H133" s="79">
        <f t="shared" si="16"/>
        <v>23.828216999999999</v>
      </c>
    </row>
    <row r="134" spans="2:8" x14ac:dyDescent="0.35">
      <c r="B134" s="75">
        <f t="shared" si="14"/>
        <v>11</v>
      </c>
      <c r="C134" s="59"/>
      <c r="D134" s="59">
        <v>5</v>
      </c>
      <c r="E134" s="46">
        <f t="shared" si="15"/>
        <v>11</v>
      </c>
      <c r="F134" s="46">
        <f t="shared" si="15"/>
        <v>131</v>
      </c>
      <c r="G134" s="83">
        <v>551.70000000000005</v>
      </c>
      <c r="H134" s="79">
        <f t="shared" si="16"/>
        <v>23.099679000000002</v>
      </c>
    </row>
    <row r="135" spans="2:8" x14ac:dyDescent="0.35">
      <c r="B135" s="75">
        <f t="shared" si="14"/>
        <v>12</v>
      </c>
      <c r="C135" s="59"/>
      <c r="D135" s="59">
        <v>5</v>
      </c>
      <c r="E135" s="46">
        <f t="shared" si="15"/>
        <v>12</v>
      </c>
      <c r="F135" s="46">
        <f t="shared" si="15"/>
        <v>132</v>
      </c>
      <c r="G135" s="83">
        <v>403.8</v>
      </c>
      <c r="H135" s="79">
        <f t="shared" si="16"/>
        <v>16.907105999999999</v>
      </c>
    </row>
    <row r="136" spans="2:8" x14ac:dyDescent="0.35">
      <c r="B136" s="75">
        <f t="shared" si="14"/>
        <v>13</v>
      </c>
      <c r="C136" s="59"/>
      <c r="D136" s="59">
        <v>5</v>
      </c>
      <c r="E136" s="46">
        <f t="shared" si="15"/>
        <v>13</v>
      </c>
      <c r="F136" s="46">
        <f t="shared" si="15"/>
        <v>133</v>
      </c>
      <c r="G136" s="83">
        <v>367.5</v>
      </c>
      <c r="H136" s="79">
        <f t="shared" si="16"/>
        <v>15.387224999999999</v>
      </c>
    </row>
    <row r="137" spans="2:8" x14ac:dyDescent="0.35">
      <c r="B137" s="75">
        <f t="shared" si="14"/>
        <v>14</v>
      </c>
      <c r="C137" s="59"/>
      <c r="D137" s="59">
        <v>5</v>
      </c>
      <c r="E137" s="46">
        <f t="shared" si="15"/>
        <v>14</v>
      </c>
      <c r="F137" s="46">
        <f t="shared" si="15"/>
        <v>134</v>
      </c>
      <c r="G137" s="83">
        <v>511.35</v>
      </c>
      <c r="H137" s="79">
        <f t="shared" si="16"/>
        <v>21.410224499999998</v>
      </c>
    </row>
    <row r="138" spans="2:8" x14ac:dyDescent="0.35">
      <c r="B138" s="75">
        <f t="shared" si="14"/>
        <v>15</v>
      </c>
      <c r="C138" s="59"/>
      <c r="D138" s="59">
        <v>5</v>
      </c>
      <c r="E138" s="46">
        <f t="shared" si="15"/>
        <v>15</v>
      </c>
      <c r="F138" s="46">
        <f t="shared" si="15"/>
        <v>135</v>
      </c>
      <c r="G138" s="83">
        <v>449.7</v>
      </c>
      <c r="H138" s="79">
        <f t="shared" si="16"/>
        <v>18.828938999999998</v>
      </c>
    </row>
    <row r="139" spans="2:8" x14ac:dyDescent="0.35">
      <c r="B139" s="75">
        <f t="shared" si="14"/>
        <v>16</v>
      </c>
      <c r="C139" s="59"/>
      <c r="D139" s="59">
        <v>5</v>
      </c>
      <c r="E139" s="46">
        <f t="shared" si="15"/>
        <v>16</v>
      </c>
      <c r="F139" s="46">
        <f t="shared" si="15"/>
        <v>136</v>
      </c>
      <c r="G139" s="83">
        <v>522.75</v>
      </c>
      <c r="H139" s="79">
        <f t="shared" si="16"/>
        <v>21.887542499999999</v>
      </c>
    </row>
    <row r="140" spans="2:8" x14ac:dyDescent="0.35">
      <c r="B140" s="75">
        <f t="shared" si="14"/>
        <v>17</v>
      </c>
      <c r="C140" s="59"/>
      <c r="D140" s="59">
        <v>5</v>
      </c>
      <c r="E140" s="46">
        <f t="shared" si="15"/>
        <v>17</v>
      </c>
      <c r="F140" s="46">
        <f t="shared" si="15"/>
        <v>137</v>
      </c>
      <c r="G140" s="83">
        <v>500.7</v>
      </c>
      <c r="H140" s="79">
        <f t="shared" si="16"/>
        <v>20.964308999999997</v>
      </c>
    </row>
    <row r="141" spans="2:8" x14ac:dyDescent="0.35">
      <c r="B141" s="75">
        <f t="shared" si="14"/>
        <v>18</v>
      </c>
      <c r="C141" s="59"/>
      <c r="D141" s="59">
        <v>5</v>
      </c>
      <c r="E141" s="46">
        <f t="shared" ref="E141:F156" si="17">E140+1</f>
        <v>18</v>
      </c>
      <c r="F141" s="46">
        <f t="shared" si="17"/>
        <v>138</v>
      </c>
      <c r="G141" s="83">
        <v>458.55</v>
      </c>
      <c r="H141" s="79">
        <f t="shared" si="16"/>
        <v>19.199488500000001</v>
      </c>
    </row>
    <row r="142" spans="2:8" x14ac:dyDescent="0.35">
      <c r="B142" s="75">
        <f t="shared" si="14"/>
        <v>19</v>
      </c>
      <c r="C142" s="59"/>
      <c r="D142" s="59">
        <v>5</v>
      </c>
      <c r="E142" s="46">
        <f t="shared" si="17"/>
        <v>19</v>
      </c>
      <c r="F142" s="46">
        <f t="shared" si="17"/>
        <v>139</v>
      </c>
      <c r="G142" s="83">
        <v>547.35</v>
      </c>
      <c r="H142" s="79">
        <f t="shared" si="16"/>
        <v>22.917544499999998</v>
      </c>
    </row>
    <row r="143" spans="2:8" x14ac:dyDescent="0.35">
      <c r="B143" s="75">
        <f t="shared" si="14"/>
        <v>20</v>
      </c>
      <c r="C143" s="59"/>
      <c r="D143" s="59">
        <v>5</v>
      </c>
      <c r="E143" s="46">
        <f t="shared" si="17"/>
        <v>20</v>
      </c>
      <c r="F143" s="46">
        <f t="shared" si="17"/>
        <v>140</v>
      </c>
      <c r="G143" s="83">
        <v>604.79999999999995</v>
      </c>
      <c r="H143" s="79">
        <f t="shared" si="16"/>
        <v>25.322975999999997</v>
      </c>
    </row>
    <row r="144" spans="2:8" x14ac:dyDescent="0.35">
      <c r="B144" s="75">
        <f t="shared" si="14"/>
        <v>21</v>
      </c>
      <c r="C144" s="59"/>
      <c r="D144" s="59">
        <v>5</v>
      </c>
      <c r="E144" s="46">
        <f t="shared" si="17"/>
        <v>21</v>
      </c>
      <c r="F144" s="46">
        <f t="shared" si="17"/>
        <v>141</v>
      </c>
      <c r="G144" s="83">
        <v>516.45000000000005</v>
      </c>
      <c r="H144" s="79">
        <f t="shared" si="16"/>
        <v>21.623761500000001</v>
      </c>
    </row>
    <row r="145" spans="2:8" x14ac:dyDescent="0.35">
      <c r="B145" s="75">
        <f t="shared" si="14"/>
        <v>22</v>
      </c>
      <c r="C145" s="59"/>
      <c r="D145" s="59">
        <v>5</v>
      </c>
      <c r="E145" s="46">
        <f t="shared" si="17"/>
        <v>22</v>
      </c>
      <c r="F145" s="46">
        <f t="shared" si="17"/>
        <v>142</v>
      </c>
      <c r="G145" s="83">
        <v>507.6</v>
      </c>
      <c r="H145" s="79">
        <f t="shared" si="16"/>
        <v>21.253212000000001</v>
      </c>
    </row>
    <row r="146" spans="2:8" x14ac:dyDescent="0.35">
      <c r="B146" s="75">
        <f t="shared" si="14"/>
        <v>23</v>
      </c>
      <c r="C146" s="59"/>
      <c r="D146" s="59">
        <v>5</v>
      </c>
      <c r="E146" s="46">
        <f t="shared" si="17"/>
        <v>23</v>
      </c>
      <c r="F146" s="46">
        <f t="shared" si="17"/>
        <v>143</v>
      </c>
      <c r="G146" s="83">
        <v>468.6</v>
      </c>
      <c r="H146" s="79">
        <f t="shared" si="16"/>
        <v>19.620282</v>
      </c>
    </row>
    <row r="147" spans="2:8" x14ac:dyDescent="0.35">
      <c r="B147" s="75">
        <f t="shared" si="14"/>
        <v>24</v>
      </c>
      <c r="C147" s="59"/>
      <c r="D147" s="59">
        <v>5</v>
      </c>
      <c r="E147" s="46">
        <f t="shared" si="17"/>
        <v>24</v>
      </c>
      <c r="F147" s="46">
        <f t="shared" si="17"/>
        <v>144</v>
      </c>
      <c r="G147" s="83">
        <v>531.6</v>
      </c>
      <c r="H147" s="79">
        <f t="shared" si="16"/>
        <v>22.258092000000001</v>
      </c>
    </row>
    <row r="148" spans="2:8" x14ac:dyDescent="0.35">
      <c r="B148" s="75">
        <f t="shared" si="14"/>
        <v>25</v>
      </c>
      <c r="C148" s="59"/>
      <c r="D148" s="59">
        <v>5</v>
      </c>
      <c r="E148" s="46">
        <f t="shared" si="17"/>
        <v>25</v>
      </c>
      <c r="F148" s="46">
        <f t="shared" si="17"/>
        <v>145</v>
      </c>
      <c r="G148" s="83">
        <v>522.6</v>
      </c>
      <c r="H148" s="79">
        <f t="shared" si="16"/>
        <v>21.881262</v>
      </c>
    </row>
    <row r="149" spans="2:8" x14ac:dyDescent="0.35">
      <c r="B149" s="75">
        <f t="shared" si="14"/>
        <v>26</v>
      </c>
      <c r="C149" s="59"/>
      <c r="D149" s="59">
        <v>5</v>
      </c>
      <c r="E149" s="46">
        <f t="shared" si="17"/>
        <v>26</v>
      </c>
      <c r="F149" s="46">
        <f t="shared" si="17"/>
        <v>146</v>
      </c>
      <c r="G149" s="83">
        <v>384</v>
      </c>
      <c r="H149" s="79">
        <f t="shared" si="16"/>
        <v>16.07808</v>
      </c>
    </row>
    <row r="150" spans="2:8" x14ac:dyDescent="0.35">
      <c r="B150" s="75">
        <f t="shared" si="14"/>
        <v>27</v>
      </c>
      <c r="C150" s="59"/>
      <c r="D150" s="59">
        <v>5</v>
      </c>
      <c r="E150" s="46">
        <f t="shared" si="17"/>
        <v>27</v>
      </c>
      <c r="F150" s="46">
        <f t="shared" si="17"/>
        <v>147</v>
      </c>
      <c r="G150" s="83">
        <v>468.75</v>
      </c>
      <c r="H150" s="79">
        <f t="shared" si="16"/>
        <v>19.626562499999999</v>
      </c>
    </row>
    <row r="151" spans="2:8" x14ac:dyDescent="0.35">
      <c r="B151" s="75">
        <f t="shared" si="14"/>
        <v>28</v>
      </c>
      <c r="C151" s="59"/>
      <c r="D151" s="59">
        <v>5</v>
      </c>
      <c r="E151" s="46">
        <f t="shared" si="17"/>
        <v>28</v>
      </c>
      <c r="F151" s="46">
        <f t="shared" si="17"/>
        <v>148</v>
      </c>
      <c r="G151" s="83">
        <v>540.6</v>
      </c>
      <c r="H151" s="79">
        <f t="shared" si="16"/>
        <v>22.634922</v>
      </c>
    </row>
    <row r="152" spans="2:8" x14ac:dyDescent="0.35">
      <c r="B152" s="75">
        <f t="shared" si="14"/>
        <v>29</v>
      </c>
      <c r="C152" s="59"/>
      <c r="D152" s="59">
        <v>5</v>
      </c>
      <c r="E152" s="46">
        <f t="shared" si="17"/>
        <v>29</v>
      </c>
      <c r="F152" s="46">
        <f t="shared" si="17"/>
        <v>149</v>
      </c>
      <c r="G152" s="83">
        <v>527.85</v>
      </c>
      <c r="H152" s="79">
        <f t="shared" si="16"/>
        <v>22.101079500000001</v>
      </c>
    </row>
    <row r="153" spans="2:8" x14ac:dyDescent="0.35">
      <c r="B153" s="75">
        <f t="shared" si="14"/>
        <v>30</v>
      </c>
      <c r="C153" s="59"/>
      <c r="D153" s="59">
        <v>5</v>
      </c>
      <c r="E153" s="46">
        <f t="shared" si="17"/>
        <v>30</v>
      </c>
      <c r="F153" s="46">
        <f t="shared" si="17"/>
        <v>150</v>
      </c>
      <c r="G153" s="83">
        <v>555.29999999999995</v>
      </c>
      <c r="H153" s="79">
        <f t="shared" si="16"/>
        <v>23.250410999999996</v>
      </c>
    </row>
    <row r="154" spans="2:8" x14ac:dyDescent="0.35">
      <c r="B154" s="75">
        <f t="shared" si="14"/>
        <v>31</v>
      </c>
      <c r="C154" s="59"/>
      <c r="D154" s="60">
        <v>5</v>
      </c>
      <c r="E154" s="60">
        <f t="shared" si="17"/>
        <v>31</v>
      </c>
      <c r="F154" s="46">
        <f t="shared" si="17"/>
        <v>151</v>
      </c>
      <c r="G154" s="83">
        <v>560.1</v>
      </c>
      <c r="H154" s="79">
        <f t="shared" si="16"/>
        <v>23.451387</v>
      </c>
    </row>
    <row r="155" spans="2:8" x14ac:dyDescent="0.35">
      <c r="B155" s="75" t="s">
        <v>38</v>
      </c>
      <c r="C155" s="59"/>
      <c r="D155" s="59">
        <v>6</v>
      </c>
      <c r="E155" s="46">
        <v>1</v>
      </c>
      <c r="F155" s="46">
        <f t="shared" si="17"/>
        <v>152</v>
      </c>
      <c r="G155" s="83">
        <v>555.6</v>
      </c>
      <c r="H155" s="79">
        <f t="shared" si="16"/>
        <v>23.262972000000001</v>
      </c>
    </row>
    <row r="156" spans="2:8" x14ac:dyDescent="0.35">
      <c r="B156" s="75">
        <f t="shared" ref="B156:B184" si="18">B155+1</f>
        <v>2</v>
      </c>
      <c r="C156" s="59"/>
      <c r="D156" s="59">
        <v>6</v>
      </c>
      <c r="E156" s="46">
        <f t="shared" ref="E156:F171" si="19">E155+1</f>
        <v>2</v>
      </c>
      <c r="F156" s="46">
        <f t="shared" si="17"/>
        <v>153</v>
      </c>
      <c r="G156" s="83">
        <v>564.29999999999995</v>
      </c>
      <c r="H156" s="79">
        <f t="shared" si="16"/>
        <v>23.627240999999998</v>
      </c>
    </row>
    <row r="157" spans="2:8" x14ac:dyDescent="0.35">
      <c r="B157" s="75">
        <f t="shared" si="18"/>
        <v>3</v>
      </c>
      <c r="C157" s="59"/>
      <c r="D157" s="59">
        <v>6</v>
      </c>
      <c r="E157" s="46">
        <f t="shared" si="19"/>
        <v>3</v>
      </c>
      <c r="F157" s="46">
        <f t="shared" si="19"/>
        <v>154</v>
      </c>
      <c r="G157" s="83">
        <v>611.20000000000005</v>
      </c>
      <c r="H157" s="79">
        <f t="shared" si="16"/>
        <v>25.590944</v>
      </c>
    </row>
    <row r="158" spans="2:8" x14ac:dyDescent="0.35">
      <c r="B158" s="75">
        <f t="shared" si="18"/>
        <v>4</v>
      </c>
      <c r="C158" s="59"/>
      <c r="D158" s="59">
        <v>6</v>
      </c>
      <c r="E158" s="46">
        <f t="shared" si="19"/>
        <v>4</v>
      </c>
      <c r="F158" s="46">
        <f t="shared" si="19"/>
        <v>155</v>
      </c>
      <c r="G158" s="83">
        <v>564.29999999999995</v>
      </c>
      <c r="H158" s="79">
        <f t="shared" si="16"/>
        <v>23.627240999999998</v>
      </c>
    </row>
    <row r="159" spans="2:8" x14ac:dyDescent="0.35">
      <c r="B159" s="75">
        <f t="shared" si="18"/>
        <v>5</v>
      </c>
      <c r="C159" s="59"/>
      <c r="D159" s="59">
        <v>6</v>
      </c>
      <c r="E159" s="46">
        <f t="shared" si="19"/>
        <v>5</v>
      </c>
      <c r="F159" s="46">
        <f t="shared" si="19"/>
        <v>156</v>
      </c>
      <c r="G159" s="83">
        <v>535.20000000000005</v>
      </c>
      <c r="H159" s="79">
        <f t="shared" si="16"/>
        <v>22.408823999999999</v>
      </c>
    </row>
    <row r="160" spans="2:8" x14ac:dyDescent="0.35">
      <c r="B160" s="75">
        <f t="shared" si="18"/>
        <v>6</v>
      </c>
      <c r="C160" s="59"/>
      <c r="D160" s="59">
        <v>6</v>
      </c>
      <c r="E160" s="46">
        <f t="shared" si="19"/>
        <v>6</v>
      </c>
      <c r="F160" s="46">
        <f t="shared" si="19"/>
        <v>157</v>
      </c>
      <c r="G160" s="83">
        <v>414</v>
      </c>
      <c r="H160" s="79">
        <f t="shared" si="16"/>
        <v>17.33418</v>
      </c>
    </row>
    <row r="161" spans="2:8" x14ac:dyDescent="0.35">
      <c r="B161" s="75">
        <f t="shared" si="18"/>
        <v>7</v>
      </c>
      <c r="C161" s="59"/>
      <c r="D161" s="59">
        <v>6</v>
      </c>
      <c r="E161" s="46">
        <f t="shared" si="19"/>
        <v>7</v>
      </c>
      <c r="F161" s="46">
        <f t="shared" si="19"/>
        <v>158</v>
      </c>
      <c r="G161" s="83">
        <v>491.4</v>
      </c>
      <c r="H161" s="79">
        <f t="shared" si="16"/>
        <v>20.574917999999997</v>
      </c>
    </row>
    <row r="162" spans="2:8" x14ac:dyDescent="0.35">
      <c r="B162" s="75">
        <f t="shared" si="18"/>
        <v>8</v>
      </c>
      <c r="C162" s="59"/>
      <c r="D162" s="59">
        <v>6</v>
      </c>
      <c r="E162" s="46">
        <f t="shared" si="19"/>
        <v>8</v>
      </c>
      <c r="F162" s="46">
        <f t="shared" si="19"/>
        <v>159</v>
      </c>
      <c r="G162" s="83">
        <v>510.9</v>
      </c>
      <c r="H162" s="79">
        <f t="shared" si="16"/>
        <v>21.391382999999998</v>
      </c>
    </row>
    <row r="163" spans="2:8" x14ac:dyDescent="0.35">
      <c r="B163" s="75">
        <f t="shared" si="18"/>
        <v>9</v>
      </c>
      <c r="C163" s="59"/>
      <c r="D163" s="59">
        <v>6</v>
      </c>
      <c r="E163" s="46">
        <f t="shared" si="19"/>
        <v>9</v>
      </c>
      <c r="F163" s="46">
        <f t="shared" si="19"/>
        <v>160</v>
      </c>
      <c r="G163" s="83">
        <v>461.4</v>
      </c>
      <c r="H163" s="79">
        <f t="shared" si="16"/>
        <v>19.318817999999997</v>
      </c>
    </row>
    <row r="164" spans="2:8" x14ac:dyDescent="0.35">
      <c r="B164" s="75">
        <f t="shared" si="18"/>
        <v>10</v>
      </c>
      <c r="C164" s="59"/>
      <c r="D164" s="59">
        <v>6</v>
      </c>
      <c r="E164" s="46">
        <f t="shared" si="19"/>
        <v>10</v>
      </c>
      <c r="F164" s="46">
        <f t="shared" si="19"/>
        <v>161</v>
      </c>
      <c r="G164" s="83">
        <v>504.6</v>
      </c>
      <c r="H164" s="79">
        <f t="shared" si="16"/>
        <v>21.127602</v>
      </c>
    </row>
    <row r="165" spans="2:8" x14ac:dyDescent="0.35">
      <c r="B165" s="75">
        <f t="shared" si="18"/>
        <v>11</v>
      </c>
      <c r="C165" s="59"/>
      <c r="D165" s="59">
        <v>6</v>
      </c>
      <c r="E165" s="46">
        <f t="shared" si="19"/>
        <v>11</v>
      </c>
      <c r="F165" s="46">
        <f t="shared" si="19"/>
        <v>162</v>
      </c>
      <c r="G165" s="83">
        <v>480.9</v>
      </c>
      <c r="H165" s="79">
        <f t="shared" si="16"/>
        <v>20.135282999999998</v>
      </c>
    </row>
    <row r="166" spans="2:8" x14ac:dyDescent="0.35">
      <c r="B166" s="75">
        <f t="shared" si="18"/>
        <v>12</v>
      </c>
      <c r="C166" s="59"/>
      <c r="D166" s="59">
        <v>6</v>
      </c>
      <c r="E166" s="46">
        <f t="shared" si="19"/>
        <v>12</v>
      </c>
      <c r="F166" s="46">
        <f t="shared" si="19"/>
        <v>163</v>
      </c>
      <c r="G166" s="83">
        <v>325.39999999999998</v>
      </c>
      <c r="H166" s="79">
        <f t="shared" si="16"/>
        <v>13.624497999999999</v>
      </c>
    </row>
    <row r="167" spans="2:8" x14ac:dyDescent="0.35">
      <c r="B167" s="75">
        <f t="shared" si="18"/>
        <v>13</v>
      </c>
      <c r="C167" s="59"/>
      <c r="D167" s="59">
        <v>6</v>
      </c>
      <c r="E167" s="46">
        <f t="shared" si="19"/>
        <v>13</v>
      </c>
      <c r="F167" s="46">
        <f t="shared" si="19"/>
        <v>164</v>
      </c>
      <c r="G167" s="83">
        <v>392.35</v>
      </c>
      <c r="H167" s="79">
        <f t="shared" si="16"/>
        <v>16.427694500000001</v>
      </c>
    </row>
    <row r="168" spans="2:8" x14ac:dyDescent="0.35">
      <c r="B168" s="75">
        <f t="shared" si="18"/>
        <v>14</v>
      </c>
      <c r="C168" s="59"/>
      <c r="D168" s="59">
        <v>6</v>
      </c>
      <c r="E168" s="46">
        <f t="shared" si="19"/>
        <v>14</v>
      </c>
      <c r="F168" s="46">
        <f t="shared" si="19"/>
        <v>165</v>
      </c>
      <c r="G168" s="83">
        <v>315.60000000000002</v>
      </c>
      <c r="H168" s="79">
        <f t="shared" si="16"/>
        <v>13.214172</v>
      </c>
    </row>
    <row r="169" spans="2:8" x14ac:dyDescent="0.35">
      <c r="B169" s="75">
        <f t="shared" si="18"/>
        <v>15</v>
      </c>
      <c r="C169" s="59"/>
      <c r="D169" s="59">
        <v>6</v>
      </c>
      <c r="E169" s="46">
        <f t="shared" si="19"/>
        <v>15</v>
      </c>
      <c r="F169" s="46">
        <f t="shared" si="19"/>
        <v>166</v>
      </c>
      <c r="G169" s="83">
        <v>441</v>
      </c>
      <c r="H169" s="79">
        <f t="shared" si="16"/>
        <v>18.464669999999998</v>
      </c>
    </row>
    <row r="170" spans="2:8" x14ac:dyDescent="0.35">
      <c r="B170" s="75">
        <f t="shared" si="18"/>
        <v>16</v>
      </c>
      <c r="C170" s="59"/>
      <c r="D170" s="59">
        <v>6</v>
      </c>
      <c r="E170" s="46">
        <f t="shared" si="19"/>
        <v>16</v>
      </c>
      <c r="F170" s="46">
        <f t="shared" si="19"/>
        <v>167</v>
      </c>
      <c r="G170" s="83">
        <v>500.1</v>
      </c>
      <c r="H170" s="79">
        <f t="shared" si="16"/>
        <v>20.939187</v>
      </c>
    </row>
    <row r="171" spans="2:8" x14ac:dyDescent="0.35">
      <c r="B171" s="75">
        <f t="shared" si="18"/>
        <v>17</v>
      </c>
      <c r="C171" s="59"/>
      <c r="D171" s="59">
        <v>6</v>
      </c>
      <c r="E171" s="46">
        <f t="shared" si="19"/>
        <v>17</v>
      </c>
      <c r="F171" s="46">
        <f t="shared" si="19"/>
        <v>168</v>
      </c>
      <c r="G171" s="83">
        <v>523.20000000000005</v>
      </c>
      <c r="H171" s="79">
        <f t="shared" si="16"/>
        <v>21.906383999999999</v>
      </c>
    </row>
    <row r="172" spans="2:8" x14ac:dyDescent="0.35">
      <c r="B172" s="75">
        <f t="shared" si="18"/>
        <v>18</v>
      </c>
      <c r="C172" s="59"/>
      <c r="D172" s="59">
        <v>6</v>
      </c>
      <c r="E172" s="46">
        <f t="shared" ref="E172:F187" si="20">E171+1</f>
        <v>18</v>
      </c>
      <c r="F172" s="46">
        <f t="shared" si="20"/>
        <v>169</v>
      </c>
      <c r="G172" s="83">
        <v>576</v>
      </c>
      <c r="H172" s="79">
        <f t="shared" si="16"/>
        <v>24.11712</v>
      </c>
    </row>
    <row r="173" spans="2:8" x14ac:dyDescent="0.35">
      <c r="B173" s="75">
        <f t="shared" si="18"/>
        <v>19</v>
      </c>
      <c r="C173" s="59"/>
      <c r="D173" s="59">
        <v>6</v>
      </c>
      <c r="E173" s="46">
        <f t="shared" si="20"/>
        <v>19</v>
      </c>
      <c r="F173" s="46">
        <f t="shared" si="20"/>
        <v>170</v>
      </c>
      <c r="G173" s="83">
        <v>550.29999999999995</v>
      </c>
      <c r="H173" s="79">
        <f t="shared" si="16"/>
        <v>23.041060999999996</v>
      </c>
    </row>
    <row r="174" spans="2:8" x14ac:dyDescent="0.35">
      <c r="B174" s="75">
        <f t="shared" si="18"/>
        <v>20</v>
      </c>
      <c r="C174" s="59"/>
      <c r="D174" s="59">
        <v>6</v>
      </c>
      <c r="E174" s="46">
        <f t="shared" si="20"/>
        <v>20</v>
      </c>
      <c r="F174" s="46">
        <f t="shared" si="20"/>
        <v>171</v>
      </c>
      <c r="G174" s="83">
        <v>594.29999999999995</v>
      </c>
      <c r="H174" s="79">
        <f t="shared" si="16"/>
        <v>24.883340999999998</v>
      </c>
    </row>
    <row r="175" spans="2:8" x14ac:dyDescent="0.35">
      <c r="B175" s="75">
        <f t="shared" si="18"/>
        <v>21</v>
      </c>
      <c r="C175" s="59"/>
      <c r="D175" s="59">
        <v>6</v>
      </c>
      <c r="E175" s="46">
        <f t="shared" si="20"/>
        <v>21</v>
      </c>
      <c r="F175" s="46">
        <f t="shared" si="20"/>
        <v>172</v>
      </c>
      <c r="G175" s="83">
        <v>500.2</v>
      </c>
      <c r="H175" s="79">
        <f t="shared" si="16"/>
        <v>20.943373999999999</v>
      </c>
    </row>
    <row r="176" spans="2:8" x14ac:dyDescent="0.35">
      <c r="B176" s="75">
        <f t="shared" si="18"/>
        <v>22</v>
      </c>
      <c r="C176" s="59"/>
      <c r="D176" s="59">
        <v>6</v>
      </c>
      <c r="E176" s="46">
        <f t="shared" si="20"/>
        <v>22</v>
      </c>
      <c r="F176" s="46">
        <f t="shared" si="20"/>
        <v>173</v>
      </c>
      <c r="G176" s="83">
        <v>504.6</v>
      </c>
      <c r="H176" s="79">
        <f t="shared" si="16"/>
        <v>21.127602</v>
      </c>
    </row>
    <row r="177" spans="2:8" x14ac:dyDescent="0.35">
      <c r="B177" s="75">
        <f t="shared" si="18"/>
        <v>23</v>
      </c>
      <c r="C177" s="59"/>
      <c r="D177" s="59">
        <v>6</v>
      </c>
      <c r="E177" s="46">
        <f t="shared" si="20"/>
        <v>23</v>
      </c>
      <c r="F177" s="46">
        <f t="shared" si="20"/>
        <v>174</v>
      </c>
      <c r="G177" s="83">
        <v>558</v>
      </c>
      <c r="H177" s="79">
        <f t="shared" si="16"/>
        <v>23.36346</v>
      </c>
    </row>
    <row r="178" spans="2:8" x14ac:dyDescent="0.35">
      <c r="B178" s="75">
        <f t="shared" si="18"/>
        <v>24</v>
      </c>
      <c r="C178" s="59"/>
      <c r="D178" s="59">
        <v>6</v>
      </c>
      <c r="E178" s="46">
        <f t="shared" si="20"/>
        <v>24</v>
      </c>
      <c r="F178" s="46">
        <f t="shared" si="20"/>
        <v>175</v>
      </c>
      <c r="G178" s="83">
        <v>563.1</v>
      </c>
      <c r="H178" s="79">
        <f t="shared" si="16"/>
        <v>23.576996999999999</v>
      </c>
    </row>
    <row r="179" spans="2:8" x14ac:dyDescent="0.35">
      <c r="B179" s="75">
        <f t="shared" si="18"/>
        <v>25</v>
      </c>
      <c r="C179" s="59"/>
      <c r="D179" s="59">
        <v>6</v>
      </c>
      <c r="E179" s="46">
        <f t="shared" si="20"/>
        <v>25</v>
      </c>
      <c r="F179" s="46">
        <f t="shared" si="20"/>
        <v>176</v>
      </c>
      <c r="G179" s="83">
        <v>490.8</v>
      </c>
      <c r="H179" s="79">
        <f t="shared" si="16"/>
        <v>20.549796000000001</v>
      </c>
    </row>
    <row r="180" spans="2:8" x14ac:dyDescent="0.35">
      <c r="B180" s="75">
        <f t="shared" si="18"/>
        <v>26</v>
      </c>
      <c r="C180" s="59"/>
      <c r="D180" s="59">
        <v>6</v>
      </c>
      <c r="E180" s="46">
        <f t="shared" si="20"/>
        <v>26</v>
      </c>
      <c r="F180" s="46">
        <f t="shared" si="20"/>
        <v>177</v>
      </c>
      <c r="G180" s="83">
        <v>468.9</v>
      </c>
      <c r="H180" s="79">
        <f t="shared" si="16"/>
        <v>19.632842999999998</v>
      </c>
    </row>
    <row r="181" spans="2:8" x14ac:dyDescent="0.35">
      <c r="B181" s="75">
        <f t="shared" si="18"/>
        <v>27</v>
      </c>
      <c r="C181" s="59"/>
      <c r="D181" s="59">
        <v>6</v>
      </c>
      <c r="E181" s="46">
        <f t="shared" si="20"/>
        <v>27</v>
      </c>
      <c r="F181" s="46">
        <f t="shared" si="20"/>
        <v>178</v>
      </c>
      <c r="G181" s="83">
        <v>488.6</v>
      </c>
      <c r="H181" s="79">
        <f t="shared" si="16"/>
        <v>20.457681999999998</v>
      </c>
    </row>
    <row r="182" spans="2:8" x14ac:dyDescent="0.35">
      <c r="B182" s="75">
        <f t="shared" si="18"/>
        <v>28</v>
      </c>
      <c r="C182" s="59"/>
      <c r="D182" s="59">
        <v>6</v>
      </c>
      <c r="E182" s="46">
        <f t="shared" si="20"/>
        <v>28</v>
      </c>
      <c r="F182" s="46">
        <f t="shared" si="20"/>
        <v>179</v>
      </c>
      <c r="G182" s="83">
        <v>519</v>
      </c>
      <c r="H182" s="79">
        <f t="shared" si="16"/>
        <v>21.730529999999998</v>
      </c>
    </row>
    <row r="183" spans="2:8" x14ac:dyDescent="0.35">
      <c r="B183" s="75">
        <f t="shared" si="18"/>
        <v>29</v>
      </c>
      <c r="C183" s="59"/>
      <c r="D183" s="59">
        <v>6</v>
      </c>
      <c r="E183" s="46">
        <f t="shared" si="20"/>
        <v>29</v>
      </c>
      <c r="F183" s="46">
        <f t="shared" si="20"/>
        <v>180</v>
      </c>
      <c r="G183" s="83">
        <v>579.9</v>
      </c>
      <c r="H183" s="79">
        <f t="shared" si="16"/>
        <v>24.280412999999999</v>
      </c>
    </row>
    <row r="184" spans="2:8" x14ac:dyDescent="0.35">
      <c r="B184" s="75">
        <f t="shared" si="18"/>
        <v>30</v>
      </c>
      <c r="C184" s="59"/>
      <c r="D184" s="60">
        <v>6</v>
      </c>
      <c r="E184" s="60">
        <f t="shared" si="20"/>
        <v>30</v>
      </c>
      <c r="F184" s="46">
        <f t="shared" si="20"/>
        <v>181</v>
      </c>
      <c r="G184" s="83">
        <v>400.8</v>
      </c>
      <c r="H184" s="79">
        <f t="shared" si="16"/>
        <v>16.781496000000001</v>
      </c>
    </row>
    <row r="185" spans="2:8" x14ac:dyDescent="0.35">
      <c r="B185" s="75" t="s">
        <v>38</v>
      </c>
      <c r="C185" s="59"/>
      <c r="D185" s="59">
        <v>7</v>
      </c>
      <c r="E185" s="46">
        <v>1</v>
      </c>
      <c r="F185" s="46">
        <f t="shared" si="20"/>
        <v>182</v>
      </c>
      <c r="G185" s="83">
        <v>474</v>
      </c>
      <c r="H185" s="79">
        <f t="shared" si="16"/>
        <v>19.84638</v>
      </c>
    </row>
    <row r="186" spans="2:8" x14ac:dyDescent="0.35">
      <c r="B186" s="75">
        <f t="shared" ref="B186:B215" si="21">B185+1</f>
        <v>2</v>
      </c>
      <c r="C186" s="59"/>
      <c r="D186" s="59">
        <v>7</v>
      </c>
      <c r="E186" s="46">
        <f t="shared" ref="E186:F201" si="22">E185+1</f>
        <v>2</v>
      </c>
      <c r="F186" s="46">
        <f t="shared" si="20"/>
        <v>183</v>
      </c>
      <c r="G186" s="83">
        <v>565.20000000000005</v>
      </c>
      <c r="H186" s="79">
        <f t="shared" si="16"/>
        <v>23.664923999999999</v>
      </c>
    </row>
    <row r="187" spans="2:8" x14ac:dyDescent="0.35">
      <c r="B187" s="75">
        <f t="shared" si="21"/>
        <v>3</v>
      </c>
      <c r="C187" s="59"/>
      <c r="D187" s="59">
        <v>7</v>
      </c>
      <c r="E187" s="46">
        <f t="shared" si="22"/>
        <v>3</v>
      </c>
      <c r="F187" s="46">
        <f t="shared" si="20"/>
        <v>184</v>
      </c>
      <c r="G187" s="83">
        <v>525</v>
      </c>
      <c r="H187" s="79">
        <f t="shared" si="16"/>
        <v>21.981749999999998</v>
      </c>
    </row>
    <row r="188" spans="2:8" x14ac:dyDescent="0.35">
      <c r="B188" s="75">
        <f t="shared" si="21"/>
        <v>4</v>
      </c>
      <c r="C188" s="59"/>
      <c r="D188" s="59">
        <v>7</v>
      </c>
      <c r="E188" s="46">
        <f t="shared" si="22"/>
        <v>4</v>
      </c>
      <c r="F188" s="46">
        <f t="shared" si="22"/>
        <v>185</v>
      </c>
      <c r="G188" s="83">
        <v>558</v>
      </c>
      <c r="H188" s="79">
        <f t="shared" si="16"/>
        <v>23.36346</v>
      </c>
    </row>
    <row r="189" spans="2:8" x14ac:dyDescent="0.35">
      <c r="B189" s="75">
        <f t="shared" si="21"/>
        <v>5</v>
      </c>
      <c r="C189" s="59"/>
      <c r="D189" s="59">
        <v>7</v>
      </c>
      <c r="E189" s="46">
        <f t="shared" si="22"/>
        <v>5</v>
      </c>
      <c r="F189" s="46">
        <f t="shared" si="22"/>
        <v>186</v>
      </c>
      <c r="G189" s="83">
        <v>566.70000000000005</v>
      </c>
      <c r="H189" s="79">
        <f t="shared" si="16"/>
        <v>23.727729</v>
      </c>
    </row>
    <row r="190" spans="2:8" x14ac:dyDescent="0.35">
      <c r="B190" s="75">
        <f t="shared" si="21"/>
        <v>6</v>
      </c>
      <c r="C190" s="59"/>
      <c r="D190" s="59">
        <v>7</v>
      </c>
      <c r="E190" s="46">
        <f t="shared" si="22"/>
        <v>6</v>
      </c>
      <c r="F190" s="46">
        <f t="shared" si="22"/>
        <v>187</v>
      </c>
      <c r="G190" s="83">
        <v>541.79999999999995</v>
      </c>
      <c r="H190" s="79">
        <f t="shared" si="16"/>
        <v>22.685165999999995</v>
      </c>
    </row>
    <row r="191" spans="2:8" x14ac:dyDescent="0.35">
      <c r="B191" s="75">
        <f t="shared" si="21"/>
        <v>7</v>
      </c>
      <c r="C191" s="59"/>
      <c r="D191" s="59">
        <v>7</v>
      </c>
      <c r="E191" s="46">
        <f t="shared" si="22"/>
        <v>7</v>
      </c>
      <c r="F191" s="46">
        <f t="shared" si="22"/>
        <v>188</v>
      </c>
      <c r="G191" s="83">
        <v>563.70000000000005</v>
      </c>
      <c r="H191" s="79">
        <f t="shared" si="16"/>
        <v>23.602119000000002</v>
      </c>
    </row>
    <row r="192" spans="2:8" x14ac:dyDescent="0.35">
      <c r="B192" s="75">
        <f t="shared" si="21"/>
        <v>8</v>
      </c>
      <c r="C192" s="59"/>
      <c r="D192" s="59">
        <v>7</v>
      </c>
      <c r="E192" s="46">
        <f t="shared" si="22"/>
        <v>8</v>
      </c>
      <c r="F192" s="46">
        <f t="shared" si="22"/>
        <v>189</v>
      </c>
      <c r="G192" s="83">
        <v>508.8</v>
      </c>
      <c r="H192" s="79">
        <f t="shared" si="16"/>
        <v>21.303456000000001</v>
      </c>
    </row>
    <row r="193" spans="2:8" x14ac:dyDescent="0.35">
      <c r="B193" s="75">
        <f t="shared" si="21"/>
        <v>9</v>
      </c>
      <c r="C193" s="59"/>
      <c r="D193" s="59">
        <v>7</v>
      </c>
      <c r="E193" s="46">
        <f t="shared" si="22"/>
        <v>9</v>
      </c>
      <c r="F193" s="46">
        <f t="shared" si="22"/>
        <v>190</v>
      </c>
      <c r="G193" s="83">
        <v>466.3</v>
      </c>
      <c r="H193" s="79">
        <f t="shared" si="16"/>
        <v>19.523980999999999</v>
      </c>
    </row>
    <row r="194" spans="2:8" x14ac:dyDescent="0.35">
      <c r="B194" s="75">
        <f t="shared" si="21"/>
        <v>10</v>
      </c>
      <c r="C194" s="59"/>
      <c r="D194" s="59">
        <v>7</v>
      </c>
      <c r="E194" s="46">
        <f t="shared" si="22"/>
        <v>10</v>
      </c>
      <c r="F194" s="46">
        <f t="shared" si="22"/>
        <v>191</v>
      </c>
      <c r="G194" s="83">
        <v>504</v>
      </c>
      <c r="H194" s="79">
        <f t="shared" si="16"/>
        <v>21.10248</v>
      </c>
    </row>
    <row r="195" spans="2:8" x14ac:dyDescent="0.35">
      <c r="B195" s="75">
        <f t="shared" si="21"/>
        <v>11</v>
      </c>
      <c r="C195" s="59"/>
      <c r="D195" s="59">
        <v>7</v>
      </c>
      <c r="E195" s="46">
        <f t="shared" si="22"/>
        <v>11</v>
      </c>
      <c r="F195" s="46">
        <f t="shared" si="22"/>
        <v>192</v>
      </c>
      <c r="G195" s="83">
        <v>533.54999999999995</v>
      </c>
      <c r="H195" s="79">
        <f t="shared" si="16"/>
        <v>22.339738499999996</v>
      </c>
    </row>
    <row r="196" spans="2:8" x14ac:dyDescent="0.35">
      <c r="B196" s="75">
        <f t="shared" si="21"/>
        <v>12</v>
      </c>
      <c r="C196" s="59"/>
      <c r="D196" s="59">
        <v>7</v>
      </c>
      <c r="E196" s="46">
        <f t="shared" si="22"/>
        <v>12</v>
      </c>
      <c r="F196" s="46">
        <f t="shared" si="22"/>
        <v>193</v>
      </c>
      <c r="G196" s="83">
        <v>536.79999999999995</v>
      </c>
      <c r="H196" s="79">
        <f t="shared" ref="H196:H259" si="23">G196*0.04187</f>
        <v>22.475815999999998</v>
      </c>
    </row>
    <row r="197" spans="2:8" x14ac:dyDescent="0.35">
      <c r="B197" s="75">
        <f t="shared" si="21"/>
        <v>13</v>
      </c>
      <c r="C197" s="59"/>
      <c r="D197" s="59">
        <v>7</v>
      </c>
      <c r="E197" s="46">
        <f t="shared" si="22"/>
        <v>13</v>
      </c>
      <c r="F197" s="46">
        <f t="shared" si="22"/>
        <v>194</v>
      </c>
      <c r="G197" s="83">
        <v>572.4</v>
      </c>
      <c r="H197" s="79">
        <f t="shared" si="23"/>
        <v>23.966387999999998</v>
      </c>
    </row>
    <row r="198" spans="2:8" x14ac:dyDescent="0.35">
      <c r="B198" s="75">
        <f t="shared" si="21"/>
        <v>14</v>
      </c>
      <c r="C198" s="59"/>
      <c r="D198" s="59">
        <v>7</v>
      </c>
      <c r="E198" s="46">
        <f t="shared" si="22"/>
        <v>14</v>
      </c>
      <c r="F198" s="46">
        <f t="shared" si="22"/>
        <v>195</v>
      </c>
      <c r="G198" s="83">
        <v>571.20000000000005</v>
      </c>
      <c r="H198" s="79">
        <f t="shared" si="23"/>
        <v>23.916143999999999</v>
      </c>
    </row>
    <row r="199" spans="2:8" x14ac:dyDescent="0.35">
      <c r="B199" s="75">
        <f t="shared" si="21"/>
        <v>15</v>
      </c>
      <c r="C199" s="59"/>
      <c r="D199" s="59">
        <v>7</v>
      </c>
      <c r="E199" s="46">
        <f t="shared" si="22"/>
        <v>15</v>
      </c>
      <c r="F199" s="46">
        <f t="shared" si="22"/>
        <v>196</v>
      </c>
      <c r="G199" s="83">
        <v>501</v>
      </c>
      <c r="H199" s="79">
        <f t="shared" si="23"/>
        <v>20.976869999999998</v>
      </c>
    </row>
    <row r="200" spans="2:8" x14ac:dyDescent="0.35">
      <c r="B200" s="75">
        <f t="shared" si="21"/>
        <v>16</v>
      </c>
      <c r="C200" s="59"/>
      <c r="D200" s="59">
        <v>7</v>
      </c>
      <c r="E200" s="46">
        <f t="shared" si="22"/>
        <v>16</v>
      </c>
      <c r="F200" s="46">
        <f t="shared" si="22"/>
        <v>197</v>
      </c>
      <c r="G200" s="83">
        <v>318.60000000000002</v>
      </c>
      <c r="H200" s="79">
        <f t="shared" si="23"/>
        <v>13.339782</v>
      </c>
    </row>
    <row r="201" spans="2:8" x14ac:dyDescent="0.35">
      <c r="B201" s="75">
        <f t="shared" si="21"/>
        <v>17</v>
      </c>
      <c r="C201" s="59"/>
      <c r="D201" s="59">
        <v>7</v>
      </c>
      <c r="E201" s="46">
        <f t="shared" si="22"/>
        <v>17</v>
      </c>
      <c r="F201" s="46">
        <f t="shared" si="22"/>
        <v>198</v>
      </c>
      <c r="G201" s="83">
        <v>531.29999999999995</v>
      </c>
      <c r="H201" s="79">
        <f t="shared" si="23"/>
        <v>22.245530999999996</v>
      </c>
    </row>
    <row r="202" spans="2:8" x14ac:dyDescent="0.35">
      <c r="B202" s="75">
        <f t="shared" si="21"/>
        <v>18</v>
      </c>
      <c r="C202" s="59"/>
      <c r="D202" s="59">
        <v>7</v>
      </c>
      <c r="E202" s="46">
        <f t="shared" ref="E202:F217" si="24">E201+1</f>
        <v>18</v>
      </c>
      <c r="F202" s="46">
        <f t="shared" si="24"/>
        <v>199</v>
      </c>
      <c r="G202" s="83">
        <v>544.20000000000005</v>
      </c>
      <c r="H202" s="79">
        <f t="shared" si="23"/>
        <v>22.785654000000001</v>
      </c>
    </row>
    <row r="203" spans="2:8" x14ac:dyDescent="0.35">
      <c r="B203" s="75">
        <f t="shared" si="21"/>
        <v>19</v>
      </c>
      <c r="C203" s="59"/>
      <c r="D203" s="59">
        <v>7</v>
      </c>
      <c r="E203" s="46">
        <f t="shared" si="24"/>
        <v>19</v>
      </c>
      <c r="F203" s="46">
        <f t="shared" si="24"/>
        <v>200</v>
      </c>
      <c r="G203" s="83">
        <v>550.6</v>
      </c>
      <c r="H203" s="79">
        <f t="shared" si="23"/>
        <v>23.053622000000001</v>
      </c>
    </row>
    <row r="204" spans="2:8" x14ac:dyDescent="0.35">
      <c r="B204" s="75">
        <f t="shared" si="21"/>
        <v>20</v>
      </c>
      <c r="C204" s="59"/>
      <c r="D204" s="59">
        <v>7</v>
      </c>
      <c r="E204" s="46">
        <f t="shared" si="24"/>
        <v>20</v>
      </c>
      <c r="F204" s="46">
        <f t="shared" si="24"/>
        <v>201</v>
      </c>
      <c r="G204" s="83">
        <v>538.79999999999995</v>
      </c>
      <c r="H204" s="79">
        <f t="shared" si="23"/>
        <v>22.559555999999997</v>
      </c>
    </row>
    <row r="205" spans="2:8" x14ac:dyDescent="0.35">
      <c r="B205" s="75">
        <f t="shared" si="21"/>
        <v>21</v>
      </c>
      <c r="C205" s="59"/>
      <c r="D205" s="59">
        <v>7</v>
      </c>
      <c r="E205" s="46">
        <f t="shared" si="24"/>
        <v>21</v>
      </c>
      <c r="F205" s="46">
        <f t="shared" si="24"/>
        <v>202</v>
      </c>
      <c r="G205" s="83">
        <v>565.5</v>
      </c>
      <c r="H205" s="79">
        <f t="shared" si="23"/>
        <v>23.677484999999997</v>
      </c>
    </row>
    <row r="206" spans="2:8" x14ac:dyDescent="0.35">
      <c r="B206" s="75">
        <f t="shared" si="21"/>
        <v>22</v>
      </c>
      <c r="C206" s="59"/>
      <c r="D206" s="59">
        <v>7</v>
      </c>
      <c r="E206" s="46">
        <f t="shared" si="24"/>
        <v>22</v>
      </c>
      <c r="F206" s="46">
        <f t="shared" si="24"/>
        <v>203</v>
      </c>
      <c r="G206" s="83">
        <v>580.5</v>
      </c>
      <c r="H206" s="79">
        <f t="shared" si="23"/>
        <v>24.305534999999999</v>
      </c>
    </row>
    <row r="207" spans="2:8" x14ac:dyDescent="0.35">
      <c r="B207" s="75">
        <f t="shared" si="21"/>
        <v>23</v>
      </c>
      <c r="C207" s="59"/>
      <c r="D207" s="59">
        <v>7</v>
      </c>
      <c r="E207" s="46">
        <f t="shared" si="24"/>
        <v>23</v>
      </c>
      <c r="F207" s="46">
        <f t="shared" si="24"/>
        <v>204</v>
      </c>
      <c r="G207" s="83">
        <v>572.35</v>
      </c>
      <c r="H207" s="79">
        <f t="shared" si="23"/>
        <v>23.964294500000001</v>
      </c>
    </row>
    <row r="208" spans="2:8" x14ac:dyDescent="0.35">
      <c r="B208" s="75">
        <f t="shared" si="21"/>
        <v>24</v>
      </c>
      <c r="C208" s="59"/>
      <c r="D208" s="59">
        <v>7</v>
      </c>
      <c r="E208" s="46">
        <f t="shared" si="24"/>
        <v>24</v>
      </c>
      <c r="F208" s="46">
        <f t="shared" si="24"/>
        <v>205</v>
      </c>
      <c r="G208" s="83">
        <v>538.29999999999995</v>
      </c>
      <c r="H208" s="79">
        <f t="shared" si="23"/>
        <v>22.538620999999996</v>
      </c>
    </row>
    <row r="209" spans="2:8" x14ac:dyDescent="0.35">
      <c r="B209" s="75">
        <f t="shared" si="21"/>
        <v>25</v>
      </c>
      <c r="C209" s="59"/>
      <c r="D209" s="59">
        <v>7</v>
      </c>
      <c r="E209" s="46">
        <f t="shared" si="24"/>
        <v>25</v>
      </c>
      <c r="F209" s="46">
        <f t="shared" si="24"/>
        <v>206</v>
      </c>
      <c r="G209" s="83">
        <v>510</v>
      </c>
      <c r="H209" s="79">
        <f t="shared" si="23"/>
        <v>21.3537</v>
      </c>
    </row>
    <row r="210" spans="2:8" x14ac:dyDescent="0.35">
      <c r="B210" s="75">
        <f t="shared" si="21"/>
        <v>26</v>
      </c>
      <c r="C210" s="59"/>
      <c r="D210" s="59">
        <v>7</v>
      </c>
      <c r="E210" s="46">
        <f t="shared" si="24"/>
        <v>26</v>
      </c>
      <c r="F210" s="46">
        <f t="shared" si="24"/>
        <v>207</v>
      </c>
      <c r="G210" s="83">
        <v>521.1</v>
      </c>
      <c r="H210" s="79">
        <f t="shared" si="23"/>
        <v>21.818456999999999</v>
      </c>
    </row>
    <row r="211" spans="2:8" x14ac:dyDescent="0.35">
      <c r="B211" s="75">
        <f t="shared" si="21"/>
        <v>27</v>
      </c>
      <c r="C211" s="59"/>
      <c r="D211" s="59">
        <v>7</v>
      </c>
      <c r="E211" s="46">
        <f t="shared" si="24"/>
        <v>27</v>
      </c>
      <c r="F211" s="46">
        <f t="shared" si="24"/>
        <v>208</v>
      </c>
      <c r="G211" s="83">
        <v>456.6</v>
      </c>
      <c r="H211" s="79">
        <f t="shared" si="23"/>
        <v>19.117842</v>
      </c>
    </row>
    <row r="212" spans="2:8" x14ac:dyDescent="0.35">
      <c r="B212" s="75">
        <f t="shared" si="21"/>
        <v>28</v>
      </c>
      <c r="C212" s="59"/>
      <c r="D212" s="59">
        <v>7</v>
      </c>
      <c r="E212" s="46">
        <f t="shared" si="24"/>
        <v>28</v>
      </c>
      <c r="F212" s="46">
        <f t="shared" si="24"/>
        <v>209</v>
      </c>
      <c r="G212" s="83">
        <v>494.7</v>
      </c>
      <c r="H212" s="79">
        <f t="shared" si="23"/>
        <v>20.713088999999997</v>
      </c>
    </row>
    <row r="213" spans="2:8" x14ac:dyDescent="0.35">
      <c r="B213" s="75">
        <f t="shared" si="21"/>
        <v>29</v>
      </c>
      <c r="C213" s="59"/>
      <c r="D213" s="59">
        <v>7</v>
      </c>
      <c r="E213" s="46">
        <f t="shared" si="24"/>
        <v>29</v>
      </c>
      <c r="F213" s="46">
        <f t="shared" si="24"/>
        <v>210</v>
      </c>
      <c r="G213" s="83">
        <v>510</v>
      </c>
      <c r="H213" s="79">
        <f t="shared" si="23"/>
        <v>21.3537</v>
      </c>
    </row>
    <row r="214" spans="2:8" x14ac:dyDescent="0.35">
      <c r="B214" s="75">
        <f t="shared" si="21"/>
        <v>30</v>
      </c>
      <c r="C214" s="59"/>
      <c r="D214" s="59">
        <v>7</v>
      </c>
      <c r="E214" s="46">
        <f t="shared" si="24"/>
        <v>30</v>
      </c>
      <c r="F214" s="46">
        <f t="shared" si="24"/>
        <v>211</v>
      </c>
      <c r="G214" s="83">
        <v>476.4</v>
      </c>
      <c r="H214" s="79">
        <f t="shared" si="23"/>
        <v>19.946867999999998</v>
      </c>
    </row>
    <row r="215" spans="2:8" x14ac:dyDescent="0.35">
      <c r="B215" s="75">
        <f t="shared" si="21"/>
        <v>31</v>
      </c>
      <c r="C215" s="59"/>
      <c r="D215" s="60">
        <v>7</v>
      </c>
      <c r="E215" s="60">
        <f t="shared" si="24"/>
        <v>31</v>
      </c>
      <c r="F215" s="46">
        <f t="shared" si="24"/>
        <v>212</v>
      </c>
      <c r="G215" s="83">
        <v>504.6</v>
      </c>
      <c r="H215" s="79">
        <f t="shared" si="23"/>
        <v>21.127602</v>
      </c>
    </row>
    <row r="216" spans="2:8" x14ac:dyDescent="0.35">
      <c r="B216" s="75" t="s">
        <v>38</v>
      </c>
      <c r="C216" s="59"/>
      <c r="D216" s="59">
        <v>8</v>
      </c>
      <c r="E216" s="46">
        <v>1</v>
      </c>
      <c r="F216" s="46">
        <f t="shared" si="24"/>
        <v>213</v>
      </c>
      <c r="G216" s="83">
        <v>516</v>
      </c>
      <c r="H216" s="79">
        <f t="shared" si="23"/>
        <v>21.60492</v>
      </c>
    </row>
    <row r="217" spans="2:8" x14ac:dyDescent="0.35">
      <c r="B217" s="75">
        <f t="shared" ref="B217:B246" si="25">B216+1</f>
        <v>2</v>
      </c>
      <c r="C217" s="59"/>
      <c r="D217" s="59">
        <v>8</v>
      </c>
      <c r="E217" s="46">
        <f t="shared" ref="E217:F232" si="26">E216+1</f>
        <v>2</v>
      </c>
      <c r="F217" s="46">
        <f t="shared" si="24"/>
        <v>214</v>
      </c>
      <c r="G217" s="83">
        <v>487.8</v>
      </c>
      <c r="H217" s="79">
        <f t="shared" si="23"/>
        <v>20.424185999999999</v>
      </c>
    </row>
    <row r="218" spans="2:8" x14ac:dyDescent="0.35">
      <c r="B218" s="75">
        <f t="shared" si="25"/>
        <v>3</v>
      </c>
      <c r="C218" s="59"/>
      <c r="D218" s="59">
        <v>8</v>
      </c>
      <c r="E218" s="46">
        <f t="shared" si="26"/>
        <v>3</v>
      </c>
      <c r="F218" s="46">
        <f t="shared" si="26"/>
        <v>215</v>
      </c>
      <c r="G218" s="83">
        <v>504.9</v>
      </c>
      <c r="H218" s="79">
        <f t="shared" si="23"/>
        <v>21.140162999999998</v>
      </c>
    </row>
    <row r="219" spans="2:8" x14ac:dyDescent="0.35">
      <c r="B219" s="75">
        <f t="shared" si="25"/>
        <v>4</v>
      </c>
      <c r="C219" s="59"/>
      <c r="D219" s="59">
        <v>8</v>
      </c>
      <c r="E219" s="46">
        <f t="shared" si="26"/>
        <v>4</v>
      </c>
      <c r="F219" s="46">
        <f t="shared" si="26"/>
        <v>216</v>
      </c>
      <c r="G219" s="83">
        <v>493.8</v>
      </c>
      <c r="H219" s="79">
        <f t="shared" si="23"/>
        <v>20.675405999999999</v>
      </c>
    </row>
    <row r="220" spans="2:8" x14ac:dyDescent="0.35">
      <c r="B220" s="75">
        <f t="shared" si="25"/>
        <v>5</v>
      </c>
      <c r="C220" s="59"/>
      <c r="D220" s="59">
        <v>8</v>
      </c>
      <c r="E220" s="46">
        <f t="shared" si="26"/>
        <v>5</v>
      </c>
      <c r="F220" s="46">
        <f t="shared" si="26"/>
        <v>217</v>
      </c>
      <c r="G220" s="83">
        <v>461.1</v>
      </c>
      <c r="H220" s="79">
        <f t="shared" si="23"/>
        <v>19.306256999999999</v>
      </c>
    </row>
    <row r="221" spans="2:8" x14ac:dyDescent="0.35">
      <c r="B221" s="75">
        <f t="shared" si="25"/>
        <v>6</v>
      </c>
      <c r="C221" s="59"/>
      <c r="D221" s="59">
        <v>8</v>
      </c>
      <c r="E221" s="46">
        <f t="shared" si="26"/>
        <v>6</v>
      </c>
      <c r="F221" s="46">
        <f t="shared" si="26"/>
        <v>218</v>
      </c>
      <c r="G221" s="83">
        <v>465</v>
      </c>
      <c r="H221" s="79">
        <f t="shared" si="23"/>
        <v>19.469549999999998</v>
      </c>
    </row>
    <row r="222" spans="2:8" x14ac:dyDescent="0.35">
      <c r="B222" s="75">
        <f t="shared" si="25"/>
        <v>7</v>
      </c>
      <c r="C222" s="59"/>
      <c r="D222" s="59">
        <v>8</v>
      </c>
      <c r="E222" s="46">
        <f t="shared" si="26"/>
        <v>7</v>
      </c>
      <c r="F222" s="46">
        <f t="shared" si="26"/>
        <v>219</v>
      </c>
      <c r="G222" s="83">
        <v>532.20000000000005</v>
      </c>
      <c r="H222" s="79">
        <f t="shared" si="23"/>
        <v>22.283214000000001</v>
      </c>
    </row>
    <row r="223" spans="2:8" x14ac:dyDescent="0.35">
      <c r="B223" s="75">
        <f t="shared" si="25"/>
        <v>8</v>
      </c>
      <c r="C223" s="59"/>
      <c r="D223" s="59">
        <v>8</v>
      </c>
      <c r="E223" s="46">
        <f t="shared" si="26"/>
        <v>8</v>
      </c>
      <c r="F223" s="46">
        <f t="shared" si="26"/>
        <v>220</v>
      </c>
      <c r="G223" s="83">
        <v>464.4</v>
      </c>
      <c r="H223" s="79">
        <f t="shared" si="23"/>
        <v>19.444427999999998</v>
      </c>
    </row>
    <row r="224" spans="2:8" x14ac:dyDescent="0.35">
      <c r="B224" s="75">
        <f t="shared" si="25"/>
        <v>9</v>
      </c>
      <c r="C224" s="59"/>
      <c r="D224" s="59">
        <v>8</v>
      </c>
      <c r="E224" s="46">
        <f t="shared" si="26"/>
        <v>9</v>
      </c>
      <c r="F224" s="46">
        <f t="shared" si="26"/>
        <v>221</v>
      </c>
      <c r="G224" s="83">
        <v>461.4</v>
      </c>
      <c r="H224" s="79">
        <f t="shared" si="23"/>
        <v>19.318817999999997</v>
      </c>
    </row>
    <row r="225" spans="2:8" x14ac:dyDescent="0.35">
      <c r="B225" s="75">
        <f t="shared" si="25"/>
        <v>10</v>
      </c>
      <c r="C225" s="59"/>
      <c r="D225" s="59">
        <v>8</v>
      </c>
      <c r="E225" s="46">
        <f t="shared" si="26"/>
        <v>10</v>
      </c>
      <c r="F225" s="46">
        <f t="shared" si="26"/>
        <v>222</v>
      </c>
      <c r="G225" s="83">
        <v>304.2</v>
      </c>
      <c r="H225" s="79">
        <f t="shared" si="23"/>
        <v>12.736853999999999</v>
      </c>
    </row>
    <row r="226" spans="2:8" x14ac:dyDescent="0.35">
      <c r="B226" s="75">
        <f t="shared" si="25"/>
        <v>11</v>
      </c>
      <c r="C226" s="59"/>
      <c r="D226" s="59">
        <v>8</v>
      </c>
      <c r="E226" s="46">
        <f t="shared" si="26"/>
        <v>11</v>
      </c>
      <c r="F226" s="46">
        <f t="shared" si="26"/>
        <v>223</v>
      </c>
      <c r="G226" s="83">
        <v>424.2</v>
      </c>
      <c r="H226" s="79">
        <f t="shared" si="23"/>
        <v>17.761253999999997</v>
      </c>
    </row>
    <row r="227" spans="2:8" x14ac:dyDescent="0.35">
      <c r="B227" s="75">
        <f t="shared" si="25"/>
        <v>12</v>
      </c>
      <c r="C227" s="59"/>
      <c r="D227" s="59">
        <v>8</v>
      </c>
      <c r="E227" s="46">
        <f t="shared" si="26"/>
        <v>12</v>
      </c>
      <c r="F227" s="46">
        <f t="shared" si="26"/>
        <v>224</v>
      </c>
      <c r="G227" s="83">
        <v>446.4</v>
      </c>
      <c r="H227" s="79">
        <f t="shared" si="23"/>
        <v>18.690767999999998</v>
      </c>
    </row>
    <row r="228" spans="2:8" x14ac:dyDescent="0.35">
      <c r="B228" s="75">
        <f t="shared" si="25"/>
        <v>13</v>
      </c>
      <c r="C228" s="59"/>
      <c r="D228" s="59">
        <v>8</v>
      </c>
      <c r="E228" s="46">
        <f t="shared" si="26"/>
        <v>13</v>
      </c>
      <c r="F228" s="46">
        <f t="shared" si="26"/>
        <v>225</v>
      </c>
      <c r="G228" s="83">
        <v>492</v>
      </c>
      <c r="H228" s="79">
        <f t="shared" si="23"/>
        <v>20.60004</v>
      </c>
    </row>
    <row r="229" spans="2:8" x14ac:dyDescent="0.35">
      <c r="B229" s="75">
        <f t="shared" si="25"/>
        <v>14</v>
      </c>
      <c r="C229" s="59"/>
      <c r="D229" s="59">
        <v>8</v>
      </c>
      <c r="E229" s="46">
        <f t="shared" si="26"/>
        <v>14</v>
      </c>
      <c r="F229" s="46">
        <f t="shared" si="26"/>
        <v>226</v>
      </c>
      <c r="G229" s="83">
        <v>480.6</v>
      </c>
      <c r="H229" s="79">
        <f t="shared" si="23"/>
        <v>20.122722</v>
      </c>
    </row>
    <row r="230" spans="2:8" x14ac:dyDescent="0.35">
      <c r="B230" s="75">
        <f t="shared" si="25"/>
        <v>15</v>
      </c>
      <c r="C230" s="59"/>
      <c r="D230" s="59">
        <v>8</v>
      </c>
      <c r="E230" s="46">
        <f t="shared" si="26"/>
        <v>15</v>
      </c>
      <c r="F230" s="46">
        <f t="shared" si="26"/>
        <v>227</v>
      </c>
      <c r="G230" s="83">
        <v>440.85</v>
      </c>
      <c r="H230" s="79">
        <f t="shared" si="23"/>
        <v>18.458389499999999</v>
      </c>
    </row>
    <row r="231" spans="2:8" x14ac:dyDescent="0.35">
      <c r="B231" s="75">
        <f t="shared" si="25"/>
        <v>16</v>
      </c>
      <c r="C231" s="59"/>
      <c r="D231" s="59">
        <v>8</v>
      </c>
      <c r="E231" s="46">
        <f t="shared" si="26"/>
        <v>16</v>
      </c>
      <c r="F231" s="46">
        <f t="shared" si="26"/>
        <v>228</v>
      </c>
      <c r="G231" s="83">
        <v>435.6</v>
      </c>
      <c r="H231" s="79">
        <f t="shared" si="23"/>
        <v>18.238572000000001</v>
      </c>
    </row>
    <row r="232" spans="2:8" x14ac:dyDescent="0.35">
      <c r="B232" s="75">
        <f t="shared" si="25"/>
        <v>17</v>
      </c>
      <c r="C232" s="59"/>
      <c r="D232" s="59">
        <v>8</v>
      </c>
      <c r="E232" s="46">
        <f t="shared" si="26"/>
        <v>17</v>
      </c>
      <c r="F232" s="46">
        <f t="shared" si="26"/>
        <v>229</v>
      </c>
      <c r="G232" s="83">
        <v>413.4</v>
      </c>
      <c r="H232" s="79">
        <f t="shared" si="23"/>
        <v>17.309057999999997</v>
      </c>
    </row>
    <row r="233" spans="2:8" x14ac:dyDescent="0.35">
      <c r="B233" s="75">
        <f t="shared" si="25"/>
        <v>18</v>
      </c>
      <c r="C233" s="59"/>
      <c r="D233" s="59">
        <v>8</v>
      </c>
      <c r="E233" s="46">
        <f t="shared" ref="E233:F248" si="27">E232+1</f>
        <v>18</v>
      </c>
      <c r="F233" s="46">
        <f t="shared" si="27"/>
        <v>230</v>
      </c>
      <c r="G233" s="83">
        <v>454.2</v>
      </c>
      <c r="H233" s="79">
        <f t="shared" si="23"/>
        <v>19.017353999999997</v>
      </c>
    </row>
    <row r="234" spans="2:8" x14ac:dyDescent="0.35">
      <c r="B234" s="75">
        <f t="shared" si="25"/>
        <v>19</v>
      </c>
      <c r="C234" s="59"/>
      <c r="D234" s="59">
        <v>8</v>
      </c>
      <c r="E234" s="46">
        <f t="shared" si="27"/>
        <v>19</v>
      </c>
      <c r="F234" s="46">
        <f t="shared" si="27"/>
        <v>231</v>
      </c>
      <c r="G234" s="83">
        <v>411.8</v>
      </c>
      <c r="H234" s="79">
        <f t="shared" si="23"/>
        <v>17.242065999999998</v>
      </c>
    </row>
    <row r="235" spans="2:8" x14ac:dyDescent="0.35">
      <c r="B235" s="75">
        <f t="shared" si="25"/>
        <v>20</v>
      </c>
      <c r="C235" s="59"/>
      <c r="D235" s="59">
        <v>8</v>
      </c>
      <c r="E235" s="46">
        <f t="shared" si="27"/>
        <v>20</v>
      </c>
      <c r="F235" s="46">
        <f t="shared" si="27"/>
        <v>232</v>
      </c>
      <c r="G235" s="83">
        <v>426.6</v>
      </c>
      <c r="H235" s="79">
        <f t="shared" si="23"/>
        <v>17.861742</v>
      </c>
    </row>
    <row r="236" spans="2:8" x14ac:dyDescent="0.35">
      <c r="B236" s="75">
        <f t="shared" si="25"/>
        <v>21</v>
      </c>
      <c r="C236" s="59"/>
      <c r="D236" s="59">
        <v>8</v>
      </c>
      <c r="E236" s="46">
        <f t="shared" si="27"/>
        <v>21</v>
      </c>
      <c r="F236" s="46">
        <f t="shared" si="27"/>
        <v>233</v>
      </c>
      <c r="G236" s="83">
        <v>470.4</v>
      </c>
      <c r="H236" s="79">
        <f t="shared" si="23"/>
        <v>19.695647999999998</v>
      </c>
    </row>
    <row r="237" spans="2:8" x14ac:dyDescent="0.35">
      <c r="B237" s="75">
        <f t="shared" si="25"/>
        <v>22</v>
      </c>
      <c r="C237" s="59"/>
      <c r="D237" s="59">
        <v>8</v>
      </c>
      <c r="E237" s="46">
        <f t="shared" si="27"/>
        <v>22</v>
      </c>
      <c r="F237" s="46">
        <f t="shared" si="27"/>
        <v>234</v>
      </c>
      <c r="G237" s="83">
        <v>457.2</v>
      </c>
      <c r="H237" s="79">
        <f t="shared" si="23"/>
        <v>19.142963999999999</v>
      </c>
    </row>
    <row r="238" spans="2:8" x14ac:dyDescent="0.35">
      <c r="B238" s="75">
        <f t="shared" si="25"/>
        <v>23</v>
      </c>
      <c r="C238" s="59"/>
      <c r="D238" s="59">
        <v>8</v>
      </c>
      <c r="E238" s="46">
        <f t="shared" si="27"/>
        <v>23</v>
      </c>
      <c r="F238" s="46">
        <f t="shared" si="27"/>
        <v>235</v>
      </c>
      <c r="G238" s="83">
        <v>437.25</v>
      </c>
      <c r="H238" s="79">
        <f t="shared" si="23"/>
        <v>18.307657499999998</v>
      </c>
    </row>
    <row r="239" spans="2:8" x14ac:dyDescent="0.35">
      <c r="B239" s="75">
        <f t="shared" si="25"/>
        <v>24</v>
      </c>
      <c r="C239" s="59"/>
      <c r="D239" s="59">
        <v>8</v>
      </c>
      <c r="E239" s="46">
        <f t="shared" si="27"/>
        <v>24</v>
      </c>
      <c r="F239" s="46">
        <f t="shared" si="27"/>
        <v>236</v>
      </c>
      <c r="G239" s="83">
        <v>446.6</v>
      </c>
      <c r="H239" s="79">
        <f t="shared" si="23"/>
        <v>18.699141999999998</v>
      </c>
    </row>
    <row r="240" spans="2:8" x14ac:dyDescent="0.35">
      <c r="B240" s="75">
        <f t="shared" si="25"/>
        <v>25</v>
      </c>
      <c r="C240" s="59"/>
      <c r="D240" s="59">
        <v>8</v>
      </c>
      <c r="E240" s="46">
        <f t="shared" si="27"/>
        <v>25</v>
      </c>
      <c r="F240" s="46">
        <f t="shared" si="27"/>
        <v>237</v>
      </c>
      <c r="G240" s="83">
        <v>433.35</v>
      </c>
      <c r="H240" s="79">
        <f t="shared" si="23"/>
        <v>18.144364499999998</v>
      </c>
    </row>
    <row r="241" spans="2:8" x14ac:dyDescent="0.35">
      <c r="B241" s="75">
        <f t="shared" si="25"/>
        <v>26</v>
      </c>
      <c r="C241" s="59"/>
      <c r="D241" s="59">
        <v>8</v>
      </c>
      <c r="E241" s="46">
        <f t="shared" si="27"/>
        <v>26</v>
      </c>
      <c r="F241" s="46">
        <f t="shared" si="27"/>
        <v>238</v>
      </c>
      <c r="G241" s="83">
        <v>442.8</v>
      </c>
      <c r="H241" s="79">
        <f t="shared" si="23"/>
        <v>18.540036000000001</v>
      </c>
    </row>
    <row r="242" spans="2:8" x14ac:dyDescent="0.35">
      <c r="B242" s="75">
        <f t="shared" si="25"/>
        <v>27</v>
      </c>
      <c r="C242" s="59"/>
      <c r="D242" s="59">
        <v>8</v>
      </c>
      <c r="E242" s="46">
        <f t="shared" si="27"/>
        <v>27</v>
      </c>
      <c r="F242" s="46">
        <f t="shared" si="27"/>
        <v>239</v>
      </c>
      <c r="G242" s="83">
        <v>456</v>
      </c>
      <c r="H242" s="79">
        <f t="shared" si="23"/>
        <v>19.09272</v>
      </c>
    </row>
    <row r="243" spans="2:8" x14ac:dyDescent="0.35">
      <c r="B243" s="75">
        <f t="shared" si="25"/>
        <v>28</v>
      </c>
      <c r="C243" s="59"/>
      <c r="D243" s="59">
        <v>8</v>
      </c>
      <c r="E243" s="46">
        <f t="shared" si="27"/>
        <v>28</v>
      </c>
      <c r="F243" s="46">
        <f t="shared" si="27"/>
        <v>240</v>
      </c>
      <c r="G243" s="83">
        <v>463.5</v>
      </c>
      <c r="H243" s="79">
        <f t="shared" si="23"/>
        <v>19.406744999999997</v>
      </c>
    </row>
    <row r="244" spans="2:8" x14ac:dyDescent="0.35">
      <c r="B244" s="75">
        <f t="shared" si="25"/>
        <v>29</v>
      </c>
      <c r="C244" s="59"/>
      <c r="D244" s="59">
        <v>8</v>
      </c>
      <c r="E244" s="46">
        <f t="shared" si="27"/>
        <v>29</v>
      </c>
      <c r="F244" s="46">
        <f t="shared" si="27"/>
        <v>241</v>
      </c>
      <c r="G244" s="83">
        <v>459</v>
      </c>
      <c r="H244" s="79">
        <f t="shared" si="23"/>
        <v>19.218329999999998</v>
      </c>
    </row>
    <row r="245" spans="2:8" x14ac:dyDescent="0.35">
      <c r="B245" s="75">
        <f t="shared" si="25"/>
        <v>30</v>
      </c>
      <c r="C245" s="59"/>
      <c r="D245" s="59">
        <v>8</v>
      </c>
      <c r="E245" s="46">
        <f t="shared" si="27"/>
        <v>30</v>
      </c>
      <c r="F245" s="46">
        <f t="shared" si="27"/>
        <v>242</v>
      </c>
      <c r="G245" s="83">
        <v>458.4</v>
      </c>
      <c r="H245" s="79">
        <f t="shared" si="23"/>
        <v>19.193207999999998</v>
      </c>
    </row>
    <row r="246" spans="2:8" x14ac:dyDescent="0.35">
      <c r="B246" s="75">
        <f t="shared" si="25"/>
        <v>31</v>
      </c>
      <c r="C246" s="59"/>
      <c r="D246" s="60">
        <v>8</v>
      </c>
      <c r="E246" s="60">
        <f t="shared" si="27"/>
        <v>31</v>
      </c>
      <c r="F246" s="46">
        <f t="shared" si="27"/>
        <v>243</v>
      </c>
      <c r="G246" s="83">
        <v>449.4</v>
      </c>
      <c r="H246" s="79">
        <f t="shared" si="23"/>
        <v>18.816377999999997</v>
      </c>
    </row>
    <row r="247" spans="2:8" x14ac:dyDescent="0.35">
      <c r="B247" s="75" t="s">
        <v>38</v>
      </c>
      <c r="C247" s="59"/>
      <c r="D247" s="59">
        <v>9</v>
      </c>
      <c r="E247" s="46">
        <v>1</v>
      </c>
      <c r="F247" s="46">
        <f t="shared" si="27"/>
        <v>244</v>
      </c>
      <c r="G247" s="83">
        <v>454.5</v>
      </c>
      <c r="H247" s="79">
        <f t="shared" si="23"/>
        <v>19.029914999999999</v>
      </c>
    </row>
    <row r="248" spans="2:8" x14ac:dyDescent="0.35">
      <c r="B248" s="75">
        <f t="shared" ref="B248:B276" si="28">B247+1</f>
        <v>2</v>
      </c>
      <c r="C248" s="59"/>
      <c r="D248" s="59">
        <v>9</v>
      </c>
      <c r="E248" s="46">
        <f t="shared" ref="E248:F263" si="29">E247+1</f>
        <v>2</v>
      </c>
      <c r="F248" s="46">
        <f t="shared" si="27"/>
        <v>245</v>
      </c>
      <c r="G248" s="83">
        <v>441.9</v>
      </c>
      <c r="H248" s="79">
        <f t="shared" si="23"/>
        <v>18.502352999999999</v>
      </c>
    </row>
    <row r="249" spans="2:8" x14ac:dyDescent="0.35">
      <c r="B249" s="75">
        <f t="shared" si="28"/>
        <v>3</v>
      </c>
      <c r="C249" s="59"/>
      <c r="D249" s="59">
        <v>9</v>
      </c>
      <c r="E249" s="46">
        <f t="shared" si="29"/>
        <v>3</v>
      </c>
      <c r="F249" s="46">
        <f t="shared" si="29"/>
        <v>246</v>
      </c>
      <c r="G249" s="83">
        <v>440.4</v>
      </c>
      <c r="H249" s="79">
        <f t="shared" si="23"/>
        <v>18.439547999999998</v>
      </c>
    </row>
    <row r="250" spans="2:8" x14ac:dyDescent="0.35">
      <c r="B250" s="75">
        <f t="shared" si="28"/>
        <v>4</v>
      </c>
      <c r="C250" s="59"/>
      <c r="D250" s="59">
        <v>9</v>
      </c>
      <c r="E250" s="46">
        <f t="shared" si="29"/>
        <v>4</v>
      </c>
      <c r="F250" s="46">
        <f t="shared" si="29"/>
        <v>247</v>
      </c>
      <c r="G250" s="83">
        <v>413.1</v>
      </c>
      <c r="H250" s="79">
        <f t="shared" si="23"/>
        <v>17.296496999999999</v>
      </c>
    </row>
    <row r="251" spans="2:8" x14ac:dyDescent="0.35">
      <c r="B251" s="75">
        <f t="shared" si="28"/>
        <v>5</v>
      </c>
      <c r="C251" s="59"/>
      <c r="D251" s="59">
        <v>9</v>
      </c>
      <c r="E251" s="46">
        <f t="shared" si="29"/>
        <v>5</v>
      </c>
      <c r="F251" s="46">
        <f t="shared" si="29"/>
        <v>248</v>
      </c>
      <c r="G251" s="83">
        <v>404.6</v>
      </c>
      <c r="H251" s="79">
        <f t="shared" si="23"/>
        <v>16.940601999999998</v>
      </c>
    </row>
    <row r="252" spans="2:8" x14ac:dyDescent="0.35">
      <c r="B252" s="75">
        <f t="shared" si="28"/>
        <v>6</v>
      </c>
      <c r="C252" s="59"/>
      <c r="D252" s="59">
        <v>9</v>
      </c>
      <c r="E252" s="46">
        <f t="shared" si="29"/>
        <v>6</v>
      </c>
      <c r="F252" s="46">
        <f t="shared" si="29"/>
        <v>249</v>
      </c>
      <c r="G252" s="83">
        <v>381</v>
      </c>
      <c r="H252" s="79">
        <f t="shared" si="23"/>
        <v>15.95247</v>
      </c>
    </row>
    <row r="253" spans="2:8" x14ac:dyDescent="0.35">
      <c r="B253" s="75">
        <f t="shared" si="28"/>
        <v>7</v>
      </c>
      <c r="C253" s="59"/>
      <c r="D253" s="59">
        <v>9</v>
      </c>
      <c r="E253" s="46">
        <f t="shared" si="29"/>
        <v>7</v>
      </c>
      <c r="F253" s="46">
        <f t="shared" si="29"/>
        <v>250</v>
      </c>
      <c r="G253" s="83">
        <v>317.10000000000002</v>
      </c>
      <c r="H253" s="79">
        <f t="shared" si="23"/>
        <v>13.276977</v>
      </c>
    </row>
    <row r="254" spans="2:8" x14ac:dyDescent="0.35">
      <c r="B254" s="75">
        <f t="shared" si="28"/>
        <v>8</v>
      </c>
      <c r="C254" s="59"/>
      <c r="D254" s="59">
        <v>9</v>
      </c>
      <c r="E254" s="46">
        <f t="shared" si="29"/>
        <v>8</v>
      </c>
      <c r="F254" s="46">
        <f t="shared" si="29"/>
        <v>251</v>
      </c>
      <c r="G254" s="83">
        <v>321</v>
      </c>
      <c r="H254" s="79">
        <f t="shared" si="23"/>
        <v>13.44027</v>
      </c>
    </row>
    <row r="255" spans="2:8" x14ac:dyDescent="0.35">
      <c r="B255" s="75">
        <f t="shared" si="28"/>
        <v>9</v>
      </c>
      <c r="C255" s="59"/>
      <c r="D255" s="59">
        <v>9</v>
      </c>
      <c r="E255" s="46">
        <f t="shared" si="29"/>
        <v>9</v>
      </c>
      <c r="F255" s="46">
        <f t="shared" si="29"/>
        <v>252</v>
      </c>
      <c r="G255" s="83">
        <v>399.5</v>
      </c>
      <c r="H255" s="79">
        <f t="shared" si="23"/>
        <v>16.727065</v>
      </c>
    </row>
    <row r="256" spans="2:8" x14ac:dyDescent="0.35">
      <c r="B256" s="75">
        <f t="shared" si="28"/>
        <v>10</v>
      </c>
      <c r="C256" s="59"/>
      <c r="D256" s="59">
        <v>9</v>
      </c>
      <c r="E256" s="46">
        <f t="shared" si="29"/>
        <v>10</v>
      </c>
      <c r="F256" s="46">
        <f t="shared" si="29"/>
        <v>253</v>
      </c>
      <c r="G256" s="83">
        <v>303.10000000000002</v>
      </c>
      <c r="H256" s="79">
        <f t="shared" si="23"/>
        <v>12.690797</v>
      </c>
    </row>
    <row r="257" spans="2:8" x14ac:dyDescent="0.35">
      <c r="B257" s="75">
        <f t="shared" si="28"/>
        <v>11</v>
      </c>
      <c r="C257" s="59"/>
      <c r="D257" s="59">
        <v>9</v>
      </c>
      <c r="E257" s="46">
        <f t="shared" si="29"/>
        <v>11</v>
      </c>
      <c r="F257" s="46">
        <f t="shared" si="29"/>
        <v>254</v>
      </c>
      <c r="G257" s="83">
        <v>360.45</v>
      </c>
      <c r="H257" s="79">
        <f t="shared" si="23"/>
        <v>15.092041499999999</v>
      </c>
    </row>
    <row r="258" spans="2:8" x14ac:dyDescent="0.35">
      <c r="B258" s="75">
        <f t="shared" si="28"/>
        <v>12</v>
      </c>
      <c r="C258" s="59"/>
      <c r="D258" s="59">
        <v>9</v>
      </c>
      <c r="E258" s="46">
        <f t="shared" si="29"/>
        <v>12</v>
      </c>
      <c r="F258" s="46">
        <f t="shared" si="29"/>
        <v>255</v>
      </c>
      <c r="G258" s="83">
        <v>388.8</v>
      </c>
      <c r="H258" s="79">
        <f t="shared" si="23"/>
        <v>16.279056000000001</v>
      </c>
    </row>
    <row r="259" spans="2:8" x14ac:dyDescent="0.35">
      <c r="B259" s="75">
        <f t="shared" si="28"/>
        <v>13</v>
      </c>
      <c r="C259" s="59"/>
      <c r="D259" s="59">
        <v>9</v>
      </c>
      <c r="E259" s="46">
        <f t="shared" si="29"/>
        <v>13</v>
      </c>
      <c r="F259" s="46">
        <f t="shared" si="29"/>
        <v>256</v>
      </c>
      <c r="G259" s="83">
        <v>396.6</v>
      </c>
      <c r="H259" s="79">
        <f t="shared" si="23"/>
        <v>16.605642</v>
      </c>
    </row>
    <row r="260" spans="2:8" x14ac:dyDescent="0.35">
      <c r="B260" s="75">
        <f t="shared" si="28"/>
        <v>14</v>
      </c>
      <c r="C260" s="59"/>
      <c r="D260" s="59">
        <v>9</v>
      </c>
      <c r="E260" s="46">
        <f t="shared" si="29"/>
        <v>14</v>
      </c>
      <c r="F260" s="46">
        <f t="shared" si="29"/>
        <v>257</v>
      </c>
      <c r="G260" s="83">
        <v>357</v>
      </c>
      <c r="H260" s="79">
        <f t="shared" ref="H260:H323" si="30">G260*0.04187</f>
        <v>14.94759</v>
      </c>
    </row>
    <row r="261" spans="2:8" x14ac:dyDescent="0.35">
      <c r="B261" s="75">
        <f t="shared" si="28"/>
        <v>15</v>
      </c>
      <c r="C261" s="59"/>
      <c r="D261" s="59">
        <v>9</v>
      </c>
      <c r="E261" s="46">
        <f t="shared" si="29"/>
        <v>15</v>
      </c>
      <c r="F261" s="46">
        <f t="shared" si="29"/>
        <v>258</v>
      </c>
      <c r="G261" s="83">
        <v>308.39999999999998</v>
      </c>
      <c r="H261" s="79">
        <f t="shared" si="30"/>
        <v>12.912707999999999</v>
      </c>
    </row>
    <row r="262" spans="2:8" x14ac:dyDescent="0.35">
      <c r="B262" s="75">
        <f t="shared" si="28"/>
        <v>16</v>
      </c>
      <c r="C262" s="59"/>
      <c r="D262" s="59">
        <v>9</v>
      </c>
      <c r="E262" s="46">
        <f t="shared" si="29"/>
        <v>16</v>
      </c>
      <c r="F262" s="46">
        <f t="shared" si="29"/>
        <v>259</v>
      </c>
      <c r="G262" s="83">
        <v>414</v>
      </c>
      <c r="H262" s="79">
        <f t="shared" si="30"/>
        <v>17.33418</v>
      </c>
    </row>
    <row r="263" spans="2:8" x14ac:dyDescent="0.35">
      <c r="B263" s="75">
        <f t="shared" si="28"/>
        <v>17</v>
      </c>
      <c r="C263" s="59"/>
      <c r="D263" s="59">
        <v>9</v>
      </c>
      <c r="E263" s="46">
        <f t="shared" si="29"/>
        <v>17</v>
      </c>
      <c r="F263" s="46">
        <f t="shared" si="29"/>
        <v>260</v>
      </c>
      <c r="G263" s="83">
        <v>448.5</v>
      </c>
      <c r="H263" s="79">
        <f t="shared" si="30"/>
        <v>18.778694999999999</v>
      </c>
    </row>
    <row r="264" spans="2:8" x14ac:dyDescent="0.35">
      <c r="B264" s="75">
        <f t="shared" si="28"/>
        <v>18</v>
      </c>
      <c r="C264" s="59"/>
      <c r="D264" s="59">
        <v>9</v>
      </c>
      <c r="E264" s="46">
        <f t="shared" ref="E264:F279" si="31">E263+1</f>
        <v>18</v>
      </c>
      <c r="F264" s="46">
        <f t="shared" si="31"/>
        <v>261</v>
      </c>
      <c r="G264" s="83">
        <v>415.05</v>
      </c>
      <c r="H264" s="79">
        <f t="shared" si="30"/>
        <v>17.3781435</v>
      </c>
    </row>
    <row r="265" spans="2:8" x14ac:dyDescent="0.35">
      <c r="B265" s="75">
        <f t="shared" si="28"/>
        <v>19</v>
      </c>
      <c r="C265" s="59"/>
      <c r="D265" s="59">
        <v>9</v>
      </c>
      <c r="E265" s="46">
        <f t="shared" si="31"/>
        <v>19</v>
      </c>
      <c r="F265" s="46">
        <f t="shared" si="31"/>
        <v>262</v>
      </c>
      <c r="G265" s="83">
        <v>401.4</v>
      </c>
      <c r="H265" s="79">
        <f t="shared" si="30"/>
        <v>16.806617999999997</v>
      </c>
    </row>
    <row r="266" spans="2:8" x14ac:dyDescent="0.35">
      <c r="B266" s="75">
        <f t="shared" si="28"/>
        <v>20</v>
      </c>
      <c r="C266" s="59"/>
      <c r="D266" s="59">
        <v>9</v>
      </c>
      <c r="E266" s="46">
        <f t="shared" si="31"/>
        <v>20</v>
      </c>
      <c r="F266" s="46">
        <f t="shared" si="31"/>
        <v>263</v>
      </c>
      <c r="G266" s="83">
        <v>278.7</v>
      </c>
      <c r="H266" s="79">
        <f t="shared" si="30"/>
        <v>11.669168999999998</v>
      </c>
    </row>
    <row r="267" spans="2:8" x14ac:dyDescent="0.35">
      <c r="B267" s="75">
        <f t="shared" si="28"/>
        <v>21</v>
      </c>
      <c r="C267" s="59"/>
      <c r="D267" s="59">
        <v>9</v>
      </c>
      <c r="E267" s="46">
        <f t="shared" si="31"/>
        <v>21</v>
      </c>
      <c r="F267" s="46">
        <f t="shared" si="31"/>
        <v>264</v>
      </c>
      <c r="G267" s="83">
        <v>358.8</v>
      </c>
      <c r="H267" s="79">
        <f t="shared" si="30"/>
        <v>15.022955999999999</v>
      </c>
    </row>
    <row r="268" spans="2:8" x14ac:dyDescent="0.35">
      <c r="B268" s="75">
        <f t="shared" si="28"/>
        <v>22</v>
      </c>
      <c r="C268" s="59"/>
      <c r="D268" s="59">
        <v>9</v>
      </c>
      <c r="E268" s="46">
        <f t="shared" si="31"/>
        <v>22</v>
      </c>
      <c r="F268" s="46">
        <f t="shared" si="31"/>
        <v>265</v>
      </c>
      <c r="G268" s="83">
        <v>397.5</v>
      </c>
      <c r="H268" s="79">
        <f t="shared" si="30"/>
        <v>16.643324999999997</v>
      </c>
    </row>
    <row r="269" spans="2:8" x14ac:dyDescent="0.35">
      <c r="B269" s="75">
        <f t="shared" si="28"/>
        <v>23</v>
      </c>
      <c r="C269" s="59"/>
      <c r="D269" s="59">
        <v>9</v>
      </c>
      <c r="E269" s="46">
        <f t="shared" si="31"/>
        <v>23</v>
      </c>
      <c r="F269" s="46">
        <f t="shared" si="31"/>
        <v>266</v>
      </c>
      <c r="G269" s="83">
        <v>400.8</v>
      </c>
      <c r="H269" s="79">
        <f t="shared" si="30"/>
        <v>16.781496000000001</v>
      </c>
    </row>
    <row r="270" spans="2:8" x14ac:dyDescent="0.35">
      <c r="B270" s="75">
        <f t="shared" si="28"/>
        <v>24</v>
      </c>
      <c r="C270" s="59"/>
      <c r="D270" s="59">
        <v>9</v>
      </c>
      <c r="E270" s="46">
        <f t="shared" si="31"/>
        <v>24</v>
      </c>
      <c r="F270" s="46">
        <f t="shared" si="31"/>
        <v>267</v>
      </c>
      <c r="G270" s="83">
        <v>382.2</v>
      </c>
      <c r="H270" s="79">
        <f t="shared" si="30"/>
        <v>16.002713999999997</v>
      </c>
    </row>
    <row r="271" spans="2:8" x14ac:dyDescent="0.35">
      <c r="B271" s="75">
        <f t="shared" si="28"/>
        <v>25</v>
      </c>
      <c r="C271" s="59"/>
      <c r="D271" s="59">
        <v>9</v>
      </c>
      <c r="E271" s="46">
        <f t="shared" si="31"/>
        <v>25</v>
      </c>
      <c r="F271" s="46">
        <f t="shared" si="31"/>
        <v>268</v>
      </c>
      <c r="G271" s="83">
        <v>373.2</v>
      </c>
      <c r="H271" s="79">
        <f t="shared" si="30"/>
        <v>15.625883999999999</v>
      </c>
    </row>
    <row r="272" spans="2:8" x14ac:dyDescent="0.35">
      <c r="B272" s="75">
        <f t="shared" si="28"/>
        <v>26</v>
      </c>
      <c r="C272" s="59"/>
      <c r="D272" s="59">
        <v>9</v>
      </c>
      <c r="E272" s="46">
        <f t="shared" si="31"/>
        <v>26</v>
      </c>
      <c r="F272" s="46">
        <f t="shared" si="31"/>
        <v>269</v>
      </c>
      <c r="G272" s="83">
        <v>386.4</v>
      </c>
      <c r="H272" s="79">
        <f t="shared" si="30"/>
        <v>16.178567999999999</v>
      </c>
    </row>
    <row r="273" spans="2:8" x14ac:dyDescent="0.35">
      <c r="B273" s="75">
        <f t="shared" si="28"/>
        <v>27</v>
      </c>
      <c r="C273" s="59"/>
      <c r="D273" s="59">
        <v>9</v>
      </c>
      <c r="E273" s="46">
        <f t="shared" si="31"/>
        <v>27</v>
      </c>
      <c r="F273" s="46">
        <f t="shared" si="31"/>
        <v>270</v>
      </c>
      <c r="G273" s="83">
        <v>381</v>
      </c>
      <c r="H273" s="79">
        <f t="shared" si="30"/>
        <v>15.95247</v>
      </c>
    </row>
    <row r="274" spans="2:8" x14ac:dyDescent="0.35">
      <c r="B274" s="75">
        <f t="shared" si="28"/>
        <v>28</v>
      </c>
      <c r="C274" s="59"/>
      <c r="D274" s="59">
        <v>9</v>
      </c>
      <c r="E274" s="46">
        <f t="shared" si="31"/>
        <v>28</v>
      </c>
      <c r="F274" s="46">
        <f t="shared" si="31"/>
        <v>271</v>
      </c>
      <c r="G274" s="83">
        <v>375</v>
      </c>
      <c r="H274" s="79">
        <f t="shared" si="30"/>
        <v>15.70125</v>
      </c>
    </row>
    <row r="275" spans="2:8" x14ac:dyDescent="0.35">
      <c r="B275" s="75">
        <f t="shared" si="28"/>
        <v>29</v>
      </c>
      <c r="C275" s="59"/>
      <c r="D275" s="59">
        <v>9</v>
      </c>
      <c r="E275" s="46">
        <f t="shared" si="31"/>
        <v>29</v>
      </c>
      <c r="F275" s="46">
        <f t="shared" si="31"/>
        <v>272</v>
      </c>
      <c r="G275" s="83">
        <v>367.8</v>
      </c>
      <c r="H275" s="79">
        <f t="shared" si="30"/>
        <v>15.399785999999999</v>
      </c>
    </row>
    <row r="276" spans="2:8" x14ac:dyDescent="0.35">
      <c r="B276" s="75">
        <f t="shared" si="28"/>
        <v>30</v>
      </c>
      <c r="C276" s="59"/>
      <c r="D276" s="60">
        <v>9</v>
      </c>
      <c r="E276" s="60">
        <f t="shared" si="31"/>
        <v>30</v>
      </c>
      <c r="F276" s="46">
        <f t="shared" si="31"/>
        <v>273</v>
      </c>
      <c r="G276" s="83">
        <v>352.8</v>
      </c>
      <c r="H276" s="79">
        <f t="shared" si="30"/>
        <v>14.771735999999999</v>
      </c>
    </row>
    <row r="277" spans="2:8" x14ac:dyDescent="0.35">
      <c r="B277" s="75" t="s">
        <v>38</v>
      </c>
      <c r="C277" s="59"/>
      <c r="D277" s="59">
        <v>10</v>
      </c>
      <c r="E277" s="46">
        <v>1</v>
      </c>
      <c r="F277" s="46">
        <f t="shared" si="31"/>
        <v>274</v>
      </c>
      <c r="G277" s="83">
        <v>322.8</v>
      </c>
      <c r="H277" s="79">
        <f t="shared" si="30"/>
        <v>13.515635999999999</v>
      </c>
    </row>
    <row r="278" spans="2:8" x14ac:dyDescent="0.35">
      <c r="B278" s="75">
        <f t="shared" ref="B278:B307" si="32">B277+1</f>
        <v>2</v>
      </c>
      <c r="C278" s="59"/>
      <c r="D278" s="59">
        <v>10</v>
      </c>
      <c r="E278" s="46">
        <f t="shared" ref="E278:F293" si="33">E277+1</f>
        <v>2</v>
      </c>
      <c r="F278" s="46">
        <f t="shared" si="31"/>
        <v>275</v>
      </c>
      <c r="G278" s="83">
        <v>333.6</v>
      </c>
      <c r="H278" s="79">
        <f t="shared" si="30"/>
        <v>13.967832</v>
      </c>
    </row>
    <row r="279" spans="2:8" x14ac:dyDescent="0.35">
      <c r="B279" s="75">
        <f t="shared" si="32"/>
        <v>3</v>
      </c>
      <c r="C279" s="59"/>
      <c r="D279" s="59">
        <v>10</v>
      </c>
      <c r="E279" s="46">
        <f t="shared" si="33"/>
        <v>3</v>
      </c>
      <c r="F279" s="46">
        <f t="shared" si="31"/>
        <v>276</v>
      </c>
      <c r="G279" s="83">
        <v>320.39999999999998</v>
      </c>
      <c r="H279" s="79">
        <f t="shared" si="30"/>
        <v>13.415147999999999</v>
      </c>
    </row>
    <row r="280" spans="2:8" x14ac:dyDescent="0.35">
      <c r="B280" s="75">
        <f t="shared" si="32"/>
        <v>4</v>
      </c>
      <c r="C280" s="59"/>
      <c r="D280" s="59">
        <v>10</v>
      </c>
      <c r="E280" s="46">
        <f t="shared" si="33"/>
        <v>4</v>
      </c>
      <c r="F280" s="46">
        <f t="shared" si="33"/>
        <v>277</v>
      </c>
      <c r="G280" s="83">
        <v>230.4</v>
      </c>
      <c r="H280" s="79">
        <f t="shared" si="30"/>
        <v>9.6468480000000003</v>
      </c>
    </row>
    <row r="281" spans="2:8" x14ac:dyDescent="0.35">
      <c r="B281" s="75">
        <f t="shared" si="32"/>
        <v>5</v>
      </c>
      <c r="C281" s="59"/>
      <c r="D281" s="59">
        <v>10</v>
      </c>
      <c r="E281" s="46">
        <f t="shared" si="33"/>
        <v>5</v>
      </c>
      <c r="F281" s="46">
        <f t="shared" si="33"/>
        <v>278</v>
      </c>
      <c r="G281" s="83">
        <v>329.4</v>
      </c>
      <c r="H281" s="79">
        <f t="shared" si="30"/>
        <v>13.791977999999999</v>
      </c>
    </row>
    <row r="282" spans="2:8" x14ac:dyDescent="0.35">
      <c r="B282" s="75">
        <f t="shared" si="32"/>
        <v>6</v>
      </c>
      <c r="C282" s="59"/>
      <c r="D282" s="59">
        <v>10</v>
      </c>
      <c r="E282" s="46">
        <f t="shared" si="33"/>
        <v>6</v>
      </c>
      <c r="F282" s="46">
        <f t="shared" si="33"/>
        <v>279</v>
      </c>
      <c r="G282" s="83">
        <v>230.1</v>
      </c>
      <c r="H282" s="79">
        <f t="shared" si="30"/>
        <v>9.6342869999999987</v>
      </c>
    </row>
    <row r="283" spans="2:8" x14ac:dyDescent="0.35">
      <c r="B283" s="75">
        <f t="shared" si="32"/>
        <v>7</v>
      </c>
      <c r="C283" s="59"/>
      <c r="D283" s="59">
        <v>10</v>
      </c>
      <c r="E283" s="46">
        <f t="shared" si="33"/>
        <v>7</v>
      </c>
      <c r="F283" s="46">
        <f t="shared" si="33"/>
        <v>280</v>
      </c>
      <c r="G283" s="83">
        <v>225.9</v>
      </c>
      <c r="H283" s="79">
        <f t="shared" si="30"/>
        <v>9.4584329999999994</v>
      </c>
    </row>
    <row r="284" spans="2:8" x14ac:dyDescent="0.35">
      <c r="B284" s="75">
        <f t="shared" si="32"/>
        <v>8</v>
      </c>
      <c r="C284" s="59"/>
      <c r="D284" s="59">
        <v>10</v>
      </c>
      <c r="E284" s="46">
        <f t="shared" si="33"/>
        <v>8</v>
      </c>
      <c r="F284" s="46">
        <f t="shared" si="33"/>
        <v>281</v>
      </c>
      <c r="G284" s="83">
        <v>274.95</v>
      </c>
      <c r="H284" s="79">
        <f t="shared" si="30"/>
        <v>11.5121565</v>
      </c>
    </row>
    <row r="285" spans="2:8" x14ac:dyDescent="0.35">
      <c r="B285" s="75">
        <f t="shared" si="32"/>
        <v>9</v>
      </c>
      <c r="C285" s="59"/>
      <c r="D285" s="59">
        <v>10</v>
      </c>
      <c r="E285" s="46">
        <f t="shared" si="33"/>
        <v>9</v>
      </c>
      <c r="F285" s="46">
        <f t="shared" si="33"/>
        <v>282</v>
      </c>
      <c r="G285" s="83">
        <v>213.75</v>
      </c>
      <c r="H285" s="79">
        <f t="shared" si="30"/>
        <v>8.9497124999999986</v>
      </c>
    </row>
    <row r="286" spans="2:8" x14ac:dyDescent="0.35">
      <c r="B286" s="75">
        <f t="shared" si="32"/>
        <v>10</v>
      </c>
      <c r="C286" s="59"/>
      <c r="D286" s="59">
        <v>10</v>
      </c>
      <c r="E286" s="46">
        <f t="shared" si="33"/>
        <v>10</v>
      </c>
      <c r="F286" s="46">
        <f t="shared" si="33"/>
        <v>283</v>
      </c>
      <c r="G286" s="83">
        <v>337.8</v>
      </c>
      <c r="H286" s="79">
        <f t="shared" si="30"/>
        <v>14.143685999999999</v>
      </c>
    </row>
    <row r="287" spans="2:8" x14ac:dyDescent="0.35">
      <c r="B287" s="75">
        <f t="shared" si="32"/>
        <v>11</v>
      </c>
      <c r="C287" s="59"/>
      <c r="D287" s="59">
        <v>10</v>
      </c>
      <c r="E287" s="46">
        <f t="shared" si="33"/>
        <v>11</v>
      </c>
      <c r="F287" s="46">
        <f t="shared" si="33"/>
        <v>284</v>
      </c>
      <c r="G287" s="83">
        <v>213</v>
      </c>
      <c r="H287" s="79">
        <f t="shared" si="30"/>
        <v>8.91831</v>
      </c>
    </row>
    <row r="288" spans="2:8" x14ac:dyDescent="0.35">
      <c r="B288" s="75">
        <f t="shared" si="32"/>
        <v>12</v>
      </c>
      <c r="C288" s="59"/>
      <c r="D288" s="59">
        <v>10</v>
      </c>
      <c r="E288" s="46">
        <f t="shared" si="33"/>
        <v>12</v>
      </c>
      <c r="F288" s="46">
        <f t="shared" si="33"/>
        <v>285</v>
      </c>
      <c r="G288" s="83">
        <v>340.5</v>
      </c>
      <c r="H288" s="79">
        <f t="shared" si="30"/>
        <v>14.256734999999999</v>
      </c>
    </row>
    <row r="289" spans="2:8" x14ac:dyDescent="0.35">
      <c r="B289" s="75">
        <f t="shared" si="32"/>
        <v>13</v>
      </c>
      <c r="C289" s="59"/>
      <c r="D289" s="59">
        <v>10</v>
      </c>
      <c r="E289" s="46">
        <f t="shared" si="33"/>
        <v>13</v>
      </c>
      <c r="F289" s="46">
        <f t="shared" si="33"/>
        <v>286</v>
      </c>
      <c r="G289" s="83">
        <v>337.95</v>
      </c>
      <c r="H289" s="79">
        <f t="shared" si="30"/>
        <v>14.149966499999998</v>
      </c>
    </row>
    <row r="290" spans="2:8" x14ac:dyDescent="0.35">
      <c r="B290" s="75">
        <f t="shared" si="32"/>
        <v>14</v>
      </c>
      <c r="C290" s="59"/>
      <c r="D290" s="59">
        <v>10</v>
      </c>
      <c r="E290" s="46">
        <f t="shared" si="33"/>
        <v>14</v>
      </c>
      <c r="F290" s="46">
        <f t="shared" si="33"/>
        <v>287</v>
      </c>
      <c r="G290" s="83">
        <v>346.05</v>
      </c>
      <c r="H290" s="79">
        <f t="shared" si="30"/>
        <v>14.4891135</v>
      </c>
    </row>
    <row r="291" spans="2:8" x14ac:dyDescent="0.35">
      <c r="B291" s="75">
        <f t="shared" si="32"/>
        <v>15</v>
      </c>
      <c r="C291" s="59"/>
      <c r="D291" s="59">
        <v>10</v>
      </c>
      <c r="E291" s="46">
        <f t="shared" si="33"/>
        <v>15</v>
      </c>
      <c r="F291" s="46">
        <f t="shared" si="33"/>
        <v>288</v>
      </c>
      <c r="G291" s="83">
        <v>238.5</v>
      </c>
      <c r="H291" s="79">
        <f t="shared" si="30"/>
        <v>9.9859949999999991</v>
      </c>
    </row>
    <row r="292" spans="2:8" x14ac:dyDescent="0.35">
      <c r="B292" s="75">
        <f t="shared" si="32"/>
        <v>16</v>
      </c>
      <c r="C292" s="59"/>
      <c r="D292" s="59">
        <v>10</v>
      </c>
      <c r="E292" s="46">
        <f t="shared" si="33"/>
        <v>16</v>
      </c>
      <c r="F292" s="46">
        <f t="shared" si="33"/>
        <v>289</v>
      </c>
      <c r="G292" s="83">
        <v>309.45</v>
      </c>
      <c r="H292" s="79">
        <f t="shared" si="30"/>
        <v>12.956671499999999</v>
      </c>
    </row>
    <row r="293" spans="2:8" x14ac:dyDescent="0.35">
      <c r="B293" s="75">
        <f t="shared" si="32"/>
        <v>17</v>
      </c>
      <c r="C293" s="59"/>
      <c r="D293" s="59">
        <v>10</v>
      </c>
      <c r="E293" s="46">
        <f t="shared" si="33"/>
        <v>17</v>
      </c>
      <c r="F293" s="46">
        <f t="shared" si="33"/>
        <v>290</v>
      </c>
      <c r="G293" s="83">
        <v>303.89999999999998</v>
      </c>
      <c r="H293" s="79">
        <f t="shared" si="30"/>
        <v>12.724292999999998</v>
      </c>
    </row>
    <row r="294" spans="2:8" x14ac:dyDescent="0.35">
      <c r="B294" s="75">
        <f t="shared" si="32"/>
        <v>18</v>
      </c>
      <c r="C294" s="59"/>
      <c r="D294" s="59">
        <v>10</v>
      </c>
      <c r="E294" s="46">
        <f t="shared" ref="E294:F309" si="34">E293+1</f>
        <v>18</v>
      </c>
      <c r="F294" s="46">
        <f t="shared" si="34"/>
        <v>291</v>
      </c>
      <c r="G294" s="83">
        <v>281.39999999999998</v>
      </c>
      <c r="H294" s="79">
        <f t="shared" si="30"/>
        <v>11.782217999999999</v>
      </c>
    </row>
    <row r="295" spans="2:8" x14ac:dyDescent="0.35">
      <c r="B295" s="75">
        <f t="shared" si="32"/>
        <v>19</v>
      </c>
      <c r="C295" s="59"/>
      <c r="D295" s="59">
        <v>10</v>
      </c>
      <c r="E295" s="46">
        <f t="shared" si="34"/>
        <v>19</v>
      </c>
      <c r="F295" s="46">
        <f t="shared" si="34"/>
        <v>292</v>
      </c>
      <c r="G295" s="83">
        <v>239.6</v>
      </c>
      <c r="H295" s="79">
        <f t="shared" si="30"/>
        <v>10.032051999999998</v>
      </c>
    </row>
    <row r="296" spans="2:8" x14ac:dyDescent="0.35">
      <c r="B296" s="75">
        <f t="shared" si="32"/>
        <v>20</v>
      </c>
      <c r="C296" s="59"/>
      <c r="D296" s="59">
        <v>10</v>
      </c>
      <c r="E296" s="46">
        <f t="shared" si="34"/>
        <v>20</v>
      </c>
      <c r="F296" s="46">
        <f t="shared" si="34"/>
        <v>293</v>
      </c>
      <c r="G296" s="83">
        <v>305.55</v>
      </c>
      <c r="H296" s="79">
        <f t="shared" si="30"/>
        <v>12.793378499999999</v>
      </c>
    </row>
    <row r="297" spans="2:8" x14ac:dyDescent="0.35">
      <c r="B297" s="75">
        <f t="shared" si="32"/>
        <v>21</v>
      </c>
      <c r="C297" s="59"/>
      <c r="D297" s="59">
        <v>10</v>
      </c>
      <c r="E297" s="46">
        <f t="shared" si="34"/>
        <v>21</v>
      </c>
      <c r="F297" s="46">
        <f t="shared" si="34"/>
        <v>294</v>
      </c>
      <c r="G297" s="83">
        <v>287.39999999999998</v>
      </c>
      <c r="H297" s="79">
        <f t="shared" si="30"/>
        <v>12.033437999999999</v>
      </c>
    </row>
    <row r="298" spans="2:8" x14ac:dyDescent="0.35">
      <c r="B298" s="75">
        <f t="shared" si="32"/>
        <v>22</v>
      </c>
      <c r="C298" s="59"/>
      <c r="D298" s="59">
        <v>10</v>
      </c>
      <c r="E298" s="46">
        <f t="shared" si="34"/>
        <v>22</v>
      </c>
      <c r="F298" s="46">
        <f t="shared" si="34"/>
        <v>295</v>
      </c>
      <c r="G298" s="83">
        <v>310.8</v>
      </c>
      <c r="H298" s="79">
        <f t="shared" si="30"/>
        <v>13.013195999999999</v>
      </c>
    </row>
    <row r="299" spans="2:8" x14ac:dyDescent="0.35">
      <c r="B299" s="75">
        <f t="shared" si="32"/>
        <v>23</v>
      </c>
      <c r="C299" s="59"/>
      <c r="D299" s="59">
        <v>10</v>
      </c>
      <c r="E299" s="46">
        <f t="shared" si="34"/>
        <v>23</v>
      </c>
      <c r="F299" s="46">
        <f t="shared" si="34"/>
        <v>296</v>
      </c>
      <c r="G299" s="83">
        <v>243.6</v>
      </c>
      <c r="H299" s="79">
        <f t="shared" si="30"/>
        <v>10.199532</v>
      </c>
    </row>
    <row r="300" spans="2:8" x14ac:dyDescent="0.35">
      <c r="B300" s="75">
        <f t="shared" si="32"/>
        <v>24</v>
      </c>
      <c r="C300" s="59"/>
      <c r="D300" s="59">
        <v>10</v>
      </c>
      <c r="E300" s="46">
        <f t="shared" si="34"/>
        <v>24</v>
      </c>
      <c r="F300" s="46">
        <f t="shared" si="34"/>
        <v>297</v>
      </c>
      <c r="G300" s="83">
        <v>269.10000000000002</v>
      </c>
      <c r="H300" s="79">
        <f t="shared" si="30"/>
        <v>11.267217</v>
      </c>
    </row>
    <row r="301" spans="2:8" x14ac:dyDescent="0.35">
      <c r="B301" s="75">
        <f t="shared" si="32"/>
        <v>25</v>
      </c>
      <c r="C301" s="59"/>
      <c r="D301" s="59">
        <v>10</v>
      </c>
      <c r="E301" s="46">
        <f t="shared" si="34"/>
        <v>25</v>
      </c>
      <c r="F301" s="46">
        <f t="shared" si="34"/>
        <v>298</v>
      </c>
      <c r="G301" s="83">
        <v>189.6</v>
      </c>
      <c r="H301" s="79">
        <f t="shared" si="30"/>
        <v>7.9385519999999996</v>
      </c>
    </row>
    <row r="302" spans="2:8" x14ac:dyDescent="0.35">
      <c r="B302" s="75">
        <f t="shared" si="32"/>
        <v>26</v>
      </c>
      <c r="C302" s="59"/>
      <c r="D302" s="59">
        <v>10</v>
      </c>
      <c r="E302" s="46">
        <f t="shared" si="34"/>
        <v>26</v>
      </c>
      <c r="F302" s="46">
        <f t="shared" si="34"/>
        <v>299</v>
      </c>
      <c r="G302" s="83">
        <v>307.8</v>
      </c>
      <c r="H302" s="79">
        <f t="shared" si="30"/>
        <v>12.887585999999999</v>
      </c>
    </row>
    <row r="303" spans="2:8" x14ac:dyDescent="0.35">
      <c r="B303" s="75">
        <f t="shared" si="32"/>
        <v>27</v>
      </c>
      <c r="C303" s="59"/>
      <c r="D303" s="59">
        <v>10</v>
      </c>
      <c r="E303" s="46">
        <f t="shared" si="34"/>
        <v>27</v>
      </c>
      <c r="F303" s="46">
        <f t="shared" si="34"/>
        <v>300</v>
      </c>
      <c r="G303" s="83">
        <v>304.8</v>
      </c>
      <c r="H303" s="79">
        <f t="shared" si="30"/>
        <v>12.761975999999999</v>
      </c>
    </row>
    <row r="304" spans="2:8" x14ac:dyDescent="0.35">
      <c r="B304" s="75">
        <f t="shared" si="32"/>
        <v>28</v>
      </c>
      <c r="C304" s="59"/>
      <c r="D304" s="59">
        <v>10</v>
      </c>
      <c r="E304" s="46">
        <f t="shared" si="34"/>
        <v>28</v>
      </c>
      <c r="F304" s="46">
        <f t="shared" si="34"/>
        <v>301</v>
      </c>
      <c r="G304" s="83">
        <v>241.5</v>
      </c>
      <c r="H304" s="79">
        <f t="shared" si="30"/>
        <v>10.111604999999999</v>
      </c>
    </row>
    <row r="305" spans="2:8" x14ac:dyDescent="0.35">
      <c r="B305" s="75">
        <f t="shared" si="32"/>
        <v>29</v>
      </c>
      <c r="C305" s="59"/>
      <c r="D305" s="59">
        <v>10</v>
      </c>
      <c r="E305" s="46">
        <f t="shared" si="34"/>
        <v>29</v>
      </c>
      <c r="F305" s="46">
        <f t="shared" si="34"/>
        <v>302</v>
      </c>
      <c r="G305" s="83">
        <v>258</v>
      </c>
      <c r="H305" s="79">
        <f t="shared" si="30"/>
        <v>10.80246</v>
      </c>
    </row>
    <row r="306" spans="2:8" x14ac:dyDescent="0.35">
      <c r="B306" s="75">
        <f t="shared" si="32"/>
        <v>30</v>
      </c>
      <c r="C306" s="59"/>
      <c r="D306" s="59">
        <v>10</v>
      </c>
      <c r="E306" s="46">
        <f t="shared" si="34"/>
        <v>30</v>
      </c>
      <c r="F306" s="46">
        <f t="shared" si="34"/>
        <v>303</v>
      </c>
      <c r="G306" s="83">
        <v>261</v>
      </c>
      <c r="H306" s="79">
        <f t="shared" si="30"/>
        <v>10.92807</v>
      </c>
    </row>
    <row r="307" spans="2:8" ht="15" thickBot="1" x14ac:dyDescent="0.4">
      <c r="B307" s="75">
        <f t="shared" si="32"/>
        <v>31</v>
      </c>
      <c r="C307" s="59"/>
      <c r="D307" s="61">
        <v>10</v>
      </c>
      <c r="E307" s="60">
        <f t="shared" si="34"/>
        <v>31</v>
      </c>
      <c r="F307" s="46">
        <f t="shared" si="34"/>
        <v>304</v>
      </c>
      <c r="G307" s="84">
        <v>210.8</v>
      </c>
      <c r="H307" s="79">
        <f t="shared" si="30"/>
        <v>8.8261959999999995</v>
      </c>
    </row>
    <row r="308" spans="2:8" x14ac:dyDescent="0.35">
      <c r="B308" s="75" t="s">
        <v>38</v>
      </c>
      <c r="C308" s="59"/>
      <c r="D308" s="59">
        <v>11</v>
      </c>
      <c r="E308" s="46">
        <v>1</v>
      </c>
      <c r="F308" s="46">
        <f t="shared" si="34"/>
        <v>305</v>
      </c>
      <c r="G308" s="78">
        <v>288.60000000000002</v>
      </c>
      <c r="H308" s="79">
        <f t="shared" si="30"/>
        <v>12.083682</v>
      </c>
    </row>
    <row r="309" spans="2:8" x14ac:dyDescent="0.35">
      <c r="B309" s="75">
        <f t="shared" ref="B309:B337" si="35">B308+1</f>
        <v>2</v>
      </c>
      <c r="C309" s="59"/>
      <c r="D309" s="59">
        <v>11</v>
      </c>
      <c r="E309" s="46">
        <f t="shared" ref="E309:F324" si="36">E308+1</f>
        <v>2</v>
      </c>
      <c r="F309" s="46">
        <f t="shared" si="34"/>
        <v>306</v>
      </c>
      <c r="G309" s="78">
        <v>276.3</v>
      </c>
      <c r="H309" s="79">
        <f t="shared" si="30"/>
        <v>11.568681</v>
      </c>
    </row>
    <row r="310" spans="2:8" x14ac:dyDescent="0.35">
      <c r="B310" s="75">
        <f t="shared" si="35"/>
        <v>3</v>
      </c>
      <c r="C310" s="59"/>
      <c r="D310" s="59">
        <v>11</v>
      </c>
      <c r="E310" s="46">
        <f t="shared" si="36"/>
        <v>3</v>
      </c>
      <c r="F310" s="46">
        <f t="shared" si="36"/>
        <v>307</v>
      </c>
      <c r="G310" s="78">
        <v>270.3</v>
      </c>
      <c r="H310" s="79">
        <f t="shared" si="30"/>
        <v>11.317461</v>
      </c>
    </row>
    <row r="311" spans="2:8" x14ac:dyDescent="0.35">
      <c r="B311" s="75">
        <f t="shared" si="35"/>
        <v>4</v>
      </c>
      <c r="C311" s="59"/>
      <c r="D311" s="59">
        <v>11</v>
      </c>
      <c r="E311" s="46">
        <f t="shared" si="36"/>
        <v>4</v>
      </c>
      <c r="F311" s="46">
        <f t="shared" si="36"/>
        <v>308</v>
      </c>
      <c r="G311" s="78">
        <v>263.7</v>
      </c>
      <c r="H311" s="79">
        <f t="shared" si="30"/>
        <v>11.041118999999998</v>
      </c>
    </row>
    <row r="312" spans="2:8" x14ac:dyDescent="0.35">
      <c r="B312" s="75">
        <f t="shared" si="35"/>
        <v>5</v>
      </c>
      <c r="C312" s="59"/>
      <c r="D312" s="59">
        <v>11</v>
      </c>
      <c r="E312" s="46">
        <f t="shared" si="36"/>
        <v>5</v>
      </c>
      <c r="F312" s="46">
        <f t="shared" si="36"/>
        <v>309</v>
      </c>
      <c r="G312" s="78">
        <v>256.95</v>
      </c>
      <c r="H312" s="79">
        <f t="shared" si="30"/>
        <v>10.7584965</v>
      </c>
    </row>
    <row r="313" spans="2:8" x14ac:dyDescent="0.35">
      <c r="B313" s="75">
        <f t="shared" si="35"/>
        <v>6</v>
      </c>
      <c r="C313" s="59"/>
      <c r="D313" s="59">
        <v>11</v>
      </c>
      <c r="E313" s="46">
        <f t="shared" si="36"/>
        <v>6</v>
      </c>
      <c r="F313" s="46">
        <f t="shared" si="36"/>
        <v>310</v>
      </c>
      <c r="G313" s="78">
        <v>105.6</v>
      </c>
      <c r="H313" s="79">
        <f t="shared" si="30"/>
        <v>4.4214719999999996</v>
      </c>
    </row>
    <row r="314" spans="2:8" x14ac:dyDescent="0.35">
      <c r="B314" s="75">
        <f t="shared" si="35"/>
        <v>7</v>
      </c>
      <c r="C314" s="59"/>
      <c r="D314" s="59">
        <v>11</v>
      </c>
      <c r="E314" s="46">
        <f t="shared" si="36"/>
        <v>7</v>
      </c>
      <c r="F314" s="46">
        <f t="shared" si="36"/>
        <v>311</v>
      </c>
      <c r="G314" s="78">
        <v>206.55</v>
      </c>
      <c r="H314" s="79">
        <f t="shared" si="30"/>
        <v>8.6482484999999993</v>
      </c>
    </row>
    <row r="315" spans="2:8" x14ac:dyDescent="0.35">
      <c r="B315" s="75">
        <f t="shared" si="35"/>
        <v>8</v>
      </c>
      <c r="C315" s="59"/>
      <c r="D315" s="59">
        <v>11</v>
      </c>
      <c r="E315" s="46">
        <f t="shared" si="36"/>
        <v>8</v>
      </c>
      <c r="F315" s="46">
        <f t="shared" si="36"/>
        <v>312</v>
      </c>
      <c r="G315" s="78">
        <v>250.2</v>
      </c>
      <c r="H315" s="79">
        <f t="shared" si="30"/>
        <v>10.475873999999999</v>
      </c>
    </row>
    <row r="316" spans="2:8" x14ac:dyDescent="0.35">
      <c r="B316" s="75">
        <f t="shared" si="35"/>
        <v>9</v>
      </c>
      <c r="C316" s="59"/>
      <c r="D316" s="59">
        <v>11</v>
      </c>
      <c r="E316" s="46">
        <f t="shared" si="36"/>
        <v>9</v>
      </c>
      <c r="F316" s="46">
        <f t="shared" si="36"/>
        <v>313</v>
      </c>
      <c r="G316" s="78">
        <v>204.45</v>
      </c>
      <c r="H316" s="79">
        <f t="shared" si="30"/>
        <v>8.5603214999999988</v>
      </c>
    </row>
    <row r="317" spans="2:8" x14ac:dyDescent="0.35">
      <c r="B317" s="75">
        <f t="shared" si="35"/>
        <v>10</v>
      </c>
      <c r="C317" s="59"/>
      <c r="D317" s="59">
        <v>11</v>
      </c>
      <c r="E317" s="46">
        <f t="shared" si="36"/>
        <v>10</v>
      </c>
      <c r="F317" s="46">
        <f t="shared" si="36"/>
        <v>314</v>
      </c>
      <c r="G317" s="78">
        <v>179.4</v>
      </c>
      <c r="H317" s="79">
        <f t="shared" si="30"/>
        <v>7.5114779999999994</v>
      </c>
    </row>
    <row r="318" spans="2:8" x14ac:dyDescent="0.35">
      <c r="B318" s="75">
        <f t="shared" si="35"/>
        <v>11</v>
      </c>
      <c r="C318" s="59"/>
      <c r="D318" s="59">
        <v>11</v>
      </c>
      <c r="E318" s="46">
        <f t="shared" si="36"/>
        <v>11</v>
      </c>
      <c r="F318" s="46">
        <f t="shared" si="36"/>
        <v>315</v>
      </c>
      <c r="G318" s="78">
        <v>212.4</v>
      </c>
      <c r="H318" s="79">
        <f t="shared" si="30"/>
        <v>8.8931880000000003</v>
      </c>
    </row>
    <row r="319" spans="2:8" x14ac:dyDescent="0.35">
      <c r="B319" s="75">
        <f t="shared" si="35"/>
        <v>12</v>
      </c>
      <c r="C319" s="59"/>
      <c r="D319" s="59">
        <v>11</v>
      </c>
      <c r="E319" s="46">
        <f t="shared" si="36"/>
        <v>12</v>
      </c>
      <c r="F319" s="46">
        <f t="shared" si="36"/>
        <v>316</v>
      </c>
      <c r="G319" s="78">
        <v>238.2</v>
      </c>
      <c r="H319" s="79">
        <f t="shared" si="30"/>
        <v>9.9734339999999992</v>
      </c>
    </row>
    <row r="320" spans="2:8" x14ac:dyDescent="0.35">
      <c r="B320" s="75">
        <f t="shared" si="35"/>
        <v>13</v>
      </c>
      <c r="C320" s="59"/>
      <c r="D320" s="59">
        <v>11</v>
      </c>
      <c r="E320" s="46">
        <f t="shared" si="36"/>
        <v>13</v>
      </c>
      <c r="F320" s="46">
        <f t="shared" si="36"/>
        <v>317</v>
      </c>
      <c r="G320" s="78">
        <v>246.9</v>
      </c>
      <c r="H320" s="79">
        <f t="shared" si="30"/>
        <v>10.337702999999999</v>
      </c>
    </row>
    <row r="321" spans="2:8" x14ac:dyDescent="0.35">
      <c r="B321" s="75">
        <f t="shared" si="35"/>
        <v>14</v>
      </c>
      <c r="C321" s="59"/>
      <c r="D321" s="59">
        <v>11</v>
      </c>
      <c r="E321" s="46">
        <f t="shared" si="36"/>
        <v>14</v>
      </c>
      <c r="F321" s="46">
        <f t="shared" si="36"/>
        <v>318</v>
      </c>
      <c r="G321" s="78">
        <v>195.6</v>
      </c>
      <c r="H321" s="79">
        <f t="shared" si="30"/>
        <v>8.1897719999999996</v>
      </c>
    </row>
    <row r="322" spans="2:8" x14ac:dyDescent="0.35">
      <c r="B322" s="75">
        <f t="shared" si="35"/>
        <v>15</v>
      </c>
      <c r="C322" s="59"/>
      <c r="D322" s="59">
        <v>11</v>
      </c>
      <c r="E322" s="46">
        <f t="shared" si="36"/>
        <v>15</v>
      </c>
      <c r="F322" s="46">
        <f t="shared" si="36"/>
        <v>319</v>
      </c>
      <c r="G322" s="78">
        <v>158.4</v>
      </c>
      <c r="H322" s="79">
        <f t="shared" si="30"/>
        <v>6.6322079999999994</v>
      </c>
    </row>
    <row r="323" spans="2:8" x14ac:dyDescent="0.35">
      <c r="B323" s="75">
        <f t="shared" si="35"/>
        <v>16</v>
      </c>
      <c r="C323" s="59"/>
      <c r="D323" s="59">
        <v>11</v>
      </c>
      <c r="E323" s="46">
        <f t="shared" si="36"/>
        <v>16</v>
      </c>
      <c r="F323" s="46">
        <f t="shared" si="36"/>
        <v>320</v>
      </c>
      <c r="G323" s="78">
        <v>203.4</v>
      </c>
      <c r="H323" s="79">
        <f t="shared" si="30"/>
        <v>8.5163580000000003</v>
      </c>
    </row>
    <row r="324" spans="2:8" x14ac:dyDescent="0.35">
      <c r="B324" s="75">
        <f t="shared" si="35"/>
        <v>17</v>
      </c>
      <c r="C324" s="59"/>
      <c r="D324" s="59">
        <v>11</v>
      </c>
      <c r="E324" s="46">
        <f t="shared" si="36"/>
        <v>17</v>
      </c>
      <c r="F324" s="46">
        <f t="shared" si="36"/>
        <v>321</v>
      </c>
      <c r="G324" s="78">
        <v>201.6</v>
      </c>
      <c r="H324" s="79">
        <f t="shared" ref="H324:H368" si="37">G324*0.04187</f>
        <v>8.4409919999999996</v>
      </c>
    </row>
    <row r="325" spans="2:8" x14ac:dyDescent="0.35">
      <c r="B325" s="75">
        <f t="shared" si="35"/>
        <v>18</v>
      </c>
      <c r="C325" s="59"/>
      <c r="D325" s="59">
        <v>11</v>
      </c>
      <c r="E325" s="46">
        <f t="shared" ref="E325:F340" si="38">E324+1</f>
        <v>18</v>
      </c>
      <c r="F325" s="46">
        <f t="shared" si="38"/>
        <v>322</v>
      </c>
      <c r="G325" s="78">
        <v>207.6</v>
      </c>
      <c r="H325" s="79">
        <f t="shared" si="37"/>
        <v>8.6922119999999996</v>
      </c>
    </row>
    <row r="326" spans="2:8" x14ac:dyDescent="0.35">
      <c r="B326" s="75">
        <f t="shared" si="35"/>
        <v>19</v>
      </c>
      <c r="C326" s="59"/>
      <c r="D326" s="59">
        <v>11</v>
      </c>
      <c r="E326" s="46">
        <f t="shared" si="38"/>
        <v>19</v>
      </c>
      <c r="F326" s="46">
        <f t="shared" si="38"/>
        <v>323</v>
      </c>
      <c r="G326" s="78">
        <v>163.19999999999999</v>
      </c>
      <c r="H326" s="79">
        <f t="shared" si="37"/>
        <v>6.8331839999999993</v>
      </c>
    </row>
    <row r="327" spans="2:8" x14ac:dyDescent="0.35">
      <c r="B327" s="75">
        <f t="shared" si="35"/>
        <v>20</v>
      </c>
      <c r="C327" s="59"/>
      <c r="D327" s="59">
        <v>11</v>
      </c>
      <c r="E327" s="46">
        <f t="shared" si="38"/>
        <v>20</v>
      </c>
      <c r="F327" s="46">
        <f t="shared" si="38"/>
        <v>324</v>
      </c>
      <c r="G327" s="78">
        <v>164.1</v>
      </c>
      <c r="H327" s="79">
        <f t="shared" si="37"/>
        <v>6.8708669999999996</v>
      </c>
    </row>
    <row r="328" spans="2:8" x14ac:dyDescent="0.35">
      <c r="B328" s="75">
        <f t="shared" si="35"/>
        <v>21</v>
      </c>
      <c r="C328" s="59"/>
      <c r="D328" s="59">
        <v>11</v>
      </c>
      <c r="E328" s="46">
        <f t="shared" si="38"/>
        <v>21</v>
      </c>
      <c r="F328" s="46">
        <f t="shared" si="38"/>
        <v>325</v>
      </c>
      <c r="G328" s="78">
        <v>171.6</v>
      </c>
      <c r="H328" s="79">
        <f t="shared" si="37"/>
        <v>7.1848919999999996</v>
      </c>
    </row>
    <row r="329" spans="2:8" x14ac:dyDescent="0.35">
      <c r="B329" s="75">
        <f t="shared" si="35"/>
        <v>22</v>
      </c>
      <c r="C329" s="59"/>
      <c r="D329" s="59">
        <v>11</v>
      </c>
      <c r="E329" s="46">
        <f t="shared" si="38"/>
        <v>22</v>
      </c>
      <c r="F329" s="46">
        <f t="shared" si="38"/>
        <v>326</v>
      </c>
      <c r="G329" s="78">
        <v>127.8</v>
      </c>
      <c r="H329" s="79">
        <f t="shared" si="37"/>
        <v>5.3509859999999998</v>
      </c>
    </row>
    <row r="330" spans="2:8" x14ac:dyDescent="0.35">
      <c r="B330" s="75">
        <f t="shared" si="35"/>
        <v>23</v>
      </c>
      <c r="C330" s="59"/>
      <c r="D330" s="59">
        <v>11</v>
      </c>
      <c r="E330" s="46">
        <f t="shared" si="38"/>
        <v>23</v>
      </c>
      <c r="F330" s="46">
        <f t="shared" si="38"/>
        <v>327</v>
      </c>
      <c r="G330" s="78">
        <v>141</v>
      </c>
      <c r="H330" s="79">
        <f t="shared" si="37"/>
        <v>5.90367</v>
      </c>
    </row>
    <row r="331" spans="2:8" x14ac:dyDescent="0.35">
      <c r="B331" s="75">
        <f t="shared" si="35"/>
        <v>24</v>
      </c>
      <c r="C331" s="59"/>
      <c r="D331" s="59">
        <v>11</v>
      </c>
      <c r="E331" s="46">
        <f t="shared" si="38"/>
        <v>24</v>
      </c>
      <c r="F331" s="46">
        <f t="shared" si="38"/>
        <v>328</v>
      </c>
      <c r="G331" s="78">
        <v>162</v>
      </c>
      <c r="H331" s="79">
        <f t="shared" si="37"/>
        <v>6.78294</v>
      </c>
    </row>
    <row r="332" spans="2:8" x14ac:dyDescent="0.35">
      <c r="B332" s="75">
        <f t="shared" si="35"/>
        <v>25</v>
      </c>
      <c r="C332" s="59"/>
      <c r="D332" s="59">
        <v>11</v>
      </c>
      <c r="E332" s="46">
        <f t="shared" si="38"/>
        <v>25</v>
      </c>
      <c r="F332" s="46">
        <f t="shared" si="38"/>
        <v>329</v>
      </c>
      <c r="G332" s="78">
        <v>117.6</v>
      </c>
      <c r="H332" s="79">
        <f t="shared" si="37"/>
        <v>4.9239119999999996</v>
      </c>
    </row>
    <row r="333" spans="2:8" x14ac:dyDescent="0.35">
      <c r="B333" s="75">
        <f t="shared" si="35"/>
        <v>26</v>
      </c>
      <c r="C333" s="59"/>
      <c r="D333" s="59">
        <v>11</v>
      </c>
      <c r="E333" s="46">
        <f t="shared" si="38"/>
        <v>26</v>
      </c>
      <c r="F333" s="46">
        <f t="shared" si="38"/>
        <v>330</v>
      </c>
      <c r="G333" s="78">
        <v>224.4</v>
      </c>
      <c r="H333" s="79">
        <f t="shared" si="37"/>
        <v>9.3956280000000003</v>
      </c>
    </row>
    <row r="334" spans="2:8" x14ac:dyDescent="0.35">
      <c r="B334" s="75">
        <f t="shared" si="35"/>
        <v>27</v>
      </c>
      <c r="C334" s="59"/>
      <c r="D334" s="59">
        <v>11</v>
      </c>
      <c r="E334" s="46">
        <f t="shared" si="38"/>
        <v>27</v>
      </c>
      <c r="F334" s="46">
        <f t="shared" si="38"/>
        <v>331</v>
      </c>
      <c r="G334" s="78">
        <v>240</v>
      </c>
      <c r="H334" s="79">
        <f t="shared" si="37"/>
        <v>10.0488</v>
      </c>
    </row>
    <row r="335" spans="2:8" x14ac:dyDescent="0.35">
      <c r="B335" s="75">
        <f t="shared" si="35"/>
        <v>28</v>
      </c>
      <c r="C335" s="59"/>
      <c r="D335" s="59">
        <v>11</v>
      </c>
      <c r="E335" s="46">
        <f t="shared" si="38"/>
        <v>28</v>
      </c>
      <c r="F335" s="46">
        <f t="shared" si="38"/>
        <v>332</v>
      </c>
      <c r="G335" s="78">
        <v>225</v>
      </c>
      <c r="H335" s="79">
        <f t="shared" si="37"/>
        <v>9.42075</v>
      </c>
    </row>
    <row r="336" spans="2:8" x14ac:dyDescent="0.35">
      <c r="B336" s="75">
        <f t="shared" si="35"/>
        <v>29</v>
      </c>
      <c r="C336" s="59"/>
      <c r="D336" s="59">
        <v>11</v>
      </c>
      <c r="E336" s="46">
        <f t="shared" si="38"/>
        <v>29</v>
      </c>
      <c r="F336" s="46">
        <f t="shared" si="38"/>
        <v>333</v>
      </c>
      <c r="G336" s="78">
        <v>201.3</v>
      </c>
      <c r="H336" s="79">
        <f t="shared" si="37"/>
        <v>8.4284309999999998</v>
      </c>
    </row>
    <row r="337" spans="2:8" ht="15" thickBot="1" x14ac:dyDescent="0.4">
      <c r="B337" s="75">
        <f t="shared" si="35"/>
        <v>30</v>
      </c>
      <c r="C337" s="59"/>
      <c r="D337" s="60">
        <v>11</v>
      </c>
      <c r="E337" s="60">
        <f t="shared" si="38"/>
        <v>30</v>
      </c>
      <c r="F337" s="46">
        <f t="shared" si="38"/>
        <v>334</v>
      </c>
      <c r="G337" s="80">
        <v>175.5</v>
      </c>
      <c r="H337" s="79">
        <f t="shared" si="37"/>
        <v>7.348185</v>
      </c>
    </row>
    <row r="338" spans="2:8" x14ac:dyDescent="0.35">
      <c r="B338" s="75" t="s">
        <v>38</v>
      </c>
      <c r="C338" s="59"/>
      <c r="D338" s="59">
        <v>12</v>
      </c>
      <c r="E338" s="46">
        <v>1</v>
      </c>
      <c r="F338" s="46">
        <f t="shared" si="38"/>
        <v>335</v>
      </c>
      <c r="G338" s="81">
        <v>213</v>
      </c>
      <c r="H338" s="79">
        <f t="shared" si="37"/>
        <v>8.91831</v>
      </c>
    </row>
    <row r="339" spans="2:8" x14ac:dyDescent="0.35">
      <c r="B339" s="75">
        <f t="shared" ref="B339:B368" si="39">B338+1</f>
        <v>2</v>
      </c>
      <c r="C339" s="59"/>
      <c r="D339" s="59">
        <v>12</v>
      </c>
      <c r="E339" s="46">
        <f t="shared" ref="E339:F354" si="40">E338+1</f>
        <v>2</v>
      </c>
      <c r="F339" s="46">
        <f t="shared" si="38"/>
        <v>336</v>
      </c>
      <c r="G339" s="78">
        <v>213.6</v>
      </c>
      <c r="H339" s="79">
        <f t="shared" si="37"/>
        <v>8.9434319999999996</v>
      </c>
    </row>
    <row r="340" spans="2:8" x14ac:dyDescent="0.35">
      <c r="B340" s="75">
        <f t="shared" si="39"/>
        <v>3</v>
      </c>
      <c r="C340" s="59"/>
      <c r="D340" s="59">
        <v>12</v>
      </c>
      <c r="E340" s="46">
        <f t="shared" si="40"/>
        <v>3</v>
      </c>
      <c r="F340" s="46">
        <f t="shared" si="38"/>
        <v>337</v>
      </c>
      <c r="G340" s="78">
        <v>196.95</v>
      </c>
      <c r="H340" s="79">
        <f t="shared" si="37"/>
        <v>8.2462964999999997</v>
      </c>
    </row>
    <row r="341" spans="2:8" x14ac:dyDescent="0.35">
      <c r="B341" s="75">
        <f t="shared" si="39"/>
        <v>4</v>
      </c>
      <c r="C341" s="59"/>
      <c r="D341" s="59">
        <v>12</v>
      </c>
      <c r="E341" s="46">
        <f t="shared" si="40"/>
        <v>4</v>
      </c>
      <c r="F341" s="46">
        <f t="shared" si="40"/>
        <v>338</v>
      </c>
      <c r="G341" s="78">
        <v>183.6</v>
      </c>
      <c r="H341" s="79">
        <f t="shared" si="37"/>
        <v>7.6873319999999996</v>
      </c>
    </row>
    <row r="342" spans="2:8" x14ac:dyDescent="0.35">
      <c r="B342" s="75">
        <f t="shared" si="39"/>
        <v>5</v>
      </c>
      <c r="C342" s="59"/>
      <c r="D342" s="59">
        <v>12</v>
      </c>
      <c r="E342" s="46">
        <f t="shared" si="40"/>
        <v>5</v>
      </c>
      <c r="F342" s="46">
        <f t="shared" si="40"/>
        <v>339</v>
      </c>
      <c r="G342" s="78">
        <v>194.4</v>
      </c>
      <c r="H342" s="79">
        <f t="shared" si="37"/>
        <v>8.1395280000000003</v>
      </c>
    </row>
    <row r="343" spans="2:8" x14ac:dyDescent="0.35">
      <c r="B343" s="75">
        <f t="shared" si="39"/>
        <v>6</v>
      </c>
      <c r="C343" s="59"/>
      <c r="D343" s="59">
        <v>12</v>
      </c>
      <c r="E343" s="46">
        <f t="shared" si="40"/>
        <v>6</v>
      </c>
      <c r="F343" s="46">
        <f t="shared" si="40"/>
        <v>340</v>
      </c>
      <c r="G343" s="78">
        <v>65.7</v>
      </c>
      <c r="H343" s="79">
        <f t="shared" si="37"/>
        <v>2.7508590000000002</v>
      </c>
    </row>
    <row r="344" spans="2:8" x14ac:dyDescent="0.35">
      <c r="B344" s="75">
        <f t="shared" si="39"/>
        <v>7</v>
      </c>
      <c r="C344" s="59"/>
      <c r="D344" s="59">
        <v>12</v>
      </c>
      <c r="E344" s="46">
        <f t="shared" si="40"/>
        <v>7</v>
      </c>
      <c r="F344" s="46">
        <f t="shared" si="40"/>
        <v>341</v>
      </c>
      <c r="G344" s="78">
        <v>177.6</v>
      </c>
      <c r="H344" s="79">
        <f t="shared" si="37"/>
        <v>7.4361119999999996</v>
      </c>
    </row>
    <row r="345" spans="2:8" x14ac:dyDescent="0.35">
      <c r="B345" s="75">
        <f t="shared" si="39"/>
        <v>8</v>
      </c>
      <c r="C345" s="59"/>
      <c r="D345" s="59">
        <v>12</v>
      </c>
      <c r="E345" s="46">
        <f t="shared" si="40"/>
        <v>8</v>
      </c>
      <c r="F345" s="46">
        <f t="shared" si="40"/>
        <v>342</v>
      </c>
      <c r="G345" s="78">
        <v>172.2</v>
      </c>
      <c r="H345" s="79">
        <f t="shared" si="37"/>
        <v>7.2100139999999993</v>
      </c>
    </row>
    <row r="346" spans="2:8" x14ac:dyDescent="0.35">
      <c r="B346" s="75">
        <f t="shared" si="39"/>
        <v>9</v>
      </c>
      <c r="C346" s="59"/>
      <c r="D346" s="59">
        <v>12</v>
      </c>
      <c r="E346" s="46">
        <f t="shared" si="40"/>
        <v>9</v>
      </c>
      <c r="F346" s="46">
        <f t="shared" si="40"/>
        <v>343</v>
      </c>
      <c r="G346" s="78">
        <v>181.2</v>
      </c>
      <c r="H346" s="79">
        <f t="shared" si="37"/>
        <v>7.5868439999999993</v>
      </c>
    </row>
    <row r="347" spans="2:8" x14ac:dyDescent="0.35">
      <c r="B347" s="75">
        <f t="shared" si="39"/>
        <v>10</v>
      </c>
      <c r="C347" s="59"/>
      <c r="D347" s="59">
        <v>12</v>
      </c>
      <c r="E347" s="46">
        <f t="shared" si="40"/>
        <v>10</v>
      </c>
      <c r="F347" s="46">
        <f t="shared" si="40"/>
        <v>344</v>
      </c>
      <c r="G347" s="78">
        <v>132.6</v>
      </c>
      <c r="H347" s="79">
        <f t="shared" si="37"/>
        <v>5.5519619999999996</v>
      </c>
    </row>
    <row r="348" spans="2:8" x14ac:dyDescent="0.35">
      <c r="B348" s="75">
        <f t="shared" si="39"/>
        <v>11</v>
      </c>
      <c r="C348" s="59"/>
      <c r="D348" s="59">
        <v>12</v>
      </c>
      <c r="E348" s="46">
        <f t="shared" si="40"/>
        <v>11</v>
      </c>
      <c r="F348" s="46">
        <f t="shared" si="40"/>
        <v>345</v>
      </c>
      <c r="G348" s="78">
        <v>165</v>
      </c>
      <c r="H348" s="79">
        <f t="shared" si="37"/>
        <v>6.90855</v>
      </c>
    </row>
    <row r="349" spans="2:8" x14ac:dyDescent="0.35">
      <c r="B349" s="75">
        <f t="shared" si="39"/>
        <v>12</v>
      </c>
      <c r="C349" s="59"/>
      <c r="D349" s="59">
        <v>12</v>
      </c>
      <c r="E349" s="46">
        <f t="shared" si="40"/>
        <v>12</v>
      </c>
      <c r="F349" s="46">
        <f t="shared" si="40"/>
        <v>346</v>
      </c>
      <c r="G349" s="78">
        <v>136.6</v>
      </c>
      <c r="H349" s="79">
        <f t="shared" si="37"/>
        <v>5.719441999999999</v>
      </c>
    </row>
    <row r="350" spans="2:8" x14ac:dyDescent="0.35">
      <c r="B350" s="75">
        <f t="shared" si="39"/>
        <v>13</v>
      </c>
      <c r="C350" s="59"/>
      <c r="D350" s="59">
        <v>12</v>
      </c>
      <c r="E350" s="46">
        <f t="shared" si="40"/>
        <v>13</v>
      </c>
      <c r="F350" s="46">
        <f t="shared" si="40"/>
        <v>347</v>
      </c>
      <c r="G350" s="78">
        <v>44.4</v>
      </c>
      <c r="H350" s="79">
        <f t="shared" si="37"/>
        <v>1.8590279999999999</v>
      </c>
    </row>
    <row r="351" spans="2:8" x14ac:dyDescent="0.35">
      <c r="B351" s="75">
        <f t="shared" si="39"/>
        <v>14</v>
      </c>
      <c r="C351" s="59"/>
      <c r="D351" s="59">
        <v>12</v>
      </c>
      <c r="E351" s="46">
        <f t="shared" si="40"/>
        <v>14</v>
      </c>
      <c r="F351" s="46">
        <f t="shared" si="40"/>
        <v>348</v>
      </c>
      <c r="G351" s="78">
        <v>29.4</v>
      </c>
      <c r="H351" s="79">
        <f t="shared" si="37"/>
        <v>1.2309779999999999</v>
      </c>
    </row>
    <row r="352" spans="2:8" x14ac:dyDescent="0.35">
      <c r="B352" s="75">
        <f t="shared" si="39"/>
        <v>15</v>
      </c>
      <c r="C352" s="59"/>
      <c r="D352" s="59">
        <v>12</v>
      </c>
      <c r="E352" s="46">
        <f t="shared" si="40"/>
        <v>15</v>
      </c>
      <c r="F352" s="46">
        <f t="shared" si="40"/>
        <v>349</v>
      </c>
      <c r="G352" s="78">
        <v>228.6</v>
      </c>
      <c r="H352" s="79">
        <f t="shared" si="37"/>
        <v>9.5714819999999996</v>
      </c>
    </row>
    <row r="353" spans="2:8" x14ac:dyDescent="0.35">
      <c r="B353" s="75">
        <f t="shared" si="39"/>
        <v>16</v>
      </c>
      <c r="C353" s="59"/>
      <c r="D353" s="59">
        <v>12</v>
      </c>
      <c r="E353" s="46">
        <f t="shared" si="40"/>
        <v>16</v>
      </c>
      <c r="F353" s="46">
        <f t="shared" si="40"/>
        <v>350</v>
      </c>
      <c r="G353" s="78">
        <v>178.8</v>
      </c>
      <c r="H353" s="79">
        <f t="shared" si="37"/>
        <v>7.4863559999999998</v>
      </c>
    </row>
    <row r="354" spans="2:8" x14ac:dyDescent="0.35">
      <c r="B354" s="75">
        <f t="shared" si="39"/>
        <v>17</v>
      </c>
      <c r="C354" s="59"/>
      <c r="D354" s="59">
        <v>12</v>
      </c>
      <c r="E354" s="46">
        <f t="shared" si="40"/>
        <v>17</v>
      </c>
      <c r="F354" s="46">
        <f t="shared" si="40"/>
        <v>351</v>
      </c>
      <c r="G354" s="78">
        <v>173.4</v>
      </c>
      <c r="H354" s="79">
        <f t="shared" si="37"/>
        <v>7.2602579999999994</v>
      </c>
    </row>
    <row r="355" spans="2:8" x14ac:dyDescent="0.35">
      <c r="B355" s="75">
        <f t="shared" si="39"/>
        <v>18</v>
      </c>
      <c r="C355" s="59"/>
      <c r="D355" s="59">
        <v>12</v>
      </c>
      <c r="E355" s="46">
        <f t="shared" ref="E355:F368" si="41">E354+1</f>
        <v>18</v>
      </c>
      <c r="F355" s="46">
        <f t="shared" si="41"/>
        <v>352</v>
      </c>
      <c r="G355" s="78">
        <v>166.2</v>
      </c>
      <c r="H355" s="79">
        <f t="shared" si="37"/>
        <v>6.9587939999999993</v>
      </c>
    </row>
    <row r="356" spans="2:8" x14ac:dyDescent="0.35">
      <c r="B356" s="75">
        <f t="shared" si="39"/>
        <v>19</v>
      </c>
      <c r="C356" s="59"/>
      <c r="D356" s="59">
        <v>12</v>
      </c>
      <c r="E356" s="46">
        <f t="shared" si="41"/>
        <v>19</v>
      </c>
      <c r="F356" s="46">
        <f t="shared" si="41"/>
        <v>353</v>
      </c>
      <c r="G356" s="78">
        <v>162.9</v>
      </c>
      <c r="H356" s="79">
        <f t="shared" si="37"/>
        <v>6.8206229999999994</v>
      </c>
    </row>
    <row r="357" spans="2:8" x14ac:dyDescent="0.35">
      <c r="B357" s="75">
        <f t="shared" si="39"/>
        <v>20</v>
      </c>
      <c r="C357" s="59"/>
      <c r="D357" s="59">
        <v>12</v>
      </c>
      <c r="E357" s="46">
        <f t="shared" si="41"/>
        <v>20</v>
      </c>
      <c r="F357" s="46">
        <f t="shared" si="41"/>
        <v>354</v>
      </c>
      <c r="G357" s="78">
        <v>168.6</v>
      </c>
      <c r="H357" s="79">
        <f t="shared" si="37"/>
        <v>7.0592819999999996</v>
      </c>
    </row>
    <row r="358" spans="2:8" x14ac:dyDescent="0.35">
      <c r="B358" s="75">
        <f t="shared" si="39"/>
        <v>21</v>
      </c>
      <c r="C358" s="59"/>
      <c r="D358" s="59">
        <v>12</v>
      </c>
      <c r="E358" s="46">
        <f t="shared" si="41"/>
        <v>21</v>
      </c>
      <c r="F358" s="46">
        <f t="shared" si="41"/>
        <v>355</v>
      </c>
      <c r="G358" s="78">
        <v>131.4</v>
      </c>
      <c r="H358" s="79">
        <f t="shared" si="37"/>
        <v>5.5017180000000003</v>
      </c>
    </row>
    <row r="359" spans="2:8" x14ac:dyDescent="0.35">
      <c r="B359" s="75">
        <f t="shared" si="39"/>
        <v>22</v>
      </c>
      <c r="C359" s="59"/>
      <c r="D359" s="59">
        <v>12</v>
      </c>
      <c r="E359" s="46">
        <f t="shared" si="41"/>
        <v>22</v>
      </c>
      <c r="F359" s="46">
        <f t="shared" si="41"/>
        <v>356</v>
      </c>
      <c r="G359" s="78">
        <v>102.6</v>
      </c>
      <c r="H359" s="79">
        <f t="shared" si="37"/>
        <v>4.2958619999999996</v>
      </c>
    </row>
    <row r="360" spans="2:8" x14ac:dyDescent="0.35">
      <c r="B360" s="75">
        <f t="shared" si="39"/>
        <v>23</v>
      </c>
      <c r="C360" s="59"/>
      <c r="D360" s="59">
        <v>12</v>
      </c>
      <c r="E360" s="46">
        <f t="shared" si="41"/>
        <v>23</v>
      </c>
      <c r="F360" s="46">
        <f t="shared" si="41"/>
        <v>357</v>
      </c>
      <c r="G360" s="78">
        <v>181.2</v>
      </c>
      <c r="H360" s="79">
        <f t="shared" si="37"/>
        <v>7.5868439999999993</v>
      </c>
    </row>
    <row r="361" spans="2:8" x14ac:dyDescent="0.35">
      <c r="B361" s="75">
        <f t="shared" si="39"/>
        <v>24</v>
      </c>
      <c r="C361" s="59"/>
      <c r="D361" s="59">
        <v>12</v>
      </c>
      <c r="E361" s="46">
        <f t="shared" si="41"/>
        <v>24</v>
      </c>
      <c r="F361" s="46">
        <f t="shared" si="41"/>
        <v>358</v>
      </c>
      <c r="G361" s="78">
        <v>181.8</v>
      </c>
      <c r="H361" s="79">
        <f t="shared" si="37"/>
        <v>7.6119659999999998</v>
      </c>
    </row>
    <row r="362" spans="2:8" x14ac:dyDescent="0.35">
      <c r="B362" s="75">
        <f t="shared" si="39"/>
        <v>25</v>
      </c>
      <c r="C362" s="59"/>
      <c r="D362" s="59">
        <v>12</v>
      </c>
      <c r="E362" s="46">
        <f t="shared" si="41"/>
        <v>25</v>
      </c>
      <c r="F362" s="46">
        <f t="shared" si="41"/>
        <v>359</v>
      </c>
      <c r="G362" s="78">
        <v>94.2</v>
      </c>
      <c r="H362" s="79">
        <f t="shared" si="37"/>
        <v>3.9441539999999997</v>
      </c>
    </row>
    <row r="363" spans="2:8" x14ac:dyDescent="0.35">
      <c r="B363" s="75">
        <f t="shared" si="39"/>
        <v>26</v>
      </c>
      <c r="C363" s="59"/>
      <c r="D363" s="59">
        <v>12</v>
      </c>
      <c r="E363" s="46">
        <f t="shared" si="41"/>
        <v>26</v>
      </c>
      <c r="F363" s="46">
        <f t="shared" si="41"/>
        <v>360</v>
      </c>
      <c r="G363" s="78">
        <v>91.2</v>
      </c>
      <c r="H363" s="79">
        <f t="shared" si="37"/>
        <v>3.8185439999999997</v>
      </c>
    </row>
    <row r="364" spans="2:8" x14ac:dyDescent="0.35">
      <c r="B364" s="75">
        <f t="shared" si="39"/>
        <v>27</v>
      </c>
      <c r="C364" s="59"/>
      <c r="D364" s="59">
        <v>12</v>
      </c>
      <c r="E364" s="46">
        <f t="shared" si="41"/>
        <v>27</v>
      </c>
      <c r="F364" s="46">
        <f t="shared" si="41"/>
        <v>361</v>
      </c>
      <c r="G364" s="78">
        <v>56.4</v>
      </c>
      <c r="H364" s="79">
        <f t="shared" si="37"/>
        <v>2.3614679999999999</v>
      </c>
    </row>
    <row r="365" spans="2:8" x14ac:dyDescent="0.35">
      <c r="B365" s="75">
        <f t="shared" si="39"/>
        <v>28</v>
      </c>
      <c r="C365" s="59"/>
      <c r="D365" s="59">
        <v>12</v>
      </c>
      <c r="E365" s="46">
        <f t="shared" si="41"/>
        <v>28</v>
      </c>
      <c r="F365" s="46">
        <f t="shared" si="41"/>
        <v>362</v>
      </c>
      <c r="G365" s="78">
        <v>72.900000000000006</v>
      </c>
      <c r="H365" s="79">
        <f t="shared" si="37"/>
        <v>3.0523229999999999</v>
      </c>
    </row>
    <row r="366" spans="2:8" x14ac:dyDescent="0.35">
      <c r="B366" s="75">
        <f t="shared" si="39"/>
        <v>29</v>
      </c>
      <c r="C366" s="59"/>
      <c r="D366" s="59">
        <v>12</v>
      </c>
      <c r="E366" s="46">
        <f t="shared" si="41"/>
        <v>29</v>
      </c>
      <c r="F366" s="46">
        <f t="shared" si="41"/>
        <v>363</v>
      </c>
      <c r="G366" s="78">
        <v>142.19999999999999</v>
      </c>
      <c r="H366" s="79">
        <f t="shared" si="37"/>
        <v>5.9539139999999993</v>
      </c>
    </row>
    <row r="367" spans="2:8" x14ac:dyDescent="0.35">
      <c r="B367" s="75">
        <f t="shared" si="39"/>
        <v>30</v>
      </c>
      <c r="C367" s="59"/>
      <c r="D367" s="59">
        <v>12</v>
      </c>
      <c r="E367" s="46">
        <f t="shared" si="41"/>
        <v>30</v>
      </c>
      <c r="F367" s="46">
        <f t="shared" si="41"/>
        <v>364</v>
      </c>
      <c r="G367" s="78">
        <v>177.6</v>
      </c>
      <c r="H367" s="79">
        <f t="shared" si="37"/>
        <v>7.4361119999999996</v>
      </c>
    </row>
    <row r="368" spans="2:8" x14ac:dyDescent="0.35">
      <c r="B368" s="75">
        <f t="shared" si="39"/>
        <v>31</v>
      </c>
      <c r="C368" s="59"/>
      <c r="D368" s="59">
        <v>12</v>
      </c>
      <c r="E368" s="46">
        <f t="shared" si="41"/>
        <v>31</v>
      </c>
      <c r="F368" s="46">
        <f t="shared" si="41"/>
        <v>365</v>
      </c>
      <c r="G368" s="78">
        <v>154.5</v>
      </c>
      <c r="H368" s="79">
        <f t="shared" si="37"/>
        <v>6.468915</v>
      </c>
    </row>
    <row r="369" spans="2:2" x14ac:dyDescent="0.35">
      <c r="B369" s="75"/>
    </row>
    <row r="370" spans="2:2" x14ac:dyDescent="0.35">
      <c r="B370" s="75"/>
    </row>
    <row r="371" spans="2:2" x14ac:dyDescent="0.35">
      <c r="B371" s="75"/>
    </row>
  </sheetData>
  <mergeCells count="4">
    <mergeCell ref="C2:C3"/>
    <mergeCell ref="F2:F3"/>
    <mergeCell ref="D2:D3"/>
    <mergeCell ref="E2:E3"/>
  </mergeCell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G1" zoomScale="91" zoomScaleNormal="91" workbookViewId="0">
      <selection activeCell="M8" sqref="M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7" t="s">
        <v>7</v>
      </c>
      <c r="P2" s="140" t="s">
        <v>33</v>
      </c>
      <c r="Q2" s="142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3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2009</v>
      </c>
      <c r="H4" s="46">
        <v>1</v>
      </c>
      <c r="I4" s="46">
        <v>1</v>
      </c>
      <c r="J4" s="46">
        <v>1</v>
      </c>
      <c r="K4" s="87">
        <v>-0.4</v>
      </c>
      <c r="L4" s="87">
        <v>-13.2</v>
      </c>
      <c r="M4" s="54">
        <f>(K4+L4)/2</f>
        <v>-6.8</v>
      </c>
      <c r="N4" s="36">
        <v>53.5</v>
      </c>
      <c r="O4" s="55">
        <f>((Q4)/(0.16*(K4-(L4))^0.5))</f>
        <v>12.551489783589387</v>
      </c>
      <c r="P4" s="56">
        <f>0.16*((K4-(L4))^1/2)*O4</f>
        <v>12.852725538395532</v>
      </c>
      <c r="Q4" s="56">
        <v>7.1848919999999996</v>
      </c>
      <c r="R4" s="11">
        <f>0.0023*0.408*O4*SQRT(K4-L4)*(M4+17.8)</f>
        <v>0.46353330737999987</v>
      </c>
      <c r="S4" s="35">
        <f>0.31*(IF(N4&gt;50,1,(1+(50-N4)/70)))*(P4+2.09)*((M4/(M4+15)))</f>
        <v>-3.8413738335289982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2009</v>
      </c>
      <c r="H5" s="46">
        <v>1</v>
      </c>
      <c r="I5" s="46">
        <f t="shared" ref="I5:J20" si="0">I4+1</f>
        <v>2</v>
      </c>
      <c r="J5" s="46">
        <f>J4+1</f>
        <v>2</v>
      </c>
      <c r="K5" s="87">
        <v>-5.6</v>
      </c>
      <c r="L5" s="87">
        <v>-17.2</v>
      </c>
      <c r="M5" s="54">
        <f t="shared" ref="M5:M68" si="1">(K5+L5)/2</f>
        <v>-11.399999999999999</v>
      </c>
      <c r="N5" s="36">
        <v>64.5</v>
      </c>
      <c r="O5" s="55">
        <f t="shared" ref="O5:O68" si="2">((Q5)/(0.16*(K5-(L5))^0.5))</f>
        <v>11.01800930862801</v>
      </c>
      <c r="P5" s="56">
        <f t="shared" ref="P5:P68" si="3">0.16*((K5-L5)^1/2)*O5</f>
        <v>10.224712638406793</v>
      </c>
      <c r="Q5" s="56">
        <v>6.0041579999999994</v>
      </c>
      <c r="R5" s="11">
        <f t="shared" ref="R5:R68" si="4">0.0023*0.408*O5*(K5-L5)^0.5*(M5+17.8)</f>
        <v>0.22537207468800002</v>
      </c>
      <c r="S5" s="35">
        <f t="shared" ref="S5:S68" si="5">0.31*(IF(N5&gt;50,1,(1+(50-N5)/70)))*(P5+2.09)*((M5/(M5+15)))</f>
        <v>-12.088942906702663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2009</v>
      </c>
      <c r="H6" s="46">
        <v>1</v>
      </c>
      <c r="I6" s="46">
        <f t="shared" si="0"/>
        <v>3</v>
      </c>
      <c r="J6" s="46">
        <f t="shared" si="0"/>
        <v>3</v>
      </c>
      <c r="K6" s="87">
        <v>-6</v>
      </c>
      <c r="L6" s="87">
        <v>-16.8</v>
      </c>
      <c r="M6" s="54">
        <f t="shared" si="1"/>
        <v>-11.4</v>
      </c>
      <c r="N6" s="36">
        <v>83.5</v>
      </c>
      <c r="O6" s="55">
        <f t="shared" si="2"/>
        <v>10.176582420466454</v>
      </c>
      <c r="P6" s="56">
        <f t="shared" si="3"/>
        <v>8.7925672112830178</v>
      </c>
      <c r="Q6" s="56">
        <v>5.3509859999999998</v>
      </c>
      <c r="R6" s="11">
        <f t="shared" si="4"/>
        <v>0.20085461049599998</v>
      </c>
      <c r="S6" s="35">
        <f t="shared" si="5"/>
        <v>-10.683053479076163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2009</v>
      </c>
      <c r="H7" s="46">
        <v>1</v>
      </c>
      <c r="I7" s="46">
        <f t="shared" si="0"/>
        <v>4</v>
      </c>
      <c r="J7" s="46">
        <f t="shared" si="0"/>
        <v>4</v>
      </c>
      <c r="K7" s="87">
        <v>-2.6</v>
      </c>
      <c r="L7" s="87">
        <v>-16.5</v>
      </c>
      <c r="M7" s="54">
        <f t="shared" si="1"/>
        <v>-9.5500000000000007</v>
      </c>
      <c r="N7" s="36">
        <v>64</v>
      </c>
      <c r="O7" s="55">
        <f t="shared" si="2"/>
        <v>7.5805258595070217</v>
      </c>
      <c r="P7" s="56">
        <f t="shared" si="3"/>
        <v>8.4295447557718095</v>
      </c>
      <c r="Q7" s="56">
        <v>4.52196</v>
      </c>
      <c r="R7" s="11">
        <f t="shared" si="4"/>
        <v>0.21880068705</v>
      </c>
      <c r="S7" s="35">
        <f t="shared" si="5"/>
        <v>-5.7143325228371467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2009</v>
      </c>
      <c r="H8" s="46">
        <v>1</v>
      </c>
      <c r="I8" s="46">
        <f t="shared" si="0"/>
        <v>5</v>
      </c>
      <c r="J8" s="46">
        <f t="shared" si="0"/>
        <v>5</v>
      </c>
      <c r="K8" s="87">
        <v>0.6</v>
      </c>
      <c r="L8" s="87">
        <v>-7</v>
      </c>
      <c r="M8" s="54">
        <f t="shared" si="1"/>
        <v>-3.2</v>
      </c>
      <c r="N8" s="36">
        <v>94</v>
      </c>
      <c r="O8" s="55">
        <f t="shared" si="2"/>
        <v>18.51018645456471</v>
      </c>
      <c r="P8" s="56">
        <f t="shared" si="3"/>
        <v>11.254193364375343</v>
      </c>
      <c r="Q8" s="56">
        <v>8.16465</v>
      </c>
      <c r="R8" s="11">
        <f t="shared" si="4"/>
        <v>0.69913081485000006</v>
      </c>
      <c r="S8" s="35">
        <f t="shared" si="5"/>
        <v>-1.1218169336830797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2009</v>
      </c>
      <c r="H9" s="46">
        <v>1</v>
      </c>
      <c r="I9" s="46">
        <f t="shared" si="0"/>
        <v>6</v>
      </c>
      <c r="J9" s="46">
        <f t="shared" si="0"/>
        <v>6</v>
      </c>
      <c r="K9" s="87">
        <v>2</v>
      </c>
      <c r="L9" s="87">
        <v>-0.8</v>
      </c>
      <c r="M9" s="54">
        <f t="shared" si="1"/>
        <v>0.6</v>
      </c>
      <c r="N9" s="36">
        <v>73</v>
      </c>
      <c r="O9" s="55">
        <f t="shared" si="2"/>
        <v>30.214198955721749</v>
      </c>
      <c r="P9" s="56">
        <f t="shared" si="3"/>
        <v>6.767980566081671</v>
      </c>
      <c r="Q9" s="56">
        <v>8.0892839999999993</v>
      </c>
      <c r="R9" s="11">
        <f t="shared" si="4"/>
        <v>0.87296317214399988</v>
      </c>
      <c r="S9" s="35">
        <f t="shared" si="5"/>
        <v>0.10561438367251223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2009</v>
      </c>
      <c r="H10" s="46">
        <v>1</v>
      </c>
      <c r="I10" s="46">
        <f t="shared" si="0"/>
        <v>7</v>
      </c>
      <c r="J10" s="46">
        <f t="shared" si="0"/>
        <v>7</v>
      </c>
      <c r="K10" s="87">
        <v>8.8000000000000007</v>
      </c>
      <c r="L10" s="87">
        <v>-0.2</v>
      </c>
      <c r="M10" s="54">
        <f t="shared" si="1"/>
        <v>4.3000000000000007</v>
      </c>
      <c r="N10" s="36">
        <v>78.5</v>
      </c>
      <c r="O10" s="55">
        <f t="shared" si="2"/>
        <v>9.6039312499999987</v>
      </c>
      <c r="P10" s="56">
        <f t="shared" si="3"/>
        <v>6.914830499999999</v>
      </c>
      <c r="Q10" s="56">
        <v>4.6098869999999996</v>
      </c>
      <c r="R10" s="11">
        <f t="shared" si="4"/>
        <v>0.59751741833549987</v>
      </c>
      <c r="S10" s="35">
        <f t="shared" si="5"/>
        <v>0.62193984748704667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2009</v>
      </c>
      <c r="H11" s="46">
        <v>1</v>
      </c>
      <c r="I11" s="46">
        <f t="shared" si="0"/>
        <v>8</v>
      </c>
      <c r="J11" s="46">
        <f t="shared" si="0"/>
        <v>8</v>
      </c>
      <c r="K11" s="87">
        <v>5.4</v>
      </c>
      <c r="L11" s="87">
        <v>0.2</v>
      </c>
      <c r="M11" s="54">
        <f t="shared" si="1"/>
        <v>2.8000000000000003</v>
      </c>
      <c r="N11" s="36">
        <v>65.5</v>
      </c>
      <c r="O11" s="55">
        <f t="shared" si="2"/>
        <v>21.069488055236071</v>
      </c>
      <c r="P11" s="56">
        <f t="shared" si="3"/>
        <v>8.7649070309782058</v>
      </c>
      <c r="Q11" s="56">
        <v>7.6873319999999996</v>
      </c>
      <c r="R11" s="11">
        <f t="shared" si="4"/>
        <v>0.92877576490799996</v>
      </c>
      <c r="S11" s="35">
        <f t="shared" si="5"/>
        <v>0.52932917431961135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2009</v>
      </c>
      <c r="H12" s="46">
        <v>1</v>
      </c>
      <c r="I12" s="46">
        <f t="shared" si="0"/>
        <v>9</v>
      </c>
      <c r="J12" s="46">
        <f t="shared" si="0"/>
        <v>9</v>
      </c>
      <c r="K12" s="87">
        <v>7</v>
      </c>
      <c r="L12" s="87">
        <v>-1.2</v>
      </c>
      <c r="M12" s="54">
        <f t="shared" si="1"/>
        <v>2.9</v>
      </c>
      <c r="N12" s="36">
        <v>69.5</v>
      </c>
      <c r="O12" s="55">
        <f t="shared" si="2"/>
        <v>17.820121607359646</v>
      </c>
      <c r="P12" s="56">
        <f t="shared" si="3"/>
        <v>11.689999774427926</v>
      </c>
      <c r="Q12" s="56">
        <v>8.16465</v>
      </c>
      <c r="R12" s="11">
        <f t="shared" si="4"/>
        <v>0.99123341557499989</v>
      </c>
      <c r="S12" s="35">
        <f t="shared" si="5"/>
        <v>0.69207931827992764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2009</v>
      </c>
      <c r="H13" s="46">
        <v>1</v>
      </c>
      <c r="I13" s="46">
        <f t="shared" si="0"/>
        <v>10</v>
      </c>
      <c r="J13" s="46">
        <f t="shared" si="0"/>
        <v>10</v>
      </c>
      <c r="K13" s="87">
        <v>5.4</v>
      </c>
      <c r="L13" s="87">
        <v>-8.6999999999999993</v>
      </c>
      <c r="M13" s="54">
        <f t="shared" si="1"/>
        <v>-1.6499999999999995</v>
      </c>
      <c r="N13" s="36">
        <v>65.5</v>
      </c>
      <c r="O13" s="55">
        <f t="shared" si="2"/>
        <v>14.34229966552012</v>
      </c>
      <c r="P13" s="56">
        <f t="shared" si="3"/>
        <v>16.178114022706694</v>
      </c>
      <c r="Q13" s="56">
        <v>8.6168460000000007</v>
      </c>
      <c r="R13" s="11">
        <f t="shared" si="4"/>
        <v>0.81618549890850012</v>
      </c>
      <c r="S13" s="35">
        <f t="shared" si="5"/>
        <v>-0.69993560469022242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2009</v>
      </c>
      <c r="H14" s="46">
        <v>1</v>
      </c>
      <c r="I14" s="46">
        <f t="shared" si="0"/>
        <v>11</v>
      </c>
      <c r="J14" s="46">
        <f t="shared" si="0"/>
        <v>11</v>
      </c>
      <c r="K14" s="87">
        <v>3.6</v>
      </c>
      <c r="L14" s="87">
        <v>-9.4</v>
      </c>
      <c r="M14" s="54">
        <f t="shared" si="1"/>
        <v>-2.9000000000000004</v>
      </c>
      <c r="N14" s="36">
        <v>67</v>
      </c>
      <c r="O14" s="55">
        <f t="shared" si="2"/>
        <v>16.4173819695249</v>
      </c>
      <c r="P14" s="56">
        <f t="shared" si="3"/>
        <v>17.074077248305898</v>
      </c>
      <c r="Q14" s="56">
        <v>9.4709939999999992</v>
      </c>
      <c r="R14" s="11">
        <f t="shared" si="4"/>
        <v>0.82765595916900003</v>
      </c>
      <c r="S14" s="35">
        <f t="shared" si="5"/>
        <v>-1.423843425308017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2009</v>
      </c>
      <c r="H15" s="46">
        <v>1</v>
      </c>
      <c r="I15" s="46">
        <f t="shared" si="0"/>
        <v>12</v>
      </c>
      <c r="J15" s="46">
        <f t="shared" si="0"/>
        <v>12</v>
      </c>
      <c r="K15" s="87">
        <v>6.4</v>
      </c>
      <c r="L15" s="87">
        <v>-8.4</v>
      </c>
      <c r="M15" s="54">
        <f t="shared" si="1"/>
        <v>-1</v>
      </c>
      <c r="N15" s="36">
        <v>67</v>
      </c>
      <c r="O15" s="55">
        <f t="shared" si="2"/>
        <v>13.519457282019264</v>
      </c>
      <c r="P15" s="56">
        <f t="shared" si="3"/>
        <v>16.007037421910812</v>
      </c>
      <c r="Q15" s="56">
        <v>8.3216624999999986</v>
      </c>
      <c r="R15" s="11">
        <f t="shared" si="4"/>
        <v>0.81995004944999983</v>
      </c>
      <c r="S15" s="35">
        <f t="shared" si="5"/>
        <v>-0.40072011434231081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2009</v>
      </c>
      <c r="H16" s="46">
        <v>1</v>
      </c>
      <c r="I16" s="46">
        <f t="shared" si="0"/>
        <v>13</v>
      </c>
      <c r="J16" s="46">
        <f t="shared" si="0"/>
        <v>13</v>
      </c>
      <c r="K16" s="87">
        <v>9.1999999999999993</v>
      </c>
      <c r="L16" s="87">
        <v>-8.4</v>
      </c>
      <c r="M16" s="54">
        <f t="shared" si="1"/>
        <v>0.39999999999999947</v>
      </c>
      <c r="N16" s="36">
        <v>81.5</v>
      </c>
      <c r="O16" s="55">
        <f t="shared" si="2"/>
        <v>13.660630962445524</v>
      </c>
      <c r="P16" s="56">
        <f t="shared" si="3"/>
        <v>19.234168395123298</v>
      </c>
      <c r="Q16" s="56">
        <v>9.16953</v>
      </c>
      <c r="R16" s="11">
        <f t="shared" si="4"/>
        <v>0.97878314078999984</v>
      </c>
      <c r="S16" s="35">
        <f t="shared" si="5"/>
        <v>0.17170109616852505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2009</v>
      </c>
      <c r="H17" s="46">
        <v>1</v>
      </c>
      <c r="I17" s="46">
        <f t="shared" si="0"/>
        <v>14</v>
      </c>
      <c r="J17" s="46">
        <f t="shared" si="0"/>
        <v>14</v>
      </c>
      <c r="K17" s="87">
        <v>10</v>
      </c>
      <c r="L17" s="87">
        <v>-6.8</v>
      </c>
      <c r="M17" s="54">
        <f t="shared" si="1"/>
        <v>1.6</v>
      </c>
      <c r="N17" s="36">
        <v>70</v>
      </c>
      <c r="O17" s="55">
        <f t="shared" si="2"/>
        <v>12.028438051000776</v>
      </c>
      <c r="P17" s="56">
        <f t="shared" si="3"/>
        <v>16.166220740545043</v>
      </c>
      <c r="Q17" s="56">
        <v>7.8883079999999994</v>
      </c>
      <c r="R17" s="11">
        <f t="shared" si="4"/>
        <v>0.8975395725480001</v>
      </c>
      <c r="S17" s="35">
        <f t="shared" si="5"/>
        <v>0.54548707754881576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2009</v>
      </c>
      <c r="H18" s="46">
        <v>1</v>
      </c>
      <c r="I18" s="46">
        <f t="shared" si="0"/>
        <v>15</v>
      </c>
      <c r="J18" s="46">
        <f t="shared" si="0"/>
        <v>15</v>
      </c>
      <c r="K18" s="87">
        <v>8.6</v>
      </c>
      <c r="L18" s="87">
        <v>-7.8</v>
      </c>
      <c r="M18" s="54">
        <f t="shared" si="1"/>
        <v>0.39999999999999991</v>
      </c>
      <c r="N18" s="36">
        <v>72</v>
      </c>
      <c r="O18" s="55">
        <f t="shared" si="2"/>
        <v>9.7316398041949661</v>
      </c>
      <c r="P18" s="56">
        <f t="shared" si="3"/>
        <v>12.767911423103794</v>
      </c>
      <c r="Q18" s="56">
        <v>6.3056219999999996</v>
      </c>
      <c r="R18" s="11">
        <f t="shared" si="4"/>
        <v>0.67308100914599978</v>
      </c>
      <c r="S18" s="35">
        <f t="shared" si="5"/>
        <v>0.11963513093927727</v>
      </c>
    </row>
    <row r="19" spans="2:22" ht="18.5" x14ac:dyDescent="0.45">
      <c r="G19" s="59">
        <v>2009</v>
      </c>
      <c r="H19" s="46">
        <v>1</v>
      </c>
      <c r="I19" s="46">
        <f t="shared" si="0"/>
        <v>16</v>
      </c>
      <c r="J19" s="46">
        <f t="shared" si="0"/>
        <v>16</v>
      </c>
      <c r="K19" s="87">
        <v>8.8000000000000007</v>
      </c>
      <c r="L19" s="87">
        <v>-5.8</v>
      </c>
      <c r="M19" s="54">
        <f t="shared" si="1"/>
        <v>1.5000000000000004</v>
      </c>
      <c r="N19" s="36">
        <v>65</v>
      </c>
      <c r="O19" s="55">
        <f t="shared" si="2"/>
        <v>13.93020472044546</v>
      </c>
      <c r="P19" s="56">
        <f t="shared" si="3"/>
        <v>16.270479113480299</v>
      </c>
      <c r="Q19" s="56">
        <v>8.5163580000000003</v>
      </c>
      <c r="R19" s="11">
        <f t="shared" si="4"/>
        <v>0.96400488563099995</v>
      </c>
      <c r="S19" s="35">
        <f t="shared" si="5"/>
        <v>0.51743168410717222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2009</v>
      </c>
      <c r="H20" s="46">
        <v>1</v>
      </c>
      <c r="I20" s="46">
        <f t="shared" si="0"/>
        <v>17</v>
      </c>
      <c r="J20" s="46">
        <f t="shared" si="0"/>
        <v>17</v>
      </c>
      <c r="K20" s="87">
        <v>11.6</v>
      </c>
      <c r="L20" s="87">
        <v>2.6</v>
      </c>
      <c r="M20" s="54">
        <f t="shared" si="1"/>
        <v>7.1</v>
      </c>
      <c r="N20" s="36">
        <v>49.5</v>
      </c>
      <c r="O20" s="55">
        <f t="shared" si="2"/>
        <v>17.899425000000001</v>
      </c>
      <c r="P20" s="56">
        <f t="shared" si="3"/>
        <v>12.887586000000001</v>
      </c>
      <c r="Q20" s="56">
        <v>8.5917239999999993</v>
      </c>
      <c r="R20" s="11">
        <f t="shared" si="4"/>
        <v>1.254722485374</v>
      </c>
      <c r="S20" s="35">
        <f t="shared" si="5"/>
        <v>1.5023138386638655</v>
      </c>
    </row>
    <row r="21" spans="2:22" ht="18.5" x14ac:dyDescent="0.45">
      <c r="B21" s="24"/>
      <c r="G21" s="59">
        <v>2009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87">
        <v>11.8</v>
      </c>
      <c r="L21" s="87">
        <v>-5.8</v>
      </c>
      <c r="M21" s="54">
        <f t="shared" si="1"/>
        <v>3.0000000000000004</v>
      </c>
      <c r="N21" s="36">
        <v>62</v>
      </c>
      <c r="O21" s="55">
        <f t="shared" si="2"/>
        <v>11.040783928551861</v>
      </c>
      <c r="P21" s="56">
        <f t="shared" si="3"/>
        <v>15.545423771401021</v>
      </c>
      <c r="Q21" s="56">
        <v>7.41099</v>
      </c>
      <c r="R21" s="11">
        <f t="shared" si="4"/>
        <v>0.90408149207999977</v>
      </c>
      <c r="S21" s="35">
        <f t="shared" si="5"/>
        <v>0.9111635615223862</v>
      </c>
    </row>
    <row r="22" spans="2:22" ht="18.5" x14ac:dyDescent="0.45">
      <c r="C22" s="13"/>
      <c r="G22" s="59">
        <v>2009</v>
      </c>
      <c r="H22" s="46">
        <v>1</v>
      </c>
      <c r="I22" s="46">
        <f t="shared" si="6"/>
        <v>19</v>
      </c>
      <c r="J22" s="46">
        <f t="shared" si="6"/>
        <v>19</v>
      </c>
      <c r="K22" s="87">
        <v>11</v>
      </c>
      <c r="L22" s="87">
        <v>-3.8</v>
      </c>
      <c r="M22" s="54">
        <f t="shared" si="1"/>
        <v>3.6</v>
      </c>
      <c r="N22" s="36">
        <v>95</v>
      </c>
      <c r="O22" s="55">
        <f t="shared" si="2"/>
        <v>14.570403772621516</v>
      </c>
      <c r="P22" s="56">
        <f t="shared" si="3"/>
        <v>17.251358066783876</v>
      </c>
      <c r="Q22" s="56">
        <v>8.9685539999999992</v>
      </c>
      <c r="R22" s="11">
        <f t="shared" si="4"/>
        <v>1.1256521810939999</v>
      </c>
      <c r="S22" s="35">
        <f t="shared" si="5"/>
        <v>1.1604814840070325</v>
      </c>
    </row>
    <row r="23" spans="2:22" ht="18.5" x14ac:dyDescent="0.45">
      <c r="B23" s="14"/>
      <c r="C23" s="14"/>
      <c r="D23" s="14"/>
      <c r="E23" s="14"/>
      <c r="G23" s="59">
        <v>2009</v>
      </c>
      <c r="H23" s="46">
        <v>1</v>
      </c>
      <c r="I23" s="46">
        <f t="shared" si="6"/>
        <v>20</v>
      </c>
      <c r="J23" s="46">
        <f t="shared" si="6"/>
        <v>20</v>
      </c>
      <c r="K23" s="87">
        <v>11.2</v>
      </c>
      <c r="L23" s="87">
        <v>-5.4</v>
      </c>
      <c r="M23" s="54">
        <f t="shared" si="1"/>
        <v>2.8999999999999995</v>
      </c>
      <c r="N23" s="36">
        <v>100</v>
      </c>
      <c r="O23" s="55">
        <f t="shared" si="2"/>
        <v>14.451450921648757</v>
      </c>
      <c r="P23" s="56">
        <f t="shared" si="3"/>
        <v>19.191526823949548</v>
      </c>
      <c r="Q23" s="56">
        <v>9.42075</v>
      </c>
      <c r="R23" s="11">
        <f t="shared" si="4"/>
        <v>1.1437308641249999</v>
      </c>
      <c r="S23" s="35">
        <f t="shared" si="5"/>
        <v>1.0688319896497567</v>
      </c>
    </row>
    <row r="24" spans="2:22" ht="18.5" x14ac:dyDescent="0.45">
      <c r="G24" s="59">
        <v>2009</v>
      </c>
      <c r="H24" s="46">
        <v>1</v>
      </c>
      <c r="I24" s="46">
        <f t="shared" si="6"/>
        <v>21</v>
      </c>
      <c r="J24" s="46">
        <f t="shared" si="6"/>
        <v>21</v>
      </c>
      <c r="K24" s="87">
        <v>11.4</v>
      </c>
      <c r="L24" s="87">
        <v>-5.4</v>
      </c>
      <c r="M24" s="54">
        <f t="shared" si="1"/>
        <v>3</v>
      </c>
      <c r="N24" s="36">
        <v>99</v>
      </c>
      <c r="O24" s="55">
        <f t="shared" si="2"/>
        <v>13.828873045895797</v>
      </c>
      <c r="P24" s="56">
        <f t="shared" si="3"/>
        <v>18.586005373683953</v>
      </c>
      <c r="Q24" s="56">
        <v>9.0690419999999996</v>
      </c>
      <c r="R24" s="11">
        <f t="shared" si="4"/>
        <v>1.1063505716639999</v>
      </c>
      <c r="S24" s="35">
        <f t="shared" si="5"/>
        <v>1.0682602776403374</v>
      </c>
      <c r="U24" s="14"/>
      <c r="V24" s="14"/>
    </row>
    <row r="25" spans="2:22" ht="18.5" x14ac:dyDescent="0.45">
      <c r="G25" s="59">
        <v>2009</v>
      </c>
      <c r="H25" s="46">
        <v>1</v>
      </c>
      <c r="I25" s="46">
        <f t="shared" si="6"/>
        <v>22</v>
      </c>
      <c r="J25" s="46">
        <f t="shared" si="6"/>
        <v>22</v>
      </c>
      <c r="K25" s="87">
        <v>12.4</v>
      </c>
      <c r="L25" s="87">
        <v>-5.8</v>
      </c>
      <c r="M25" s="54">
        <f t="shared" si="1"/>
        <v>3.3000000000000003</v>
      </c>
      <c r="N25" s="36">
        <v>68</v>
      </c>
      <c r="O25" s="55">
        <f t="shared" si="2"/>
        <v>11.519745171919825</v>
      </c>
      <c r="P25" s="56">
        <f t="shared" si="3"/>
        <v>16.772748970315263</v>
      </c>
      <c r="Q25" s="56">
        <v>7.8631859999999998</v>
      </c>
      <c r="R25" s="11">
        <f t="shared" si="4"/>
        <v>0.97308106227899993</v>
      </c>
      <c r="S25" s="35">
        <f t="shared" si="5"/>
        <v>1.0544585899799188</v>
      </c>
    </row>
    <row r="26" spans="2:22" ht="18.5" x14ac:dyDescent="0.45">
      <c r="G26" s="59">
        <v>2009</v>
      </c>
      <c r="H26" s="46">
        <v>1</v>
      </c>
      <c r="I26" s="46">
        <f t="shared" si="6"/>
        <v>23</v>
      </c>
      <c r="J26" s="46">
        <f t="shared" si="6"/>
        <v>23</v>
      </c>
      <c r="K26" s="87">
        <v>10.4</v>
      </c>
      <c r="L26" s="87">
        <v>-7.8</v>
      </c>
      <c r="M26" s="54">
        <f t="shared" si="1"/>
        <v>1.3000000000000003</v>
      </c>
      <c r="N26" s="36">
        <v>71.5</v>
      </c>
      <c r="O26" s="55">
        <f t="shared" si="2"/>
        <v>14.813729813730763</v>
      </c>
      <c r="P26" s="56">
        <f t="shared" si="3"/>
        <v>21.568790608791989</v>
      </c>
      <c r="Q26" s="56">
        <v>10.111604999999999</v>
      </c>
      <c r="R26" s="11">
        <f t="shared" si="4"/>
        <v>1.1327171595074998</v>
      </c>
      <c r="S26" s="35">
        <f t="shared" si="5"/>
        <v>0.58493819726031737</v>
      </c>
    </row>
    <row r="27" spans="2:22" ht="18.5" x14ac:dyDescent="0.45">
      <c r="G27" s="59">
        <v>2009</v>
      </c>
      <c r="H27" s="46">
        <v>1</v>
      </c>
      <c r="I27" s="46">
        <f t="shared" si="6"/>
        <v>24</v>
      </c>
      <c r="J27" s="46">
        <f t="shared" si="6"/>
        <v>24</v>
      </c>
      <c r="K27" s="87">
        <v>6.4</v>
      </c>
      <c r="L27" s="87">
        <v>-2.4</v>
      </c>
      <c r="M27" s="54">
        <f t="shared" si="1"/>
        <v>2</v>
      </c>
      <c r="N27" s="36">
        <v>79.5</v>
      </c>
      <c r="O27" s="55">
        <f t="shared" si="2"/>
        <v>18.181078164185429</v>
      </c>
      <c r="P27" s="56">
        <f t="shared" si="3"/>
        <v>12.799479027586543</v>
      </c>
      <c r="Q27" s="56">
        <v>8.6294069999999987</v>
      </c>
      <c r="R27" s="11">
        <f t="shared" si="4"/>
        <v>1.0021071466889997</v>
      </c>
      <c r="S27" s="35">
        <f t="shared" si="5"/>
        <v>0.54302805865315618</v>
      </c>
    </row>
    <row r="28" spans="2:22" ht="18.5" x14ac:dyDescent="0.45">
      <c r="G28" s="59">
        <v>2009</v>
      </c>
      <c r="H28" s="46">
        <v>1</v>
      </c>
      <c r="I28" s="46">
        <f t="shared" si="6"/>
        <v>25</v>
      </c>
      <c r="J28" s="46">
        <f t="shared" si="6"/>
        <v>25</v>
      </c>
      <c r="K28" s="87">
        <v>7.8</v>
      </c>
      <c r="L28" s="87">
        <v>2.2000000000000002</v>
      </c>
      <c r="M28" s="54">
        <f t="shared" si="1"/>
        <v>5</v>
      </c>
      <c r="N28" s="36">
        <v>77.5</v>
      </c>
      <c r="O28" s="55">
        <f t="shared" si="2"/>
        <v>24.201122818949848</v>
      </c>
      <c r="P28" s="56">
        <f t="shared" si="3"/>
        <v>10.84210302288953</v>
      </c>
      <c r="Q28" s="56">
        <v>9.1632494999999992</v>
      </c>
      <c r="R28" s="11">
        <f t="shared" si="4"/>
        <v>1.2253280496389998</v>
      </c>
      <c r="S28" s="35">
        <f t="shared" si="5"/>
        <v>1.0022379842739386</v>
      </c>
    </row>
    <row r="29" spans="2:22" ht="18.5" x14ac:dyDescent="0.45">
      <c r="G29" s="59">
        <v>2009</v>
      </c>
      <c r="H29" s="46">
        <v>1</v>
      </c>
      <c r="I29" s="46">
        <f t="shared" si="6"/>
        <v>26</v>
      </c>
      <c r="J29" s="46">
        <f t="shared" si="6"/>
        <v>26</v>
      </c>
      <c r="K29" s="87">
        <v>11</v>
      </c>
      <c r="L29" s="87">
        <v>4.5999999999999996</v>
      </c>
      <c r="M29" s="54">
        <f t="shared" si="1"/>
        <v>7.8</v>
      </c>
      <c r="N29" s="36">
        <v>78.5</v>
      </c>
      <c r="O29" s="55">
        <f t="shared" si="2"/>
        <v>25.198243896697271</v>
      </c>
      <c r="P29" s="56">
        <f t="shared" si="3"/>
        <v>12.901500875109003</v>
      </c>
      <c r="Q29" s="56">
        <v>10.199532</v>
      </c>
      <c r="R29" s="11">
        <f t="shared" si="4"/>
        <v>1.531398532608</v>
      </c>
      <c r="S29" s="35">
        <f t="shared" si="5"/>
        <v>1.5898881191234022</v>
      </c>
    </row>
    <row r="30" spans="2:22" ht="18.5" x14ac:dyDescent="0.45">
      <c r="G30" s="59">
        <v>2009</v>
      </c>
      <c r="H30" s="46">
        <v>1</v>
      </c>
      <c r="I30" s="46">
        <f t="shared" si="6"/>
        <v>27</v>
      </c>
      <c r="J30" s="46">
        <f t="shared" si="6"/>
        <v>27</v>
      </c>
      <c r="K30" s="87">
        <v>10.199999999999999</v>
      </c>
      <c r="L30" s="87">
        <v>2.6</v>
      </c>
      <c r="M30" s="54">
        <f t="shared" si="1"/>
        <v>6.3999999999999995</v>
      </c>
      <c r="N30" s="36">
        <v>73</v>
      </c>
      <c r="O30" s="55">
        <f t="shared" si="2"/>
        <v>4.7841712682567241</v>
      </c>
      <c r="P30" s="56">
        <f t="shared" si="3"/>
        <v>2.9087761311000881</v>
      </c>
      <c r="Q30" s="56">
        <v>2.1102479999999999</v>
      </c>
      <c r="R30" s="11">
        <f t="shared" si="4"/>
        <v>0.2995138293839999</v>
      </c>
      <c r="S30" s="35">
        <f t="shared" si="5"/>
        <v>0.46343793664030719</v>
      </c>
    </row>
    <row r="31" spans="2:22" ht="18.5" x14ac:dyDescent="0.45">
      <c r="G31" s="59">
        <v>2009</v>
      </c>
      <c r="H31" s="46">
        <v>1</v>
      </c>
      <c r="I31" s="46">
        <f t="shared" si="6"/>
        <v>28</v>
      </c>
      <c r="J31" s="46">
        <f t="shared" si="6"/>
        <v>28</v>
      </c>
      <c r="K31" s="87">
        <v>7.8</v>
      </c>
      <c r="L31" s="87">
        <v>0.6</v>
      </c>
      <c r="M31" s="54">
        <f t="shared" si="1"/>
        <v>4.2</v>
      </c>
      <c r="N31" s="36">
        <v>98.5</v>
      </c>
      <c r="O31" s="55">
        <f t="shared" si="2"/>
        <v>4.2716025836924256</v>
      </c>
      <c r="P31" s="56">
        <f t="shared" si="3"/>
        <v>2.4604430882068375</v>
      </c>
      <c r="Q31" s="56">
        <v>1.8339059999999998</v>
      </c>
      <c r="R31" s="11">
        <f t="shared" si="4"/>
        <v>0.23662889117999997</v>
      </c>
      <c r="S31" s="35">
        <f t="shared" si="5"/>
        <v>0.30857692191902619</v>
      </c>
    </row>
    <row r="32" spans="2:22" ht="18.5" x14ac:dyDescent="0.45">
      <c r="G32" s="59">
        <v>2009</v>
      </c>
      <c r="H32" s="46">
        <v>1</v>
      </c>
      <c r="I32" s="46">
        <f t="shared" si="6"/>
        <v>29</v>
      </c>
      <c r="J32" s="46">
        <f t="shared" si="6"/>
        <v>29</v>
      </c>
      <c r="K32" s="87">
        <v>14.8</v>
      </c>
      <c r="L32" s="87">
        <v>0.8</v>
      </c>
      <c r="M32" s="54">
        <f t="shared" si="1"/>
        <v>7.8000000000000007</v>
      </c>
      <c r="N32" s="36">
        <v>56</v>
      </c>
      <c r="O32" s="55">
        <f t="shared" si="2"/>
        <v>14.519321088037987</v>
      </c>
      <c r="P32" s="56">
        <f t="shared" si="3"/>
        <v>16.261639618602548</v>
      </c>
      <c r="Q32" s="56">
        <v>8.6922119999999996</v>
      </c>
      <c r="R32" s="11">
        <f t="shared" si="4"/>
        <v>1.3050834785279999</v>
      </c>
      <c r="S32" s="35">
        <f t="shared" si="5"/>
        <v>1.9462396753412703</v>
      </c>
    </row>
    <row r="33" spans="7:19" ht="18.5" x14ac:dyDescent="0.45">
      <c r="G33" s="59">
        <v>2009</v>
      </c>
      <c r="H33" s="46">
        <v>1</v>
      </c>
      <c r="I33" s="46">
        <f t="shared" si="6"/>
        <v>30</v>
      </c>
      <c r="J33" s="46">
        <f t="shared" si="6"/>
        <v>30</v>
      </c>
      <c r="K33" s="87">
        <v>11.4</v>
      </c>
      <c r="L33" s="87">
        <v>5.6</v>
      </c>
      <c r="M33" s="54">
        <f t="shared" si="1"/>
        <v>8.5</v>
      </c>
      <c r="N33" s="36">
        <v>97</v>
      </c>
      <c r="O33" s="55">
        <f t="shared" si="2"/>
        <v>25.75237735093231</v>
      </c>
      <c r="P33" s="56">
        <f t="shared" si="3"/>
        <v>11.949103090832594</v>
      </c>
      <c r="Q33" s="56">
        <v>9.92319</v>
      </c>
      <c r="R33" s="11">
        <f t="shared" si="4"/>
        <v>1.5306470959050003</v>
      </c>
      <c r="S33" s="35">
        <f t="shared" si="5"/>
        <v>1.5741717720997399</v>
      </c>
    </row>
    <row r="34" spans="7:19" ht="18.5" x14ac:dyDescent="0.45">
      <c r="G34" s="59">
        <v>2009</v>
      </c>
      <c r="H34" s="60">
        <v>1</v>
      </c>
      <c r="I34" s="60">
        <f t="shared" si="6"/>
        <v>31</v>
      </c>
      <c r="J34" s="46">
        <f t="shared" si="6"/>
        <v>31</v>
      </c>
      <c r="K34" s="87">
        <v>13.4</v>
      </c>
      <c r="L34" s="87">
        <v>5.8</v>
      </c>
      <c r="M34" s="54">
        <f t="shared" si="1"/>
        <v>9.6</v>
      </c>
      <c r="N34" s="36">
        <v>60.5</v>
      </c>
      <c r="O34" s="55">
        <f t="shared" si="2"/>
        <v>25.686443356949791</v>
      </c>
      <c r="P34" s="56">
        <f t="shared" si="3"/>
        <v>15.617357561025475</v>
      </c>
      <c r="Q34" s="56">
        <v>11.330022</v>
      </c>
      <c r="R34" s="49">
        <f t="shared" si="4"/>
        <v>1.8207458654219995</v>
      </c>
      <c r="S34" s="48">
        <f t="shared" si="5"/>
        <v>2.142158378114301</v>
      </c>
    </row>
    <row r="35" spans="7:19" ht="18.5" x14ac:dyDescent="0.45">
      <c r="G35" s="59">
        <v>2009</v>
      </c>
      <c r="H35" s="46">
        <v>2</v>
      </c>
      <c r="I35" s="46">
        <v>1</v>
      </c>
      <c r="J35" s="46">
        <f t="shared" si="6"/>
        <v>32</v>
      </c>
      <c r="K35" s="87">
        <v>9</v>
      </c>
      <c r="L35" s="87">
        <v>4.8</v>
      </c>
      <c r="M35" s="54">
        <f t="shared" si="1"/>
        <v>6.9</v>
      </c>
      <c r="N35" s="36">
        <v>89.5</v>
      </c>
      <c r="O35" s="55">
        <f t="shared" si="2"/>
        <v>31.29692320913259</v>
      </c>
      <c r="P35" s="56">
        <f t="shared" si="3"/>
        <v>10.515766198268551</v>
      </c>
      <c r="Q35" s="56">
        <v>10.262336999999999</v>
      </c>
      <c r="R35" s="11">
        <f t="shared" si="4"/>
        <v>1.4866585806735</v>
      </c>
      <c r="S35" s="35">
        <f t="shared" si="5"/>
        <v>1.2312207259404764</v>
      </c>
    </row>
    <row r="36" spans="7:19" ht="18.5" x14ac:dyDescent="0.45">
      <c r="G36" s="59">
        <v>2009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87">
        <v>6.6</v>
      </c>
      <c r="L36" s="87">
        <v>2.6</v>
      </c>
      <c r="M36" s="54">
        <f t="shared" si="1"/>
        <v>4.5999999999999996</v>
      </c>
      <c r="N36" s="36">
        <v>99</v>
      </c>
      <c r="O36" s="55">
        <f t="shared" si="2"/>
        <v>34.110965624999992</v>
      </c>
      <c r="P36" s="56">
        <f t="shared" si="3"/>
        <v>10.915508999999995</v>
      </c>
      <c r="Q36" s="56">
        <v>10.915508999999998</v>
      </c>
      <c r="R36" s="11">
        <f t="shared" si="4"/>
        <v>1.4340359103839995</v>
      </c>
      <c r="S36" s="35">
        <f t="shared" si="5"/>
        <v>0.94621713438775457</v>
      </c>
    </row>
    <row r="37" spans="7:19" ht="18.5" x14ac:dyDescent="0.45">
      <c r="G37" s="59">
        <v>2009</v>
      </c>
      <c r="H37" s="46">
        <v>2</v>
      </c>
      <c r="I37" s="46">
        <f t="shared" si="7"/>
        <v>3</v>
      </c>
      <c r="J37" s="46">
        <f t="shared" si="7"/>
        <v>34</v>
      </c>
      <c r="K37" s="87">
        <v>8.4</v>
      </c>
      <c r="L37" s="87">
        <v>1</v>
      </c>
      <c r="M37" s="54">
        <f t="shared" si="1"/>
        <v>4.7</v>
      </c>
      <c r="N37" s="36">
        <v>99</v>
      </c>
      <c r="O37" s="55">
        <f t="shared" si="2"/>
        <v>23.058717698837917</v>
      </c>
      <c r="P37" s="56">
        <f t="shared" si="3"/>
        <v>13.650760877712049</v>
      </c>
      <c r="Q37" s="56">
        <v>10.036238999999998</v>
      </c>
      <c r="R37" s="11">
        <f t="shared" si="4"/>
        <v>1.3244071890374995</v>
      </c>
      <c r="S37" s="35">
        <f t="shared" si="5"/>
        <v>1.1641770862348455</v>
      </c>
    </row>
    <row r="38" spans="7:19" ht="18.5" x14ac:dyDescent="0.45">
      <c r="G38" s="59">
        <v>2009</v>
      </c>
      <c r="H38" s="46">
        <v>2</v>
      </c>
      <c r="I38" s="46">
        <f t="shared" si="7"/>
        <v>4</v>
      </c>
      <c r="J38" s="46">
        <f t="shared" si="7"/>
        <v>35</v>
      </c>
      <c r="K38" s="87">
        <v>11.2</v>
      </c>
      <c r="L38" s="87">
        <v>-1.6</v>
      </c>
      <c r="M38" s="54">
        <f t="shared" si="1"/>
        <v>4.8</v>
      </c>
      <c r="N38" s="36">
        <v>99</v>
      </c>
      <c r="O38" s="55">
        <f t="shared" si="2"/>
        <v>21.153210054860438</v>
      </c>
      <c r="P38" s="56">
        <f t="shared" si="3"/>
        <v>21.660887096177088</v>
      </c>
      <c r="Q38" s="56">
        <v>12.108803999999999</v>
      </c>
      <c r="R38" s="11">
        <f t="shared" si="4"/>
        <v>1.6050098613959995</v>
      </c>
      <c r="S38" s="35">
        <f t="shared" si="5"/>
        <v>1.7849151514702781</v>
      </c>
    </row>
    <row r="39" spans="7:19" ht="18.5" x14ac:dyDescent="0.45">
      <c r="G39" s="59">
        <v>2009</v>
      </c>
      <c r="H39" s="46">
        <v>2</v>
      </c>
      <c r="I39" s="46">
        <f t="shared" si="7"/>
        <v>5</v>
      </c>
      <c r="J39" s="46">
        <f t="shared" si="7"/>
        <v>36</v>
      </c>
      <c r="K39" s="87">
        <v>11.6</v>
      </c>
      <c r="L39" s="87">
        <v>-0.4</v>
      </c>
      <c r="M39" s="54">
        <f t="shared" si="1"/>
        <v>5.6</v>
      </c>
      <c r="N39" s="36">
        <v>98.5</v>
      </c>
      <c r="O39" s="55">
        <f t="shared" si="2"/>
        <v>20.169894033902786</v>
      </c>
      <c r="P39" s="56">
        <f t="shared" si="3"/>
        <v>19.363098272546672</v>
      </c>
      <c r="Q39" s="56">
        <v>11.17929</v>
      </c>
      <c r="R39" s="11">
        <f t="shared" si="4"/>
        <v>1.5342569388899998</v>
      </c>
      <c r="S39" s="35">
        <f t="shared" si="5"/>
        <v>1.807892165103933</v>
      </c>
    </row>
    <row r="40" spans="7:19" ht="18.5" x14ac:dyDescent="0.45">
      <c r="G40" s="59">
        <v>2009</v>
      </c>
      <c r="H40" s="46">
        <v>2</v>
      </c>
      <c r="I40" s="46">
        <f t="shared" si="7"/>
        <v>6</v>
      </c>
      <c r="J40" s="46">
        <f t="shared" si="7"/>
        <v>37</v>
      </c>
      <c r="K40" s="87">
        <v>14.8</v>
      </c>
      <c r="L40" s="87">
        <v>2.6</v>
      </c>
      <c r="M40" s="54">
        <f t="shared" si="1"/>
        <v>8.7000000000000011</v>
      </c>
      <c r="N40" s="36">
        <v>96.5</v>
      </c>
      <c r="O40" s="55">
        <f t="shared" si="2"/>
        <v>18.340639577157074</v>
      </c>
      <c r="P40" s="56">
        <f t="shared" si="3"/>
        <v>17.900464227305307</v>
      </c>
      <c r="Q40" s="56">
        <v>10.249776000000001</v>
      </c>
      <c r="R40" s="11">
        <f t="shared" si="4"/>
        <v>1.59304581036</v>
      </c>
      <c r="S40" s="35">
        <f t="shared" si="5"/>
        <v>2.2748642202971481</v>
      </c>
    </row>
    <row r="41" spans="7:19" ht="18.5" x14ac:dyDescent="0.45">
      <c r="G41" s="59">
        <v>2009</v>
      </c>
      <c r="H41" s="46">
        <v>2</v>
      </c>
      <c r="I41" s="46">
        <f t="shared" si="7"/>
        <v>7</v>
      </c>
      <c r="J41" s="46">
        <f t="shared" si="7"/>
        <v>38</v>
      </c>
      <c r="K41" s="87">
        <v>15.2</v>
      </c>
      <c r="L41" s="87">
        <v>2</v>
      </c>
      <c r="M41" s="54">
        <f t="shared" si="1"/>
        <v>8.6</v>
      </c>
      <c r="N41" s="36">
        <v>76</v>
      </c>
      <c r="O41" s="55">
        <f t="shared" si="2"/>
        <v>7.6276713537102063</v>
      </c>
      <c r="P41" s="56">
        <f t="shared" si="3"/>
        <v>8.0548209495179783</v>
      </c>
      <c r="Q41" s="56">
        <v>4.4340330000000003</v>
      </c>
      <c r="R41" s="11">
        <f t="shared" si="4"/>
        <v>0.68654793358799993</v>
      </c>
      <c r="S41" s="35">
        <f t="shared" si="5"/>
        <v>1.1460208750599545</v>
      </c>
    </row>
    <row r="42" spans="7:19" ht="18.5" x14ac:dyDescent="0.45">
      <c r="G42" s="59">
        <v>2009</v>
      </c>
      <c r="H42" s="46">
        <v>2</v>
      </c>
      <c r="I42" s="46">
        <f t="shared" si="7"/>
        <v>8</v>
      </c>
      <c r="J42" s="46">
        <f t="shared" si="7"/>
        <v>39</v>
      </c>
      <c r="K42" s="87">
        <v>15.6</v>
      </c>
      <c r="L42" s="87">
        <v>1</v>
      </c>
      <c r="M42" s="54">
        <f t="shared" si="1"/>
        <v>8.3000000000000007</v>
      </c>
      <c r="N42" s="36">
        <v>73.5</v>
      </c>
      <c r="O42" s="55">
        <f t="shared" si="2"/>
        <v>17.792857356793167</v>
      </c>
      <c r="P42" s="56">
        <f t="shared" si="3"/>
        <v>20.782057392734419</v>
      </c>
      <c r="Q42" s="56">
        <v>10.877826000000001</v>
      </c>
      <c r="R42" s="11">
        <f t="shared" si="4"/>
        <v>1.6651395316889999</v>
      </c>
      <c r="S42" s="35">
        <f t="shared" si="5"/>
        <v>2.5257426468457367</v>
      </c>
    </row>
    <row r="43" spans="7:19" ht="18.5" x14ac:dyDescent="0.45">
      <c r="G43" s="59">
        <v>2009</v>
      </c>
      <c r="H43" s="46">
        <v>2</v>
      </c>
      <c r="I43" s="46">
        <f t="shared" si="7"/>
        <v>9</v>
      </c>
      <c r="J43" s="46">
        <f t="shared" si="7"/>
        <v>40</v>
      </c>
      <c r="K43" s="87">
        <v>12.6</v>
      </c>
      <c r="L43" s="87">
        <v>7.4</v>
      </c>
      <c r="M43" s="54">
        <f t="shared" si="1"/>
        <v>10</v>
      </c>
      <c r="N43" s="36">
        <v>69</v>
      </c>
      <c r="O43" s="55">
        <f t="shared" si="2"/>
        <v>32.292777444136334</v>
      </c>
      <c r="P43" s="56">
        <f t="shared" si="3"/>
        <v>13.433795416760713</v>
      </c>
      <c r="Q43" s="56">
        <v>11.782217999999999</v>
      </c>
      <c r="R43" s="11">
        <f t="shared" si="4"/>
        <v>1.9210552982459999</v>
      </c>
      <c r="S43" s="35">
        <f t="shared" si="5"/>
        <v>1.9249506316783283</v>
      </c>
    </row>
    <row r="44" spans="7:19" ht="18.5" x14ac:dyDescent="0.45">
      <c r="G44" s="59">
        <v>2009</v>
      </c>
      <c r="H44" s="46">
        <v>2</v>
      </c>
      <c r="I44" s="46">
        <f t="shared" si="7"/>
        <v>10</v>
      </c>
      <c r="J44" s="46">
        <f t="shared" si="7"/>
        <v>41</v>
      </c>
      <c r="K44" s="87">
        <v>15.8</v>
      </c>
      <c r="L44" s="87">
        <v>6.8</v>
      </c>
      <c r="M44" s="54">
        <f t="shared" si="1"/>
        <v>11.3</v>
      </c>
      <c r="N44" s="36">
        <v>76</v>
      </c>
      <c r="O44" s="55">
        <f t="shared" si="2"/>
        <v>16.433975</v>
      </c>
      <c r="P44" s="56">
        <f t="shared" si="3"/>
        <v>11.832462</v>
      </c>
      <c r="Q44" s="56">
        <v>7.8883079999999994</v>
      </c>
      <c r="R44" s="11">
        <f t="shared" si="4"/>
        <v>1.3463093588220001</v>
      </c>
      <c r="S44" s="35">
        <f t="shared" si="5"/>
        <v>1.8543872390114067</v>
      </c>
    </row>
    <row r="45" spans="7:19" ht="18.5" x14ac:dyDescent="0.45">
      <c r="G45" s="59">
        <v>2009</v>
      </c>
      <c r="H45" s="46">
        <v>2</v>
      </c>
      <c r="I45" s="46">
        <f t="shared" si="7"/>
        <v>11</v>
      </c>
      <c r="J45" s="46">
        <f t="shared" si="7"/>
        <v>42</v>
      </c>
      <c r="K45" s="87">
        <v>13</v>
      </c>
      <c r="L45" s="87">
        <v>2.6</v>
      </c>
      <c r="M45" s="54">
        <f t="shared" si="1"/>
        <v>7.8</v>
      </c>
      <c r="N45" s="36">
        <v>72</v>
      </c>
      <c r="O45" s="55">
        <f t="shared" si="2"/>
        <v>15.896471822926655</v>
      </c>
      <c r="P45" s="56">
        <f t="shared" si="3"/>
        <v>13.225864556674978</v>
      </c>
      <c r="Q45" s="56">
        <v>8.2023329999999994</v>
      </c>
      <c r="R45" s="11">
        <f t="shared" si="4"/>
        <v>1.2315310859519999</v>
      </c>
      <c r="S45" s="35">
        <f t="shared" si="5"/>
        <v>1.6242877411421095</v>
      </c>
    </row>
    <row r="46" spans="7:19" ht="18.5" x14ac:dyDescent="0.45">
      <c r="G46" s="59">
        <v>2009</v>
      </c>
      <c r="H46" s="46">
        <v>2</v>
      </c>
      <c r="I46" s="46">
        <f t="shared" si="7"/>
        <v>12</v>
      </c>
      <c r="J46" s="46">
        <f t="shared" si="7"/>
        <v>43</v>
      </c>
      <c r="K46" s="87">
        <v>12.6</v>
      </c>
      <c r="L46" s="87">
        <v>-1.4</v>
      </c>
      <c r="M46" s="54">
        <f t="shared" si="1"/>
        <v>5.6</v>
      </c>
      <c r="N46" s="36">
        <v>71</v>
      </c>
      <c r="O46" s="55">
        <f t="shared" si="2"/>
        <v>12.798823502461232</v>
      </c>
      <c r="P46" s="56">
        <f t="shared" si="3"/>
        <v>14.334682322756581</v>
      </c>
      <c r="Q46" s="56">
        <v>7.66221</v>
      </c>
      <c r="R46" s="11">
        <f t="shared" si="4"/>
        <v>1.0515693626099998</v>
      </c>
      <c r="S46" s="35">
        <f t="shared" si="5"/>
        <v>1.3841382772963799</v>
      </c>
    </row>
    <row r="47" spans="7:19" ht="18.5" x14ac:dyDescent="0.45">
      <c r="G47" s="59">
        <v>2009</v>
      </c>
      <c r="H47" s="46">
        <v>2</v>
      </c>
      <c r="I47" s="46">
        <f t="shared" si="7"/>
        <v>13</v>
      </c>
      <c r="J47" s="46">
        <f t="shared" si="7"/>
        <v>44</v>
      </c>
      <c r="K47" s="87">
        <v>15.6</v>
      </c>
      <c r="L47" s="87">
        <v>7.2</v>
      </c>
      <c r="M47" s="54">
        <f t="shared" si="1"/>
        <v>11.4</v>
      </c>
      <c r="N47" s="36">
        <v>95</v>
      </c>
      <c r="O47" s="55">
        <f t="shared" si="2"/>
        <v>23.701325951677806</v>
      </c>
      <c r="P47" s="56">
        <f t="shared" si="3"/>
        <v>15.927291039527484</v>
      </c>
      <c r="Q47" s="56">
        <v>10.990874999999999</v>
      </c>
      <c r="R47" s="11">
        <f t="shared" si="4"/>
        <v>1.8822752707499999</v>
      </c>
      <c r="S47" s="35">
        <f t="shared" si="5"/>
        <v>2.4118600959731111</v>
      </c>
    </row>
    <row r="48" spans="7:19" ht="18.5" x14ac:dyDescent="0.45">
      <c r="G48" s="59">
        <v>2009</v>
      </c>
      <c r="H48" s="46">
        <v>2</v>
      </c>
      <c r="I48" s="46">
        <f t="shared" si="7"/>
        <v>14</v>
      </c>
      <c r="J48" s="46">
        <f t="shared" si="7"/>
        <v>45</v>
      </c>
      <c r="K48" s="87">
        <v>17.3</v>
      </c>
      <c r="L48" s="87">
        <v>1.6</v>
      </c>
      <c r="M48" s="54">
        <f t="shared" si="1"/>
        <v>9.4500000000000011</v>
      </c>
      <c r="N48" s="36">
        <v>99.5</v>
      </c>
      <c r="O48" s="55">
        <f t="shared" si="2"/>
        <v>23.201245623332944</v>
      </c>
      <c r="P48" s="56">
        <f t="shared" si="3"/>
        <v>29.14076450290618</v>
      </c>
      <c r="Q48" s="56">
        <v>14.708931</v>
      </c>
      <c r="R48" s="11">
        <f t="shared" si="4"/>
        <v>2.3507997385837496</v>
      </c>
      <c r="S48" s="35">
        <f t="shared" si="5"/>
        <v>3.7419437468819488</v>
      </c>
    </row>
    <row r="49" spans="7:19" ht="18.5" x14ac:dyDescent="0.45">
      <c r="G49" s="59">
        <v>2009</v>
      </c>
      <c r="H49" s="46">
        <v>2</v>
      </c>
      <c r="I49" s="46">
        <f t="shared" si="7"/>
        <v>15</v>
      </c>
      <c r="J49" s="46">
        <f t="shared" si="7"/>
        <v>46</v>
      </c>
      <c r="K49" s="87">
        <v>17.399999999999999</v>
      </c>
      <c r="L49" s="87">
        <v>3.6</v>
      </c>
      <c r="M49" s="54">
        <f t="shared" si="1"/>
        <v>10.5</v>
      </c>
      <c r="N49" s="36">
        <v>100</v>
      </c>
      <c r="O49" s="55">
        <f t="shared" si="2"/>
        <v>16.272542516404734</v>
      </c>
      <c r="P49" s="56">
        <f t="shared" si="3"/>
        <v>17.964886938110823</v>
      </c>
      <c r="Q49" s="56">
        <v>9.67197</v>
      </c>
      <c r="R49" s="11">
        <f t="shared" si="4"/>
        <v>1.6053487446149997</v>
      </c>
      <c r="S49" s="35">
        <f t="shared" si="5"/>
        <v>2.5599473326882638</v>
      </c>
    </row>
    <row r="50" spans="7:19" ht="18.5" x14ac:dyDescent="0.45">
      <c r="G50" s="59">
        <v>2009</v>
      </c>
      <c r="H50" s="46">
        <v>2</v>
      </c>
      <c r="I50" s="46">
        <f t="shared" si="7"/>
        <v>16</v>
      </c>
      <c r="J50" s="46">
        <f t="shared" si="7"/>
        <v>47</v>
      </c>
      <c r="K50" s="87">
        <v>16.600000000000001</v>
      </c>
      <c r="L50" s="87">
        <v>7.4</v>
      </c>
      <c r="M50" s="54">
        <f t="shared" si="1"/>
        <v>12</v>
      </c>
      <c r="N50" s="36">
        <v>82</v>
      </c>
      <c r="O50" s="55">
        <f t="shared" si="2"/>
        <v>8.7483675209302323</v>
      </c>
      <c r="P50" s="56">
        <f t="shared" si="3"/>
        <v>6.4387984954046518</v>
      </c>
      <c r="Q50" s="56">
        <v>4.2456180000000003</v>
      </c>
      <c r="R50" s="11">
        <f t="shared" si="4"/>
        <v>0.74203637718600002</v>
      </c>
      <c r="S50" s="35">
        <f t="shared" si="5"/>
        <v>1.1750789038113074</v>
      </c>
    </row>
    <row r="51" spans="7:19" ht="18.5" x14ac:dyDescent="0.45">
      <c r="G51" s="59">
        <v>2009</v>
      </c>
      <c r="H51" s="46">
        <v>2</v>
      </c>
      <c r="I51" s="46">
        <f t="shared" si="7"/>
        <v>17</v>
      </c>
      <c r="J51" s="46">
        <f t="shared" si="7"/>
        <v>48</v>
      </c>
      <c r="K51" s="87">
        <v>12.2</v>
      </c>
      <c r="L51" s="87">
        <v>3.2</v>
      </c>
      <c r="M51" s="54">
        <f t="shared" si="1"/>
        <v>7.6999999999999993</v>
      </c>
      <c r="N51" s="36">
        <v>82</v>
      </c>
      <c r="O51" s="55">
        <f t="shared" si="2"/>
        <v>9.9441249999999997</v>
      </c>
      <c r="P51" s="56">
        <f t="shared" si="3"/>
        <v>7.1597699999999991</v>
      </c>
      <c r="Q51" s="56">
        <v>4.77318</v>
      </c>
      <c r="R51" s="11">
        <f t="shared" si="4"/>
        <v>0.71386486785000003</v>
      </c>
      <c r="S51" s="35">
        <f t="shared" si="5"/>
        <v>0.97265202599118905</v>
      </c>
    </row>
    <row r="52" spans="7:19" ht="18.5" x14ac:dyDescent="0.45">
      <c r="G52" s="59">
        <v>2009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87">
        <v>9.6</v>
      </c>
      <c r="L52" s="87">
        <v>-5.4</v>
      </c>
      <c r="M52" s="54">
        <f t="shared" si="1"/>
        <v>2.0999999999999996</v>
      </c>
      <c r="N52" s="36">
        <v>76</v>
      </c>
      <c r="O52" s="55">
        <f t="shared" si="2"/>
        <v>21.689142449387983</v>
      </c>
      <c r="P52" s="56">
        <f t="shared" si="3"/>
        <v>26.026970939265578</v>
      </c>
      <c r="Q52" s="56">
        <v>13.44027</v>
      </c>
      <c r="R52" s="11">
        <f t="shared" si="4"/>
        <v>1.5686609526449999</v>
      </c>
      <c r="S52" s="35">
        <f t="shared" si="5"/>
        <v>1.0704180164597594</v>
      </c>
    </row>
    <row r="53" spans="7:19" ht="18.5" x14ac:dyDescent="0.45">
      <c r="G53" s="59">
        <v>2009</v>
      </c>
      <c r="H53" s="46">
        <v>2</v>
      </c>
      <c r="I53" s="46">
        <f t="shared" si="8"/>
        <v>19</v>
      </c>
      <c r="J53" s="46">
        <f t="shared" si="8"/>
        <v>50</v>
      </c>
      <c r="K53" s="87">
        <v>10.6</v>
      </c>
      <c r="L53" s="87">
        <v>-2.2000000000000002</v>
      </c>
      <c r="M53" s="54">
        <f t="shared" si="1"/>
        <v>4.1999999999999993</v>
      </c>
      <c r="N53" s="36">
        <v>59.5</v>
      </c>
      <c r="O53" s="55">
        <f t="shared" si="2"/>
        <v>27.604500258313724</v>
      </c>
      <c r="P53" s="56">
        <f t="shared" si="3"/>
        <v>28.267008264513255</v>
      </c>
      <c r="Q53" s="56">
        <v>15.801737999999999</v>
      </c>
      <c r="R53" s="11">
        <f t="shared" si="4"/>
        <v>2.0388982541399994</v>
      </c>
      <c r="S53" s="35">
        <f t="shared" si="5"/>
        <v>2.0585846229373046</v>
      </c>
    </row>
    <row r="54" spans="7:19" ht="18.5" x14ac:dyDescent="0.45">
      <c r="G54" s="59">
        <v>2009</v>
      </c>
      <c r="H54" s="46">
        <v>2</v>
      </c>
      <c r="I54" s="46">
        <f t="shared" si="8"/>
        <v>20</v>
      </c>
      <c r="J54" s="46">
        <f t="shared" si="8"/>
        <v>51</v>
      </c>
      <c r="K54" s="87">
        <v>13.3</v>
      </c>
      <c r="L54" s="87">
        <v>3.6</v>
      </c>
      <c r="M54" s="54">
        <f t="shared" si="1"/>
        <v>8.4500000000000011</v>
      </c>
      <c r="N54" s="36">
        <v>76.5</v>
      </c>
      <c r="O54" s="55">
        <f t="shared" si="2"/>
        <v>31.256478800670308</v>
      </c>
      <c r="P54" s="56">
        <f t="shared" si="3"/>
        <v>24.255027549320165</v>
      </c>
      <c r="Q54" s="56">
        <v>15.57564</v>
      </c>
      <c r="R54" s="11">
        <f t="shared" si="4"/>
        <v>2.3979671257500002</v>
      </c>
      <c r="S54" s="35">
        <f t="shared" si="5"/>
        <v>2.9428912437289623</v>
      </c>
    </row>
    <row r="55" spans="7:19" ht="18.5" x14ac:dyDescent="0.45">
      <c r="G55" s="59">
        <v>2009</v>
      </c>
      <c r="H55" s="46">
        <v>2</v>
      </c>
      <c r="I55" s="46">
        <f t="shared" si="8"/>
        <v>21</v>
      </c>
      <c r="J55" s="46">
        <f t="shared" si="8"/>
        <v>52</v>
      </c>
      <c r="K55" s="87">
        <v>9</v>
      </c>
      <c r="L55" s="87">
        <v>2.8</v>
      </c>
      <c r="M55" s="54">
        <f t="shared" si="1"/>
        <v>5.9</v>
      </c>
      <c r="N55" s="36">
        <v>81.5</v>
      </c>
      <c r="O55" s="55">
        <f t="shared" si="2"/>
        <v>41.365875760411583</v>
      </c>
      <c r="P55" s="56">
        <f t="shared" si="3"/>
        <v>20.517474377164149</v>
      </c>
      <c r="Q55" s="56">
        <v>16.480032000000001</v>
      </c>
      <c r="R55" s="11">
        <f t="shared" si="4"/>
        <v>2.2907326880160004</v>
      </c>
      <c r="S55" s="35">
        <f t="shared" si="5"/>
        <v>1.9784244323365181</v>
      </c>
    </row>
    <row r="56" spans="7:19" ht="18.5" x14ac:dyDescent="0.45">
      <c r="G56" s="59">
        <v>2009</v>
      </c>
      <c r="H56" s="46">
        <v>2</v>
      </c>
      <c r="I56" s="46">
        <f t="shared" si="8"/>
        <v>22</v>
      </c>
      <c r="J56" s="46">
        <f t="shared" si="8"/>
        <v>53</v>
      </c>
      <c r="K56" s="87">
        <v>8.1999999999999993</v>
      </c>
      <c r="L56" s="87">
        <v>1.6</v>
      </c>
      <c r="M56" s="54">
        <f t="shared" si="1"/>
        <v>4.8999999999999995</v>
      </c>
      <c r="N56" s="36">
        <v>80.5</v>
      </c>
      <c r="O56" s="55">
        <f t="shared" si="2"/>
        <v>37.892560295749945</v>
      </c>
      <c r="P56" s="56">
        <f t="shared" si="3"/>
        <v>20.007271836155972</v>
      </c>
      <c r="Q56" s="56">
        <v>15.57564</v>
      </c>
      <c r="R56" s="11">
        <f t="shared" si="4"/>
        <v>2.0736706192199996</v>
      </c>
      <c r="S56" s="35">
        <f t="shared" si="5"/>
        <v>1.6867214029709006</v>
      </c>
    </row>
    <row r="57" spans="7:19" ht="18.5" x14ac:dyDescent="0.45">
      <c r="G57" s="59">
        <v>2009</v>
      </c>
      <c r="H57" s="46">
        <v>2</v>
      </c>
      <c r="I57" s="46">
        <f t="shared" si="8"/>
        <v>23</v>
      </c>
      <c r="J57" s="46">
        <f t="shared" si="8"/>
        <v>54</v>
      </c>
      <c r="K57" s="87">
        <v>10.8</v>
      </c>
      <c r="L57" s="87">
        <v>2.2000000000000002</v>
      </c>
      <c r="M57" s="54">
        <f t="shared" si="1"/>
        <v>6.5</v>
      </c>
      <c r="N57" s="36">
        <v>79</v>
      </c>
      <c r="O57" s="55">
        <f t="shared" si="2"/>
        <v>14.188316799959273</v>
      </c>
      <c r="P57" s="56">
        <f t="shared" si="3"/>
        <v>9.7615619583719813</v>
      </c>
      <c r="Q57" s="56">
        <v>6.65733</v>
      </c>
      <c r="R57" s="11">
        <f t="shared" si="4"/>
        <v>0.94879934293500001</v>
      </c>
      <c r="S57" s="35">
        <f t="shared" si="5"/>
        <v>1.1107394114474205</v>
      </c>
    </row>
    <row r="58" spans="7:19" ht="18.5" x14ac:dyDescent="0.45">
      <c r="G58" s="59">
        <v>2009</v>
      </c>
      <c r="H58" s="46">
        <v>2</v>
      </c>
      <c r="I58" s="46">
        <f t="shared" si="8"/>
        <v>24</v>
      </c>
      <c r="J58" s="46">
        <f t="shared" si="8"/>
        <v>55</v>
      </c>
      <c r="K58" s="87">
        <v>12.7</v>
      </c>
      <c r="L58" s="87">
        <v>4.5999999999999996</v>
      </c>
      <c r="M58" s="54">
        <f t="shared" si="1"/>
        <v>8.6499999999999986</v>
      </c>
      <c r="N58" s="36">
        <v>81</v>
      </c>
      <c r="O58" s="55">
        <f t="shared" si="2"/>
        <v>14.343827943385421</v>
      </c>
      <c r="P58" s="56">
        <f t="shared" si="3"/>
        <v>9.2948005073137523</v>
      </c>
      <c r="Q58" s="56">
        <v>6.53172</v>
      </c>
      <c r="R58" s="11">
        <f t="shared" si="4"/>
        <v>1.0132608248099999</v>
      </c>
      <c r="S58" s="35">
        <f t="shared" si="5"/>
        <v>1.2908390088947916</v>
      </c>
    </row>
    <row r="59" spans="7:19" ht="18.5" x14ac:dyDescent="0.45">
      <c r="G59" s="59">
        <v>2009</v>
      </c>
      <c r="H59" s="46">
        <v>2</v>
      </c>
      <c r="I59" s="46">
        <f t="shared" si="8"/>
        <v>25</v>
      </c>
      <c r="J59" s="46">
        <f t="shared" si="8"/>
        <v>56</v>
      </c>
      <c r="K59" s="87">
        <v>10.199999999999999</v>
      </c>
      <c r="L59" s="87">
        <v>4.8</v>
      </c>
      <c r="M59" s="54">
        <f t="shared" si="1"/>
        <v>7.5</v>
      </c>
      <c r="N59" s="36">
        <v>83</v>
      </c>
      <c r="O59" s="55">
        <f t="shared" si="2"/>
        <v>22.398600379975438</v>
      </c>
      <c r="P59" s="56">
        <f t="shared" si="3"/>
        <v>9.6761953641493879</v>
      </c>
      <c r="Q59" s="56">
        <v>8.3279429999999994</v>
      </c>
      <c r="R59" s="11">
        <f t="shared" si="4"/>
        <v>1.2357376580834998</v>
      </c>
      <c r="S59" s="35">
        <f t="shared" si="5"/>
        <v>1.2158401876287699</v>
      </c>
    </row>
    <row r="60" spans="7:19" ht="18.5" x14ac:dyDescent="0.45">
      <c r="G60" s="59">
        <v>2009</v>
      </c>
      <c r="H60" s="46">
        <v>2</v>
      </c>
      <c r="I60" s="46">
        <f t="shared" si="8"/>
        <v>26</v>
      </c>
      <c r="J60" s="46">
        <f t="shared" si="8"/>
        <v>57</v>
      </c>
      <c r="K60" s="87">
        <v>11.4</v>
      </c>
      <c r="L60" s="87">
        <v>1.8</v>
      </c>
      <c r="M60" s="54">
        <f t="shared" si="1"/>
        <v>6.6000000000000005</v>
      </c>
      <c r="N60" s="36">
        <v>92</v>
      </c>
      <c r="O60" s="55">
        <f t="shared" si="2"/>
        <v>32.5083758908467</v>
      </c>
      <c r="P60" s="56">
        <f t="shared" si="3"/>
        <v>24.966432684170268</v>
      </c>
      <c r="Q60" s="56">
        <v>16.115762999999998</v>
      </c>
      <c r="R60" s="11">
        <f t="shared" si="4"/>
        <v>2.3062623798779995</v>
      </c>
      <c r="S60" s="35">
        <f t="shared" si="5"/>
        <v>2.5628454292505727</v>
      </c>
    </row>
    <row r="61" spans="7:19" ht="18.5" x14ac:dyDescent="0.45">
      <c r="G61" s="59">
        <v>2009</v>
      </c>
      <c r="H61" s="46">
        <v>2</v>
      </c>
      <c r="I61" s="46">
        <f t="shared" si="8"/>
        <v>27</v>
      </c>
      <c r="J61" s="46">
        <f t="shared" si="8"/>
        <v>58</v>
      </c>
      <c r="K61" s="87">
        <v>12.4</v>
      </c>
      <c r="L61" s="87">
        <v>5.6</v>
      </c>
      <c r="M61" s="54">
        <f t="shared" si="1"/>
        <v>9</v>
      </c>
      <c r="N61" s="36">
        <v>85.5</v>
      </c>
      <c r="O61" s="55">
        <f t="shared" si="2"/>
        <v>39.167610123782111</v>
      </c>
      <c r="P61" s="56">
        <f t="shared" si="3"/>
        <v>21.307179907337471</v>
      </c>
      <c r="Q61" s="56">
        <v>16.341860999999998</v>
      </c>
      <c r="R61" s="11">
        <f t="shared" si="4"/>
        <v>2.5686463957019998</v>
      </c>
      <c r="S61" s="35">
        <f t="shared" si="5"/>
        <v>2.7199221642279809</v>
      </c>
    </row>
    <row r="62" spans="7:19" ht="18.5" x14ac:dyDescent="0.45">
      <c r="G62" s="59">
        <v>2009</v>
      </c>
      <c r="H62" s="60">
        <v>2</v>
      </c>
      <c r="I62" s="60">
        <f t="shared" si="8"/>
        <v>28</v>
      </c>
      <c r="J62" s="60">
        <f t="shared" si="8"/>
        <v>59</v>
      </c>
      <c r="K62" s="87">
        <v>7.7</v>
      </c>
      <c r="L62" s="87">
        <v>3.8</v>
      </c>
      <c r="M62" s="54">
        <f t="shared" si="1"/>
        <v>5.75</v>
      </c>
      <c r="N62" s="36">
        <v>87.5</v>
      </c>
      <c r="O62" s="55">
        <f t="shared" si="2"/>
        <v>44.960852199436886</v>
      </c>
      <c r="P62" s="56">
        <f t="shared" si="3"/>
        <v>14.027785886224311</v>
      </c>
      <c r="Q62" s="56">
        <v>14.206491</v>
      </c>
      <c r="R62" s="49">
        <f t="shared" si="4"/>
        <v>1.9622111917882497</v>
      </c>
      <c r="S62" s="48">
        <f t="shared" si="5"/>
        <v>1.3845760646840886</v>
      </c>
    </row>
    <row r="63" spans="7:19" ht="18.5" x14ac:dyDescent="0.45">
      <c r="G63" s="59">
        <v>2009</v>
      </c>
      <c r="H63" s="46">
        <v>3</v>
      </c>
      <c r="I63" s="46">
        <v>1</v>
      </c>
      <c r="J63" s="46">
        <f t="shared" si="8"/>
        <v>60</v>
      </c>
      <c r="K63" s="87">
        <v>10.4</v>
      </c>
      <c r="L63" s="87">
        <v>3.2</v>
      </c>
      <c r="M63" s="54">
        <f t="shared" si="1"/>
        <v>6.8000000000000007</v>
      </c>
      <c r="N63" s="36">
        <v>95</v>
      </c>
      <c r="O63" s="55">
        <f t="shared" si="2"/>
        <v>36.893773000247599</v>
      </c>
      <c r="P63" s="56">
        <f t="shared" si="3"/>
        <v>21.25081324814262</v>
      </c>
      <c r="Q63" s="56">
        <v>15.839421</v>
      </c>
      <c r="R63" s="11">
        <f t="shared" si="4"/>
        <v>2.2852958224590001</v>
      </c>
      <c r="S63" s="35">
        <f t="shared" si="5"/>
        <v>2.2569924003249837</v>
      </c>
    </row>
    <row r="64" spans="7:19" ht="18.5" x14ac:dyDescent="0.45">
      <c r="G64" s="59">
        <v>2009</v>
      </c>
      <c r="H64" s="46">
        <v>3</v>
      </c>
      <c r="I64" s="46">
        <f t="shared" ref="I64:J79" si="9">I63+1</f>
        <v>2</v>
      </c>
      <c r="J64" s="46">
        <f>J63+1</f>
        <v>61</v>
      </c>
      <c r="K64" s="87">
        <v>9.6</v>
      </c>
      <c r="L64" s="87">
        <v>1</v>
      </c>
      <c r="M64" s="54">
        <f t="shared" si="1"/>
        <v>5.3</v>
      </c>
      <c r="N64" s="36">
        <v>68.5</v>
      </c>
      <c r="O64" s="55">
        <f t="shared" si="2"/>
        <v>32.633128639906325</v>
      </c>
      <c r="P64" s="56">
        <f t="shared" si="3"/>
        <v>22.451592504255551</v>
      </c>
      <c r="Q64" s="56">
        <v>15.311858999999998</v>
      </c>
      <c r="R64" s="11">
        <f t="shared" si="4"/>
        <v>2.0744736251084999</v>
      </c>
      <c r="S64" s="35">
        <f t="shared" si="5"/>
        <v>1.9862973637680721</v>
      </c>
    </row>
    <row r="65" spans="7:19" ht="18.5" x14ac:dyDescent="0.45">
      <c r="G65" s="59">
        <v>2009</v>
      </c>
      <c r="H65" s="46">
        <v>3</v>
      </c>
      <c r="I65" s="46">
        <f t="shared" si="9"/>
        <v>3</v>
      </c>
      <c r="J65" s="46">
        <f>J64+1</f>
        <v>62</v>
      </c>
      <c r="K65" s="87">
        <v>5.8</v>
      </c>
      <c r="L65" s="87">
        <v>0.2</v>
      </c>
      <c r="M65" s="54">
        <f t="shared" si="1"/>
        <v>3</v>
      </c>
      <c r="N65" s="36">
        <v>84</v>
      </c>
      <c r="O65" s="55">
        <f t="shared" si="2"/>
        <v>26.27455691927112</v>
      </c>
      <c r="P65" s="56">
        <f t="shared" si="3"/>
        <v>11.77100149983346</v>
      </c>
      <c r="Q65" s="56">
        <v>9.9483119999999996</v>
      </c>
      <c r="R65" s="11">
        <f t="shared" si="4"/>
        <v>1.2136144775039999</v>
      </c>
      <c r="S65" s="35">
        <f t="shared" si="5"/>
        <v>0.71615174415806204</v>
      </c>
    </row>
    <row r="66" spans="7:19" ht="18.5" x14ac:dyDescent="0.45">
      <c r="G66" s="59">
        <v>2009</v>
      </c>
      <c r="H66" s="46">
        <v>3</v>
      </c>
      <c r="I66" s="46">
        <f t="shared" si="9"/>
        <v>4</v>
      </c>
      <c r="J66" s="46">
        <f>J65+1</f>
        <v>63</v>
      </c>
      <c r="K66" s="87">
        <v>8.3000000000000007</v>
      </c>
      <c r="L66" s="87">
        <v>0.6</v>
      </c>
      <c r="M66" s="54">
        <f t="shared" si="1"/>
        <v>4.45</v>
      </c>
      <c r="N66" s="36">
        <v>86.5</v>
      </c>
      <c r="O66" s="55">
        <f t="shared" si="2"/>
        <v>42.211199499067554</v>
      </c>
      <c r="P66" s="56">
        <f t="shared" si="3"/>
        <v>26.002098891425618</v>
      </c>
      <c r="Q66" s="56">
        <v>18.741012000000001</v>
      </c>
      <c r="R66" s="11">
        <f t="shared" si="4"/>
        <v>2.445631787205</v>
      </c>
      <c r="S66" s="35">
        <f t="shared" si="5"/>
        <v>1.9924447517080535</v>
      </c>
    </row>
    <row r="67" spans="7:19" ht="18.5" x14ac:dyDescent="0.45">
      <c r="G67" s="59">
        <v>2009</v>
      </c>
      <c r="H67" s="46">
        <v>3</v>
      </c>
      <c r="I67" s="46">
        <f t="shared" si="9"/>
        <v>5</v>
      </c>
      <c r="J67" s="46">
        <f t="shared" si="9"/>
        <v>64</v>
      </c>
      <c r="K67" s="87">
        <v>10</v>
      </c>
      <c r="L67" s="87">
        <v>2.6</v>
      </c>
      <c r="M67" s="54">
        <f t="shared" si="1"/>
        <v>6.3</v>
      </c>
      <c r="N67" s="36">
        <v>87</v>
      </c>
      <c r="O67" s="55">
        <f t="shared" si="2"/>
        <v>41.875093092633072</v>
      </c>
      <c r="P67" s="56">
        <f t="shared" si="3"/>
        <v>24.790055110838782</v>
      </c>
      <c r="Q67" s="56">
        <v>18.226011</v>
      </c>
      <c r="R67" s="11">
        <f t="shared" si="4"/>
        <v>2.5761828638114999</v>
      </c>
      <c r="S67" s="35">
        <f t="shared" si="5"/>
        <v>2.4646360390360629</v>
      </c>
    </row>
    <row r="68" spans="7:19" ht="18.5" x14ac:dyDescent="0.45">
      <c r="G68" s="59">
        <v>2009</v>
      </c>
      <c r="H68" s="46">
        <v>3</v>
      </c>
      <c r="I68" s="46">
        <f t="shared" si="9"/>
        <v>6</v>
      </c>
      <c r="J68" s="46">
        <f t="shared" si="9"/>
        <v>65</v>
      </c>
      <c r="K68" s="87">
        <v>8.8000000000000007</v>
      </c>
      <c r="L68" s="87">
        <v>5.4</v>
      </c>
      <c r="M68" s="54">
        <f t="shared" si="1"/>
        <v>7.1000000000000005</v>
      </c>
      <c r="N68" s="36">
        <v>42</v>
      </c>
      <c r="O68" s="55">
        <f t="shared" si="2"/>
        <v>59.336740690833572</v>
      </c>
      <c r="P68" s="56">
        <f t="shared" si="3"/>
        <v>16.139593467906732</v>
      </c>
      <c r="Q68" s="56">
        <v>17.505846999999999</v>
      </c>
      <c r="R68" s="11">
        <f t="shared" si="4"/>
        <v>2.5565276371095003</v>
      </c>
      <c r="S68" s="35">
        <f t="shared" si="5"/>
        <v>2.0230253053544227</v>
      </c>
    </row>
    <row r="69" spans="7:19" ht="18.5" x14ac:dyDescent="0.45">
      <c r="G69" s="59">
        <v>2009</v>
      </c>
      <c r="H69" s="46">
        <v>3</v>
      </c>
      <c r="I69" s="46">
        <f t="shared" si="9"/>
        <v>7</v>
      </c>
      <c r="J69" s="46">
        <f t="shared" si="9"/>
        <v>66</v>
      </c>
      <c r="K69" s="87">
        <v>18.600000000000001</v>
      </c>
      <c r="L69" s="87">
        <v>1.8</v>
      </c>
      <c r="M69" s="54">
        <f t="shared" ref="M69:M132" si="10">(K69+L69)/2</f>
        <v>10.200000000000001</v>
      </c>
      <c r="N69" s="36">
        <v>53</v>
      </c>
      <c r="O69" s="55">
        <f t="shared" ref="O69:O132" si="11">((Q69)/(0.16*(K69-(L69))^0.5))</f>
        <v>26.508532265262858</v>
      </c>
      <c r="P69" s="56">
        <f t="shared" ref="P69:P132" si="12">0.16*((K69-L69)^1/2)*O69</f>
        <v>35.627467364513286</v>
      </c>
      <c r="Q69" s="56">
        <v>17.384423999999999</v>
      </c>
      <c r="R69" s="11">
        <f t="shared" ref="R69:R132" si="13">0.0023*0.408*O69*(K69-L69)^0.5*(M69+17.8)</f>
        <v>2.8548701092799997</v>
      </c>
      <c r="S69" s="35">
        <f t="shared" ref="S69:S132" si="14">0.31*(IF(N69&gt;50,1,(1+(50-N69)/70)))*(P69+2.09)*((M69/(M69+15)))</f>
        <v>4.7326441193091666</v>
      </c>
    </row>
    <row r="70" spans="7:19" ht="18.5" x14ac:dyDescent="0.45">
      <c r="G70" s="59">
        <v>2009</v>
      </c>
      <c r="H70" s="46">
        <v>3</v>
      </c>
      <c r="I70" s="46">
        <f t="shared" si="9"/>
        <v>8</v>
      </c>
      <c r="J70" s="46">
        <f t="shared" si="9"/>
        <v>67</v>
      </c>
      <c r="K70" s="87">
        <v>22.4</v>
      </c>
      <c r="L70" s="87">
        <v>6</v>
      </c>
      <c r="M70" s="54">
        <f t="shared" si="10"/>
        <v>14.2</v>
      </c>
      <c r="N70" s="36">
        <v>63.5</v>
      </c>
      <c r="O70" s="55">
        <f t="shared" si="11"/>
        <v>24.852514400354476</v>
      </c>
      <c r="P70" s="56">
        <f t="shared" si="12"/>
        <v>32.606498893265069</v>
      </c>
      <c r="Q70" s="56">
        <v>16.103202</v>
      </c>
      <c r="R70" s="11">
        <f t="shared" si="13"/>
        <v>3.0222489513599995</v>
      </c>
      <c r="S70" s="35">
        <f t="shared" si="14"/>
        <v>5.2306160317860568</v>
      </c>
    </row>
    <row r="71" spans="7:19" ht="18.5" x14ac:dyDescent="0.45">
      <c r="G71" s="59">
        <v>2009</v>
      </c>
      <c r="H71" s="46">
        <v>3</v>
      </c>
      <c r="I71" s="46">
        <f t="shared" si="9"/>
        <v>9</v>
      </c>
      <c r="J71" s="46">
        <f t="shared" si="9"/>
        <v>68</v>
      </c>
      <c r="K71" s="87">
        <v>20.6</v>
      </c>
      <c r="L71" s="87">
        <v>8.8000000000000007</v>
      </c>
      <c r="M71" s="54">
        <f t="shared" si="10"/>
        <v>14.700000000000001</v>
      </c>
      <c r="N71" s="36">
        <v>60.5</v>
      </c>
      <c r="O71" s="55">
        <f t="shared" si="11"/>
        <v>27.927652708103508</v>
      </c>
      <c r="P71" s="56">
        <f t="shared" si="12"/>
        <v>26.363704156449714</v>
      </c>
      <c r="Q71" s="56">
        <v>15.349542</v>
      </c>
      <c r="R71" s="11">
        <f t="shared" si="13"/>
        <v>2.9258145744749995</v>
      </c>
      <c r="S71" s="35">
        <f t="shared" si="14"/>
        <v>4.3657754155199102</v>
      </c>
    </row>
    <row r="72" spans="7:19" ht="18.5" x14ac:dyDescent="0.45">
      <c r="G72" s="59">
        <v>2009</v>
      </c>
      <c r="H72" s="46">
        <v>3</v>
      </c>
      <c r="I72" s="46">
        <f t="shared" si="9"/>
        <v>10</v>
      </c>
      <c r="J72" s="46">
        <f t="shared" si="9"/>
        <v>69</v>
      </c>
      <c r="K72" s="87">
        <v>15.6</v>
      </c>
      <c r="L72" s="87">
        <v>2.8</v>
      </c>
      <c r="M72" s="54">
        <f t="shared" si="10"/>
        <v>9.1999999999999993</v>
      </c>
      <c r="N72" s="36">
        <v>49</v>
      </c>
      <c r="O72" s="55">
        <f t="shared" si="11"/>
        <v>11.980967520698961</v>
      </c>
      <c r="P72" s="56">
        <f t="shared" si="12"/>
        <v>12.268510741195737</v>
      </c>
      <c r="Q72" s="56">
        <v>6.8583059999999998</v>
      </c>
      <c r="R72" s="11">
        <f t="shared" si="13"/>
        <v>1.0860470466299996</v>
      </c>
      <c r="S72" s="35">
        <f t="shared" si="14"/>
        <v>1.7163421233802871</v>
      </c>
    </row>
    <row r="73" spans="7:19" ht="18.5" x14ac:dyDescent="0.45">
      <c r="G73" s="59">
        <v>2009</v>
      </c>
      <c r="H73" s="46">
        <v>3</v>
      </c>
      <c r="I73" s="46">
        <f t="shared" si="9"/>
        <v>11</v>
      </c>
      <c r="J73" s="46">
        <f t="shared" si="9"/>
        <v>70</v>
      </c>
      <c r="K73" s="87">
        <v>16.8</v>
      </c>
      <c r="L73" s="87">
        <v>7.6</v>
      </c>
      <c r="M73" s="54">
        <f t="shared" si="10"/>
        <v>12.2</v>
      </c>
      <c r="N73" s="36">
        <v>62</v>
      </c>
      <c r="O73" s="55">
        <f t="shared" si="11"/>
        <v>38.151164869382129</v>
      </c>
      <c r="P73" s="56">
        <f t="shared" si="12"/>
        <v>28.079257343865251</v>
      </c>
      <c r="Q73" s="56">
        <v>18.514913999999997</v>
      </c>
      <c r="R73" s="11">
        <f t="shared" si="13"/>
        <v>3.2576991182999993</v>
      </c>
      <c r="S73" s="35">
        <f t="shared" si="14"/>
        <v>4.1948577674447929</v>
      </c>
    </row>
    <row r="74" spans="7:19" ht="18.5" x14ac:dyDescent="0.45">
      <c r="G74" s="59">
        <v>2009</v>
      </c>
      <c r="H74" s="46">
        <v>3</v>
      </c>
      <c r="I74" s="46">
        <f t="shared" si="9"/>
        <v>12</v>
      </c>
      <c r="J74" s="46">
        <f t="shared" si="9"/>
        <v>71</v>
      </c>
      <c r="K74" s="87">
        <v>19</v>
      </c>
      <c r="L74" s="87">
        <v>7.6</v>
      </c>
      <c r="M74" s="54">
        <f t="shared" si="10"/>
        <v>13.3</v>
      </c>
      <c r="N74" s="36">
        <v>56</v>
      </c>
      <c r="O74" s="55">
        <f t="shared" si="11"/>
        <v>31.622100577510825</v>
      </c>
      <c r="P74" s="56">
        <f t="shared" si="12"/>
        <v>28.839355726689874</v>
      </c>
      <c r="Q74" s="56">
        <v>17.08296</v>
      </c>
      <c r="R74" s="11">
        <f t="shared" si="13"/>
        <v>3.1159575284399996</v>
      </c>
      <c r="S74" s="35">
        <f t="shared" si="14"/>
        <v>4.5060683272488466</v>
      </c>
    </row>
    <row r="75" spans="7:19" ht="18.5" x14ac:dyDescent="0.45">
      <c r="G75" s="59">
        <v>2009</v>
      </c>
      <c r="H75" s="46">
        <v>3</v>
      </c>
      <c r="I75" s="46">
        <f t="shared" si="9"/>
        <v>13</v>
      </c>
      <c r="J75" s="46">
        <f t="shared" si="9"/>
        <v>72</v>
      </c>
      <c r="K75" s="87">
        <v>20</v>
      </c>
      <c r="L75" s="87">
        <v>6.5</v>
      </c>
      <c r="M75" s="54">
        <f t="shared" si="10"/>
        <v>13.25</v>
      </c>
      <c r="N75" s="36">
        <v>93.5</v>
      </c>
      <c r="O75" s="55">
        <f t="shared" si="11"/>
        <v>16.195954735831542</v>
      </c>
      <c r="P75" s="56">
        <f t="shared" si="12"/>
        <v>17.491631114698066</v>
      </c>
      <c r="Q75" s="56">
        <v>9.5212380000000003</v>
      </c>
      <c r="R75" s="11">
        <f t="shared" si="13"/>
        <v>1.7338959900134998</v>
      </c>
      <c r="S75" s="35">
        <f t="shared" si="14"/>
        <v>2.8471345063229134</v>
      </c>
    </row>
    <row r="76" spans="7:19" ht="18.5" x14ac:dyDescent="0.45">
      <c r="G76" s="59">
        <v>2009</v>
      </c>
      <c r="H76" s="46">
        <v>3</v>
      </c>
      <c r="I76" s="46">
        <f t="shared" si="9"/>
        <v>14</v>
      </c>
      <c r="J76" s="46">
        <f t="shared" si="9"/>
        <v>73</v>
      </c>
      <c r="K76" s="87">
        <v>16</v>
      </c>
      <c r="L76" s="87">
        <v>8.4</v>
      </c>
      <c r="M76" s="54">
        <f t="shared" si="10"/>
        <v>12.2</v>
      </c>
      <c r="N76" s="36">
        <v>89.5</v>
      </c>
      <c r="O76" s="55">
        <f t="shared" si="11"/>
        <v>23.180448883101032</v>
      </c>
      <c r="P76" s="56">
        <f t="shared" si="12"/>
        <v>14.093712920925427</v>
      </c>
      <c r="Q76" s="56">
        <v>10.224653999999999</v>
      </c>
      <c r="R76" s="11">
        <f t="shared" si="13"/>
        <v>1.7990278712999996</v>
      </c>
      <c r="S76" s="35">
        <f t="shared" si="14"/>
        <v>2.2502500833433805</v>
      </c>
    </row>
    <row r="77" spans="7:19" ht="18.5" x14ac:dyDescent="0.45">
      <c r="G77" s="59">
        <v>2009</v>
      </c>
      <c r="H77" s="46">
        <v>3</v>
      </c>
      <c r="I77" s="46">
        <f t="shared" si="9"/>
        <v>15</v>
      </c>
      <c r="J77" s="46">
        <f t="shared" si="9"/>
        <v>74</v>
      </c>
      <c r="K77" s="87">
        <v>9.4</v>
      </c>
      <c r="L77" s="87">
        <v>2.6</v>
      </c>
      <c r="M77" s="54">
        <f t="shared" si="10"/>
        <v>6</v>
      </c>
      <c r="N77" s="36">
        <v>64.5</v>
      </c>
      <c r="O77" s="55">
        <f t="shared" si="11"/>
        <v>49.614313208295869</v>
      </c>
      <c r="P77" s="56">
        <f t="shared" si="12"/>
        <v>26.990186385312956</v>
      </c>
      <c r="Q77" s="56">
        <v>20.700527999999998</v>
      </c>
      <c r="R77" s="11">
        <f t="shared" si="13"/>
        <v>2.8895246019359995</v>
      </c>
      <c r="S77" s="35">
        <f t="shared" si="14"/>
        <v>2.5756736512705758</v>
      </c>
    </row>
    <row r="78" spans="7:19" ht="18.5" x14ac:dyDescent="0.45">
      <c r="G78" s="59">
        <v>2009</v>
      </c>
      <c r="H78" s="46">
        <v>3</v>
      </c>
      <c r="I78" s="46">
        <f t="shared" si="9"/>
        <v>16</v>
      </c>
      <c r="J78" s="46">
        <f t="shared" si="9"/>
        <v>75</v>
      </c>
      <c r="K78" s="87">
        <v>10.7</v>
      </c>
      <c r="L78" s="87">
        <v>2</v>
      </c>
      <c r="M78" s="54">
        <f t="shared" si="10"/>
        <v>6.35</v>
      </c>
      <c r="N78" s="36">
        <v>49.5</v>
      </c>
      <c r="O78" s="55">
        <f t="shared" si="11"/>
        <v>43.33102946594083</v>
      </c>
      <c r="P78" s="56">
        <f t="shared" si="12"/>
        <v>30.158396508294814</v>
      </c>
      <c r="Q78" s="56">
        <v>20.449307999999998</v>
      </c>
      <c r="R78" s="11">
        <f t="shared" si="13"/>
        <v>2.8964348727929994</v>
      </c>
      <c r="S78" s="35">
        <f t="shared" si="14"/>
        <v>2.994585668199246</v>
      </c>
    </row>
    <row r="79" spans="7:19" ht="18.5" x14ac:dyDescent="0.45">
      <c r="G79" s="59">
        <v>2009</v>
      </c>
      <c r="H79" s="46">
        <v>3</v>
      </c>
      <c r="I79" s="46">
        <f t="shared" si="9"/>
        <v>17</v>
      </c>
      <c r="J79" s="46">
        <f t="shared" si="9"/>
        <v>76</v>
      </c>
      <c r="K79" s="87">
        <v>11.4</v>
      </c>
      <c r="L79" s="87">
        <v>-2.5</v>
      </c>
      <c r="M79" s="54">
        <f t="shared" si="10"/>
        <v>4.45</v>
      </c>
      <c r="N79" s="36">
        <v>35.5</v>
      </c>
      <c r="O79" s="55">
        <f t="shared" si="11"/>
        <v>33.986024270123146</v>
      </c>
      <c r="P79" s="56">
        <f t="shared" si="12"/>
        <v>37.792458988376943</v>
      </c>
      <c r="Q79" s="56">
        <v>20.273453999999997</v>
      </c>
      <c r="R79" s="11">
        <f t="shared" si="13"/>
        <v>2.6456097215474994</v>
      </c>
      <c r="S79" s="35">
        <f t="shared" si="14"/>
        <v>3.4146224816322994</v>
      </c>
    </row>
    <row r="80" spans="7:19" ht="18.5" x14ac:dyDescent="0.45">
      <c r="G80" s="59">
        <v>2009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87">
        <v>11.6</v>
      </c>
      <c r="L80" s="87">
        <v>-0.4</v>
      </c>
      <c r="M80" s="54">
        <f t="shared" si="10"/>
        <v>5.6</v>
      </c>
      <c r="N80" s="36">
        <v>58.5</v>
      </c>
      <c r="O80" s="55">
        <f t="shared" si="11"/>
        <v>29.121700936589971</v>
      </c>
      <c r="P80" s="56">
        <f t="shared" si="12"/>
        <v>27.956832899126372</v>
      </c>
      <c r="Q80" s="56">
        <v>16.140884999999997</v>
      </c>
      <c r="R80" s="11">
        <f t="shared" si="13"/>
        <v>2.215191198284999</v>
      </c>
      <c r="S80" s="35">
        <f t="shared" si="14"/>
        <v>2.5321020346059893</v>
      </c>
    </row>
    <row r="81" spans="7:19" ht="18.5" x14ac:dyDescent="0.45">
      <c r="G81" s="59">
        <v>2009</v>
      </c>
      <c r="H81" s="46">
        <v>3</v>
      </c>
      <c r="I81" s="46">
        <f t="shared" si="15"/>
        <v>19</v>
      </c>
      <c r="J81" s="46">
        <f t="shared" si="15"/>
        <v>78</v>
      </c>
      <c r="K81" s="87">
        <v>15</v>
      </c>
      <c r="L81" s="87">
        <v>2.2000000000000002</v>
      </c>
      <c r="M81" s="54">
        <f t="shared" si="10"/>
        <v>8.6</v>
      </c>
      <c r="N81" s="36">
        <v>79.5</v>
      </c>
      <c r="O81" s="55">
        <f t="shared" si="11"/>
        <v>33.57304085470588</v>
      </c>
      <c r="P81" s="56">
        <f t="shared" si="12"/>
        <v>34.378793835218822</v>
      </c>
      <c r="Q81" s="56">
        <v>19.218329999999998</v>
      </c>
      <c r="R81" s="11">
        <f t="shared" si="13"/>
        <v>2.9756893438799992</v>
      </c>
      <c r="S81" s="35">
        <f t="shared" si="14"/>
        <v>4.1197374730802272</v>
      </c>
    </row>
    <row r="82" spans="7:19" ht="18.5" x14ac:dyDescent="0.45">
      <c r="G82" s="59">
        <v>2009</v>
      </c>
      <c r="H82" s="46">
        <v>3</v>
      </c>
      <c r="I82" s="46">
        <f t="shared" si="15"/>
        <v>20</v>
      </c>
      <c r="J82" s="46">
        <f t="shared" si="15"/>
        <v>79</v>
      </c>
      <c r="K82" s="87">
        <v>12.4</v>
      </c>
      <c r="L82" s="87">
        <v>5.8</v>
      </c>
      <c r="M82" s="54">
        <f t="shared" si="10"/>
        <v>9.1</v>
      </c>
      <c r="N82" s="36">
        <v>88</v>
      </c>
      <c r="O82" s="55">
        <f t="shared" si="11"/>
        <v>40.337241605153167</v>
      </c>
      <c r="P82" s="56">
        <f t="shared" si="12"/>
        <v>21.298063567520874</v>
      </c>
      <c r="Q82" s="56">
        <v>16.58052</v>
      </c>
      <c r="R82" s="11">
        <f t="shared" si="13"/>
        <v>2.6158837696199995</v>
      </c>
      <c r="S82" s="35">
        <f t="shared" si="14"/>
        <v>2.7376650341898912</v>
      </c>
    </row>
    <row r="83" spans="7:19" ht="18.5" x14ac:dyDescent="0.45">
      <c r="G83" s="59">
        <v>2009</v>
      </c>
      <c r="H83" s="46">
        <v>3</v>
      </c>
      <c r="I83" s="46">
        <f t="shared" si="15"/>
        <v>21</v>
      </c>
      <c r="J83" s="46">
        <f t="shared" si="15"/>
        <v>80</v>
      </c>
      <c r="K83" s="87">
        <v>15.6</v>
      </c>
      <c r="L83" s="87">
        <v>3.6</v>
      </c>
      <c r="M83" s="54">
        <f t="shared" si="10"/>
        <v>9.6</v>
      </c>
      <c r="N83" s="36">
        <v>68.5</v>
      </c>
      <c r="O83" s="55">
        <f t="shared" si="11"/>
        <v>19.082079524209153</v>
      </c>
      <c r="P83" s="56">
        <f t="shared" si="12"/>
        <v>18.318796343240788</v>
      </c>
      <c r="Q83" s="56">
        <v>10.576362</v>
      </c>
      <c r="R83" s="11">
        <f t="shared" si="13"/>
        <v>1.6996319497619998</v>
      </c>
      <c r="S83" s="35">
        <f t="shared" si="14"/>
        <v>2.4689665820115683</v>
      </c>
    </row>
    <row r="84" spans="7:19" ht="18.5" x14ac:dyDescent="0.45">
      <c r="G84" s="59">
        <v>2009</v>
      </c>
      <c r="H84" s="46">
        <v>3</v>
      </c>
      <c r="I84" s="46">
        <f t="shared" si="15"/>
        <v>22</v>
      </c>
      <c r="J84" s="46">
        <f t="shared" si="15"/>
        <v>81</v>
      </c>
      <c r="K84" s="87">
        <v>17</v>
      </c>
      <c r="L84" s="87">
        <v>-1.8</v>
      </c>
      <c r="M84" s="54">
        <f t="shared" si="10"/>
        <v>7.6</v>
      </c>
      <c r="N84" s="36">
        <v>58</v>
      </c>
      <c r="O84" s="55">
        <f t="shared" si="11"/>
        <v>21.546278530969502</v>
      </c>
      <c r="P84" s="56">
        <f t="shared" si="12"/>
        <v>32.405602910578132</v>
      </c>
      <c r="Q84" s="56">
        <v>14.94759</v>
      </c>
      <c r="R84" s="11">
        <f t="shared" si="13"/>
        <v>2.2267574298899993</v>
      </c>
      <c r="S84" s="35">
        <f t="shared" si="14"/>
        <v>3.596090285722215</v>
      </c>
    </row>
    <row r="85" spans="7:19" ht="18.5" x14ac:dyDescent="0.45">
      <c r="G85" s="59">
        <v>2009</v>
      </c>
      <c r="H85" s="46">
        <v>3</v>
      </c>
      <c r="I85" s="46">
        <f t="shared" si="15"/>
        <v>23</v>
      </c>
      <c r="J85" s="46">
        <f t="shared" si="15"/>
        <v>82</v>
      </c>
      <c r="K85" s="87">
        <v>12.2</v>
      </c>
      <c r="L85" s="87">
        <v>4.5999999999999996</v>
      </c>
      <c r="M85" s="54">
        <f t="shared" si="10"/>
        <v>8.3999999999999986</v>
      </c>
      <c r="N85" s="36">
        <v>60</v>
      </c>
      <c r="O85" s="55">
        <f t="shared" si="11"/>
        <v>37.988598046752799</v>
      </c>
      <c r="P85" s="56">
        <f t="shared" si="12"/>
        <v>23.0970676124257</v>
      </c>
      <c r="Q85" s="56">
        <v>16.756373999999997</v>
      </c>
      <c r="R85" s="11">
        <f t="shared" si="13"/>
        <v>2.5748346979619998</v>
      </c>
      <c r="S85" s="35">
        <f t="shared" si="14"/>
        <v>2.8028685496904493</v>
      </c>
    </row>
    <row r="86" spans="7:19" ht="18.5" x14ac:dyDescent="0.45">
      <c r="G86" s="59">
        <v>2009</v>
      </c>
      <c r="H86" s="46">
        <v>3</v>
      </c>
      <c r="I86" s="46">
        <f t="shared" si="15"/>
        <v>24</v>
      </c>
      <c r="J86" s="46">
        <f t="shared" si="15"/>
        <v>83</v>
      </c>
      <c r="K86" s="87">
        <v>12.2</v>
      </c>
      <c r="L86" s="87">
        <v>5.8</v>
      </c>
      <c r="M86" s="54">
        <f t="shared" si="10"/>
        <v>9</v>
      </c>
      <c r="N86" s="36">
        <v>79.5</v>
      </c>
      <c r="O86" s="55">
        <f t="shared" si="11"/>
        <v>47.231191146272472</v>
      </c>
      <c r="P86" s="56">
        <f t="shared" si="12"/>
        <v>24.182369866891506</v>
      </c>
      <c r="Q86" s="56">
        <v>19.117842</v>
      </c>
      <c r="R86" s="11">
        <f t="shared" si="13"/>
        <v>3.0049806412439994</v>
      </c>
      <c r="S86" s="35">
        <f t="shared" si="14"/>
        <v>3.0541629970261379</v>
      </c>
    </row>
    <row r="87" spans="7:19" ht="18.5" x14ac:dyDescent="0.45">
      <c r="G87" s="59">
        <v>2009</v>
      </c>
      <c r="H87" s="46">
        <v>3</v>
      </c>
      <c r="I87" s="46">
        <f t="shared" si="15"/>
        <v>25</v>
      </c>
      <c r="J87" s="46">
        <f t="shared" si="15"/>
        <v>84</v>
      </c>
      <c r="K87" s="87">
        <v>14.2</v>
      </c>
      <c r="L87" s="87">
        <v>-0.4</v>
      </c>
      <c r="M87" s="54">
        <f t="shared" si="10"/>
        <v>6.8999999999999995</v>
      </c>
      <c r="N87" s="36">
        <v>67.5</v>
      </c>
      <c r="O87" s="55">
        <f t="shared" si="11"/>
        <v>31.2710495346873</v>
      </c>
      <c r="P87" s="56">
        <f t="shared" si="12"/>
        <v>36.524585856514761</v>
      </c>
      <c r="Q87" s="56">
        <v>19.117842</v>
      </c>
      <c r="R87" s="11">
        <f t="shared" si="13"/>
        <v>2.7695157402509998</v>
      </c>
      <c r="S87" s="35">
        <f t="shared" si="14"/>
        <v>3.7715342076294553</v>
      </c>
    </row>
    <row r="88" spans="7:19" ht="18.5" x14ac:dyDescent="0.45">
      <c r="G88" s="59">
        <v>2009</v>
      </c>
      <c r="H88" s="46">
        <v>3</v>
      </c>
      <c r="I88" s="46">
        <f t="shared" si="15"/>
        <v>26</v>
      </c>
      <c r="J88" s="46">
        <f t="shared" si="15"/>
        <v>85</v>
      </c>
      <c r="K88" s="87">
        <v>15.2</v>
      </c>
      <c r="L88" s="87">
        <v>2.6</v>
      </c>
      <c r="M88" s="54">
        <f t="shared" si="10"/>
        <v>8.9</v>
      </c>
      <c r="N88" s="36">
        <v>56.5</v>
      </c>
      <c r="O88" s="55">
        <f t="shared" si="11"/>
        <v>37.797321359456518</v>
      </c>
      <c r="P88" s="56">
        <f t="shared" si="12"/>
        <v>38.099699930332172</v>
      </c>
      <c r="Q88" s="56">
        <v>21.466749</v>
      </c>
      <c r="R88" s="11">
        <f t="shared" si="13"/>
        <v>3.3615962930295002</v>
      </c>
      <c r="S88" s="35">
        <f t="shared" si="14"/>
        <v>4.6394720547190991</v>
      </c>
    </row>
    <row r="89" spans="7:19" ht="18.5" x14ac:dyDescent="0.45">
      <c r="G89" s="59">
        <v>2009</v>
      </c>
      <c r="H89" s="46">
        <v>3</v>
      </c>
      <c r="I89" s="46">
        <f t="shared" si="15"/>
        <v>27</v>
      </c>
      <c r="J89" s="46">
        <f t="shared" si="15"/>
        <v>86</v>
      </c>
      <c r="K89" s="87">
        <v>16.2</v>
      </c>
      <c r="L89" s="87">
        <v>3.6</v>
      </c>
      <c r="M89" s="54">
        <f t="shared" si="10"/>
        <v>9.9</v>
      </c>
      <c r="N89" s="36">
        <v>48</v>
      </c>
      <c r="O89" s="55">
        <f t="shared" si="11"/>
        <v>36.979006034529725</v>
      </c>
      <c r="P89" s="56">
        <f t="shared" si="12"/>
        <v>37.274838082805964</v>
      </c>
      <c r="Q89" s="56">
        <v>21.001992000000001</v>
      </c>
      <c r="R89" s="11">
        <f t="shared" si="13"/>
        <v>3.4119941213159999</v>
      </c>
      <c r="S89" s="35">
        <f t="shared" si="14"/>
        <v>4.9904587157093907</v>
      </c>
    </row>
    <row r="90" spans="7:19" ht="18.5" x14ac:dyDescent="0.45">
      <c r="G90" s="59">
        <v>2009</v>
      </c>
      <c r="H90" s="46">
        <v>3</v>
      </c>
      <c r="I90" s="46">
        <f t="shared" si="15"/>
        <v>28</v>
      </c>
      <c r="J90" s="46">
        <f t="shared" si="15"/>
        <v>87</v>
      </c>
      <c r="K90" s="87">
        <v>14</v>
      </c>
      <c r="L90" s="87">
        <v>7.8</v>
      </c>
      <c r="M90" s="54">
        <f t="shared" si="10"/>
        <v>10.9</v>
      </c>
      <c r="N90" s="36">
        <v>73</v>
      </c>
      <c r="O90" s="55">
        <f t="shared" si="11"/>
        <v>36.82571866475665</v>
      </c>
      <c r="P90" s="56">
        <f t="shared" si="12"/>
        <v>18.265556457719299</v>
      </c>
      <c r="Q90" s="56">
        <v>14.671247999999999</v>
      </c>
      <c r="R90" s="11">
        <f t="shared" si="13"/>
        <v>2.469545155224</v>
      </c>
      <c r="S90" s="35">
        <f t="shared" si="14"/>
        <v>2.6556534853526457</v>
      </c>
    </row>
    <row r="91" spans="7:19" ht="18.5" x14ac:dyDescent="0.45">
      <c r="G91" s="59">
        <v>2009</v>
      </c>
      <c r="H91" s="46">
        <v>3</v>
      </c>
      <c r="I91" s="46">
        <f t="shared" si="15"/>
        <v>29</v>
      </c>
      <c r="J91" s="46">
        <f t="shared" si="15"/>
        <v>88</v>
      </c>
      <c r="K91" s="87">
        <v>17.2</v>
      </c>
      <c r="L91" s="87">
        <v>6</v>
      </c>
      <c r="M91" s="54">
        <f t="shared" si="10"/>
        <v>11.6</v>
      </c>
      <c r="N91" s="36">
        <v>56.5</v>
      </c>
      <c r="O91" s="55">
        <f t="shared" si="11"/>
        <v>33.076102894074275</v>
      </c>
      <c r="P91" s="56">
        <f t="shared" si="12"/>
        <v>29.636188193090547</v>
      </c>
      <c r="Q91" s="56">
        <v>17.711009999999998</v>
      </c>
      <c r="R91" s="11">
        <f t="shared" si="13"/>
        <v>3.0539271653099993</v>
      </c>
      <c r="S91" s="35">
        <f t="shared" si="14"/>
        <v>4.288998975276451</v>
      </c>
    </row>
    <row r="92" spans="7:19" ht="18.5" x14ac:dyDescent="0.45">
      <c r="G92" s="59">
        <v>2009</v>
      </c>
      <c r="H92" s="46">
        <v>3</v>
      </c>
      <c r="I92" s="46">
        <f t="shared" si="15"/>
        <v>30</v>
      </c>
      <c r="J92" s="46">
        <f t="shared" si="15"/>
        <v>89</v>
      </c>
      <c r="K92" s="87">
        <v>20.2</v>
      </c>
      <c r="L92" s="87">
        <v>1.6</v>
      </c>
      <c r="M92" s="54">
        <f t="shared" si="10"/>
        <v>10.9</v>
      </c>
      <c r="N92" s="36">
        <v>51</v>
      </c>
      <c r="O92" s="55">
        <f t="shared" si="11"/>
        <v>10.284808476089259</v>
      </c>
      <c r="P92" s="56">
        <f t="shared" si="12"/>
        <v>15.303795012420814</v>
      </c>
      <c r="Q92" s="56">
        <v>7.096965</v>
      </c>
      <c r="R92" s="11">
        <f t="shared" si="13"/>
        <v>1.1946001821075001</v>
      </c>
      <c r="S92" s="35">
        <f t="shared" si="14"/>
        <v>2.2692522527787617</v>
      </c>
    </row>
    <row r="93" spans="7:19" ht="18.5" x14ac:dyDescent="0.45">
      <c r="G93" s="59">
        <v>2009</v>
      </c>
      <c r="H93" s="60">
        <v>3</v>
      </c>
      <c r="I93" s="60">
        <f t="shared" si="15"/>
        <v>31</v>
      </c>
      <c r="J93" s="46">
        <f t="shared" si="15"/>
        <v>90</v>
      </c>
      <c r="K93" s="87">
        <v>21.4</v>
      </c>
      <c r="L93" s="87">
        <v>3</v>
      </c>
      <c r="M93" s="54">
        <f t="shared" si="10"/>
        <v>12.2</v>
      </c>
      <c r="N93" s="36">
        <v>66</v>
      </c>
      <c r="O93" s="55">
        <f t="shared" si="11"/>
        <v>30.271282891392314</v>
      </c>
      <c r="P93" s="56">
        <f t="shared" si="12"/>
        <v>44.559328416129489</v>
      </c>
      <c r="Q93" s="56">
        <v>20.775893999999997</v>
      </c>
      <c r="R93" s="49">
        <f t="shared" si="13"/>
        <v>3.6555185492999991</v>
      </c>
      <c r="S93" s="48">
        <f t="shared" si="14"/>
        <v>6.4863147084485924</v>
      </c>
    </row>
    <row r="94" spans="7:19" ht="18.5" x14ac:dyDescent="0.45">
      <c r="G94" s="59">
        <v>2009</v>
      </c>
      <c r="H94" s="59">
        <v>4</v>
      </c>
      <c r="I94" s="46">
        <v>1</v>
      </c>
      <c r="J94" s="46">
        <f t="shared" si="15"/>
        <v>91</v>
      </c>
      <c r="K94" s="87">
        <v>21.2</v>
      </c>
      <c r="L94" s="87">
        <v>0.4</v>
      </c>
      <c r="M94" s="54">
        <f t="shared" si="10"/>
        <v>10.799999999999999</v>
      </c>
      <c r="N94" s="36">
        <v>96.5</v>
      </c>
      <c r="O94" s="55">
        <f t="shared" si="11"/>
        <v>22.343296973608183</v>
      </c>
      <c r="P94" s="56">
        <f t="shared" si="12"/>
        <v>37.17924616408402</v>
      </c>
      <c r="Q94" s="56">
        <v>16.304177999999997</v>
      </c>
      <c r="R94" s="11">
        <f t="shared" si="13"/>
        <v>2.7348465135419993</v>
      </c>
      <c r="S94" s="35">
        <f t="shared" si="14"/>
        <v>5.0958696185020669</v>
      </c>
    </row>
    <row r="95" spans="7:19" ht="18.5" x14ac:dyDescent="0.45">
      <c r="G95" s="59">
        <v>2009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87">
        <v>22.2</v>
      </c>
      <c r="L95" s="87">
        <v>3.6</v>
      </c>
      <c r="M95" s="54">
        <f t="shared" si="10"/>
        <v>12.9</v>
      </c>
      <c r="N95" s="36">
        <v>71.5</v>
      </c>
      <c r="O95" s="55">
        <f t="shared" si="11"/>
        <v>32.328884696521278</v>
      </c>
      <c r="P95" s="56">
        <f t="shared" si="12"/>
        <v>48.105380428423658</v>
      </c>
      <c r="Q95" s="56">
        <v>22.308335999999997</v>
      </c>
      <c r="R95" s="11">
        <f t="shared" si="13"/>
        <v>4.0167385926479993</v>
      </c>
      <c r="S95" s="35">
        <f t="shared" si="14"/>
        <v>7.1946711947407254</v>
      </c>
    </row>
    <row r="96" spans="7:19" ht="18.5" x14ac:dyDescent="0.45">
      <c r="G96" s="59">
        <v>2009</v>
      </c>
      <c r="H96" s="59">
        <v>4</v>
      </c>
      <c r="I96" s="46">
        <f t="shared" si="16"/>
        <v>3</v>
      </c>
      <c r="J96" s="46">
        <f t="shared" si="16"/>
        <v>93</v>
      </c>
      <c r="K96" s="87">
        <v>20.2</v>
      </c>
      <c r="L96" s="87">
        <v>6.6</v>
      </c>
      <c r="M96" s="54">
        <f t="shared" si="10"/>
        <v>13.399999999999999</v>
      </c>
      <c r="N96" s="36">
        <v>51.5</v>
      </c>
      <c r="O96" s="55">
        <f t="shared" si="11"/>
        <v>36.689861007169931</v>
      </c>
      <c r="P96" s="56">
        <f t="shared" si="12"/>
        <v>39.918568775800885</v>
      </c>
      <c r="Q96" s="56">
        <v>21.648883499999997</v>
      </c>
      <c r="R96" s="11">
        <f t="shared" si="13"/>
        <v>3.9614858938979989</v>
      </c>
      <c r="S96" s="35">
        <f t="shared" si="14"/>
        <v>6.1444927709393253</v>
      </c>
    </row>
    <row r="97" spans="7:32" ht="18.5" x14ac:dyDescent="0.45">
      <c r="G97" s="59">
        <v>2009</v>
      </c>
      <c r="H97" s="59">
        <v>4</v>
      </c>
      <c r="I97" s="46">
        <f t="shared" si="16"/>
        <v>4</v>
      </c>
      <c r="J97" s="46">
        <f t="shared" si="16"/>
        <v>94</v>
      </c>
      <c r="K97" s="87">
        <v>15</v>
      </c>
      <c r="L97" s="87">
        <v>8.8000000000000007</v>
      </c>
      <c r="M97" s="54">
        <f t="shared" si="10"/>
        <v>11.9</v>
      </c>
      <c r="N97" s="36">
        <v>56.5</v>
      </c>
      <c r="O97" s="55">
        <f t="shared" si="11"/>
        <v>51.455113750755878</v>
      </c>
      <c r="P97" s="56">
        <f t="shared" si="12"/>
        <v>25.521736420374911</v>
      </c>
      <c r="Q97" s="56">
        <v>20.499552000000001</v>
      </c>
      <c r="R97" s="11">
        <f t="shared" si="13"/>
        <v>3.5708272126560003</v>
      </c>
      <c r="S97" s="35">
        <f t="shared" si="14"/>
        <v>3.7866057864224185</v>
      </c>
    </row>
    <row r="98" spans="7:32" ht="18.5" x14ac:dyDescent="0.45">
      <c r="G98" s="59">
        <v>2009</v>
      </c>
      <c r="H98" s="59">
        <v>4</v>
      </c>
      <c r="I98" s="46">
        <f t="shared" si="16"/>
        <v>5</v>
      </c>
      <c r="J98" s="46">
        <f t="shared" si="16"/>
        <v>95</v>
      </c>
      <c r="K98" s="87">
        <v>19.2</v>
      </c>
      <c r="L98" s="87">
        <v>3.8</v>
      </c>
      <c r="M98" s="54">
        <f t="shared" si="10"/>
        <v>11.5</v>
      </c>
      <c r="N98" s="36">
        <v>61.5</v>
      </c>
      <c r="O98" s="55">
        <f t="shared" si="11"/>
        <v>29.487730999403663</v>
      </c>
      <c r="P98" s="56">
        <f t="shared" si="12"/>
        <v>36.328884591265314</v>
      </c>
      <c r="Q98" s="56">
        <v>18.514913999999997</v>
      </c>
      <c r="R98" s="11">
        <f t="shared" si="13"/>
        <v>3.1816861388729993</v>
      </c>
      <c r="S98" s="35">
        <f t="shared" si="14"/>
        <v>5.1684273044475786</v>
      </c>
    </row>
    <row r="99" spans="7:32" ht="18.5" x14ac:dyDescent="0.45">
      <c r="G99" s="59">
        <v>2009</v>
      </c>
      <c r="H99" s="59">
        <v>4</v>
      </c>
      <c r="I99" s="46">
        <f t="shared" si="16"/>
        <v>6</v>
      </c>
      <c r="J99" s="46">
        <f t="shared" si="16"/>
        <v>96</v>
      </c>
      <c r="K99" s="87">
        <v>21.2</v>
      </c>
      <c r="L99" s="87">
        <v>2.6</v>
      </c>
      <c r="M99" s="54">
        <f t="shared" si="10"/>
        <v>11.9</v>
      </c>
      <c r="N99" s="36">
        <v>62.5</v>
      </c>
      <c r="O99" s="55">
        <f t="shared" si="11"/>
        <v>22.025873019589387</v>
      </c>
      <c r="P99" s="56">
        <f t="shared" si="12"/>
        <v>32.774499053149</v>
      </c>
      <c r="Q99" s="56">
        <v>15.19881</v>
      </c>
      <c r="R99" s="11">
        <f t="shared" si="13"/>
        <v>2.6474883133049998</v>
      </c>
      <c r="S99" s="35">
        <f t="shared" si="14"/>
        <v>4.781231858998761</v>
      </c>
    </row>
    <row r="100" spans="7:32" ht="18.5" x14ac:dyDescent="0.45">
      <c r="G100" s="59">
        <v>2009</v>
      </c>
      <c r="H100" s="59">
        <v>4</v>
      </c>
      <c r="I100" s="46">
        <f t="shared" si="16"/>
        <v>7</v>
      </c>
      <c r="J100" s="46">
        <f t="shared" si="16"/>
        <v>97</v>
      </c>
      <c r="K100" s="87">
        <v>20.6</v>
      </c>
      <c r="L100" s="87">
        <v>9.1999999999999993</v>
      </c>
      <c r="M100" s="54">
        <f t="shared" si="10"/>
        <v>14.9</v>
      </c>
      <c r="N100" s="36">
        <v>75</v>
      </c>
      <c r="O100" s="55">
        <f t="shared" si="11"/>
        <v>28.55289669792889</v>
      </c>
      <c r="P100" s="56">
        <f t="shared" si="12"/>
        <v>26.040241788511153</v>
      </c>
      <c r="Q100" s="56">
        <v>15.424907999999999</v>
      </c>
      <c r="R100" s="11">
        <f t="shared" si="13"/>
        <v>2.9582736932340001</v>
      </c>
      <c r="S100" s="35">
        <f t="shared" si="14"/>
        <v>4.345604910405787</v>
      </c>
    </row>
    <row r="101" spans="7:32" ht="18.5" x14ac:dyDescent="0.45">
      <c r="G101" s="59">
        <v>2009</v>
      </c>
      <c r="H101" s="59">
        <v>4</v>
      </c>
      <c r="I101" s="46">
        <f t="shared" si="16"/>
        <v>8</v>
      </c>
      <c r="J101" s="46">
        <f t="shared" si="16"/>
        <v>98</v>
      </c>
      <c r="K101" s="87">
        <v>18</v>
      </c>
      <c r="L101" s="87">
        <v>5</v>
      </c>
      <c r="M101" s="54">
        <f t="shared" si="10"/>
        <v>11.5</v>
      </c>
      <c r="N101" s="36">
        <v>75.5</v>
      </c>
      <c r="O101" s="55">
        <f t="shared" si="11"/>
        <v>35.839536766363373</v>
      </c>
      <c r="P101" s="56">
        <f t="shared" si="12"/>
        <v>37.273118237017911</v>
      </c>
      <c r="Q101" s="56">
        <v>20.675405999999999</v>
      </c>
      <c r="R101" s="11">
        <f t="shared" si="13"/>
        <v>3.5529548063669991</v>
      </c>
      <c r="S101" s="35">
        <f t="shared" si="14"/>
        <v>5.2954534533950515</v>
      </c>
    </row>
    <row r="102" spans="7:32" ht="18.5" x14ac:dyDescent="0.45">
      <c r="G102" s="59">
        <v>2009</v>
      </c>
      <c r="H102" s="59">
        <v>4</v>
      </c>
      <c r="I102" s="46">
        <f t="shared" si="16"/>
        <v>9</v>
      </c>
      <c r="J102" s="46">
        <f t="shared" si="16"/>
        <v>99</v>
      </c>
      <c r="K102" s="87">
        <v>19.600000000000001</v>
      </c>
      <c r="L102" s="87">
        <v>2.8</v>
      </c>
      <c r="M102" s="54">
        <f t="shared" si="10"/>
        <v>11.200000000000001</v>
      </c>
      <c r="N102" s="36">
        <v>86.5</v>
      </c>
      <c r="O102" s="55">
        <f t="shared" si="11"/>
        <v>35.759703568819191</v>
      </c>
      <c r="P102" s="56">
        <f t="shared" si="12"/>
        <v>48.061041596492998</v>
      </c>
      <c r="Q102" s="56">
        <v>23.451387</v>
      </c>
      <c r="R102" s="11">
        <f t="shared" si="13"/>
        <v>3.9887291578949999</v>
      </c>
      <c r="S102" s="35">
        <f t="shared" si="14"/>
        <v>6.6459700924818206</v>
      </c>
    </row>
    <row r="103" spans="7:32" ht="18.5" x14ac:dyDescent="0.45">
      <c r="G103" s="59">
        <v>2009</v>
      </c>
      <c r="H103" s="59">
        <v>4</v>
      </c>
      <c r="I103" s="46">
        <f t="shared" si="16"/>
        <v>10</v>
      </c>
      <c r="J103" s="46">
        <f t="shared" si="16"/>
        <v>100</v>
      </c>
      <c r="K103" s="87">
        <v>17.600000000000001</v>
      </c>
      <c r="L103" s="87">
        <v>-1</v>
      </c>
      <c r="M103" s="54">
        <f t="shared" si="10"/>
        <v>8.3000000000000007</v>
      </c>
      <c r="N103" s="36">
        <v>82</v>
      </c>
      <c r="O103" s="55">
        <f t="shared" si="11"/>
        <v>22.936033061721176</v>
      </c>
      <c r="P103" s="56">
        <f t="shared" si="12"/>
        <v>34.128817195841116</v>
      </c>
      <c r="Q103" s="56">
        <v>15.82686</v>
      </c>
      <c r="R103" s="11">
        <f t="shared" si="13"/>
        <v>2.4227203347900002</v>
      </c>
      <c r="S103" s="35">
        <f t="shared" si="14"/>
        <v>3.9996144482789351</v>
      </c>
      <c r="AF103" s="34"/>
    </row>
    <row r="104" spans="7:32" ht="18.5" x14ac:dyDescent="0.45">
      <c r="G104" s="59">
        <v>2009</v>
      </c>
      <c r="H104" s="59">
        <v>4</v>
      </c>
      <c r="I104" s="46">
        <f t="shared" si="16"/>
        <v>11</v>
      </c>
      <c r="J104" s="46">
        <f t="shared" si="16"/>
        <v>101</v>
      </c>
      <c r="K104" s="87">
        <v>19.600000000000001</v>
      </c>
      <c r="L104" s="87">
        <v>-0.2</v>
      </c>
      <c r="M104" s="54">
        <f t="shared" si="10"/>
        <v>9.7000000000000011</v>
      </c>
      <c r="N104" s="36">
        <v>55.5</v>
      </c>
      <c r="O104" s="55">
        <f t="shared" si="11"/>
        <v>26.993740505777495</v>
      </c>
      <c r="P104" s="56">
        <f t="shared" si="12"/>
        <v>42.758084961151553</v>
      </c>
      <c r="Q104" s="56">
        <v>19.218329999999998</v>
      </c>
      <c r="R104" s="11">
        <f t="shared" si="13"/>
        <v>3.0996763998749999</v>
      </c>
      <c r="S104" s="35">
        <f t="shared" si="14"/>
        <v>5.4598458088333093</v>
      </c>
      <c r="AF104" s="34"/>
    </row>
    <row r="105" spans="7:32" ht="18.5" x14ac:dyDescent="0.45">
      <c r="G105" s="59">
        <v>2009</v>
      </c>
      <c r="H105" s="59">
        <v>4</v>
      </c>
      <c r="I105" s="46">
        <f t="shared" si="16"/>
        <v>12</v>
      </c>
      <c r="J105" s="46">
        <f t="shared" si="16"/>
        <v>102</v>
      </c>
      <c r="K105" s="87">
        <v>21</v>
      </c>
      <c r="L105" s="87">
        <v>4.5999999999999996</v>
      </c>
      <c r="M105" s="54">
        <f t="shared" si="10"/>
        <v>12.8</v>
      </c>
      <c r="N105" s="36">
        <v>74.5</v>
      </c>
      <c r="O105" s="55">
        <f t="shared" si="11"/>
        <v>24.871900137016219</v>
      </c>
      <c r="P105" s="56">
        <f t="shared" si="12"/>
        <v>32.631932979765274</v>
      </c>
      <c r="Q105" s="56">
        <v>16.115762999999998</v>
      </c>
      <c r="R105" s="11">
        <f t="shared" si="13"/>
        <v>2.8922798698469996</v>
      </c>
      <c r="S105" s="35">
        <f t="shared" si="14"/>
        <v>4.9559938871837632</v>
      </c>
      <c r="AF105" s="34"/>
    </row>
    <row r="106" spans="7:32" ht="18.5" x14ac:dyDescent="0.45">
      <c r="G106" s="59">
        <v>2009</v>
      </c>
      <c r="H106" s="59">
        <v>4</v>
      </c>
      <c r="I106" s="46">
        <f t="shared" si="16"/>
        <v>13</v>
      </c>
      <c r="J106" s="46">
        <f t="shared" si="16"/>
        <v>103</v>
      </c>
      <c r="K106" s="87">
        <v>20.2</v>
      </c>
      <c r="L106" s="87">
        <v>3.8</v>
      </c>
      <c r="M106" s="54">
        <f t="shared" si="10"/>
        <v>12</v>
      </c>
      <c r="N106" s="36">
        <v>72.5</v>
      </c>
      <c r="O106" s="55">
        <f t="shared" si="11"/>
        <v>31.676293705287996</v>
      </c>
      <c r="P106" s="56">
        <f t="shared" si="12"/>
        <v>41.559297341337846</v>
      </c>
      <c r="Q106" s="56">
        <v>20.524673999999997</v>
      </c>
      <c r="R106" s="11">
        <f t="shared" si="13"/>
        <v>3.5872409476979987</v>
      </c>
      <c r="S106" s="35">
        <f t="shared" si="14"/>
        <v>6.0139031892509909</v>
      </c>
      <c r="AF106" s="34"/>
    </row>
    <row r="107" spans="7:32" ht="18.5" x14ac:dyDescent="0.45">
      <c r="G107" s="59">
        <v>2009</v>
      </c>
      <c r="H107" s="59">
        <v>4</v>
      </c>
      <c r="I107" s="46">
        <f t="shared" si="16"/>
        <v>14</v>
      </c>
      <c r="J107" s="46">
        <f t="shared" si="16"/>
        <v>104</v>
      </c>
      <c r="K107" s="87">
        <v>21.2</v>
      </c>
      <c r="L107" s="87">
        <v>-0.7</v>
      </c>
      <c r="M107" s="54">
        <f t="shared" si="10"/>
        <v>10.25</v>
      </c>
      <c r="N107" s="36">
        <v>50</v>
      </c>
      <c r="O107" s="55">
        <f t="shared" si="11"/>
        <v>25.968874758174181</v>
      </c>
      <c r="P107" s="56">
        <f t="shared" si="12"/>
        <v>45.497468576321168</v>
      </c>
      <c r="Q107" s="56">
        <v>19.444427999999998</v>
      </c>
      <c r="R107" s="11">
        <f t="shared" si="13"/>
        <v>3.1988660446709991</v>
      </c>
      <c r="S107" s="35">
        <f t="shared" si="14"/>
        <v>5.9884824317330905</v>
      </c>
      <c r="AF107" s="34"/>
    </row>
    <row r="108" spans="7:32" ht="18.5" x14ac:dyDescent="0.45">
      <c r="G108" s="59">
        <v>2009</v>
      </c>
      <c r="H108" s="59">
        <v>4</v>
      </c>
      <c r="I108" s="46">
        <f t="shared" si="16"/>
        <v>15</v>
      </c>
      <c r="J108" s="46">
        <f t="shared" si="16"/>
        <v>105</v>
      </c>
      <c r="K108" s="87">
        <v>16</v>
      </c>
      <c r="L108" s="87">
        <v>9.1999999999999993</v>
      </c>
      <c r="M108" s="54">
        <f t="shared" si="10"/>
        <v>12.6</v>
      </c>
      <c r="N108" s="36">
        <v>63.5</v>
      </c>
      <c r="O108" s="55">
        <f t="shared" si="11"/>
        <v>45.158658866774154</v>
      </c>
      <c r="P108" s="56">
        <f t="shared" si="12"/>
        <v>24.566310423525142</v>
      </c>
      <c r="Q108" s="56">
        <v>18.8415</v>
      </c>
      <c r="R108" s="11">
        <f t="shared" si="13"/>
        <v>3.3593640839999996</v>
      </c>
      <c r="S108" s="35">
        <f t="shared" si="14"/>
        <v>3.7724474099380148</v>
      </c>
      <c r="AF108" s="34"/>
    </row>
    <row r="109" spans="7:32" ht="18.5" x14ac:dyDescent="0.45">
      <c r="G109" s="59">
        <v>2009</v>
      </c>
      <c r="H109" s="59">
        <v>4</v>
      </c>
      <c r="I109" s="46">
        <f t="shared" si="16"/>
        <v>16</v>
      </c>
      <c r="J109" s="46">
        <f t="shared" si="16"/>
        <v>106</v>
      </c>
      <c r="K109" s="87">
        <v>15.2</v>
      </c>
      <c r="L109" s="87">
        <v>5.6</v>
      </c>
      <c r="M109" s="54">
        <f t="shared" si="10"/>
        <v>10.399999999999999</v>
      </c>
      <c r="N109" s="36">
        <v>50.5</v>
      </c>
      <c r="O109" s="55">
        <f t="shared" si="11"/>
        <v>32.077633575847173</v>
      </c>
      <c r="P109" s="56">
        <f t="shared" si="12"/>
        <v>24.63562258625063</v>
      </c>
      <c r="Q109" s="56">
        <v>15.902225999999999</v>
      </c>
      <c r="R109" s="11">
        <f t="shared" si="13"/>
        <v>2.6301168648179996</v>
      </c>
      <c r="S109" s="35">
        <f t="shared" si="14"/>
        <v>3.3922601266957488</v>
      </c>
      <c r="AF109" s="34"/>
    </row>
    <row r="110" spans="7:32" ht="18.5" x14ac:dyDescent="0.45">
      <c r="G110" s="59">
        <v>2009</v>
      </c>
      <c r="H110" s="59">
        <v>4</v>
      </c>
      <c r="I110" s="46">
        <f t="shared" si="16"/>
        <v>17</v>
      </c>
      <c r="J110" s="46">
        <f t="shared" si="16"/>
        <v>107</v>
      </c>
      <c r="K110" s="87">
        <v>12.2</v>
      </c>
      <c r="L110" s="87">
        <v>7.8</v>
      </c>
      <c r="M110" s="54">
        <f t="shared" si="10"/>
        <v>10</v>
      </c>
      <c r="N110" s="36">
        <v>69.5</v>
      </c>
      <c r="O110" s="55">
        <f t="shared" si="11"/>
        <v>74.216523831587608</v>
      </c>
      <c r="P110" s="56">
        <f t="shared" si="12"/>
        <v>26.124216388718835</v>
      </c>
      <c r="Q110" s="56">
        <v>24.908462999999998</v>
      </c>
      <c r="R110" s="11">
        <f t="shared" si="13"/>
        <v>4.061250166760999</v>
      </c>
      <c r="S110" s="35">
        <f t="shared" si="14"/>
        <v>3.4985628322011362</v>
      </c>
      <c r="AF110" s="34"/>
    </row>
    <row r="111" spans="7:32" ht="18.5" x14ac:dyDescent="0.45">
      <c r="G111" s="59">
        <v>2009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87">
        <v>14.2</v>
      </c>
      <c r="L111" s="87">
        <v>5.5</v>
      </c>
      <c r="M111" s="54">
        <f t="shared" si="10"/>
        <v>9.85</v>
      </c>
      <c r="N111" s="36">
        <v>84</v>
      </c>
      <c r="O111" s="55">
        <f t="shared" si="11"/>
        <v>42.55916223343943</v>
      </c>
      <c r="P111" s="56">
        <f t="shared" si="12"/>
        <v>29.621176914473843</v>
      </c>
      <c r="Q111" s="56">
        <v>20.085038999999998</v>
      </c>
      <c r="R111" s="11">
        <f t="shared" si="13"/>
        <v>3.2571355407727491</v>
      </c>
      <c r="S111" s="35">
        <f t="shared" si="14"/>
        <v>3.8965826441990297</v>
      </c>
      <c r="AF111" s="34"/>
    </row>
    <row r="112" spans="7:32" ht="18.5" x14ac:dyDescent="0.45">
      <c r="G112" s="59">
        <v>2009</v>
      </c>
      <c r="H112" s="59">
        <v>4</v>
      </c>
      <c r="I112" s="46">
        <f t="shared" si="17"/>
        <v>19</v>
      </c>
      <c r="J112" s="46">
        <f t="shared" si="17"/>
        <v>109</v>
      </c>
      <c r="K112" s="87">
        <v>19</v>
      </c>
      <c r="L112" s="87">
        <v>3.5</v>
      </c>
      <c r="M112" s="54">
        <f t="shared" si="10"/>
        <v>11.25</v>
      </c>
      <c r="N112" s="36">
        <v>70.5</v>
      </c>
      <c r="O112" s="55">
        <f t="shared" si="11"/>
        <v>36.232083719601832</v>
      </c>
      <c r="P112" s="56">
        <f t="shared" si="12"/>
        <v>44.927783812306274</v>
      </c>
      <c r="Q112" s="56">
        <v>22.823336999999999</v>
      </c>
      <c r="R112" s="11">
        <f t="shared" si="13"/>
        <v>3.8886002172202496</v>
      </c>
      <c r="S112" s="35">
        <f t="shared" si="14"/>
        <v>6.2466484207778334</v>
      </c>
      <c r="AF112" s="34"/>
    </row>
    <row r="113" spans="7:32" ht="18.5" x14ac:dyDescent="0.45">
      <c r="G113" s="59">
        <v>2009</v>
      </c>
      <c r="H113" s="59">
        <v>4</v>
      </c>
      <c r="I113" s="46">
        <f t="shared" si="17"/>
        <v>20</v>
      </c>
      <c r="J113" s="46">
        <f t="shared" si="17"/>
        <v>110</v>
      </c>
      <c r="K113" s="87">
        <v>20.399999999999999</v>
      </c>
      <c r="L113" s="87">
        <v>2.8</v>
      </c>
      <c r="M113" s="54">
        <f t="shared" si="10"/>
        <v>11.6</v>
      </c>
      <c r="N113" s="36">
        <v>94.5</v>
      </c>
      <c r="O113" s="55">
        <f t="shared" si="11"/>
        <v>36.378447384923426</v>
      </c>
      <c r="P113" s="56">
        <f t="shared" si="12"/>
        <v>51.220853917972178</v>
      </c>
      <c r="Q113" s="56">
        <v>24.418583999999999</v>
      </c>
      <c r="R113" s="11">
        <f t="shared" si="13"/>
        <v>4.2105208577039992</v>
      </c>
      <c r="S113" s="35">
        <f t="shared" si="14"/>
        <v>7.2069861161288697</v>
      </c>
      <c r="AF113" s="34"/>
    </row>
    <row r="114" spans="7:32" ht="18.5" x14ac:dyDescent="0.45">
      <c r="G114" s="59">
        <v>2009</v>
      </c>
      <c r="H114" s="59">
        <v>4</v>
      </c>
      <c r="I114" s="46">
        <f t="shared" si="17"/>
        <v>21</v>
      </c>
      <c r="J114" s="46">
        <f t="shared" si="17"/>
        <v>111</v>
      </c>
      <c r="K114" s="87">
        <v>22</v>
      </c>
      <c r="L114" s="87">
        <v>4.5999999999999996</v>
      </c>
      <c r="M114" s="54">
        <f t="shared" si="10"/>
        <v>13.3</v>
      </c>
      <c r="N114" s="36">
        <v>68</v>
      </c>
      <c r="O114" s="55">
        <f t="shared" si="11"/>
        <v>34.949543906661994</v>
      </c>
      <c r="P114" s="56">
        <f t="shared" si="12"/>
        <v>48.649765118073489</v>
      </c>
      <c r="Q114" s="56">
        <v>23.325776999999999</v>
      </c>
      <c r="R114" s="11">
        <f t="shared" si="13"/>
        <v>4.2546567134654998</v>
      </c>
      <c r="S114" s="35">
        <f t="shared" si="14"/>
        <v>7.39222797108894</v>
      </c>
      <c r="AF114" s="34"/>
    </row>
    <row r="115" spans="7:32" ht="18.5" x14ac:dyDescent="0.45">
      <c r="G115" s="59">
        <v>2009</v>
      </c>
      <c r="H115" s="59">
        <v>4</v>
      </c>
      <c r="I115" s="46">
        <f t="shared" si="17"/>
        <v>22</v>
      </c>
      <c r="J115" s="46">
        <f t="shared" si="17"/>
        <v>112</v>
      </c>
      <c r="K115" s="87">
        <v>23</v>
      </c>
      <c r="L115" s="87">
        <v>7.5</v>
      </c>
      <c r="M115" s="54">
        <f t="shared" si="10"/>
        <v>15.25</v>
      </c>
      <c r="N115" s="36">
        <v>72</v>
      </c>
      <c r="O115" s="55">
        <f t="shared" si="11"/>
        <v>35.534162459180223</v>
      </c>
      <c r="P115" s="56">
        <f t="shared" si="12"/>
        <v>44.062361449383474</v>
      </c>
      <c r="Q115" s="56">
        <v>22.383702</v>
      </c>
      <c r="R115" s="11">
        <f t="shared" si="13"/>
        <v>4.3388176242014991</v>
      </c>
      <c r="S115" s="35">
        <f t="shared" si="14"/>
        <v>7.2127368182466238</v>
      </c>
      <c r="AF115" s="34"/>
    </row>
    <row r="116" spans="7:32" ht="18.5" x14ac:dyDescent="0.45">
      <c r="G116" s="59">
        <v>2009</v>
      </c>
      <c r="H116" s="59">
        <v>4</v>
      </c>
      <c r="I116" s="46">
        <f t="shared" si="17"/>
        <v>23</v>
      </c>
      <c r="J116" s="46">
        <f t="shared" si="17"/>
        <v>113</v>
      </c>
      <c r="K116" s="87">
        <v>22.5</v>
      </c>
      <c r="L116" s="87">
        <v>10</v>
      </c>
      <c r="M116" s="54">
        <f t="shared" si="10"/>
        <v>16.25</v>
      </c>
      <c r="N116" s="36">
        <v>77.5</v>
      </c>
      <c r="O116" s="55">
        <f t="shared" si="11"/>
        <v>39.880037570394158</v>
      </c>
      <c r="P116" s="56">
        <f t="shared" si="12"/>
        <v>39.880037570394158</v>
      </c>
      <c r="Q116" s="56">
        <v>22.559555999999997</v>
      </c>
      <c r="R116" s="11">
        <f t="shared" si="13"/>
        <v>4.5052166517569985</v>
      </c>
      <c r="S116" s="35">
        <f t="shared" si="14"/>
        <v>6.7655700563475376</v>
      </c>
      <c r="AF116" s="34"/>
    </row>
    <row r="117" spans="7:32" ht="18.5" x14ac:dyDescent="0.45">
      <c r="G117" s="59">
        <v>2009</v>
      </c>
      <c r="H117" s="59">
        <v>4</v>
      </c>
      <c r="I117" s="46">
        <f t="shared" si="17"/>
        <v>24</v>
      </c>
      <c r="J117" s="46">
        <f t="shared" si="17"/>
        <v>114</v>
      </c>
      <c r="K117" s="87">
        <v>21.8</v>
      </c>
      <c r="L117" s="87">
        <v>4.5</v>
      </c>
      <c r="M117" s="54">
        <f t="shared" si="10"/>
        <v>13.15</v>
      </c>
      <c r="N117" s="36">
        <v>34.5</v>
      </c>
      <c r="O117" s="55">
        <f t="shared" si="11"/>
        <v>31.822826548856515</v>
      </c>
      <c r="P117" s="56">
        <f t="shared" si="12"/>
        <v>44.042791943617424</v>
      </c>
      <c r="Q117" s="56">
        <v>21.177845999999999</v>
      </c>
      <c r="R117" s="11">
        <f t="shared" si="13"/>
        <v>3.8442396671504997</v>
      </c>
      <c r="S117" s="35">
        <f t="shared" si="14"/>
        <v>8.1599380378697663</v>
      </c>
      <c r="AF117" s="34"/>
    </row>
    <row r="118" spans="7:32" ht="18.5" x14ac:dyDescent="0.45">
      <c r="G118" s="59">
        <v>2009</v>
      </c>
      <c r="H118" s="59">
        <v>4</v>
      </c>
      <c r="I118" s="46">
        <f t="shared" si="17"/>
        <v>25</v>
      </c>
      <c r="J118" s="46">
        <f t="shared" si="17"/>
        <v>115</v>
      </c>
      <c r="K118" s="87">
        <v>20.8</v>
      </c>
      <c r="L118" s="87">
        <v>6.4</v>
      </c>
      <c r="M118" s="54">
        <f t="shared" si="10"/>
        <v>13.600000000000001</v>
      </c>
      <c r="N118" s="36">
        <v>36.5</v>
      </c>
      <c r="O118" s="55">
        <f t="shared" si="11"/>
        <v>35.625103440158213</v>
      </c>
      <c r="P118" s="56">
        <f t="shared" si="12"/>
        <v>41.040119163062265</v>
      </c>
      <c r="Q118" s="56">
        <v>21.630042</v>
      </c>
      <c r="R118" s="11">
        <f t="shared" si="13"/>
        <v>3.9834101647619997</v>
      </c>
      <c r="S118" s="35">
        <f t="shared" si="14"/>
        <v>7.5840932216222718</v>
      </c>
      <c r="AF118" s="34"/>
    </row>
    <row r="119" spans="7:32" ht="18.5" x14ac:dyDescent="0.45">
      <c r="G119" s="59">
        <v>2009</v>
      </c>
      <c r="H119" s="59">
        <v>4</v>
      </c>
      <c r="I119" s="46">
        <f t="shared" si="17"/>
        <v>26</v>
      </c>
      <c r="J119" s="46">
        <f t="shared" si="17"/>
        <v>116</v>
      </c>
      <c r="K119" s="87">
        <v>20</v>
      </c>
      <c r="L119" s="87">
        <v>8.4</v>
      </c>
      <c r="M119" s="54">
        <f t="shared" si="10"/>
        <v>14.2</v>
      </c>
      <c r="N119" s="36">
        <v>49.5</v>
      </c>
      <c r="O119" s="55">
        <f t="shared" si="11"/>
        <v>31.025607802119875</v>
      </c>
      <c r="P119" s="56">
        <f t="shared" si="12"/>
        <v>28.791764040367241</v>
      </c>
      <c r="Q119" s="56">
        <v>16.907105999999999</v>
      </c>
      <c r="R119" s="11">
        <f t="shared" si="13"/>
        <v>3.1731256540799992</v>
      </c>
      <c r="S119" s="35">
        <f t="shared" si="14"/>
        <v>4.6887854863266192</v>
      </c>
      <c r="AF119" s="34"/>
    </row>
    <row r="120" spans="7:32" ht="18.5" x14ac:dyDescent="0.45">
      <c r="G120" s="59">
        <v>2009</v>
      </c>
      <c r="H120" s="59">
        <v>4</v>
      </c>
      <c r="I120" s="46">
        <f t="shared" si="17"/>
        <v>27</v>
      </c>
      <c r="J120" s="46">
        <f t="shared" si="17"/>
        <v>117</v>
      </c>
      <c r="K120" s="87">
        <v>22.4</v>
      </c>
      <c r="L120" s="87">
        <v>4.7</v>
      </c>
      <c r="M120" s="54">
        <f t="shared" si="10"/>
        <v>13.549999999999999</v>
      </c>
      <c r="N120" s="36">
        <v>76.5</v>
      </c>
      <c r="O120" s="55">
        <f t="shared" si="11"/>
        <v>23.353310504340083</v>
      </c>
      <c r="P120" s="56">
        <f t="shared" si="12"/>
        <v>33.068287674145559</v>
      </c>
      <c r="Q120" s="56">
        <v>15.720091499999999</v>
      </c>
      <c r="R120" s="11">
        <f t="shared" si="13"/>
        <v>2.890417853899125</v>
      </c>
      <c r="S120" s="35">
        <f t="shared" si="14"/>
        <v>5.172763130481556</v>
      </c>
      <c r="AF120" s="34"/>
    </row>
    <row r="121" spans="7:32" ht="18.5" x14ac:dyDescent="0.45">
      <c r="G121" s="59">
        <v>2009</v>
      </c>
      <c r="H121" s="59">
        <v>4</v>
      </c>
      <c r="I121" s="46">
        <f t="shared" si="17"/>
        <v>28</v>
      </c>
      <c r="J121" s="46">
        <f t="shared" si="17"/>
        <v>118</v>
      </c>
      <c r="K121" s="87">
        <v>20.8</v>
      </c>
      <c r="L121" s="87">
        <v>5.6</v>
      </c>
      <c r="M121" s="54">
        <f t="shared" si="10"/>
        <v>13.2</v>
      </c>
      <c r="N121" s="36">
        <v>66</v>
      </c>
      <c r="O121" s="55">
        <f t="shared" si="11"/>
        <v>38.299486533109629</v>
      </c>
      <c r="P121" s="56">
        <f t="shared" si="12"/>
        <v>46.57217562426132</v>
      </c>
      <c r="Q121" s="56">
        <v>23.891022</v>
      </c>
      <c r="R121" s="11">
        <f t="shared" si="13"/>
        <v>4.3437461649299998</v>
      </c>
      <c r="S121" s="35">
        <f t="shared" si="14"/>
        <v>7.0611922927119624</v>
      </c>
      <c r="AF121" s="34"/>
    </row>
    <row r="122" spans="7:32" ht="18.5" x14ac:dyDescent="0.45">
      <c r="G122" s="59">
        <v>2009</v>
      </c>
      <c r="H122" s="59">
        <v>4</v>
      </c>
      <c r="I122" s="46">
        <f t="shared" si="17"/>
        <v>29</v>
      </c>
      <c r="J122" s="46">
        <f t="shared" si="17"/>
        <v>119</v>
      </c>
      <c r="K122" s="87">
        <v>23.4</v>
      </c>
      <c r="L122" s="87">
        <v>8.5</v>
      </c>
      <c r="M122" s="54">
        <f t="shared" si="10"/>
        <v>15.95</v>
      </c>
      <c r="N122" s="36">
        <v>66.5</v>
      </c>
      <c r="O122" s="55">
        <f t="shared" si="11"/>
        <v>38.072986352239994</v>
      </c>
      <c r="P122" s="56">
        <f t="shared" si="12"/>
        <v>45.382999731870072</v>
      </c>
      <c r="Q122" s="56">
        <v>23.514192000000001</v>
      </c>
      <c r="R122" s="11">
        <f t="shared" si="13"/>
        <v>4.6544873426999995</v>
      </c>
      <c r="S122" s="35">
        <f t="shared" si="14"/>
        <v>7.5841759991674174</v>
      </c>
      <c r="AF122" s="34"/>
    </row>
    <row r="123" spans="7:32" ht="18.5" x14ac:dyDescent="0.45">
      <c r="G123" s="59">
        <v>2009</v>
      </c>
      <c r="H123" s="60">
        <v>4</v>
      </c>
      <c r="I123" s="60">
        <f t="shared" si="17"/>
        <v>30</v>
      </c>
      <c r="J123" s="46">
        <f t="shared" si="17"/>
        <v>120</v>
      </c>
      <c r="K123" s="87">
        <v>24.8</v>
      </c>
      <c r="L123" s="87">
        <v>5.8</v>
      </c>
      <c r="M123" s="54">
        <f t="shared" si="10"/>
        <v>15.3</v>
      </c>
      <c r="N123" s="36">
        <v>62</v>
      </c>
      <c r="O123" s="55">
        <f t="shared" si="11"/>
        <v>35.462810276679129</v>
      </c>
      <c r="P123" s="56">
        <f t="shared" si="12"/>
        <v>53.903471620552274</v>
      </c>
      <c r="Q123" s="56">
        <v>24.732609</v>
      </c>
      <c r="R123" s="49">
        <f t="shared" si="13"/>
        <v>4.8013784840835001</v>
      </c>
      <c r="S123" s="48">
        <f t="shared" si="14"/>
        <v>8.7649186764448661</v>
      </c>
      <c r="AF123" s="34"/>
    </row>
    <row r="124" spans="7:32" ht="18.5" x14ac:dyDescent="0.45">
      <c r="G124" s="59">
        <v>2009</v>
      </c>
      <c r="H124" s="59">
        <v>5</v>
      </c>
      <c r="I124" s="46">
        <v>1</v>
      </c>
      <c r="J124" s="46">
        <f t="shared" si="17"/>
        <v>121</v>
      </c>
      <c r="K124" s="87">
        <v>24.2</v>
      </c>
      <c r="L124" s="87">
        <v>5.8</v>
      </c>
      <c r="M124" s="54">
        <f t="shared" si="10"/>
        <v>15</v>
      </c>
      <c r="N124" s="36">
        <v>62</v>
      </c>
      <c r="O124" s="55">
        <f t="shared" si="11"/>
        <v>36.3108979785504</v>
      </c>
      <c r="P124" s="56">
        <f t="shared" si="12"/>
        <v>53.449641824426187</v>
      </c>
      <c r="Q124" s="56">
        <v>24.921023999999999</v>
      </c>
      <c r="R124" s="11">
        <f t="shared" si="13"/>
        <v>4.7941072289279987</v>
      </c>
      <c r="S124" s="35">
        <f t="shared" si="14"/>
        <v>8.6086444827860582</v>
      </c>
      <c r="AF124" s="34"/>
    </row>
    <row r="125" spans="7:32" ht="18.5" x14ac:dyDescent="0.45">
      <c r="G125" s="59">
        <v>2009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87">
        <v>25.6</v>
      </c>
      <c r="L125" s="87">
        <v>5.5</v>
      </c>
      <c r="M125" s="54">
        <f t="shared" si="10"/>
        <v>15.55</v>
      </c>
      <c r="N125" s="36">
        <v>57.5</v>
      </c>
      <c r="O125" s="55">
        <f t="shared" si="11"/>
        <v>34.111055403969367</v>
      </c>
      <c r="P125" s="56">
        <f t="shared" si="12"/>
        <v>54.850577089582742</v>
      </c>
      <c r="Q125" s="56">
        <v>24.468827999999998</v>
      </c>
      <c r="R125" s="11">
        <f t="shared" si="13"/>
        <v>4.7860477019369991</v>
      </c>
      <c r="S125" s="35">
        <f t="shared" si="14"/>
        <v>8.9846825486197588</v>
      </c>
      <c r="AF125" s="34"/>
    </row>
    <row r="126" spans="7:32" ht="18.5" x14ac:dyDescent="0.45">
      <c r="G126" s="59">
        <v>2009</v>
      </c>
      <c r="H126" s="59">
        <v>5</v>
      </c>
      <c r="I126" s="46">
        <f t="shared" si="18"/>
        <v>3</v>
      </c>
      <c r="J126" s="46">
        <f t="shared" si="17"/>
        <v>123</v>
      </c>
      <c r="K126" s="87">
        <v>24.5</v>
      </c>
      <c r="L126" s="87">
        <v>5.6</v>
      </c>
      <c r="M126" s="54">
        <f t="shared" si="10"/>
        <v>15.05</v>
      </c>
      <c r="N126" s="36">
        <v>58.5</v>
      </c>
      <c r="O126" s="55">
        <f t="shared" si="11"/>
        <v>32.938071265417378</v>
      </c>
      <c r="P126" s="56">
        <f t="shared" si="12"/>
        <v>49.802363753311077</v>
      </c>
      <c r="Q126" s="56">
        <v>22.911263999999999</v>
      </c>
      <c r="R126" s="11">
        <f t="shared" si="13"/>
        <v>4.4142044063759993</v>
      </c>
      <c r="S126" s="35">
        <f t="shared" si="14"/>
        <v>8.0566996036962664</v>
      </c>
      <c r="AF126" s="34"/>
    </row>
    <row r="127" spans="7:32" ht="18.5" x14ac:dyDescent="0.45">
      <c r="G127" s="59">
        <v>2009</v>
      </c>
      <c r="H127" s="59">
        <v>5</v>
      </c>
      <c r="I127" s="46">
        <f t="shared" si="18"/>
        <v>4</v>
      </c>
      <c r="J127" s="46">
        <f t="shared" si="18"/>
        <v>124</v>
      </c>
      <c r="K127" s="87">
        <v>20.6</v>
      </c>
      <c r="L127" s="87">
        <v>8.4</v>
      </c>
      <c r="M127" s="54">
        <f t="shared" si="10"/>
        <v>14.5</v>
      </c>
      <c r="N127" s="36">
        <v>62.5</v>
      </c>
      <c r="O127" s="55">
        <f t="shared" si="11"/>
        <v>45.042453079194573</v>
      </c>
      <c r="P127" s="56">
        <f t="shared" si="12"/>
        <v>43.961434205293905</v>
      </c>
      <c r="Q127" s="56">
        <v>25.172243999999999</v>
      </c>
      <c r="R127" s="11">
        <f t="shared" si="13"/>
        <v>4.7686173172379993</v>
      </c>
      <c r="S127" s="35">
        <f t="shared" si="14"/>
        <v>7.0169897204337657</v>
      </c>
      <c r="AF127" s="34"/>
    </row>
    <row r="128" spans="7:32" ht="18.5" x14ac:dyDescent="0.45">
      <c r="G128" s="59">
        <v>2009</v>
      </c>
      <c r="H128" s="59">
        <v>5</v>
      </c>
      <c r="I128" s="46">
        <f t="shared" si="18"/>
        <v>5</v>
      </c>
      <c r="J128" s="46">
        <f t="shared" si="18"/>
        <v>125</v>
      </c>
      <c r="K128" s="87">
        <v>23.2</v>
      </c>
      <c r="L128" s="87">
        <v>13.6</v>
      </c>
      <c r="M128" s="54">
        <f t="shared" si="10"/>
        <v>18.399999999999999</v>
      </c>
      <c r="N128" s="36">
        <v>61</v>
      </c>
      <c r="O128" s="55">
        <f t="shared" si="11"/>
        <v>51.435699967590651</v>
      </c>
      <c r="P128" s="56">
        <f t="shared" si="12"/>
        <v>39.502617575109618</v>
      </c>
      <c r="Q128" s="56">
        <v>25.498829999999998</v>
      </c>
      <c r="R128" s="11">
        <f t="shared" si="13"/>
        <v>5.4137330937899995</v>
      </c>
      <c r="S128" s="35">
        <f t="shared" si="14"/>
        <v>7.10312247450375</v>
      </c>
      <c r="AF128" s="34"/>
    </row>
    <row r="129" spans="7:32" ht="18.5" x14ac:dyDescent="0.45">
      <c r="G129" s="59">
        <v>2009</v>
      </c>
      <c r="H129" s="59">
        <v>5</v>
      </c>
      <c r="I129" s="46">
        <f t="shared" si="18"/>
        <v>6</v>
      </c>
      <c r="J129" s="46">
        <f t="shared" si="18"/>
        <v>126</v>
      </c>
      <c r="K129" s="87">
        <v>20.8</v>
      </c>
      <c r="L129" s="87">
        <v>9.6</v>
      </c>
      <c r="M129" s="54">
        <f t="shared" si="10"/>
        <v>15.2</v>
      </c>
      <c r="N129" s="36">
        <v>62.5</v>
      </c>
      <c r="O129" s="55">
        <f t="shared" si="11"/>
        <v>41.380315961097175</v>
      </c>
      <c r="P129" s="56">
        <f t="shared" si="12"/>
        <v>37.076763101143072</v>
      </c>
      <c r="Q129" s="56">
        <v>22.157603999999999</v>
      </c>
      <c r="R129" s="11">
        <f t="shared" si="13"/>
        <v>4.2884934661799985</v>
      </c>
      <c r="S129" s="35">
        <f t="shared" si="14"/>
        <v>6.1110525739266945</v>
      </c>
      <c r="AF129" s="34"/>
    </row>
    <row r="130" spans="7:32" ht="18.5" x14ac:dyDescent="0.45">
      <c r="G130" s="59">
        <v>2009</v>
      </c>
      <c r="H130" s="59">
        <v>5</v>
      </c>
      <c r="I130" s="46">
        <f t="shared" si="18"/>
        <v>7</v>
      </c>
      <c r="J130" s="46">
        <f t="shared" si="18"/>
        <v>127</v>
      </c>
      <c r="K130" s="87">
        <v>22.4</v>
      </c>
      <c r="L130" s="87">
        <v>7.5</v>
      </c>
      <c r="M130" s="54">
        <f t="shared" si="10"/>
        <v>14.95</v>
      </c>
      <c r="N130" s="36">
        <v>54.5</v>
      </c>
      <c r="O130" s="55">
        <f t="shared" si="11"/>
        <v>37.381489805244172</v>
      </c>
      <c r="P130" s="56">
        <f t="shared" si="12"/>
        <v>44.558735847851054</v>
      </c>
      <c r="Q130" s="56">
        <v>23.087117999999997</v>
      </c>
      <c r="R130" s="11">
        <f t="shared" si="13"/>
        <v>4.4345447665424995</v>
      </c>
      <c r="S130" s="35">
        <f t="shared" si="14"/>
        <v>7.2184830145865018</v>
      </c>
      <c r="AF130" s="34"/>
    </row>
    <row r="131" spans="7:32" ht="18.5" x14ac:dyDescent="0.45">
      <c r="G131" s="59">
        <v>2009</v>
      </c>
      <c r="H131" s="59">
        <v>5</v>
      </c>
      <c r="I131" s="46">
        <f t="shared" si="18"/>
        <v>8</v>
      </c>
      <c r="J131" s="46">
        <f t="shared" si="18"/>
        <v>128</v>
      </c>
      <c r="K131" s="87">
        <v>22.8</v>
      </c>
      <c r="L131" s="87">
        <v>4.5999999999999996</v>
      </c>
      <c r="M131" s="54">
        <f t="shared" si="10"/>
        <v>13.7</v>
      </c>
      <c r="N131" s="36">
        <v>56.5</v>
      </c>
      <c r="O131" s="55">
        <f t="shared" si="11"/>
        <v>30.179524092569508</v>
      </c>
      <c r="P131" s="56">
        <f t="shared" si="12"/>
        <v>43.941387078781212</v>
      </c>
      <c r="Q131" s="56">
        <v>20.60004</v>
      </c>
      <c r="R131" s="11">
        <f t="shared" si="13"/>
        <v>3.8058058898999998</v>
      </c>
      <c r="S131" s="35">
        <f t="shared" si="14"/>
        <v>6.8116829590098877</v>
      </c>
      <c r="AF131" s="34"/>
    </row>
    <row r="132" spans="7:32" ht="18.5" x14ac:dyDescent="0.45">
      <c r="G132" s="59">
        <v>2009</v>
      </c>
      <c r="H132" s="59">
        <v>5</v>
      </c>
      <c r="I132" s="46">
        <f t="shared" si="18"/>
        <v>9</v>
      </c>
      <c r="J132" s="46">
        <f t="shared" si="18"/>
        <v>129</v>
      </c>
      <c r="K132" s="87">
        <v>22.6</v>
      </c>
      <c r="L132" s="87">
        <v>6.5</v>
      </c>
      <c r="M132" s="54">
        <f t="shared" si="10"/>
        <v>14.55</v>
      </c>
      <c r="N132" s="36">
        <v>73.5</v>
      </c>
      <c r="O132" s="55">
        <f t="shared" si="11"/>
        <v>32.635279856363169</v>
      </c>
      <c r="P132" s="56">
        <f t="shared" si="12"/>
        <v>42.034240454995761</v>
      </c>
      <c r="Q132" s="56">
        <v>20.951747999999998</v>
      </c>
      <c r="R132" s="11">
        <f t="shared" si="13"/>
        <v>3.9752327653469992</v>
      </c>
      <c r="S132" s="35">
        <f t="shared" si="14"/>
        <v>6.735106144577272</v>
      </c>
      <c r="AF132" s="34"/>
    </row>
    <row r="133" spans="7:32" ht="18.5" x14ac:dyDescent="0.45">
      <c r="G133" s="59">
        <v>2009</v>
      </c>
      <c r="H133" s="59">
        <v>5</v>
      </c>
      <c r="I133" s="46">
        <f t="shared" si="18"/>
        <v>10</v>
      </c>
      <c r="J133" s="46">
        <f t="shared" si="18"/>
        <v>130</v>
      </c>
      <c r="K133" s="87">
        <v>24</v>
      </c>
      <c r="L133" s="87">
        <v>4.2</v>
      </c>
      <c r="M133" s="54">
        <f t="shared" ref="M133:M196" si="19">(K133+L133)/2</f>
        <v>14.1</v>
      </c>
      <c r="N133" s="36">
        <v>81.5</v>
      </c>
      <c r="O133" s="55">
        <f t="shared" ref="O133:O196" si="20">((Q133)/(0.16*(K133-(L133))^0.5))</f>
        <v>26.076306187934073</v>
      </c>
      <c r="P133" s="56">
        <f t="shared" ref="P133:P196" si="21">0.16*((K133-L133)^1/2)*O133</f>
        <v>41.304869001687571</v>
      </c>
      <c r="Q133" s="56">
        <v>18.565157999999997</v>
      </c>
      <c r="R133" s="11">
        <f t="shared" ref="R133:R196" si="22">0.0023*0.408*O133*(K133-L133)^0.5*(M133+17.8)</f>
        <v>3.473420388272999</v>
      </c>
      <c r="S133" s="35">
        <f t="shared" ref="S133:S196" si="23">0.31*(IF(N133&gt;50,1,(1+(50-N133)/70)))*(P133+2.09)*((M133/(M133+15)))</f>
        <v>6.5181777459235857</v>
      </c>
      <c r="AF133" s="34"/>
    </row>
    <row r="134" spans="7:32" ht="18.5" x14ac:dyDescent="0.45">
      <c r="G134" s="59">
        <v>2009</v>
      </c>
      <c r="H134" s="59">
        <v>5</v>
      </c>
      <c r="I134" s="46">
        <f t="shared" si="18"/>
        <v>11</v>
      </c>
      <c r="J134" s="46">
        <f t="shared" si="18"/>
        <v>131</v>
      </c>
      <c r="K134" s="87">
        <v>24</v>
      </c>
      <c r="L134" s="87">
        <v>4.8</v>
      </c>
      <c r="M134" s="54">
        <f t="shared" si="19"/>
        <v>14.4</v>
      </c>
      <c r="N134" s="36">
        <v>79.5</v>
      </c>
      <c r="O134" s="55">
        <f t="shared" si="20"/>
        <v>34.758045591029791</v>
      </c>
      <c r="P134" s="56">
        <f t="shared" si="21"/>
        <v>53.388358027821759</v>
      </c>
      <c r="Q134" s="56">
        <v>24.36834</v>
      </c>
      <c r="R134" s="11">
        <f t="shared" si="22"/>
        <v>4.6020341140199994</v>
      </c>
      <c r="S134" s="35">
        <f t="shared" si="23"/>
        <v>8.423652729122324</v>
      </c>
      <c r="AF134" s="34"/>
    </row>
    <row r="135" spans="7:32" ht="18.5" x14ac:dyDescent="0.45">
      <c r="G135" s="59">
        <v>2009</v>
      </c>
      <c r="H135" s="59">
        <v>5</v>
      </c>
      <c r="I135" s="46">
        <f t="shared" si="18"/>
        <v>12</v>
      </c>
      <c r="J135" s="46">
        <f t="shared" si="18"/>
        <v>132</v>
      </c>
      <c r="K135" s="87">
        <v>24.2</v>
      </c>
      <c r="L135" s="87">
        <v>5.4</v>
      </c>
      <c r="M135" s="54">
        <f t="shared" si="19"/>
        <v>14.8</v>
      </c>
      <c r="N135" s="36">
        <v>88</v>
      </c>
      <c r="O135" s="55">
        <f t="shared" si="20"/>
        <v>28.499027233399993</v>
      </c>
      <c r="P135" s="56">
        <f t="shared" si="21"/>
        <v>42.862536959033584</v>
      </c>
      <c r="Q135" s="56">
        <v>19.771013999999997</v>
      </c>
      <c r="R135" s="11">
        <f t="shared" si="22"/>
        <v>3.7801981057859995</v>
      </c>
      <c r="S135" s="35">
        <f t="shared" si="23"/>
        <v>6.9208805224176535</v>
      </c>
      <c r="AF135" s="34"/>
    </row>
    <row r="136" spans="7:32" ht="18.5" x14ac:dyDescent="0.45">
      <c r="G136" s="59">
        <v>2009</v>
      </c>
      <c r="H136" s="59">
        <v>5</v>
      </c>
      <c r="I136" s="46">
        <f t="shared" si="18"/>
        <v>13</v>
      </c>
      <c r="J136" s="46">
        <f t="shared" si="18"/>
        <v>133</v>
      </c>
      <c r="K136" s="87">
        <v>25.5</v>
      </c>
      <c r="L136" s="87">
        <v>5.4</v>
      </c>
      <c r="M136" s="54">
        <f t="shared" si="19"/>
        <v>15.45</v>
      </c>
      <c r="N136" s="36">
        <v>76.5</v>
      </c>
      <c r="O136" s="55">
        <f t="shared" si="20"/>
        <v>34.005990551595744</v>
      </c>
      <c r="P136" s="56">
        <f t="shared" si="21"/>
        <v>54.681632806965958</v>
      </c>
      <c r="Q136" s="56">
        <v>24.393462</v>
      </c>
      <c r="R136" s="11">
        <f t="shared" si="22"/>
        <v>4.7569995164474994</v>
      </c>
      <c r="S136" s="35">
        <f t="shared" si="23"/>
        <v>8.9296464804257276</v>
      </c>
      <c r="AF136" s="34"/>
    </row>
    <row r="137" spans="7:32" ht="18.5" x14ac:dyDescent="0.45">
      <c r="G137" s="59">
        <v>2009</v>
      </c>
      <c r="H137" s="59">
        <v>5</v>
      </c>
      <c r="I137" s="46">
        <f t="shared" si="18"/>
        <v>14</v>
      </c>
      <c r="J137" s="46">
        <f t="shared" si="18"/>
        <v>134</v>
      </c>
      <c r="K137" s="87">
        <v>27.4</v>
      </c>
      <c r="L137" s="87">
        <v>4.5</v>
      </c>
      <c r="M137" s="54">
        <f t="shared" si="19"/>
        <v>15.95</v>
      </c>
      <c r="N137" s="36">
        <v>63</v>
      </c>
      <c r="O137" s="55">
        <f t="shared" si="20"/>
        <v>32.679531808233563</v>
      </c>
      <c r="P137" s="56">
        <f t="shared" si="21"/>
        <v>59.868902272683883</v>
      </c>
      <c r="Q137" s="56">
        <v>25.021511999999998</v>
      </c>
      <c r="R137" s="11">
        <f t="shared" si="22"/>
        <v>4.9528519159499993</v>
      </c>
      <c r="S137" s="35">
        <f t="shared" si="23"/>
        <v>9.8984100900576877</v>
      </c>
      <c r="AF137" s="34"/>
    </row>
    <row r="138" spans="7:32" ht="18.5" x14ac:dyDescent="0.45">
      <c r="G138" s="59">
        <v>2009</v>
      </c>
      <c r="H138" s="59">
        <v>5</v>
      </c>
      <c r="I138" s="46">
        <f t="shared" si="18"/>
        <v>15</v>
      </c>
      <c r="J138" s="46">
        <f t="shared" si="18"/>
        <v>135</v>
      </c>
      <c r="K138" s="87">
        <v>29.4</v>
      </c>
      <c r="L138" s="87">
        <v>6.4</v>
      </c>
      <c r="M138" s="54">
        <f t="shared" si="19"/>
        <v>17.899999999999999</v>
      </c>
      <c r="N138" s="36">
        <v>37</v>
      </c>
      <c r="O138" s="55">
        <f t="shared" si="20"/>
        <v>15.060109941082768</v>
      </c>
      <c r="P138" s="56">
        <f t="shared" si="21"/>
        <v>27.710602291592295</v>
      </c>
      <c r="Q138" s="56">
        <v>11.55612</v>
      </c>
      <c r="R138" s="11">
        <f t="shared" si="22"/>
        <v>2.4196261836600002</v>
      </c>
      <c r="S138" s="35">
        <f t="shared" si="23"/>
        <v>5.9596934414380316</v>
      </c>
      <c r="AF138" s="34"/>
    </row>
    <row r="139" spans="7:32" ht="18.5" x14ac:dyDescent="0.45">
      <c r="G139" s="59">
        <v>2009</v>
      </c>
      <c r="H139" s="59">
        <v>5</v>
      </c>
      <c r="I139" s="46">
        <f t="shared" si="18"/>
        <v>16</v>
      </c>
      <c r="J139" s="46">
        <f t="shared" si="18"/>
        <v>136</v>
      </c>
      <c r="K139" s="87">
        <v>30.8</v>
      </c>
      <c r="L139" s="87">
        <v>7.4</v>
      </c>
      <c r="M139" s="54">
        <f t="shared" si="19"/>
        <v>19.100000000000001</v>
      </c>
      <c r="N139" s="36">
        <v>57</v>
      </c>
      <c r="O139" s="55">
        <f t="shared" si="20"/>
        <v>32.198672890950981</v>
      </c>
      <c r="P139" s="56">
        <f t="shared" si="21"/>
        <v>60.275915651860231</v>
      </c>
      <c r="Q139" s="56">
        <v>24.921023999999999</v>
      </c>
      <c r="R139" s="11">
        <f t="shared" si="22"/>
        <v>5.3933706325440003</v>
      </c>
      <c r="S139" s="35">
        <f t="shared" si="23"/>
        <v>10.828990808641187</v>
      </c>
      <c r="AF139" s="34"/>
    </row>
    <row r="140" spans="7:32" ht="18.5" x14ac:dyDescent="0.45">
      <c r="G140" s="59">
        <v>2009</v>
      </c>
      <c r="H140" s="59">
        <v>5</v>
      </c>
      <c r="I140" s="46">
        <f t="shared" si="18"/>
        <v>17</v>
      </c>
      <c r="J140" s="46">
        <f t="shared" si="18"/>
        <v>137</v>
      </c>
      <c r="K140" s="87">
        <v>31.4</v>
      </c>
      <c r="L140" s="87">
        <v>9</v>
      </c>
      <c r="M140" s="54">
        <f t="shared" si="19"/>
        <v>20.2</v>
      </c>
      <c r="N140" s="36">
        <v>84.5</v>
      </c>
      <c r="O140" s="55">
        <f t="shared" si="20"/>
        <v>27.999654090738414</v>
      </c>
      <c r="P140" s="56">
        <f t="shared" si="21"/>
        <v>50.17538013060323</v>
      </c>
      <c r="Q140" s="56">
        <v>21.202967999999998</v>
      </c>
      <c r="R140" s="11">
        <f t="shared" si="22"/>
        <v>4.7255054781599997</v>
      </c>
      <c r="S140" s="35">
        <f t="shared" si="23"/>
        <v>9.2978923402794713</v>
      </c>
      <c r="AF140" s="34"/>
    </row>
    <row r="141" spans="7:32" ht="18.5" x14ac:dyDescent="0.45">
      <c r="G141" s="59">
        <v>2009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87">
        <v>31.4</v>
      </c>
      <c r="L141" s="87">
        <v>9.6</v>
      </c>
      <c r="M141" s="54">
        <f t="shared" si="19"/>
        <v>20.5</v>
      </c>
      <c r="N141" s="36">
        <v>58.5</v>
      </c>
      <c r="O141" s="55">
        <f t="shared" si="20"/>
        <v>22.732786739532596</v>
      </c>
      <c r="P141" s="56">
        <f t="shared" si="21"/>
        <v>39.645980073744845</v>
      </c>
      <c r="Q141" s="56">
        <v>16.982472000000001</v>
      </c>
      <c r="R141" s="11">
        <f t="shared" si="22"/>
        <v>3.8147641941240003</v>
      </c>
      <c r="S141" s="35">
        <f t="shared" si="23"/>
        <v>7.4713282639055905</v>
      </c>
      <c r="AF141" s="34"/>
    </row>
    <row r="142" spans="7:32" ht="18.5" x14ac:dyDescent="0.45">
      <c r="G142" s="59">
        <v>2009</v>
      </c>
      <c r="H142" s="59">
        <v>5</v>
      </c>
      <c r="I142" s="46">
        <f t="shared" si="24"/>
        <v>19</v>
      </c>
      <c r="J142" s="46">
        <f t="shared" si="24"/>
        <v>139</v>
      </c>
      <c r="K142" s="87">
        <v>33.4</v>
      </c>
      <c r="L142" s="87">
        <v>8.5</v>
      </c>
      <c r="M142" s="54">
        <f t="shared" si="19"/>
        <v>20.95</v>
      </c>
      <c r="N142" s="36">
        <v>70</v>
      </c>
      <c r="O142" s="55">
        <f t="shared" si="20"/>
        <v>32.881441277292637</v>
      </c>
      <c r="P142" s="56">
        <f t="shared" si="21"/>
        <v>65.499831024366927</v>
      </c>
      <c r="Q142" s="56">
        <v>26.252489999999998</v>
      </c>
      <c r="R142" s="11">
        <f t="shared" si="22"/>
        <v>5.9663705866874981</v>
      </c>
      <c r="S142" s="35">
        <f t="shared" si="23"/>
        <v>12.210352088671792</v>
      </c>
      <c r="AF142" s="34"/>
    </row>
    <row r="143" spans="7:32" ht="18.5" x14ac:dyDescent="0.45">
      <c r="G143" s="59">
        <v>2009</v>
      </c>
      <c r="H143" s="59">
        <v>5</v>
      </c>
      <c r="I143" s="46">
        <f t="shared" si="24"/>
        <v>20</v>
      </c>
      <c r="J143" s="46">
        <f t="shared" si="24"/>
        <v>140</v>
      </c>
      <c r="K143" s="87">
        <v>34</v>
      </c>
      <c r="L143" s="87">
        <v>12</v>
      </c>
      <c r="M143" s="54">
        <f t="shared" si="19"/>
        <v>23</v>
      </c>
      <c r="N143" s="36">
        <v>67</v>
      </c>
      <c r="O143" s="55">
        <f t="shared" si="20"/>
        <v>31.700993070515665</v>
      </c>
      <c r="P143" s="56">
        <f t="shared" si="21"/>
        <v>55.793747804107568</v>
      </c>
      <c r="Q143" s="56">
        <v>23.790534000000001</v>
      </c>
      <c r="R143" s="11">
        <f t="shared" si="22"/>
        <v>5.6928844619280001</v>
      </c>
      <c r="S143" s="35">
        <f t="shared" si="23"/>
        <v>10.860818995875974</v>
      </c>
      <c r="AF143" s="34"/>
    </row>
    <row r="144" spans="7:32" ht="18.5" x14ac:dyDescent="0.45">
      <c r="G144" s="59">
        <v>2009</v>
      </c>
      <c r="H144" s="59">
        <v>5</v>
      </c>
      <c r="I144" s="46">
        <f t="shared" si="24"/>
        <v>21</v>
      </c>
      <c r="J144" s="46">
        <f t="shared" si="24"/>
        <v>141</v>
      </c>
      <c r="K144" s="87">
        <v>32.6</v>
      </c>
      <c r="L144" s="87">
        <v>20.6</v>
      </c>
      <c r="M144" s="54">
        <f t="shared" si="19"/>
        <v>26.6</v>
      </c>
      <c r="N144" s="36">
        <v>57</v>
      </c>
      <c r="O144" s="55">
        <f t="shared" si="20"/>
        <v>46.005488639126575</v>
      </c>
      <c r="P144" s="56">
        <f t="shared" si="21"/>
        <v>44.165269093561513</v>
      </c>
      <c r="Q144" s="56">
        <v>25.498829999999998</v>
      </c>
      <c r="R144" s="11">
        <f t="shared" si="22"/>
        <v>6.6400483249800004</v>
      </c>
      <c r="S144" s="35">
        <f t="shared" si="23"/>
        <v>9.1687728111901023</v>
      </c>
      <c r="AF144" s="34"/>
    </row>
    <row r="145" spans="7:32" ht="18.5" x14ac:dyDescent="0.45">
      <c r="G145" s="59">
        <v>2009</v>
      </c>
      <c r="H145" s="59">
        <v>5</v>
      </c>
      <c r="I145" s="46">
        <f t="shared" si="24"/>
        <v>22</v>
      </c>
      <c r="J145" s="46">
        <f t="shared" si="24"/>
        <v>142</v>
      </c>
      <c r="K145" s="87">
        <v>29.8</v>
      </c>
      <c r="L145" s="87">
        <v>9.6</v>
      </c>
      <c r="M145" s="54">
        <f t="shared" si="19"/>
        <v>19.7</v>
      </c>
      <c r="N145" s="36">
        <v>56.5</v>
      </c>
      <c r="O145" s="55">
        <f t="shared" si="20"/>
        <v>35.030893495977629</v>
      </c>
      <c r="P145" s="56">
        <f t="shared" si="21"/>
        <v>56.609923889499861</v>
      </c>
      <c r="Q145" s="56">
        <v>25.191085499999996</v>
      </c>
      <c r="R145" s="11">
        <f t="shared" si="22"/>
        <v>5.5404643671562486</v>
      </c>
      <c r="S145" s="35">
        <f t="shared" si="23"/>
        <v>10.330848276460392</v>
      </c>
      <c r="AF145" s="34"/>
    </row>
    <row r="146" spans="7:32" ht="18.5" x14ac:dyDescent="0.45">
      <c r="G146" s="59">
        <v>2009</v>
      </c>
      <c r="H146" s="59">
        <v>5</v>
      </c>
      <c r="I146" s="46">
        <f t="shared" si="24"/>
        <v>23</v>
      </c>
      <c r="J146" s="46">
        <f t="shared" si="24"/>
        <v>143</v>
      </c>
      <c r="K146" s="87">
        <v>30</v>
      </c>
      <c r="L146" s="87">
        <v>11.6</v>
      </c>
      <c r="M146" s="54">
        <f t="shared" si="19"/>
        <v>20.8</v>
      </c>
      <c r="N146" s="36">
        <v>39.5</v>
      </c>
      <c r="O146" s="55">
        <f t="shared" si="20"/>
        <v>37.189387445773392</v>
      </c>
      <c r="P146" s="56">
        <f t="shared" si="21"/>
        <v>54.742778320178431</v>
      </c>
      <c r="Q146" s="56">
        <v>25.523951999999998</v>
      </c>
      <c r="R146" s="11">
        <f t="shared" si="22"/>
        <v>5.7783419693279985</v>
      </c>
      <c r="S146" s="35">
        <f t="shared" si="23"/>
        <v>11.771687648038746</v>
      </c>
      <c r="AF146" s="34"/>
    </row>
    <row r="147" spans="7:32" ht="18.5" x14ac:dyDescent="0.45">
      <c r="G147" s="59">
        <v>2009</v>
      </c>
      <c r="H147" s="59">
        <v>5</v>
      </c>
      <c r="I147" s="46">
        <f t="shared" si="24"/>
        <v>24</v>
      </c>
      <c r="J147" s="46">
        <f t="shared" si="24"/>
        <v>144</v>
      </c>
      <c r="K147" s="87">
        <v>29.6</v>
      </c>
      <c r="L147" s="87">
        <v>8.6</v>
      </c>
      <c r="M147" s="54">
        <f t="shared" si="19"/>
        <v>19.100000000000001</v>
      </c>
      <c r="N147" s="36">
        <v>53.5</v>
      </c>
      <c r="O147" s="55">
        <f t="shared" si="20"/>
        <v>34.262936490678754</v>
      </c>
      <c r="P147" s="56">
        <f t="shared" si="21"/>
        <v>57.561733304340308</v>
      </c>
      <c r="Q147" s="56">
        <v>25.122</v>
      </c>
      <c r="R147" s="11">
        <f t="shared" si="22"/>
        <v>5.4368655570000008</v>
      </c>
      <c r="S147" s="35">
        <f t="shared" si="23"/>
        <v>10.357710055571818</v>
      </c>
      <c r="AF147" s="34"/>
    </row>
    <row r="148" spans="7:32" ht="18.5" x14ac:dyDescent="0.45">
      <c r="G148" s="59">
        <v>2009</v>
      </c>
      <c r="H148" s="59">
        <v>5</v>
      </c>
      <c r="I148" s="46">
        <f t="shared" si="24"/>
        <v>25</v>
      </c>
      <c r="J148" s="46">
        <f t="shared" si="24"/>
        <v>145</v>
      </c>
      <c r="K148" s="87">
        <v>28.5</v>
      </c>
      <c r="L148" s="87">
        <v>11</v>
      </c>
      <c r="M148" s="54">
        <f t="shared" si="19"/>
        <v>19.75</v>
      </c>
      <c r="N148" s="36">
        <v>39.5</v>
      </c>
      <c r="O148" s="55">
        <f t="shared" si="20"/>
        <v>38.021097567883395</v>
      </c>
      <c r="P148" s="56">
        <f t="shared" si="21"/>
        <v>53.229536595036755</v>
      </c>
      <c r="Q148" s="56">
        <v>25.448585999999995</v>
      </c>
      <c r="R148" s="11">
        <f t="shared" si="22"/>
        <v>5.6045611812194993</v>
      </c>
      <c r="S148" s="35">
        <f t="shared" si="23"/>
        <v>11.208573876937537</v>
      </c>
      <c r="AF148" s="34"/>
    </row>
    <row r="149" spans="7:32" ht="18.5" x14ac:dyDescent="0.45">
      <c r="G149" s="59">
        <v>2009</v>
      </c>
      <c r="H149" s="59">
        <v>5</v>
      </c>
      <c r="I149" s="46">
        <f t="shared" si="24"/>
        <v>26</v>
      </c>
      <c r="J149" s="46">
        <f t="shared" si="24"/>
        <v>146</v>
      </c>
      <c r="K149" s="87">
        <v>28.4</v>
      </c>
      <c r="L149" s="87">
        <v>5.5</v>
      </c>
      <c r="M149" s="54">
        <f t="shared" si="19"/>
        <v>16.95</v>
      </c>
      <c r="N149" s="36">
        <v>47.5</v>
      </c>
      <c r="O149" s="55">
        <f t="shared" si="20"/>
        <v>22.147273062808889</v>
      </c>
      <c r="P149" s="56">
        <f t="shared" si="21"/>
        <v>40.57380425106588</v>
      </c>
      <c r="Q149" s="56">
        <v>16.957349999999998</v>
      </c>
      <c r="R149" s="11">
        <f t="shared" si="22"/>
        <v>3.4560563068124996</v>
      </c>
      <c r="S149" s="35">
        <f t="shared" si="23"/>
        <v>7.2670822978756382</v>
      </c>
      <c r="AF149" s="34"/>
    </row>
    <row r="150" spans="7:32" ht="18.5" x14ac:dyDescent="0.45">
      <c r="G150" s="59">
        <v>2009</v>
      </c>
      <c r="H150" s="59">
        <v>5</v>
      </c>
      <c r="I150" s="46">
        <f t="shared" si="24"/>
        <v>27</v>
      </c>
      <c r="J150" s="46">
        <f t="shared" si="24"/>
        <v>147</v>
      </c>
      <c r="K150" s="87">
        <v>27.6</v>
      </c>
      <c r="L150" s="87">
        <v>4.8</v>
      </c>
      <c r="M150" s="54">
        <f t="shared" si="19"/>
        <v>16.2</v>
      </c>
      <c r="N150" s="36">
        <v>59</v>
      </c>
      <c r="O150" s="55">
        <f t="shared" si="20"/>
        <v>34.49389947007834</v>
      </c>
      <c r="P150" s="56">
        <f t="shared" si="21"/>
        <v>62.916872633422891</v>
      </c>
      <c r="Q150" s="56">
        <v>26.352977999999997</v>
      </c>
      <c r="R150" s="11">
        <f t="shared" si="22"/>
        <v>5.2550473429799993</v>
      </c>
      <c r="S150" s="35">
        <f t="shared" si="23"/>
        <v>10.463606229649031</v>
      </c>
      <c r="AF150" s="34"/>
    </row>
    <row r="151" spans="7:32" ht="18.5" x14ac:dyDescent="0.45">
      <c r="G151" s="59">
        <v>2009</v>
      </c>
      <c r="H151" s="59">
        <v>5</v>
      </c>
      <c r="I151" s="46">
        <f t="shared" si="24"/>
        <v>28</v>
      </c>
      <c r="J151" s="46">
        <f t="shared" si="24"/>
        <v>148</v>
      </c>
      <c r="K151" s="87">
        <v>27.4</v>
      </c>
      <c r="L151" s="87">
        <v>5.6</v>
      </c>
      <c r="M151" s="54">
        <f t="shared" si="19"/>
        <v>16.5</v>
      </c>
      <c r="N151" s="36">
        <v>63.5</v>
      </c>
      <c r="O151" s="55">
        <f t="shared" si="20"/>
        <v>36.587680432857191</v>
      </c>
      <c r="P151" s="56">
        <f t="shared" si="21"/>
        <v>63.80891467490293</v>
      </c>
      <c r="Q151" s="56">
        <v>27.332735999999997</v>
      </c>
      <c r="R151" s="11">
        <f t="shared" si="22"/>
        <v>5.4985128347519989</v>
      </c>
      <c r="S151" s="35">
        <f t="shared" si="23"/>
        <v>10.700728525781855</v>
      </c>
      <c r="AF151" s="34"/>
    </row>
    <row r="152" spans="7:32" ht="18.5" x14ac:dyDescent="0.45">
      <c r="G152" s="59">
        <v>2009</v>
      </c>
      <c r="H152" s="59">
        <v>5</v>
      </c>
      <c r="I152" s="46">
        <f t="shared" si="24"/>
        <v>29</v>
      </c>
      <c r="J152" s="46">
        <f t="shared" si="24"/>
        <v>149</v>
      </c>
      <c r="K152" s="87">
        <v>27.6</v>
      </c>
      <c r="L152" s="87">
        <v>5.5</v>
      </c>
      <c r="M152" s="54">
        <f t="shared" si="19"/>
        <v>16.55</v>
      </c>
      <c r="N152" s="36">
        <v>61</v>
      </c>
      <c r="O152" s="55">
        <f t="shared" si="20"/>
        <v>34.902326928970474</v>
      </c>
      <c r="P152" s="56">
        <f t="shared" si="21"/>
        <v>61.707314010419807</v>
      </c>
      <c r="Q152" s="56">
        <v>26.252489999999998</v>
      </c>
      <c r="R152" s="11">
        <f t="shared" si="22"/>
        <v>5.2888988297474997</v>
      </c>
      <c r="S152" s="35">
        <f t="shared" si="23"/>
        <v>10.374393645973337</v>
      </c>
      <c r="AF152" s="34"/>
    </row>
    <row r="153" spans="7:32" ht="18.5" x14ac:dyDescent="0.45">
      <c r="G153" s="59">
        <v>2009</v>
      </c>
      <c r="H153" s="59">
        <v>5</v>
      </c>
      <c r="I153" s="46">
        <f t="shared" si="24"/>
        <v>30</v>
      </c>
      <c r="J153" s="46">
        <f t="shared" si="24"/>
        <v>150</v>
      </c>
      <c r="K153" s="87">
        <v>31.2</v>
      </c>
      <c r="L153" s="87">
        <v>4</v>
      </c>
      <c r="M153" s="54">
        <f t="shared" si="19"/>
        <v>17.600000000000001</v>
      </c>
      <c r="N153" s="36">
        <v>57</v>
      </c>
      <c r="O153" s="55">
        <f t="shared" si="20"/>
        <v>33.507724879146416</v>
      </c>
      <c r="P153" s="56">
        <f t="shared" si="21"/>
        <v>72.912809337022608</v>
      </c>
      <c r="Q153" s="56">
        <v>27.960785999999995</v>
      </c>
      <c r="R153" s="11">
        <f t="shared" si="22"/>
        <v>5.8052463501059997</v>
      </c>
      <c r="S153" s="35">
        <f t="shared" si="23"/>
        <v>12.552617415423171</v>
      </c>
      <c r="AF153" s="34"/>
    </row>
    <row r="154" spans="7:32" ht="18.5" x14ac:dyDescent="0.45">
      <c r="G154" s="59">
        <v>2009</v>
      </c>
      <c r="H154" s="60">
        <v>5</v>
      </c>
      <c r="I154" s="60">
        <f t="shared" si="24"/>
        <v>31</v>
      </c>
      <c r="J154" s="46">
        <f t="shared" si="24"/>
        <v>151</v>
      </c>
      <c r="K154" s="87">
        <v>32.4</v>
      </c>
      <c r="L154" s="87">
        <v>7</v>
      </c>
      <c r="M154" s="54">
        <f t="shared" si="19"/>
        <v>19.7</v>
      </c>
      <c r="N154" s="36">
        <v>51</v>
      </c>
      <c r="O154" s="55">
        <f t="shared" si="20"/>
        <v>34.269680499501213</v>
      </c>
      <c r="P154" s="56">
        <f t="shared" si="21"/>
        <v>69.635990774986467</v>
      </c>
      <c r="Q154" s="56">
        <v>27.6342</v>
      </c>
      <c r="R154" s="49">
        <f t="shared" si="22"/>
        <v>6.0777968624999996</v>
      </c>
      <c r="S154" s="48">
        <f t="shared" si="23"/>
        <v>12.623360970110731</v>
      </c>
      <c r="AF154" s="34"/>
    </row>
    <row r="155" spans="7:32" ht="18.5" x14ac:dyDescent="0.45">
      <c r="G155" s="59">
        <v>2009</v>
      </c>
      <c r="H155" s="59">
        <v>6</v>
      </c>
      <c r="I155" s="46">
        <v>1</v>
      </c>
      <c r="J155" s="46">
        <f t="shared" si="24"/>
        <v>152</v>
      </c>
      <c r="K155" s="87">
        <v>32.200000000000003</v>
      </c>
      <c r="L155" s="87">
        <v>9</v>
      </c>
      <c r="M155" s="54">
        <f t="shared" si="19"/>
        <v>20.6</v>
      </c>
      <c r="N155" s="36">
        <v>63.5</v>
      </c>
      <c r="O155" s="55">
        <f t="shared" si="20"/>
        <v>33.869265908378054</v>
      </c>
      <c r="P155" s="56">
        <f t="shared" si="21"/>
        <v>62.861357525949678</v>
      </c>
      <c r="Q155" s="56">
        <v>26.101757999999997</v>
      </c>
      <c r="R155" s="11">
        <f t="shared" si="22"/>
        <v>5.8785335297279984</v>
      </c>
      <c r="S155" s="35">
        <f t="shared" si="23"/>
        <v>11.651105875300972</v>
      </c>
      <c r="AF155" s="34"/>
    </row>
    <row r="156" spans="7:32" ht="18.5" x14ac:dyDescent="0.45">
      <c r="G156" s="59">
        <v>2009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87">
        <v>33.200000000000003</v>
      </c>
      <c r="L156" s="87">
        <v>9.6</v>
      </c>
      <c r="M156" s="54">
        <f t="shared" si="19"/>
        <v>21.400000000000002</v>
      </c>
      <c r="N156" s="36">
        <v>58</v>
      </c>
      <c r="O156" s="55">
        <f t="shared" si="20"/>
        <v>33.532530827319874</v>
      </c>
      <c r="P156" s="56">
        <f t="shared" si="21"/>
        <v>63.309418201979923</v>
      </c>
      <c r="Q156" s="56">
        <v>26.064074999999999</v>
      </c>
      <c r="R156" s="11">
        <f t="shared" si="22"/>
        <v>5.9923393550999986</v>
      </c>
      <c r="S156" s="35">
        <f t="shared" si="23"/>
        <v>11.919223636042165</v>
      </c>
      <c r="AF156" s="34"/>
    </row>
    <row r="157" spans="7:32" ht="18.5" x14ac:dyDescent="0.45">
      <c r="G157" s="59">
        <v>2009</v>
      </c>
      <c r="H157" s="59">
        <v>6</v>
      </c>
      <c r="I157" s="46">
        <f t="shared" si="25"/>
        <v>3</v>
      </c>
      <c r="J157" s="46">
        <f t="shared" si="25"/>
        <v>154</v>
      </c>
      <c r="K157" s="87">
        <v>34.6</v>
      </c>
      <c r="L157" s="87">
        <v>10.6</v>
      </c>
      <c r="M157" s="54">
        <f t="shared" si="19"/>
        <v>22.6</v>
      </c>
      <c r="N157" s="36">
        <v>50</v>
      </c>
      <c r="O157" s="55">
        <f t="shared" si="20"/>
        <v>33.588444386183617</v>
      </c>
      <c r="P157" s="56">
        <f t="shared" si="21"/>
        <v>64.489813221472545</v>
      </c>
      <c r="Q157" s="56">
        <v>26.327855999999997</v>
      </c>
      <c r="R157" s="11">
        <f t="shared" si="22"/>
        <v>6.2382801677759989</v>
      </c>
      <c r="S157" s="35">
        <f t="shared" si="23"/>
        <v>12.405802431639273</v>
      </c>
      <c r="AF157" s="34"/>
    </row>
    <row r="158" spans="7:32" ht="18.5" x14ac:dyDescent="0.45">
      <c r="G158" s="59">
        <v>2009</v>
      </c>
      <c r="H158" s="59">
        <v>6</v>
      </c>
      <c r="I158" s="46">
        <f t="shared" si="25"/>
        <v>4</v>
      </c>
      <c r="J158" s="46">
        <f t="shared" si="25"/>
        <v>155</v>
      </c>
      <c r="K158" s="87">
        <v>36.200000000000003</v>
      </c>
      <c r="L158" s="87">
        <v>12.8</v>
      </c>
      <c r="M158" s="54">
        <f t="shared" si="19"/>
        <v>24.5</v>
      </c>
      <c r="N158" s="36">
        <v>62</v>
      </c>
      <c r="O158" s="55">
        <f t="shared" si="20"/>
        <v>36.564319568201881</v>
      </c>
      <c r="P158" s="56">
        <f t="shared" si="21"/>
        <v>68.448406231673928</v>
      </c>
      <c r="Q158" s="56">
        <v>28.299932999999996</v>
      </c>
      <c r="R158" s="11">
        <f t="shared" si="22"/>
        <v>7.0209162280034976</v>
      </c>
      <c r="S158" s="35">
        <f t="shared" si="23"/>
        <v>13.563017603280089</v>
      </c>
      <c r="AF158" s="34"/>
    </row>
    <row r="159" spans="7:32" ht="18.5" x14ac:dyDescent="0.45">
      <c r="G159" s="59">
        <v>2009</v>
      </c>
      <c r="H159" s="59">
        <v>6</v>
      </c>
      <c r="I159" s="46">
        <f t="shared" si="25"/>
        <v>5</v>
      </c>
      <c r="J159" s="46">
        <f t="shared" si="25"/>
        <v>156</v>
      </c>
      <c r="K159" s="87">
        <v>32.200000000000003</v>
      </c>
      <c r="L159" s="87">
        <v>12</v>
      </c>
      <c r="M159" s="54">
        <f t="shared" si="19"/>
        <v>22.1</v>
      </c>
      <c r="N159" s="36">
        <v>34.5</v>
      </c>
      <c r="O159" s="55">
        <f t="shared" si="20"/>
        <v>34.611675623176104</v>
      </c>
      <c r="P159" s="56">
        <f t="shared" si="21"/>
        <v>55.932467807052596</v>
      </c>
      <c r="Q159" s="56">
        <v>24.889621500000001</v>
      </c>
      <c r="R159" s="11">
        <f t="shared" si="22"/>
        <v>5.8245074408902502</v>
      </c>
      <c r="S159" s="35">
        <f t="shared" si="23"/>
        <v>13.087127359989617</v>
      </c>
      <c r="AF159" s="34"/>
    </row>
    <row r="160" spans="7:32" ht="18.5" x14ac:dyDescent="0.45">
      <c r="G160" s="59">
        <v>2009</v>
      </c>
      <c r="H160" s="59">
        <v>6</v>
      </c>
      <c r="I160" s="46">
        <f t="shared" si="25"/>
        <v>6</v>
      </c>
      <c r="J160" s="46">
        <f t="shared" si="25"/>
        <v>157</v>
      </c>
      <c r="K160" s="87">
        <v>32.200000000000003</v>
      </c>
      <c r="L160" s="87">
        <v>10.6</v>
      </c>
      <c r="M160" s="54">
        <f t="shared" si="19"/>
        <v>21.400000000000002</v>
      </c>
      <c r="N160" s="36">
        <v>44.5</v>
      </c>
      <c r="O160" s="55">
        <f t="shared" si="20"/>
        <v>35.72627436172553</v>
      </c>
      <c r="P160" s="56">
        <f t="shared" si="21"/>
        <v>61.735002097061724</v>
      </c>
      <c r="Q160" s="56">
        <v>26.566514999999999</v>
      </c>
      <c r="R160" s="11">
        <f t="shared" si="22"/>
        <v>6.1078543306199995</v>
      </c>
      <c r="S160" s="35">
        <f t="shared" si="23"/>
        <v>12.546246987970571</v>
      </c>
      <c r="AF160" s="34"/>
    </row>
    <row r="161" spans="7:32" ht="18.5" x14ac:dyDescent="0.45">
      <c r="G161" s="59">
        <v>2009</v>
      </c>
      <c r="H161" s="59">
        <v>6</v>
      </c>
      <c r="I161" s="46">
        <f t="shared" si="25"/>
        <v>7</v>
      </c>
      <c r="J161" s="46">
        <f t="shared" si="25"/>
        <v>158</v>
      </c>
      <c r="K161" s="87">
        <v>31.6</v>
      </c>
      <c r="L161" s="87">
        <v>11.8</v>
      </c>
      <c r="M161" s="54">
        <f t="shared" si="19"/>
        <v>21.700000000000003</v>
      </c>
      <c r="N161" s="36">
        <v>60</v>
      </c>
      <c r="O161" s="55">
        <f t="shared" si="20"/>
        <v>35.497650913479944</v>
      </c>
      <c r="P161" s="56">
        <f t="shared" si="21"/>
        <v>56.228279046952231</v>
      </c>
      <c r="Q161" s="56">
        <v>25.272731999999998</v>
      </c>
      <c r="R161" s="11">
        <f t="shared" si="22"/>
        <v>5.8548706406099997</v>
      </c>
      <c r="S161" s="35">
        <f t="shared" si="23"/>
        <v>10.689565753374596</v>
      </c>
      <c r="AF161" s="34"/>
    </row>
    <row r="162" spans="7:32" ht="18.5" x14ac:dyDescent="0.45">
      <c r="G162" s="59">
        <v>2009</v>
      </c>
      <c r="H162" s="59">
        <v>6</v>
      </c>
      <c r="I162" s="46">
        <f t="shared" si="25"/>
        <v>8</v>
      </c>
      <c r="J162" s="46">
        <f t="shared" si="25"/>
        <v>159</v>
      </c>
      <c r="K162" s="87">
        <v>31.4</v>
      </c>
      <c r="L162" s="87">
        <v>11.2</v>
      </c>
      <c r="M162" s="54">
        <f t="shared" si="19"/>
        <v>21.299999999999997</v>
      </c>
      <c r="N162" s="36">
        <v>70.5</v>
      </c>
      <c r="O162" s="55">
        <f t="shared" si="20"/>
        <v>37.589869261203624</v>
      </c>
      <c r="P162" s="56">
        <f t="shared" si="21"/>
        <v>60.745228726105054</v>
      </c>
      <c r="Q162" s="56">
        <v>27.031271999999998</v>
      </c>
      <c r="R162" s="11">
        <f t="shared" si="22"/>
        <v>6.1988518419479979</v>
      </c>
      <c r="S162" s="35">
        <f t="shared" si="23"/>
        <v>11.429780035219604</v>
      </c>
      <c r="AF162" s="34"/>
    </row>
    <row r="163" spans="7:32" ht="18.5" x14ac:dyDescent="0.45">
      <c r="G163" s="59">
        <v>2009</v>
      </c>
      <c r="H163" s="59">
        <v>6</v>
      </c>
      <c r="I163" s="46">
        <f t="shared" si="25"/>
        <v>9</v>
      </c>
      <c r="J163" s="46">
        <f t="shared" si="25"/>
        <v>160</v>
      </c>
      <c r="K163" s="87">
        <v>33</v>
      </c>
      <c r="L163" s="87">
        <v>15.4</v>
      </c>
      <c r="M163" s="54">
        <f t="shared" si="19"/>
        <v>24.2</v>
      </c>
      <c r="N163" s="36">
        <v>72.5</v>
      </c>
      <c r="O163" s="55">
        <f t="shared" si="20"/>
        <v>37.201827881290001</v>
      </c>
      <c r="P163" s="56">
        <f t="shared" si="21"/>
        <v>52.380173656856329</v>
      </c>
      <c r="Q163" s="56">
        <v>24.971267999999998</v>
      </c>
      <c r="R163" s="11">
        <f t="shared" si="22"/>
        <v>6.1511724464399995</v>
      </c>
      <c r="S163" s="35">
        <f t="shared" si="23"/>
        <v>10.424368438105514</v>
      </c>
      <c r="AF163" s="34"/>
    </row>
    <row r="164" spans="7:32" ht="18.5" x14ac:dyDescent="0.45">
      <c r="G164" s="59">
        <v>2009</v>
      </c>
      <c r="H164" s="59">
        <v>6</v>
      </c>
      <c r="I164" s="46">
        <f t="shared" si="25"/>
        <v>10</v>
      </c>
      <c r="J164" s="46">
        <f t="shared" si="25"/>
        <v>161</v>
      </c>
      <c r="K164" s="87">
        <v>34.200000000000003</v>
      </c>
      <c r="L164" s="87">
        <v>14.6</v>
      </c>
      <c r="M164" s="54">
        <f t="shared" si="19"/>
        <v>24.400000000000002</v>
      </c>
      <c r="N164" s="36">
        <v>56.5</v>
      </c>
      <c r="O164" s="55">
        <f t="shared" si="20"/>
        <v>36.671335945369428</v>
      </c>
      <c r="P164" s="56">
        <f t="shared" si="21"/>
        <v>57.500654762339266</v>
      </c>
      <c r="Q164" s="56">
        <v>25.976147999999998</v>
      </c>
      <c r="R164" s="11">
        <f t="shared" si="22"/>
        <v>6.4291745584439983</v>
      </c>
      <c r="S164" s="35">
        <f t="shared" si="23"/>
        <v>11.440195751835892</v>
      </c>
      <c r="AF164" s="34"/>
    </row>
    <row r="165" spans="7:32" ht="18.5" x14ac:dyDescent="0.45">
      <c r="G165" s="59">
        <v>2009</v>
      </c>
      <c r="H165" s="59">
        <v>6</v>
      </c>
      <c r="I165" s="46">
        <f t="shared" si="25"/>
        <v>11</v>
      </c>
      <c r="J165" s="46">
        <f t="shared" si="25"/>
        <v>162</v>
      </c>
      <c r="K165" s="87">
        <v>33.4</v>
      </c>
      <c r="L165" s="87">
        <v>13.8</v>
      </c>
      <c r="M165" s="54">
        <f t="shared" si="19"/>
        <v>23.6</v>
      </c>
      <c r="N165" s="36">
        <v>66.5</v>
      </c>
      <c r="O165" s="55">
        <f t="shared" si="20"/>
        <v>30.748596000614409</v>
      </c>
      <c r="P165" s="56">
        <f t="shared" si="21"/>
        <v>48.213798528963387</v>
      </c>
      <c r="Q165" s="56">
        <v>21.780774000000001</v>
      </c>
      <c r="R165" s="11">
        <f t="shared" si="22"/>
        <v>5.2886115157140008</v>
      </c>
      <c r="S165" s="35">
        <f t="shared" si="23"/>
        <v>9.5342639906190705</v>
      </c>
      <c r="AF165" s="34"/>
    </row>
    <row r="166" spans="7:32" ht="18.5" x14ac:dyDescent="0.45">
      <c r="G166" s="59">
        <v>2009</v>
      </c>
      <c r="H166" s="59">
        <v>6</v>
      </c>
      <c r="I166" s="46">
        <f t="shared" si="25"/>
        <v>12</v>
      </c>
      <c r="J166" s="46">
        <f t="shared" si="25"/>
        <v>163</v>
      </c>
      <c r="K166" s="87">
        <v>35.4</v>
      </c>
      <c r="L166" s="87">
        <v>18.600000000000001</v>
      </c>
      <c r="M166" s="54">
        <f t="shared" si="19"/>
        <v>27</v>
      </c>
      <c r="N166" s="36">
        <v>66.5</v>
      </c>
      <c r="O166" s="55">
        <f t="shared" si="20"/>
        <v>41.266353154269396</v>
      </c>
      <c r="P166" s="56">
        <f t="shared" si="21"/>
        <v>55.461978639338064</v>
      </c>
      <c r="Q166" s="56">
        <v>27.0626745</v>
      </c>
      <c r="R166" s="11">
        <f t="shared" si="22"/>
        <v>7.1107718502239994</v>
      </c>
      <c r="S166" s="35">
        <f t="shared" si="23"/>
        <v>11.469287171696656</v>
      </c>
      <c r="AF166" s="34"/>
    </row>
    <row r="167" spans="7:32" ht="18.5" x14ac:dyDescent="0.45">
      <c r="G167" s="59">
        <v>2009</v>
      </c>
      <c r="H167" s="59">
        <v>6</v>
      </c>
      <c r="I167" s="46">
        <f t="shared" si="25"/>
        <v>13</v>
      </c>
      <c r="J167" s="46">
        <f t="shared" si="25"/>
        <v>164</v>
      </c>
      <c r="K167" s="87">
        <v>34.4</v>
      </c>
      <c r="L167" s="87">
        <v>19.8</v>
      </c>
      <c r="M167" s="54">
        <f t="shared" si="19"/>
        <v>27.1</v>
      </c>
      <c r="N167" s="36">
        <v>55</v>
      </c>
      <c r="O167" s="55">
        <f t="shared" si="20"/>
        <v>44.667057613935746</v>
      </c>
      <c r="P167" s="56">
        <f t="shared" si="21"/>
        <v>52.171123293076946</v>
      </c>
      <c r="Q167" s="56">
        <v>27.307614000000001</v>
      </c>
      <c r="R167" s="11">
        <f t="shared" si="22"/>
        <v>7.1911461093390008</v>
      </c>
      <c r="S167" s="35">
        <f t="shared" si="23"/>
        <v>10.827736265680272</v>
      </c>
      <c r="AF167" s="34"/>
    </row>
    <row r="168" spans="7:32" ht="18.5" x14ac:dyDescent="0.45">
      <c r="G168" s="59">
        <v>2009</v>
      </c>
      <c r="H168" s="59">
        <v>6</v>
      </c>
      <c r="I168" s="46">
        <f t="shared" si="25"/>
        <v>14</v>
      </c>
      <c r="J168" s="46">
        <f t="shared" si="25"/>
        <v>165</v>
      </c>
      <c r="K168" s="87">
        <v>33.799999999999997</v>
      </c>
      <c r="L168" s="87">
        <v>16</v>
      </c>
      <c r="M168" s="54">
        <f t="shared" si="19"/>
        <v>24.9</v>
      </c>
      <c r="N168" s="36">
        <v>54</v>
      </c>
      <c r="O168" s="55">
        <f t="shared" si="20"/>
        <v>41.178985760360227</v>
      </c>
      <c r="P168" s="56">
        <f t="shared" si="21"/>
        <v>58.63887572275295</v>
      </c>
      <c r="Q168" s="56">
        <v>27.797492999999996</v>
      </c>
      <c r="R168" s="11">
        <f t="shared" si="22"/>
        <v>6.9614790582014994</v>
      </c>
      <c r="S168" s="35">
        <f t="shared" si="23"/>
        <v>11.748526107867919</v>
      </c>
      <c r="AF168" s="34"/>
    </row>
    <row r="169" spans="7:32" ht="18.5" x14ac:dyDescent="0.45">
      <c r="G169" s="59">
        <v>2009</v>
      </c>
      <c r="H169" s="59">
        <v>6</v>
      </c>
      <c r="I169" s="46">
        <f t="shared" si="25"/>
        <v>15</v>
      </c>
      <c r="J169" s="46">
        <f t="shared" si="25"/>
        <v>166</v>
      </c>
      <c r="K169" s="87">
        <v>36.200000000000003</v>
      </c>
      <c r="L169" s="87">
        <v>14.6</v>
      </c>
      <c r="M169" s="54">
        <f t="shared" si="19"/>
        <v>25.400000000000002</v>
      </c>
      <c r="N169" s="36">
        <v>44.5</v>
      </c>
      <c r="O169" s="55">
        <f t="shared" si="20"/>
        <v>35.219518697020199</v>
      </c>
      <c r="P169" s="56">
        <f t="shared" si="21"/>
        <v>60.859328308450912</v>
      </c>
      <c r="Q169" s="56">
        <v>26.189684999999997</v>
      </c>
      <c r="R169" s="11">
        <f t="shared" si="22"/>
        <v>6.6356281090799989</v>
      </c>
      <c r="S169" s="35">
        <f t="shared" si="23"/>
        <v>13.232870345864942</v>
      </c>
      <c r="AF169" s="34"/>
    </row>
    <row r="170" spans="7:32" ht="18.5" x14ac:dyDescent="0.45">
      <c r="G170" s="59">
        <v>2009</v>
      </c>
      <c r="H170" s="59">
        <v>6</v>
      </c>
      <c r="I170" s="46">
        <f t="shared" si="25"/>
        <v>16</v>
      </c>
      <c r="J170" s="46">
        <f t="shared" si="25"/>
        <v>167</v>
      </c>
      <c r="K170" s="87">
        <v>36.4</v>
      </c>
      <c r="L170" s="87">
        <v>17</v>
      </c>
      <c r="M170" s="54">
        <f t="shared" si="19"/>
        <v>26.7</v>
      </c>
      <c r="N170" s="36">
        <v>41</v>
      </c>
      <c r="O170" s="55">
        <f t="shared" si="20"/>
        <v>37.198533353245367</v>
      </c>
      <c r="P170" s="56">
        <f t="shared" si="21"/>
        <v>57.732123764236803</v>
      </c>
      <c r="Q170" s="56">
        <v>26.214807</v>
      </c>
      <c r="R170" s="11">
        <f t="shared" si="22"/>
        <v>6.8418680159474992</v>
      </c>
      <c r="S170" s="35">
        <f t="shared" si="23"/>
        <v>13.400709062463328</v>
      </c>
      <c r="AF170" s="34"/>
    </row>
    <row r="171" spans="7:32" ht="18.5" x14ac:dyDescent="0.45">
      <c r="G171" s="59">
        <v>2009</v>
      </c>
      <c r="H171" s="59">
        <v>6</v>
      </c>
      <c r="I171" s="46">
        <f t="shared" si="25"/>
        <v>17</v>
      </c>
      <c r="J171" s="46">
        <f t="shared" si="25"/>
        <v>168</v>
      </c>
      <c r="K171" s="87">
        <v>32.6</v>
      </c>
      <c r="L171" s="87">
        <v>20.6</v>
      </c>
      <c r="M171" s="54">
        <f t="shared" si="19"/>
        <v>26.6</v>
      </c>
      <c r="N171" s="36">
        <v>38</v>
      </c>
      <c r="O171" s="55">
        <f t="shared" si="20"/>
        <v>49.608874202486739</v>
      </c>
      <c r="P171" s="56">
        <f t="shared" si="21"/>
        <v>47.624519234387265</v>
      </c>
      <c r="Q171" s="56">
        <v>27.496029</v>
      </c>
      <c r="R171" s="11">
        <f t="shared" si="22"/>
        <v>7.1601309277739995</v>
      </c>
      <c r="S171" s="35">
        <f t="shared" si="23"/>
        <v>11.543806971069408</v>
      </c>
      <c r="AF171" s="34"/>
    </row>
    <row r="172" spans="7:32" ht="18.5" x14ac:dyDescent="0.45">
      <c r="G172" s="59">
        <v>2009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87">
        <v>33.6</v>
      </c>
      <c r="L172" s="87">
        <v>15</v>
      </c>
      <c r="M172" s="54">
        <f t="shared" si="19"/>
        <v>24.3</v>
      </c>
      <c r="N172" s="36">
        <v>38.5</v>
      </c>
      <c r="O172" s="55">
        <f t="shared" si="20"/>
        <v>40.010635452113604</v>
      </c>
      <c r="P172" s="56">
        <f t="shared" si="21"/>
        <v>59.535825552745052</v>
      </c>
      <c r="Q172" s="56">
        <v>27.609077999999997</v>
      </c>
      <c r="R172" s="11">
        <f t="shared" si="22"/>
        <v>6.8171369079869999</v>
      </c>
      <c r="S172" s="35">
        <f t="shared" si="23"/>
        <v>13.753009279149229</v>
      </c>
      <c r="AF172" s="34"/>
    </row>
    <row r="173" spans="7:32" ht="18.5" x14ac:dyDescent="0.45">
      <c r="G173" s="59">
        <v>2009</v>
      </c>
      <c r="H173" s="59">
        <v>6</v>
      </c>
      <c r="I173" s="46">
        <f t="shared" si="26"/>
        <v>19</v>
      </c>
      <c r="J173" s="46">
        <f t="shared" si="26"/>
        <v>170</v>
      </c>
      <c r="K173" s="87">
        <v>33.6</v>
      </c>
      <c r="L173" s="87">
        <v>13.8</v>
      </c>
      <c r="M173" s="54">
        <f t="shared" si="19"/>
        <v>23.700000000000003</v>
      </c>
      <c r="N173" s="36">
        <v>36</v>
      </c>
      <c r="O173" s="55">
        <f t="shared" si="20"/>
        <v>39.167388184853621</v>
      </c>
      <c r="P173" s="56">
        <f t="shared" si="21"/>
        <v>62.041142884808139</v>
      </c>
      <c r="Q173" s="56">
        <v>27.88542</v>
      </c>
      <c r="R173" s="11">
        <f t="shared" si="22"/>
        <v>6.7872415144499989</v>
      </c>
      <c r="S173" s="35">
        <f t="shared" si="23"/>
        <v>14.609969202315826</v>
      </c>
      <c r="AF173" s="34"/>
    </row>
    <row r="174" spans="7:32" ht="18.5" x14ac:dyDescent="0.45">
      <c r="G174" s="59">
        <v>2009</v>
      </c>
      <c r="H174" s="59">
        <v>6</v>
      </c>
      <c r="I174" s="46">
        <f t="shared" si="26"/>
        <v>20</v>
      </c>
      <c r="J174" s="46">
        <f t="shared" si="26"/>
        <v>171</v>
      </c>
      <c r="K174" s="87">
        <v>33.6</v>
      </c>
      <c r="L174" s="87">
        <v>16.8</v>
      </c>
      <c r="M174" s="54">
        <f t="shared" si="19"/>
        <v>25.200000000000003</v>
      </c>
      <c r="N174" s="36">
        <v>39</v>
      </c>
      <c r="O174" s="55">
        <f t="shared" si="20"/>
        <v>42.56879549100195</v>
      </c>
      <c r="P174" s="56">
        <f t="shared" si="21"/>
        <v>57.212461139906623</v>
      </c>
      <c r="Q174" s="56">
        <v>27.916822499999999</v>
      </c>
      <c r="R174" s="11">
        <f t="shared" si="22"/>
        <v>7.0404830503874996</v>
      </c>
      <c r="S174" s="35">
        <f t="shared" si="23"/>
        <v>13.335087754236316</v>
      </c>
      <c r="AF174" s="34"/>
    </row>
    <row r="175" spans="7:32" ht="18.5" x14ac:dyDescent="0.45">
      <c r="G175" s="59">
        <v>2009</v>
      </c>
      <c r="H175" s="59">
        <v>6</v>
      </c>
      <c r="I175" s="46">
        <f t="shared" si="26"/>
        <v>21</v>
      </c>
      <c r="J175" s="46">
        <f t="shared" si="26"/>
        <v>172</v>
      </c>
      <c r="K175" s="87">
        <v>34</v>
      </c>
      <c r="L175" s="87">
        <v>18.600000000000001</v>
      </c>
      <c r="M175" s="54">
        <f t="shared" si="19"/>
        <v>26.3</v>
      </c>
      <c r="N175" s="36">
        <v>34</v>
      </c>
      <c r="O175" s="55">
        <f t="shared" si="20"/>
        <v>41.570898925889288</v>
      </c>
      <c r="P175" s="56">
        <f t="shared" si="21"/>
        <v>51.215347476695605</v>
      </c>
      <c r="Q175" s="56">
        <v>26.101757999999997</v>
      </c>
      <c r="R175" s="11">
        <f t="shared" si="22"/>
        <v>6.7511283505469981</v>
      </c>
      <c r="S175" s="35">
        <f t="shared" si="23"/>
        <v>12.928215436203716</v>
      </c>
      <c r="AF175" s="34"/>
    </row>
    <row r="176" spans="7:32" ht="18.5" x14ac:dyDescent="0.45">
      <c r="G176" s="59">
        <v>2009</v>
      </c>
      <c r="H176" s="59">
        <v>6</v>
      </c>
      <c r="I176" s="46">
        <f t="shared" si="26"/>
        <v>22</v>
      </c>
      <c r="J176" s="46">
        <f t="shared" si="26"/>
        <v>173</v>
      </c>
      <c r="K176" s="87">
        <v>37.200000000000003</v>
      </c>
      <c r="L176" s="87">
        <v>19.600000000000001</v>
      </c>
      <c r="M176" s="54">
        <f t="shared" si="19"/>
        <v>28.400000000000002</v>
      </c>
      <c r="N176" s="36">
        <v>24</v>
      </c>
      <c r="O176" s="55">
        <f t="shared" si="20"/>
        <v>40.991249483886186</v>
      </c>
      <c r="P176" s="56">
        <f t="shared" si="21"/>
        <v>57.715679273311757</v>
      </c>
      <c r="Q176" s="56">
        <v>27.514870499999997</v>
      </c>
      <c r="R176" s="11">
        <f t="shared" si="22"/>
        <v>7.4555118552914994</v>
      </c>
      <c r="S176" s="35">
        <f t="shared" si="23"/>
        <v>16.638184078648688</v>
      </c>
      <c r="AF176" s="34"/>
    </row>
    <row r="177" spans="7:32" ht="18.5" x14ac:dyDescent="0.45">
      <c r="G177" s="59">
        <v>2009</v>
      </c>
      <c r="H177" s="59">
        <v>6</v>
      </c>
      <c r="I177" s="46">
        <f t="shared" si="26"/>
        <v>23</v>
      </c>
      <c r="J177" s="46">
        <f t="shared" si="26"/>
        <v>174</v>
      </c>
      <c r="K177" s="87">
        <v>37.799999999999997</v>
      </c>
      <c r="L177" s="87">
        <v>19.5</v>
      </c>
      <c r="M177" s="54">
        <f t="shared" si="19"/>
        <v>28.65</v>
      </c>
      <c r="N177" s="36">
        <v>29.5</v>
      </c>
      <c r="O177" s="55">
        <f t="shared" si="20"/>
        <v>40.172092095997215</v>
      </c>
      <c r="P177" s="56">
        <f t="shared" si="21"/>
        <v>58.811942828539912</v>
      </c>
      <c r="Q177" s="56">
        <v>27.496029</v>
      </c>
      <c r="R177" s="11">
        <f t="shared" si="22"/>
        <v>7.4907225584482493</v>
      </c>
      <c r="S177" s="35">
        <f t="shared" si="23"/>
        <v>16.020783758293828</v>
      </c>
      <c r="AF177" s="34"/>
    </row>
    <row r="178" spans="7:32" ht="18.5" x14ac:dyDescent="0.45">
      <c r="G178" s="59">
        <v>2009</v>
      </c>
      <c r="H178" s="59">
        <v>6</v>
      </c>
      <c r="I178" s="46">
        <f t="shared" si="26"/>
        <v>24</v>
      </c>
      <c r="J178" s="46">
        <f t="shared" si="26"/>
        <v>175</v>
      </c>
      <c r="K178" s="87">
        <v>37.4</v>
      </c>
      <c r="L178" s="87">
        <v>17</v>
      </c>
      <c r="M178" s="54">
        <f t="shared" si="19"/>
        <v>27.2</v>
      </c>
      <c r="N178" s="36">
        <v>22.5</v>
      </c>
      <c r="O178" s="55">
        <f t="shared" si="20"/>
        <v>37.839690738617051</v>
      </c>
      <c r="P178" s="56">
        <f t="shared" si="21"/>
        <v>61.754375285423023</v>
      </c>
      <c r="Q178" s="56">
        <v>27.345296999999999</v>
      </c>
      <c r="R178" s="11">
        <f t="shared" si="22"/>
        <v>7.2171075107250005</v>
      </c>
      <c r="S178" s="35">
        <f t="shared" si="23"/>
        <v>17.768360802184148</v>
      </c>
      <c r="AF178" s="34"/>
    </row>
    <row r="179" spans="7:32" ht="18.5" x14ac:dyDescent="0.45">
      <c r="G179" s="59">
        <v>2009</v>
      </c>
      <c r="H179" s="59">
        <v>6</v>
      </c>
      <c r="I179" s="46">
        <f t="shared" si="26"/>
        <v>25</v>
      </c>
      <c r="J179" s="46">
        <f t="shared" si="26"/>
        <v>176</v>
      </c>
      <c r="K179" s="87">
        <v>36.5</v>
      </c>
      <c r="L179" s="87">
        <v>16.600000000000001</v>
      </c>
      <c r="M179" s="54">
        <f t="shared" si="19"/>
        <v>26.55</v>
      </c>
      <c r="N179" s="36">
        <v>32</v>
      </c>
      <c r="O179" s="55">
        <f t="shared" si="20"/>
        <v>37.344192608743597</v>
      </c>
      <c r="P179" s="56">
        <f t="shared" si="21"/>
        <v>59.451954633119804</v>
      </c>
      <c r="Q179" s="56">
        <v>26.654442</v>
      </c>
      <c r="R179" s="11">
        <f t="shared" si="22"/>
        <v>6.9331602083355</v>
      </c>
      <c r="S179" s="35">
        <f t="shared" si="23"/>
        <v>15.325374959427382</v>
      </c>
      <c r="AF179" s="34"/>
    </row>
    <row r="180" spans="7:32" ht="18.5" x14ac:dyDescent="0.45">
      <c r="G180" s="59">
        <v>2009</v>
      </c>
      <c r="H180" s="59">
        <v>6</v>
      </c>
      <c r="I180" s="46">
        <f t="shared" si="26"/>
        <v>26</v>
      </c>
      <c r="J180" s="46">
        <f t="shared" si="26"/>
        <v>177</v>
      </c>
      <c r="K180" s="87">
        <v>36.4</v>
      </c>
      <c r="L180" s="87">
        <v>15</v>
      </c>
      <c r="M180" s="54">
        <f t="shared" si="19"/>
        <v>25.7</v>
      </c>
      <c r="N180" s="36">
        <v>27.5</v>
      </c>
      <c r="O180" s="55">
        <f t="shared" si="20"/>
        <v>36.435890708691424</v>
      </c>
      <c r="P180" s="56">
        <f t="shared" si="21"/>
        <v>62.378244893279714</v>
      </c>
      <c r="Q180" s="56">
        <v>26.968467</v>
      </c>
      <c r="R180" s="11">
        <f t="shared" si="22"/>
        <v>6.8803975645425002</v>
      </c>
      <c r="S180" s="35">
        <f t="shared" si="23"/>
        <v>16.675925554050632</v>
      </c>
      <c r="AF180" s="34"/>
    </row>
    <row r="181" spans="7:32" ht="18.5" x14ac:dyDescent="0.45">
      <c r="G181" s="59">
        <v>2009</v>
      </c>
      <c r="H181" s="59">
        <v>6</v>
      </c>
      <c r="I181" s="46">
        <f t="shared" si="26"/>
        <v>27</v>
      </c>
      <c r="J181" s="46">
        <f t="shared" si="26"/>
        <v>178</v>
      </c>
      <c r="K181" s="87">
        <v>37.4</v>
      </c>
      <c r="L181" s="87">
        <v>21.4</v>
      </c>
      <c r="M181" s="54">
        <f t="shared" si="19"/>
        <v>29.4</v>
      </c>
      <c r="N181" s="36">
        <v>27</v>
      </c>
      <c r="O181" s="55">
        <f t="shared" si="20"/>
        <v>41.883084375000003</v>
      </c>
      <c r="P181" s="56">
        <f t="shared" si="21"/>
        <v>53.610348000000002</v>
      </c>
      <c r="Q181" s="56">
        <v>26.805174000000001</v>
      </c>
      <c r="R181" s="11">
        <f t="shared" si="22"/>
        <v>7.4204227080719996</v>
      </c>
      <c r="S181" s="35">
        <f t="shared" si="23"/>
        <v>15.190388148486488</v>
      </c>
      <c r="AF181" s="34"/>
    </row>
    <row r="182" spans="7:32" ht="18.5" x14ac:dyDescent="0.45">
      <c r="G182" s="59">
        <v>2009</v>
      </c>
      <c r="H182" s="59">
        <v>6</v>
      </c>
      <c r="I182" s="46">
        <f t="shared" si="26"/>
        <v>28</v>
      </c>
      <c r="J182" s="46">
        <f t="shared" si="26"/>
        <v>179</v>
      </c>
      <c r="K182" s="87">
        <v>37</v>
      </c>
      <c r="L182" s="87">
        <v>17.600000000000001</v>
      </c>
      <c r="M182" s="54">
        <f t="shared" si="19"/>
        <v>27.3</v>
      </c>
      <c r="N182" s="36">
        <v>24</v>
      </c>
      <c r="O182" s="55">
        <f t="shared" si="20"/>
        <v>36.048890132697053</v>
      </c>
      <c r="P182" s="56">
        <f t="shared" si="21"/>
        <v>55.947877485945824</v>
      </c>
      <c r="Q182" s="56">
        <v>25.404622499999999</v>
      </c>
      <c r="R182" s="11">
        <f t="shared" si="22"/>
        <v>6.719814804408748</v>
      </c>
      <c r="S182" s="35">
        <f t="shared" si="23"/>
        <v>15.924605703377818</v>
      </c>
      <c r="AF182" s="34"/>
    </row>
    <row r="183" spans="7:32" ht="18.5" x14ac:dyDescent="0.45">
      <c r="G183" s="59">
        <v>2009</v>
      </c>
      <c r="H183" s="59">
        <v>6</v>
      </c>
      <c r="I183" s="46">
        <f t="shared" si="26"/>
        <v>29</v>
      </c>
      <c r="J183" s="46">
        <f t="shared" si="26"/>
        <v>180</v>
      </c>
      <c r="K183" s="87">
        <v>38.200000000000003</v>
      </c>
      <c r="L183" s="87">
        <v>15.5</v>
      </c>
      <c r="M183" s="54">
        <f t="shared" si="19"/>
        <v>26.85</v>
      </c>
      <c r="N183" s="36">
        <v>27.5</v>
      </c>
      <c r="O183" s="55">
        <f t="shared" si="20"/>
        <v>35.871516182260173</v>
      </c>
      <c r="P183" s="56">
        <f t="shared" si="21"/>
        <v>65.142673386984484</v>
      </c>
      <c r="Q183" s="56">
        <v>27.345296999999999</v>
      </c>
      <c r="R183" s="11">
        <f t="shared" si="22"/>
        <v>7.1609744523082517</v>
      </c>
      <c r="S183" s="35">
        <f t="shared" si="23"/>
        <v>17.669920469920566</v>
      </c>
      <c r="AF183" s="34"/>
    </row>
    <row r="184" spans="7:32" ht="18.5" x14ac:dyDescent="0.45">
      <c r="G184" s="59">
        <v>2009</v>
      </c>
      <c r="H184" s="60">
        <v>6</v>
      </c>
      <c r="I184" s="60">
        <f t="shared" si="26"/>
        <v>30</v>
      </c>
      <c r="J184" s="46">
        <f t="shared" si="26"/>
        <v>181</v>
      </c>
      <c r="K184" s="87">
        <v>38.799999999999997</v>
      </c>
      <c r="L184" s="87">
        <v>16</v>
      </c>
      <c r="M184" s="54">
        <f t="shared" si="19"/>
        <v>27.4</v>
      </c>
      <c r="N184" s="36">
        <v>39</v>
      </c>
      <c r="O184" s="55">
        <f t="shared" si="20"/>
        <v>35.620130220173849</v>
      </c>
      <c r="P184" s="56">
        <f t="shared" si="21"/>
        <v>64.971117521597094</v>
      </c>
      <c r="Q184" s="56">
        <v>27.213406500000001</v>
      </c>
      <c r="R184" s="49">
        <f t="shared" si="22"/>
        <v>7.2142196363369999</v>
      </c>
      <c r="S184" s="48">
        <f t="shared" si="23"/>
        <v>15.545481034536422</v>
      </c>
      <c r="AF184" s="34"/>
    </row>
    <row r="185" spans="7:32" ht="18.5" x14ac:dyDescent="0.45">
      <c r="G185" s="59">
        <v>2009</v>
      </c>
      <c r="H185" s="59">
        <v>7</v>
      </c>
      <c r="I185" s="46">
        <v>1</v>
      </c>
      <c r="J185" s="46">
        <f t="shared" si="26"/>
        <v>182</v>
      </c>
      <c r="K185" s="87">
        <v>39.799999999999997</v>
      </c>
      <c r="L185" s="87">
        <v>15.6</v>
      </c>
      <c r="M185" s="54">
        <f t="shared" si="19"/>
        <v>27.7</v>
      </c>
      <c r="N185" s="36">
        <v>34</v>
      </c>
      <c r="O185" s="55">
        <f t="shared" si="20"/>
        <v>34.726054379008914</v>
      </c>
      <c r="P185" s="56">
        <f t="shared" si="21"/>
        <v>67.229641277761246</v>
      </c>
      <c r="Q185" s="56">
        <v>27.332735999999997</v>
      </c>
      <c r="R185" s="11">
        <f t="shared" si="22"/>
        <v>7.2939455971199987</v>
      </c>
      <c r="S185" s="35">
        <f t="shared" si="23"/>
        <v>17.12656652060344</v>
      </c>
      <c r="AF185" s="34"/>
    </row>
    <row r="186" spans="7:32" ht="18.5" x14ac:dyDescent="0.45">
      <c r="G186" s="59">
        <v>2009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87">
        <v>39.6</v>
      </c>
      <c r="L186" s="87">
        <v>16.5</v>
      </c>
      <c r="M186" s="54">
        <f t="shared" si="19"/>
        <v>28.05</v>
      </c>
      <c r="N186" s="36">
        <v>43</v>
      </c>
      <c r="O186" s="55">
        <f t="shared" si="20"/>
        <v>36.604973732617808</v>
      </c>
      <c r="P186" s="56">
        <f t="shared" si="21"/>
        <v>67.645991457877713</v>
      </c>
      <c r="Q186" s="56">
        <v>28.149200999999998</v>
      </c>
      <c r="R186" s="11">
        <f t="shared" si="22"/>
        <v>7.5696086782102476</v>
      </c>
      <c r="S186" s="35">
        <f t="shared" si="23"/>
        <v>15.494268178726443</v>
      </c>
      <c r="AF186" s="34"/>
    </row>
    <row r="187" spans="7:32" ht="18.5" x14ac:dyDescent="0.45">
      <c r="G187" s="59">
        <v>2009</v>
      </c>
      <c r="H187" s="59">
        <v>7</v>
      </c>
      <c r="I187" s="46">
        <f t="shared" si="27"/>
        <v>3</v>
      </c>
      <c r="J187" s="46">
        <f t="shared" si="26"/>
        <v>184</v>
      </c>
      <c r="K187" s="87">
        <v>38.4</v>
      </c>
      <c r="L187" s="87">
        <v>17.2</v>
      </c>
      <c r="M187" s="54">
        <f t="shared" si="19"/>
        <v>27.799999999999997</v>
      </c>
      <c r="N187" s="36">
        <v>43.5</v>
      </c>
      <c r="O187" s="55">
        <f t="shared" si="20"/>
        <v>37.306423856459524</v>
      </c>
      <c r="P187" s="56">
        <f t="shared" si="21"/>
        <v>63.27169486055535</v>
      </c>
      <c r="Q187" s="56">
        <v>27.483467999999998</v>
      </c>
      <c r="R187" s="11">
        <f t="shared" si="22"/>
        <v>7.3502886157919978</v>
      </c>
      <c r="S187" s="35">
        <f t="shared" si="23"/>
        <v>14.382998031569542</v>
      </c>
      <c r="AF187" s="34"/>
    </row>
    <row r="188" spans="7:32" ht="18.5" x14ac:dyDescent="0.45">
      <c r="G188" s="59">
        <v>2009</v>
      </c>
      <c r="H188" s="59">
        <v>7</v>
      </c>
      <c r="I188" s="46">
        <f t="shared" si="27"/>
        <v>4</v>
      </c>
      <c r="J188" s="46">
        <f t="shared" si="27"/>
        <v>185</v>
      </c>
      <c r="K188" s="87">
        <v>37.6</v>
      </c>
      <c r="L188" s="87">
        <v>17.600000000000001</v>
      </c>
      <c r="M188" s="54">
        <f t="shared" si="19"/>
        <v>27.6</v>
      </c>
      <c r="N188" s="36">
        <v>36</v>
      </c>
      <c r="O188" s="55">
        <f t="shared" si="20"/>
        <v>40.006776526993313</v>
      </c>
      <c r="P188" s="56">
        <f t="shared" si="21"/>
        <v>64.010842443189304</v>
      </c>
      <c r="Q188" s="56">
        <v>28.626519000000002</v>
      </c>
      <c r="R188" s="11">
        <f t="shared" si="22"/>
        <v>7.6224118406489998</v>
      </c>
      <c r="S188" s="35">
        <f t="shared" si="23"/>
        <v>15.931234026589513</v>
      </c>
      <c r="AF188" s="34"/>
    </row>
    <row r="189" spans="7:32" ht="18.5" x14ac:dyDescent="0.45">
      <c r="G189" s="59">
        <v>2009</v>
      </c>
      <c r="H189" s="59">
        <v>7</v>
      </c>
      <c r="I189" s="46">
        <f t="shared" si="27"/>
        <v>5</v>
      </c>
      <c r="J189" s="46">
        <f t="shared" si="27"/>
        <v>186</v>
      </c>
      <c r="K189" s="87">
        <v>36.799999999999997</v>
      </c>
      <c r="L189" s="87">
        <v>15.5</v>
      </c>
      <c r="M189" s="54">
        <f t="shared" si="19"/>
        <v>26.15</v>
      </c>
      <c r="N189" s="36">
        <v>46.5</v>
      </c>
      <c r="O189" s="55">
        <f t="shared" si="20"/>
        <v>37.014622308061583</v>
      </c>
      <c r="P189" s="56">
        <f t="shared" si="21"/>
        <v>63.072916412936927</v>
      </c>
      <c r="Q189" s="56">
        <v>27.332735999999997</v>
      </c>
      <c r="R189" s="11">
        <f t="shared" si="22"/>
        <v>7.0454705273279972</v>
      </c>
      <c r="S189" s="35">
        <f t="shared" si="23"/>
        <v>13.4788661238529</v>
      </c>
      <c r="AF189" s="34"/>
    </row>
    <row r="190" spans="7:32" ht="18.5" x14ac:dyDescent="0.45">
      <c r="G190" s="59">
        <v>2009</v>
      </c>
      <c r="H190" s="59">
        <v>7</v>
      </c>
      <c r="I190" s="46">
        <f t="shared" si="27"/>
        <v>6</v>
      </c>
      <c r="J190" s="46">
        <f t="shared" si="27"/>
        <v>187</v>
      </c>
      <c r="K190" s="87">
        <v>36</v>
      </c>
      <c r="L190" s="87">
        <v>21.2</v>
      </c>
      <c r="M190" s="54">
        <f t="shared" si="19"/>
        <v>28.6</v>
      </c>
      <c r="N190" s="36">
        <v>37</v>
      </c>
      <c r="O190" s="55">
        <f t="shared" si="20"/>
        <v>43.507144038135955</v>
      </c>
      <c r="P190" s="56">
        <f t="shared" si="21"/>
        <v>51.512458541152981</v>
      </c>
      <c r="Q190" s="56">
        <v>26.780051999999998</v>
      </c>
      <c r="R190" s="11">
        <f t="shared" si="22"/>
        <v>7.2878162310719983</v>
      </c>
      <c r="S190" s="35">
        <f t="shared" si="23"/>
        <v>12.924269327112246</v>
      </c>
      <c r="AF190" s="34"/>
    </row>
    <row r="191" spans="7:32" ht="18.5" x14ac:dyDescent="0.45">
      <c r="G191" s="59">
        <v>2009</v>
      </c>
      <c r="H191" s="59">
        <v>7</v>
      </c>
      <c r="I191" s="46">
        <f t="shared" si="27"/>
        <v>7</v>
      </c>
      <c r="J191" s="46">
        <f t="shared" si="27"/>
        <v>188</v>
      </c>
      <c r="K191" s="87">
        <v>36.799999999999997</v>
      </c>
      <c r="L191" s="87">
        <v>22.2</v>
      </c>
      <c r="M191" s="54">
        <f t="shared" si="19"/>
        <v>29.5</v>
      </c>
      <c r="N191" s="36">
        <v>56</v>
      </c>
      <c r="O191" s="55">
        <f t="shared" si="20"/>
        <v>45.982003192266873</v>
      </c>
      <c r="P191" s="56">
        <f t="shared" si="21"/>
        <v>53.706979728567703</v>
      </c>
      <c r="Q191" s="56">
        <v>28.111517999999997</v>
      </c>
      <c r="R191" s="11">
        <f t="shared" si="22"/>
        <v>7.7985427102109979</v>
      </c>
      <c r="S191" s="35">
        <f t="shared" si="23"/>
        <v>11.466592800398912</v>
      </c>
      <c r="AF191" s="34"/>
    </row>
    <row r="192" spans="7:32" ht="18.5" x14ac:dyDescent="0.45">
      <c r="G192" s="59">
        <v>2009</v>
      </c>
      <c r="H192" s="59">
        <v>7</v>
      </c>
      <c r="I192" s="46">
        <f t="shared" si="27"/>
        <v>8</v>
      </c>
      <c r="J192" s="46">
        <f t="shared" si="27"/>
        <v>189</v>
      </c>
      <c r="K192" s="87">
        <v>38.799999999999997</v>
      </c>
      <c r="L192" s="87">
        <v>23.5</v>
      </c>
      <c r="M192" s="54">
        <f t="shared" si="19"/>
        <v>31.15</v>
      </c>
      <c r="N192" s="36">
        <v>18.5</v>
      </c>
      <c r="O192" s="55">
        <f t="shared" si="20"/>
        <v>46.061832044109636</v>
      </c>
      <c r="P192" s="56">
        <f t="shared" si="21"/>
        <v>56.379682421990182</v>
      </c>
      <c r="Q192" s="56">
        <v>28.827494999999999</v>
      </c>
      <c r="R192" s="11">
        <f t="shared" si="22"/>
        <v>8.2761359876662475</v>
      </c>
      <c r="S192" s="35">
        <f t="shared" si="23"/>
        <v>17.739720651062296</v>
      </c>
      <c r="AF192" s="34"/>
    </row>
    <row r="193" spans="7:32" ht="18.5" x14ac:dyDescent="0.45">
      <c r="G193" s="59">
        <v>2009</v>
      </c>
      <c r="H193" s="59">
        <v>7</v>
      </c>
      <c r="I193" s="46">
        <f t="shared" si="27"/>
        <v>9</v>
      </c>
      <c r="J193" s="46">
        <f t="shared" si="27"/>
        <v>190</v>
      </c>
      <c r="K193" s="87">
        <v>37.799999999999997</v>
      </c>
      <c r="L193" s="87">
        <v>20.6</v>
      </c>
      <c r="M193" s="54">
        <f t="shared" si="19"/>
        <v>29.2</v>
      </c>
      <c r="N193" s="36">
        <v>17</v>
      </c>
      <c r="O193" s="55">
        <f t="shared" si="20"/>
        <v>40.263126855949928</v>
      </c>
      <c r="P193" s="56">
        <f t="shared" si="21"/>
        <v>55.40206255378709</v>
      </c>
      <c r="Q193" s="56">
        <v>26.717247</v>
      </c>
      <c r="R193" s="11">
        <f t="shared" si="22"/>
        <v>7.3647427217849986</v>
      </c>
      <c r="S193" s="35">
        <f t="shared" si="23"/>
        <v>17.324844691143735</v>
      </c>
      <c r="AF193" s="34"/>
    </row>
    <row r="194" spans="7:32" ht="18.5" x14ac:dyDescent="0.45">
      <c r="G194" s="59">
        <v>2009</v>
      </c>
      <c r="H194" s="59">
        <v>7</v>
      </c>
      <c r="I194" s="46">
        <f t="shared" si="27"/>
        <v>10</v>
      </c>
      <c r="J194" s="46">
        <f t="shared" si="27"/>
        <v>191</v>
      </c>
      <c r="K194" s="87">
        <v>39</v>
      </c>
      <c r="L194" s="87">
        <v>18.600000000000001</v>
      </c>
      <c r="M194" s="54">
        <f t="shared" si="19"/>
        <v>28.8</v>
      </c>
      <c r="N194" s="36">
        <v>25</v>
      </c>
      <c r="O194" s="55">
        <f t="shared" si="20"/>
        <v>36.901085639909965</v>
      </c>
      <c r="P194" s="56">
        <f t="shared" si="21"/>
        <v>60.222571764333061</v>
      </c>
      <c r="Q194" s="56">
        <v>26.667002999999998</v>
      </c>
      <c r="R194" s="11">
        <f t="shared" si="22"/>
        <v>7.2883319229269983</v>
      </c>
      <c r="S194" s="35">
        <f t="shared" si="23"/>
        <v>17.237779147957184</v>
      </c>
      <c r="AF194" s="34"/>
    </row>
    <row r="195" spans="7:32" ht="18.5" x14ac:dyDescent="0.45">
      <c r="G195" s="59">
        <v>2009</v>
      </c>
      <c r="H195" s="59">
        <v>7</v>
      </c>
      <c r="I195" s="46">
        <f t="shared" si="27"/>
        <v>11</v>
      </c>
      <c r="J195" s="46">
        <f t="shared" si="27"/>
        <v>192</v>
      </c>
      <c r="K195" s="87">
        <v>39.799999999999997</v>
      </c>
      <c r="L195" s="87">
        <v>17.5</v>
      </c>
      <c r="M195" s="54">
        <f t="shared" si="19"/>
        <v>28.65</v>
      </c>
      <c r="N195" s="36">
        <v>33</v>
      </c>
      <c r="O195" s="55">
        <f t="shared" si="20"/>
        <v>35.111203446913962</v>
      </c>
      <c r="P195" s="56">
        <f t="shared" si="21"/>
        <v>62.6383869492945</v>
      </c>
      <c r="Q195" s="56">
        <v>26.528831999999998</v>
      </c>
      <c r="R195" s="11">
        <f t="shared" si="22"/>
        <v>7.2272298051359991</v>
      </c>
      <c r="S195" s="35">
        <f t="shared" si="23"/>
        <v>16.368846236636831</v>
      </c>
      <c r="AF195" s="34"/>
    </row>
    <row r="196" spans="7:32" ht="18.5" x14ac:dyDescent="0.45">
      <c r="G196" s="59">
        <v>2009</v>
      </c>
      <c r="H196" s="59">
        <v>7</v>
      </c>
      <c r="I196" s="46">
        <f t="shared" si="27"/>
        <v>12</v>
      </c>
      <c r="J196" s="46">
        <f t="shared" si="27"/>
        <v>193</v>
      </c>
      <c r="K196" s="87">
        <v>40.799999999999997</v>
      </c>
      <c r="L196" s="87">
        <v>18.8</v>
      </c>
      <c r="M196" s="54">
        <f t="shared" si="19"/>
        <v>29.799999999999997</v>
      </c>
      <c r="N196" s="36">
        <v>31.5</v>
      </c>
      <c r="O196" s="55">
        <f t="shared" si="20"/>
        <v>34.964822874502232</v>
      </c>
      <c r="P196" s="56">
        <f t="shared" si="21"/>
        <v>61.538088259123924</v>
      </c>
      <c r="Q196" s="56">
        <v>26.239929</v>
      </c>
      <c r="R196" s="11">
        <f t="shared" si="22"/>
        <v>7.3255059386459989</v>
      </c>
      <c r="S196" s="35">
        <f t="shared" si="23"/>
        <v>16.588000867791497</v>
      </c>
      <c r="AF196" s="34"/>
    </row>
    <row r="197" spans="7:32" ht="18.5" x14ac:dyDescent="0.45">
      <c r="G197" s="59">
        <v>2009</v>
      </c>
      <c r="H197" s="59">
        <v>7</v>
      </c>
      <c r="I197" s="46">
        <f t="shared" si="27"/>
        <v>13</v>
      </c>
      <c r="J197" s="46">
        <f t="shared" si="27"/>
        <v>194</v>
      </c>
      <c r="K197" s="87">
        <v>39.799999999999997</v>
      </c>
      <c r="L197" s="87">
        <v>19.399999999999999</v>
      </c>
      <c r="M197" s="54">
        <f t="shared" ref="M197:M260" si="28">(K197+L197)/2</f>
        <v>29.599999999999998</v>
      </c>
      <c r="N197" s="36">
        <v>41</v>
      </c>
      <c r="O197" s="55">
        <f t="shared" ref="O197:O260" si="29">((Q197)/(0.16*(K197-(L197))^0.5))</f>
        <v>36.153677876124696</v>
      </c>
      <c r="P197" s="56">
        <f t="shared" ref="P197:P260" si="30">0.16*((K197-L197)^1/2)*O197</f>
        <v>59.002802293835501</v>
      </c>
      <c r="Q197" s="56">
        <v>26.12688</v>
      </c>
      <c r="R197" s="11">
        <f t="shared" ref="R197:R260" si="31">0.0023*0.408*O197*(K197-L197)^0.5*(M197+17.8)</f>
        <v>7.2632987668799984</v>
      </c>
      <c r="S197" s="35">
        <f t="shared" ref="S197:S260" si="32">0.31*(IF(N197&gt;50,1,(1+(50-N197)/70)))*(P197+2.09)*((M197/(M197+15)))</f>
        <v>14.185271221656162</v>
      </c>
      <c r="AF197" s="34"/>
    </row>
    <row r="198" spans="7:32" ht="18.5" x14ac:dyDescent="0.45">
      <c r="G198" s="59">
        <v>2009</v>
      </c>
      <c r="H198" s="59">
        <v>7</v>
      </c>
      <c r="I198" s="46">
        <f t="shared" si="27"/>
        <v>14</v>
      </c>
      <c r="J198" s="46">
        <f t="shared" si="27"/>
        <v>195</v>
      </c>
      <c r="K198" s="87">
        <v>37.799999999999997</v>
      </c>
      <c r="L198" s="87">
        <v>17.3</v>
      </c>
      <c r="M198" s="54">
        <f t="shared" si="28"/>
        <v>27.549999999999997</v>
      </c>
      <c r="N198" s="36">
        <v>64.5</v>
      </c>
      <c r="O198" s="55">
        <f t="shared" si="29"/>
        <v>35.337146915191106</v>
      </c>
      <c r="P198" s="56">
        <f t="shared" si="30"/>
        <v>57.952920940913401</v>
      </c>
      <c r="Q198" s="56">
        <v>25.599317999999997</v>
      </c>
      <c r="R198" s="11">
        <f t="shared" si="31"/>
        <v>6.8088490031744984</v>
      </c>
      <c r="S198" s="35">
        <f t="shared" si="32"/>
        <v>12.051623179691443</v>
      </c>
      <c r="AF198" s="34"/>
    </row>
    <row r="199" spans="7:32" ht="18.5" x14ac:dyDescent="0.45">
      <c r="G199" s="59">
        <v>2009</v>
      </c>
      <c r="H199" s="59">
        <v>7</v>
      </c>
      <c r="I199" s="46">
        <f t="shared" si="27"/>
        <v>15</v>
      </c>
      <c r="J199" s="46">
        <f t="shared" si="27"/>
        <v>196</v>
      </c>
      <c r="K199" s="87">
        <v>34</v>
      </c>
      <c r="L199" s="87">
        <v>18</v>
      </c>
      <c r="M199" s="54">
        <f t="shared" si="28"/>
        <v>26</v>
      </c>
      <c r="N199" s="36">
        <v>50</v>
      </c>
      <c r="O199" s="55">
        <f t="shared" si="29"/>
        <v>41.863457812499995</v>
      </c>
      <c r="P199" s="56">
        <f t="shared" si="30"/>
        <v>53.585225999999992</v>
      </c>
      <c r="Q199" s="56">
        <v>26.792612999999996</v>
      </c>
      <c r="R199" s="11">
        <f t="shared" si="31"/>
        <v>6.8826739757309978</v>
      </c>
      <c r="S199" s="35">
        <f t="shared" si="32"/>
        <v>10.944934672195121</v>
      </c>
      <c r="AF199" s="34"/>
    </row>
    <row r="200" spans="7:32" ht="18.5" x14ac:dyDescent="0.45">
      <c r="G200" s="59">
        <v>2009</v>
      </c>
      <c r="H200" s="59">
        <v>7</v>
      </c>
      <c r="I200" s="46">
        <f t="shared" si="27"/>
        <v>16</v>
      </c>
      <c r="J200" s="46">
        <f t="shared" si="27"/>
        <v>197</v>
      </c>
      <c r="K200" s="87">
        <v>35</v>
      </c>
      <c r="L200" s="87">
        <v>16.2</v>
      </c>
      <c r="M200" s="54">
        <f t="shared" si="28"/>
        <v>25.6</v>
      </c>
      <c r="N200" s="36">
        <v>26</v>
      </c>
      <c r="O200" s="55">
        <f t="shared" si="29"/>
        <v>38.077162815654503</v>
      </c>
      <c r="P200" s="56">
        <f t="shared" si="30"/>
        <v>57.26805287474437</v>
      </c>
      <c r="Q200" s="56">
        <v>26.415782999999998</v>
      </c>
      <c r="R200" s="11">
        <f t="shared" si="31"/>
        <v>6.7238998206029992</v>
      </c>
      <c r="S200" s="35">
        <f t="shared" si="32"/>
        <v>15.580632553030721</v>
      </c>
      <c r="AF200" s="34"/>
    </row>
    <row r="201" spans="7:32" ht="18.5" x14ac:dyDescent="0.45">
      <c r="G201" s="59">
        <v>2009</v>
      </c>
      <c r="H201" s="59">
        <v>7</v>
      </c>
      <c r="I201" s="46">
        <f t="shared" si="27"/>
        <v>17</v>
      </c>
      <c r="J201" s="46">
        <f t="shared" si="27"/>
        <v>198</v>
      </c>
      <c r="K201" s="87">
        <v>36.4</v>
      </c>
      <c r="L201" s="87">
        <v>19.5</v>
      </c>
      <c r="M201" s="54">
        <f t="shared" si="28"/>
        <v>27.95</v>
      </c>
      <c r="N201" s="36">
        <v>24.5</v>
      </c>
      <c r="O201" s="55">
        <f t="shared" si="29"/>
        <v>37.868978891360882</v>
      </c>
      <c r="P201" s="56">
        <f t="shared" si="30"/>
        <v>51.198859461119909</v>
      </c>
      <c r="Q201" s="56">
        <v>24.908462999999998</v>
      </c>
      <c r="R201" s="11">
        <f t="shared" si="31"/>
        <v>6.6835321988962484</v>
      </c>
      <c r="S201" s="35">
        <f t="shared" si="32"/>
        <v>14.666351680520012</v>
      </c>
      <c r="AF201" s="34"/>
    </row>
    <row r="202" spans="7:32" ht="18.5" x14ac:dyDescent="0.45">
      <c r="G202" s="59">
        <v>2009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87">
        <v>37.4</v>
      </c>
      <c r="L202" s="87">
        <v>20.399999999999999</v>
      </c>
      <c r="M202" s="54">
        <f t="shared" si="28"/>
        <v>28.9</v>
      </c>
      <c r="N202" s="36">
        <v>24</v>
      </c>
      <c r="O202" s="55">
        <f t="shared" si="29"/>
        <v>38.195368200495274</v>
      </c>
      <c r="P202" s="56">
        <f t="shared" si="30"/>
        <v>51.945700752673574</v>
      </c>
      <c r="Q202" s="56">
        <v>25.197365999999995</v>
      </c>
      <c r="R202" s="11">
        <f t="shared" si="31"/>
        <v>6.9014451592529991</v>
      </c>
      <c r="S202" s="35">
        <f t="shared" si="32"/>
        <v>15.123384618336299</v>
      </c>
      <c r="AF202" s="34"/>
    </row>
    <row r="203" spans="7:32" ht="18.5" x14ac:dyDescent="0.45">
      <c r="G203" s="59">
        <v>2009</v>
      </c>
      <c r="H203" s="59">
        <v>7</v>
      </c>
      <c r="I203" s="46">
        <f t="shared" si="33"/>
        <v>19</v>
      </c>
      <c r="J203" s="46">
        <f t="shared" si="33"/>
        <v>200</v>
      </c>
      <c r="K203" s="87">
        <v>38.799999999999997</v>
      </c>
      <c r="L203" s="87">
        <v>20.6</v>
      </c>
      <c r="M203" s="54">
        <f t="shared" si="28"/>
        <v>29.7</v>
      </c>
      <c r="N203" s="36">
        <v>21</v>
      </c>
      <c r="O203" s="55">
        <f t="shared" si="29"/>
        <v>38.202860985472135</v>
      </c>
      <c r="P203" s="56">
        <f t="shared" si="30"/>
        <v>55.623365594847421</v>
      </c>
      <c r="Q203" s="56">
        <v>26.076635999999997</v>
      </c>
      <c r="R203" s="11">
        <f t="shared" si="31"/>
        <v>7.2646248316499973</v>
      </c>
      <c r="S203" s="35">
        <f t="shared" si="32"/>
        <v>16.812185601196628</v>
      </c>
      <c r="AF203" s="34"/>
    </row>
    <row r="204" spans="7:32" ht="18.5" x14ac:dyDescent="0.45">
      <c r="G204" s="59">
        <v>2009</v>
      </c>
      <c r="H204" s="59">
        <v>7</v>
      </c>
      <c r="I204" s="46">
        <f t="shared" si="33"/>
        <v>20</v>
      </c>
      <c r="J204" s="46">
        <f t="shared" si="33"/>
        <v>201</v>
      </c>
      <c r="K204" s="87">
        <v>39.200000000000003</v>
      </c>
      <c r="L204" s="87">
        <v>20.6</v>
      </c>
      <c r="M204" s="54">
        <f t="shared" si="28"/>
        <v>29.900000000000002</v>
      </c>
      <c r="N204" s="36">
        <v>27.5</v>
      </c>
      <c r="O204" s="55">
        <f t="shared" si="29"/>
        <v>36.916091308865511</v>
      </c>
      <c r="P204" s="56">
        <f t="shared" si="30"/>
        <v>54.931143867591885</v>
      </c>
      <c r="Q204" s="56">
        <v>25.473707999999998</v>
      </c>
      <c r="R204" s="11">
        <f t="shared" si="31"/>
        <v>7.126537286934</v>
      </c>
      <c r="S204" s="35">
        <f t="shared" si="32"/>
        <v>15.554861877841423</v>
      </c>
      <c r="AF204" s="34"/>
    </row>
    <row r="205" spans="7:32" ht="18.5" x14ac:dyDescent="0.45">
      <c r="G205" s="59">
        <v>2009</v>
      </c>
      <c r="H205" s="59">
        <v>7</v>
      </c>
      <c r="I205" s="46">
        <f t="shared" si="33"/>
        <v>21</v>
      </c>
      <c r="J205" s="46">
        <f t="shared" si="33"/>
        <v>202</v>
      </c>
      <c r="K205" s="87">
        <v>40.4</v>
      </c>
      <c r="L205" s="87">
        <v>20.8</v>
      </c>
      <c r="M205" s="54">
        <f t="shared" si="28"/>
        <v>30.6</v>
      </c>
      <c r="N205" s="36">
        <v>35.5</v>
      </c>
      <c r="O205" s="55">
        <f t="shared" si="29"/>
        <v>33.905026270573671</v>
      </c>
      <c r="P205" s="56">
        <f t="shared" si="30"/>
        <v>53.163081192259511</v>
      </c>
      <c r="Q205" s="56">
        <v>24.016631999999998</v>
      </c>
      <c r="R205" s="11">
        <f t="shared" si="31"/>
        <v>6.8175052593119991</v>
      </c>
      <c r="S205" s="35">
        <f t="shared" si="32"/>
        <v>13.875014577705473</v>
      </c>
      <c r="AF205" s="34"/>
    </row>
    <row r="206" spans="7:32" ht="18.5" x14ac:dyDescent="0.45">
      <c r="G206" s="59">
        <v>2009</v>
      </c>
      <c r="H206" s="59">
        <v>7</v>
      </c>
      <c r="I206" s="46">
        <f t="shared" si="33"/>
        <v>22</v>
      </c>
      <c r="J206" s="46">
        <f t="shared" si="33"/>
        <v>203</v>
      </c>
      <c r="K206" s="87">
        <v>40.6</v>
      </c>
      <c r="L206" s="87">
        <v>24</v>
      </c>
      <c r="M206" s="54">
        <f t="shared" si="28"/>
        <v>32.299999999999997</v>
      </c>
      <c r="N206" s="36">
        <v>36.5</v>
      </c>
      <c r="O206" s="55">
        <f t="shared" si="29"/>
        <v>38.884037279849579</v>
      </c>
      <c r="P206" s="56">
        <f t="shared" si="30"/>
        <v>51.638001507640247</v>
      </c>
      <c r="Q206" s="56">
        <v>25.348097999999997</v>
      </c>
      <c r="R206" s="11">
        <f t="shared" si="31"/>
        <v>7.4481963979769992</v>
      </c>
      <c r="S206" s="35">
        <f t="shared" si="32"/>
        <v>13.567261553765068</v>
      </c>
      <c r="AF206" s="34"/>
    </row>
    <row r="207" spans="7:32" ht="18.5" x14ac:dyDescent="0.45">
      <c r="G207" s="59">
        <v>2009</v>
      </c>
      <c r="H207" s="59">
        <v>7</v>
      </c>
      <c r="I207" s="46">
        <f t="shared" si="33"/>
        <v>23</v>
      </c>
      <c r="J207" s="46">
        <f t="shared" si="33"/>
        <v>204</v>
      </c>
      <c r="K207" s="87">
        <v>40.200000000000003</v>
      </c>
      <c r="L207" s="87">
        <v>24.6</v>
      </c>
      <c r="M207" s="54">
        <f t="shared" si="28"/>
        <v>32.400000000000006</v>
      </c>
      <c r="N207" s="36">
        <v>25.5</v>
      </c>
      <c r="O207" s="55">
        <f t="shared" si="29"/>
        <v>37.705895942675404</v>
      </c>
      <c r="P207" s="56">
        <f t="shared" si="30"/>
        <v>47.05695813645891</v>
      </c>
      <c r="Q207" s="56">
        <v>23.828216999999999</v>
      </c>
      <c r="R207" s="11">
        <f t="shared" si="31"/>
        <v>7.0155751337909997</v>
      </c>
      <c r="S207" s="35">
        <f t="shared" si="32"/>
        <v>14.059140593997911</v>
      </c>
      <c r="AF207" s="34"/>
    </row>
    <row r="208" spans="7:32" ht="18.5" x14ac:dyDescent="0.45">
      <c r="G208" s="59">
        <v>2009</v>
      </c>
      <c r="H208" s="59">
        <v>7</v>
      </c>
      <c r="I208" s="46">
        <f t="shared" si="33"/>
        <v>24</v>
      </c>
      <c r="J208" s="46">
        <f t="shared" si="33"/>
        <v>205</v>
      </c>
      <c r="K208" s="87">
        <v>39.200000000000003</v>
      </c>
      <c r="L208" s="87">
        <v>25.2</v>
      </c>
      <c r="M208" s="54">
        <f t="shared" si="28"/>
        <v>32.200000000000003</v>
      </c>
      <c r="N208" s="36">
        <v>24</v>
      </c>
      <c r="O208" s="55">
        <f t="shared" si="29"/>
        <v>34.263079966424904</v>
      </c>
      <c r="P208" s="56">
        <f t="shared" si="30"/>
        <v>38.374649562395902</v>
      </c>
      <c r="Q208" s="56">
        <v>20.512112999999999</v>
      </c>
      <c r="R208" s="11">
        <f t="shared" si="31"/>
        <v>6.0151771372499994</v>
      </c>
      <c r="S208" s="35">
        <f t="shared" si="32"/>
        <v>11.736120056130828</v>
      </c>
      <c r="AF208" s="34"/>
    </row>
    <row r="209" spans="7:32" ht="18.5" x14ac:dyDescent="0.45">
      <c r="G209" s="59">
        <v>2009</v>
      </c>
      <c r="H209" s="59">
        <v>7</v>
      </c>
      <c r="I209" s="46">
        <f t="shared" si="33"/>
        <v>25</v>
      </c>
      <c r="J209" s="46">
        <f t="shared" si="33"/>
        <v>206</v>
      </c>
      <c r="K209" s="87">
        <v>36.200000000000003</v>
      </c>
      <c r="L209" s="87">
        <v>21.4</v>
      </c>
      <c r="M209" s="54">
        <f t="shared" si="28"/>
        <v>28.8</v>
      </c>
      <c r="N209" s="36">
        <v>30.5</v>
      </c>
      <c r="O209" s="55">
        <f t="shared" si="29"/>
        <v>39.058477340052633</v>
      </c>
      <c r="P209" s="56">
        <f t="shared" si="30"/>
        <v>46.245237170622332</v>
      </c>
      <c r="Q209" s="56">
        <v>24.041754000000001</v>
      </c>
      <c r="R209" s="11">
        <f t="shared" si="31"/>
        <v>6.5708277439859994</v>
      </c>
      <c r="S209" s="35">
        <f t="shared" si="32"/>
        <v>12.597051948013307</v>
      </c>
      <c r="AF209" s="34"/>
    </row>
    <row r="210" spans="7:32" ht="18.5" x14ac:dyDescent="0.45">
      <c r="G210" s="59">
        <v>2009</v>
      </c>
      <c r="H210" s="59">
        <v>7</v>
      </c>
      <c r="I210" s="46">
        <f t="shared" si="33"/>
        <v>26</v>
      </c>
      <c r="J210" s="46">
        <f t="shared" si="33"/>
        <v>207</v>
      </c>
      <c r="K210" s="87">
        <v>37.200000000000003</v>
      </c>
      <c r="L210" s="87">
        <v>17.399999999999999</v>
      </c>
      <c r="M210" s="54">
        <f t="shared" si="28"/>
        <v>27.3</v>
      </c>
      <c r="N210" s="36">
        <v>25</v>
      </c>
      <c r="O210" s="55">
        <f t="shared" si="29"/>
        <v>34.315572080874006</v>
      </c>
      <c r="P210" s="56">
        <f t="shared" si="30"/>
        <v>54.355866176104435</v>
      </c>
      <c r="Q210" s="56">
        <v>24.431144999999997</v>
      </c>
      <c r="R210" s="11">
        <f t="shared" si="31"/>
        <v>6.4623188106675</v>
      </c>
      <c r="S210" s="35">
        <f t="shared" si="32"/>
        <v>15.326453805334456</v>
      </c>
      <c r="AF210" s="34"/>
    </row>
    <row r="211" spans="7:32" ht="18.5" x14ac:dyDescent="0.45">
      <c r="G211" s="59">
        <v>2009</v>
      </c>
      <c r="H211" s="59">
        <v>7</v>
      </c>
      <c r="I211" s="46">
        <f t="shared" si="33"/>
        <v>27</v>
      </c>
      <c r="J211" s="46">
        <f t="shared" si="33"/>
        <v>208</v>
      </c>
      <c r="K211" s="87">
        <v>38.799999999999997</v>
      </c>
      <c r="L211" s="87">
        <v>20</v>
      </c>
      <c r="M211" s="54">
        <f t="shared" si="28"/>
        <v>29.4</v>
      </c>
      <c r="N211" s="36">
        <v>30</v>
      </c>
      <c r="O211" s="55">
        <f t="shared" si="29"/>
        <v>35.705261565606598</v>
      </c>
      <c r="P211" s="56">
        <f t="shared" si="30"/>
        <v>53.700713394672313</v>
      </c>
      <c r="Q211" s="56">
        <v>24.770291999999998</v>
      </c>
      <c r="R211" s="11">
        <f t="shared" si="31"/>
        <v>6.8571103937759981</v>
      </c>
      <c r="S211" s="35">
        <f t="shared" si="32"/>
        <v>14.724224764837164</v>
      </c>
      <c r="AF211" s="34"/>
    </row>
    <row r="212" spans="7:32" ht="18.5" x14ac:dyDescent="0.45">
      <c r="G212" s="59">
        <v>2009</v>
      </c>
      <c r="H212" s="59">
        <v>7</v>
      </c>
      <c r="I212" s="46">
        <f t="shared" si="33"/>
        <v>28</v>
      </c>
      <c r="J212" s="46">
        <f t="shared" si="33"/>
        <v>209</v>
      </c>
      <c r="K212" s="87">
        <v>38.4</v>
      </c>
      <c r="L212" s="87">
        <v>19.8</v>
      </c>
      <c r="M212" s="54">
        <f t="shared" si="28"/>
        <v>29.1</v>
      </c>
      <c r="N212" s="36">
        <v>27</v>
      </c>
      <c r="O212" s="55">
        <f t="shared" si="29"/>
        <v>35.041161622074021</v>
      </c>
      <c r="P212" s="56">
        <f t="shared" si="30"/>
        <v>52.141248493646138</v>
      </c>
      <c r="Q212" s="56">
        <v>24.179924999999997</v>
      </c>
      <c r="R212" s="11">
        <f t="shared" si="31"/>
        <v>6.6511356998624995</v>
      </c>
      <c r="S212" s="35">
        <f t="shared" si="32"/>
        <v>14.738409011172628</v>
      </c>
      <c r="AF212" s="34"/>
    </row>
    <row r="213" spans="7:32" ht="18.5" x14ac:dyDescent="0.45">
      <c r="G213" s="59">
        <v>2009</v>
      </c>
      <c r="H213" s="59">
        <v>7</v>
      </c>
      <c r="I213" s="46">
        <f t="shared" si="33"/>
        <v>29</v>
      </c>
      <c r="J213" s="46">
        <f t="shared" si="33"/>
        <v>210</v>
      </c>
      <c r="K213" s="87">
        <v>35.799999999999997</v>
      </c>
      <c r="L213" s="87">
        <v>16.600000000000001</v>
      </c>
      <c r="M213" s="54">
        <f t="shared" si="28"/>
        <v>26.2</v>
      </c>
      <c r="N213" s="36">
        <v>19.5</v>
      </c>
      <c r="O213" s="55">
        <f t="shared" si="29"/>
        <v>34.614713444262662</v>
      </c>
      <c r="P213" s="56">
        <f t="shared" si="30"/>
        <v>53.168199850387438</v>
      </c>
      <c r="Q213" s="56">
        <v>24.267851999999998</v>
      </c>
      <c r="R213" s="11">
        <f t="shared" si="31"/>
        <v>6.2625618871200004</v>
      </c>
      <c r="S213" s="35">
        <f t="shared" si="32"/>
        <v>15.639775821108564</v>
      </c>
      <c r="AF213" s="34"/>
    </row>
    <row r="214" spans="7:32" ht="18.5" x14ac:dyDescent="0.45">
      <c r="G214" s="59">
        <v>2009</v>
      </c>
      <c r="H214" s="59">
        <v>7</v>
      </c>
      <c r="I214" s="46">
        <f t="shared" si="33"/>
        <v>30</v>
      </c>
      <c r="J214" s="46">
        <f t="shared" si="33"/>
        <v>211</v>
      </c>
      <c r="K214" s="87">
        <v>38.200000000000003</v>
      </c>
      <c r="L214" s="87">
        <v>16.3</v>
      </c>
      <c r="M214" s="54">
        <f t="shared" si="28"/>
        <v>27.25</v>
      </c>
      <c r="N214" s="36">
        <v>29</v>
      </c>
      <c r="O214" s="55">
        <f t="shared" si="29"/>
        <v>30.531881175631145</v>
      </c>
      <c r="P214" s="56">
        <f t="shared" si="30"/>
        <v>53.491855819705776</v>
      </c>
      <c r="Q214" s="56">
        <v>22.86102</v>
      </c>
      <c r="R214" s="11">
        <f t="shared" si="31"/>
        <v>6.0402986976149986</v>
      </c>
      <c r="S214" s="35">
        <f t="shared" si="32"/>
        <v>14.447006985752756</v>
      </c>
      <c r="AF214" s="34"/>
    </row>
    <row r="215" spans="7:32" ht="18.5" x14ac:dyDescent="0.45">
      <c r="G215" s="59">
        <v>2009</v>
      </c>
      <c r="H215" s="60">
        <v>7</v>
      </c>
      <c r="I215" s="60">
        <f t="shared" si="33"/>
        <v>31</v>
      </c>
      <c r="J215" s="46">
        <f t="shared" si="33"/>
        <v>212</v>
      </c>
      <c r="K215" s="87">
        <v>39.6</v>
      </c>
      <c r="L215" s="87">
        <v>16.2</v>
      </c>
      <c r="M215" s="54">
        <f t="shared" si="28"/>
        <v>27.9</v>
      </c>
      <c r="N215" s="36">
        <v>26.5</v>
      </c>
      <c r="O215" s="55">
        <f t="shared" si="29"/>
        <v>32.020152023107997</v>
      </c>
      <c r="P215" s="56">
        <f t="shared" si="30"/>
        <v>59.941724587258172</v>
      </c>
      <c r="Q215" s="56">
        <v>24.782852999999996</v>
      </c>
      <c r="R215" s="49">
        <f t="shared" si="31"/>
        <v>6.6425604810164991</v>
      </c>
      <c r="S215" s="48">
        <f t="shared" si="32"/>
        <v>16.704598097506096</v>
      </c>
      <c r="AF215" s="34"/>
    </row>
    <row r="216" spans="7:32" ht="18.5" x14ac:dyDescent="0.45">
      <c r="G216" s="59">
        <v>2009</v>
      </c>
      <c r="H216" s="59">
        <v>8</v>
      </c>
      <c r="I216" s="46">
        <v>1</v>
      </c>
      <c r="J216" s="46">
        <f t="shared" si="33"/>
        <v>213</v>
      </c>
      <c r="K216" s="87">
        <v>36.6</v>
      </c>
      <c r="L216" s="87">
        <v>17.399999999999999</v>
      </c>
      <c r="M216" s="54">
        <f t="shared" si="28"/>
        <v>27</v>
      </c>
      <c r="N216" s="36">
        <v>30</v>
      </c>
      <c r="O216" s="55">
        <f t="shared" si="29"/>
        <v>33.557638861855047</v>
      </c>
      <c r="P216" s="56">
        <f t="shared" si="30"/>
        <v>51.544533291809358</v>
      </c>
      <c r="Q216" s="56">
        <v>23.526752999999999</v>
      </c>
      <c r="R216" s="11">
        <f t="shared" si="31"/>
        <v>6.1817014042559997</v>
      </c>
      <c r="S216" s="35">
        <f t="shared" si="32"/>
        <v>13.74248092813605</v>
      </c>
      <c r="AF216" s="34"/>
    </row>
    <row r="217" spans="7:32" ht="18.5" x14ac:dyDescent="0.45">
      <c r="G217" s="59">
        <v>2009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87">
        <v>35.6</v>
      </c>
      <c r="L217" s="87">
        <v>17.2</v>
      </c>
      <c r="M217" s="54">
        <f t="shared" si="28"/>
        <v>26.4</v>
      </c>
      <c r="N217" s="36">
        <v>51</v>
      </c>
      <c r="O217" s="55">
        <f t="shared" si="29"/>
        <v>33.968259399289082</v>
      </c>
      <c r="P217" s="56">
        <f t="shared" si="30"/>
        <v>50.001277835753534</v>
      </c>
      <c r="Q217" s="56">
        <v>23.313215999999997</v>
      </c>
      <c r="R217" s="11">
        <f t="shared" si="31"/>
        <v>6.0435549233280002</v>
      </c>
      <c r="S217" s="35">
        <f t="shared" si="32"/>
        <v>10.297464198256204</v>
      </c>
      <c r="AF217" s="34"/>
    </row>
    <row r="218" spans="7:32" ht="18.5" x14ac:dyDescent="0.45">
      <c r="G218" s="59">
        <v>2009</v>
      </c>
      <c r="H218" s="59">
        <v>8</v>
      </c>
      <c r="I218" s="46">
        <f t="shared" si="34"/>
        <v>3</v>
      </c>
      <c r="J218" s="46">
        <f t="shared" si="34"/>
        <v>215</v>
      </c>
      <c r="K218" s="87">
        <v>37.4</v>
      </c>
      <c r="L218" s="87">
        <v>17.600000000000001</v>
      </c>
      <c r="M218" s="54">
        <f t="shared" si="28"/>
        <v>27.5</v>
      </c>
      <c r="N218" s="36">
        <v>43.5</v>
      </c>
      <c r="O218" s="55">
        <f t="shared" si="29"/>
        <v>32.88649170115638</v>
      </c>
      <c r="P218" s="56">
        <f t="shared" si="30"/>
        <v>52.092202854631701</v>
      </c>
      <c r="Q218" s="56">
        <v>23.413703999999999</v>
      </c>
      <c r="R218" s="11">
        <f t="shared" si="31"/>
        <v>6.2206582403879995</v>
      </c>
      <c r="S218" s="35">
        <f t="shared" si="32"/>
        <v>11.877512897204621</v>
      </c>
      <c r="AF218" s="34"/>
    </row>
    <row r="219" spans="7:32" ht="18.5" x14ac:dyDescent="0.45">
      <c r="G219" s="59">
        <v>2009</v>
      </c>
      <c r="H219" s="59">
        <v>8</v>
      </c>
      <c r="I219" s="46">
        <f t="shared" si="34"/>
        <v>4</v>
      </c>
      <c r="J219" s="46">
        <f t="shared" si="34"/>
        <v>216</v>
      </c>
      <c r="K219" s="87">
        <v>37.200000000000003</v>
      </c>
      <c r="L219" s="87">
        <v>17.3</v>
      </c>
      <c r="M219" s="54">
        <f t="shared" si="28"/>
        <v>27.25</v>
      </c>
      <c r="N219" s="36">
        <v>40</v>
      </c>
      <c r="O219" s="55">
        <f t="shared" si="29"/>
        <v>31.571857464696521</v>
      </c>
      <c r="P219" s="56">
        <f t="shared" si="30"/>
        <v>50.26239708379687</v>
      </c>
      <c r="Q219" s="56">
        <v>22.534434000000001</v>
      </c>
      <c r="R219" s="11">
        <f t="shared" si="31"/>
        <v>5.9540087162204989</v>
      </c>
      <c r="S219" s="35">
        <f t="shared" si="32"/>
        <v>11.962721876324572</v>
      </c>
      <c r="AF219" s="34"/>
    </row>
    <row r="220" spans="7:32" ht="18.5" x14ac:dyDescent="0.45">
      <c r="G220" s="59">
        <v>2009</v>
      </c>
      <c r="H220" s="59">
        <v>8</v>
      </c>
      <c r="I220" s="46">
        <f t="shared" si="34"/>
        <v>5</v>
      </c>
      <c r="J220" s="46">
        <f t="shared" si="34"/>
        <v>217</v>
      </c>
      <c r="K220" s="87">
        <v>39.200000000000003</v>
      </c>
      <c r="L220" s="87">
        <v>18</v>
      </c>
      <c r="M220" s="54">
        <f t="shared" si="28"/>
        <v>28.6</v>
      </c>
      <c r="N220" s="36">
        <v>47.5</v>
      </c>
      <c r="O220" s="55">
        <f t="shared" si="29"/>
        <v>30.73346846493066</v>
      </c>
      <c r="P220" s="56">
        <f t="shared" si="30"/>
        <v>52.123962516522404</v>
      </c>
      <c r="Q220" s="56">
        <v>22.641202499999999</v>
      </c>
      <c r="R220" s="11">
        <f t="shared" si="31"/>
        <v>6.1614862835399995</v>
      </c>
      <c r="S220" s="35">
        <f t="shared" si="32"/>
        <v>11.418060909627412</v>
      </c>
      <c r="AF220" s="34"/>
    </row>
    <row r="221" spans="7:32" ht="18.5" x14ac:dyDescent="0.45">
      <c r="G221" s="59">
        <v>2009</v>
      </c>
      <c r="H221" s="59">
        <v>8</v>
      </c>
      <c r="I221" s="46">
        <f t="shared" si="34"/>
        <v>6</v>
      </c>
      <c r="J221" s="46">
        <f t="shared" si="34"/>
        <v>218</v>
      </c>
      <c r="K221" s="87">
        <v>39.6</v>
      </c>
      <c r="L221" s="87">
        <v>19.600000000000001</v>
      </c>
      <c r="M221" s="54">
        <f t="shared" si="28"/>
        <v>29.6</v>
      </c>
      <c r="N221" s="36">
        <v>63</v>
      </c>
      <c r="O221" s="55">
        <f t="shared" si="29"/>
        <v>31.457719849219842</v>
      </c>
      <c r="P221" s="56">
        <f t="shared" si="30"/>
        <v>50.332351758751749</v>
      </c>
      <c r="Q221" s="56">
        <v>22.509312000000001</v>
      </c>
      <c r="R221" s="11">
        <f t="shared" si="31"/>
        <v>6.2576112453120007</v>
      </c>
      <c r="S221" s="35">
        <f t="shared" si="32"/>
        <v>10.785369949289374</v>
      </c>
      <c r="AF221" s="34"/>
    </row>
    <row r="222" spans="7:32" ht="18.5" x14ac:dyDescent="0.45">
      <c r="G222" s="59">
        <v>2009</v>
      </c>
      <c r="H222" s="59">
        <v>8</v>
      </c>
      <c r="I222" s="46">
        <f t="shared" si="34"/>
        <v>7</v>
      </c>
      <c r="J222" s="46">
        <f t="shared" si="34"/>
        <v>219</v>
      </c>
      <c r="K222" s="87">
        <v>38.4</v>
      </c>
      <c r="L222" s="87">
        <v>21.4</v>
      </c>
      <c r="M222" s="54">
        <f t="shared" si="28"/>
        <v>29.9</v>
      </c>
      <c r="N222" s="36">
        <v>65.5</v>
      </c>
      <c r="O222" s="55">
        <f t="shared" si="29"/>
        <v>33.282903097939055</v>
      </c>
      <c r="P222" s="56">
        <f t="shared" si="30"/>
        <v>45.264748213197116</v>
      </c>
      <c r="Q222" s="56">
        <v>21.956627999999998</v>
      </c>
      <c r="R222" s="11">
        <f t="shared" si="31"/>
        <v>6.1425972275939991</v>
      </c>
      <c r="S222" s="35">
        <f t="shared" si="32"/>
        <v>9.7757496923858351</v>
      </c>
      <c r="AF222" s="34"/>
    </row>
    <row r="223" spans="7:32" ht="18.5" x14ac:dyDescent="0.45">
      <c r="G223" s="59">
        <v>2009</v>
      </c>
      <c r="H223" s="59">
        <v>8</v>
      </c>
      <c r="I223" s="46">
        <f t="shared" si="34"/>
        <v>8</v>
      </c>
      <c r="J223" s="46">
        <f t="shared" si="34"/>
        <v>220</v>
      </c>
      <c r="K223" s="87">
        <v>37</v>
      </c>
      <c r="L223" s="87">
        <v>19.600000000000001</v>
      </c>
      <c r="M223" s="54">
        <f t="shared" si="28"/>
        <v>28.3</v>
      </c>
      <c r="N223" s="36">
        <v>63</v>
      </c>
      <c r="O223" s="55">
        <f t="shared" si="29"/>
        <v>28.155367627553233</v>
      </c>
      <c r="P223" s="56">
        <f t="shared" si="30"/>
        <v>39.192271737554094</v>
      </c>
      <c r="Q223" s="56">
        <v>18.791256000000001</v>
      </c>
      <c r="R223" s="11">
        <f t="shared" si="31"/>
        <v>5.0807140278839995</v>
      </c>
      <c r="S223" s="35">
        <f t="shared" si="32"/>
        <v>8.3641886825303029</v>
      </c>
      <c r="AF223" s="34"/>
    </row>
    <row r="224" spans="7:32" ht="18.5" x14ac:dyDescent="0.45">
      <c r="G224" s="59">
        <v>2009</v>
      </c>
      <c r="H224" s="59">
        <v>8</v>
      </c>
      <c r="I224" s="46">
        <f t="shared" si="34"/>
        <v>9</v>
      </c>
      <c r="J224" s="46">
        <f t="shared" si="34"/>
        <v>221</v>
      </c>
      <c r="K224" s="87">
        <v>35.4</v>
      </c>
      <c r="L224" s="87">
        <v>22.7</v>
      </c>
      <c r="M224" s="54">
        <f t="shared" si="28"/>
        <v>29.049999999999997</v>
      </c>
      <c r="N224" s="36">
        <v>52</v>
      </c>
      <c r="O224" s="55">
        <f t="shared" si="29"/>
        <v>32.339137140355582</v>
      </c>
      <c r="P224" s="56">
        <f t="shared" si="30"/>
        <v>32.856563334601269</v>
      </c>
      <c r="Q224" s="56">
        <v>18.439547999999998</v>
      </c>
      <c r="R224" s="11">
        <f t="shared" si="31"/>
        <v>5.0667314115869981</v>
      </c>
      <c r="S224" s="35">
        <f t="shared" si="32"/>
        <v>7.144410354364398</v>
      </c>
      <c r="AF224" s="34"/>
    </row>
    <row r="225" spans="7:32" ht="18.5" x14ac:dyDescent="0.45">
      <c r="G225" s="59">
        <v>2009</v>
      </c>
      <c r="H225" s="59">
        <v>8</v>
      </c>
      <c r="I225" s="46">
        <f t="shared" si="34"/>
        <v>10</v>
      </c>
      <c r="J225" s="46">
        <f t="shared" si="34"/>
        <v>222</v>
      </c>
      <c r="K225" s="87">
        <v>35.200000000000003</v>
      </c>
      <c r="L225" s="87">
        <v>18.8</v>
      </c>
      <c r="M225" s="54">
        <f t="shared" si="28"/>
        <v>27</v>
      </c>
      <c r="N225" s="36">
        <v>45</v>
      </c>
      <c r="O225" s="55">
        <f t="shared" si="29"/>
        <v>34.855554517813836</v>
      </c>
      <c r="P225" s="56">
        <f t="shared" si="30"/>
        <v>45.730487527371764</v>
      </c>
      <c r="Q225" s="56">
        <v>22.584677999999997</v>
      </c>
      <c r="R225" s="11">
        <f t="shared" si="31"/>
        <v>5.9341693138559979</v>
      </c>
      <c r="S225" s="35">
        <f t="shared" si="32"/>
        <v>10.210650015410758</v>
      </c>
      <c r="AF225" s="34"/>
    </row>
    <row r="226" spans="7:32" ht="18.5" x14ac:dyDescent="0.45">
      <c r="G226" s="59">
        <v>2009</v>
      </c>
      <c r="H226" s="59">
        <v>8</v>
      </c>
      <c r="I226" s="46">
        <f t="shared" si="34"/>
        <v>11</v>
      </c>
      <c r="J226" s="46">
        <f t="shared" si="34"/>
        <v>223</v>
      </c>
      <c r="K226" s="87">
        <v>34.6</v>
      </c>
      <c r="L226" s="87">
        <v>17.8</v>
      </c>
      <c r="M226" s="54">
        <f t="shared" si="28"/>
        <v>26.200000000000003</v>
      </c>
      <c r="N226" s="36">
        <v>39</v>
      </c>
      <c r="O226" s="55">
        <f t="shared" si="29"/>
        <v>33.671965117291982</v>
      </c>
      <c r="P226" s="56">
        <f t="shared" si="30"/>
        <v>45.255121117640428</v>
      </c>
      <c r="Q226" s="56">
        <v>22.082237999999997</v>
      </c>
      <c r="R226" s="11">
        <f t="shared" si="31"/>
        <v>5.6985423382800002</v>
      </c>
      <c r="S226" s="35">
        <f t="shared" si="32"/>
        <v>10.800105052397891</v>
      </c>
      <c r="AF226" s="34"/>
    </row>
    <row r="227" spans="7:32" ht="18.5" x14ac:dyDescent="0.45">
      <c r="G227" s="59">
        <v>2009</v>
      </c>
      <c r="H227" s="59">
        <v>8</v>
      </c>
      <c r="I227" s="46">
        <f t="shared" si="34"/>
        <v>12</v>
      </c>
      <c r="J227" s="46">
        <f t="shared" si="34"/>
        <v>224</v>
      </c>
      <c r="K227" s="87">
        <v>33.799999999999997</v>
      </c>
      <c r="L227" s="87">
        <v>19.600000000000001</v>
      </c>
      <c r="M227" s="54">
        <f t="shared" si="28"/>
        <v>26.7</v>
      </c>
      <c r="N227" s="36">
        <v>46.5</v>
      </c>
      <c r="O227" s="55">
        <f t="shared" si="29"/>
        <v>39.510534766464488</v>
      </c>
      <c r="P227" s="56">
        <f t="shared" si="30"/>
        <v>44.883967494703647</v>
      </c>
      <c r="Q227" s="56">
        <v>23.8219365</v>
      </c>
      <c r="R227" s="11">
        <f t="shared" si="31"/>
        <v>6.2173467619762492</v>
      </c>
      <c r="S227" s="35">
        <f t="shared" si="32"/>
        <v>9.7900169160994022</v>
      </c>
      <c r="AF227" s="34"/>
    </row>
    <row r="228" spans="7:32" ht="18.5" x14ac:dyDescent="0.45">
      <c r="G228" s="59">
        <v>2009</v>
      </c>
      <c r="H228" s="59">
        <v>8</v>
      </c>
      <c r="I228" s="46">
        <f t="shared" si="34"/>
        <v>13</v>
      </c>
      <c r="J228" s="46">
        <f t="shared" si="34"/>
        <v>225</v>
      </c>
      <c r="K228" s="87">
        <v>35.700000000000003</v>
      </c>
      <c r="L228" s="87">
        <v>15.8</v>
      </c>
      <c r="M228" s="54">
        <f t="shared" si="28"/>
        <v>25.75</v>
      </c>
      <c r="N228" s="36">
        <v>70</v>
      </c>
      <c r="O228" s="55">
        <f t="shared" si="29"/>
        <v>33.566363510403846</v>
      </c>
      <c r="P228" s="56">
        <f t="shared" si="30"/>
        <v>53.437650708562934</v>
      </c>
      <c r="Q228" s="56">
        <v>23.958014000000002</v>
      </c>
      <c r="R228" s="11">
        <f t="shared" si="31"/>
        <v>6.1193739043904998</v>
      </c>
      <c r="S228" s="35">
        <f t="shared" si="32"/>
        <v>10.877287651070025</v>
      </c>
      <c r="AF228" s="34"/>
    </row>
    <row r="229" spans="7:32" ht="18.5" x14ac:dyDescent="0.45">
      <c r="G229" s="59">
        <v>2009</v>
      </c>
      <c r="H229" s="59">
        <v>8</v>
      </c>
      <c r="I229" s="46">
        <f t="shared" si="34"/>
        <v>14</v>
      </c>
      <c r="J229" s="46">
        <f t="shared" si="34"/>
        <v>226</v>
      </c>
      <c r="K229" s="87">
        <v>36.200000000000003</v>
      </c>
      <c r="L229" s="87">
        <v>14.6</v>
      </c>
      <c r="M229" s="54">
        <f t="shared" si="28"/>
        <v>25.400000000000002</v>
      </c>
      <c r="N229" s="36">
        <v>54.5</v>
      </c>
      <c r="O229" s="55">
        <f t="shared" si="29"/>
        <v>30.878311836044571</v>
      </c>
      <c r="P229" s="56">
        <f t="shared" si="30"/>
        <v>53.357722852685022</v>
      </c>
      <c r="Q229" s="56">
        <v>22.961507999999998</v>
      </c>
      <c r="R229" s="11">
        <f t="shared" si="31"/>
        <v>5.817711358943999</v>
      </c>
      <c r="S229" s="35">
        <f t="shared" si="32"/>
        <v>10.806816082723806</v>
      </c>
      <c r="AF229" s="34"/>
    </row>
    <row r="230" spans="7:32" ht="18.5" x14ac:dyDescent="0.45">
      <c r="G230" s="59">
        <v>2009</v>
      </c>
      <c r="H230" s="59">
        <v>8</v>
      </c>
      <c r="I230" s="46">
        <f t="shared" si="34"/>
        <v>15</v>
      </c>
      <c r="J230" s="46">
        <f t="shared" si="34"/>
        <v>227</v>
      </c>
      <c r="K230" s="87">
        <v>38.4</v>
      </c>
      <c r="L230" s="87">
        <v>15</v>
      </c>
      <c r="M230" s="54">
        <f t="shared" si="28"/>
        <v>26.7</v>
      </c>
      <c r="N230" s="36">
        <v>62.5</v>
      </c>
      <c r="O230" s="55">
        <f t="shared" si="29"/>
        <v>27.703192855268814</v>
      </c>
      <c r="P230" s="56">
        <f t="shared" si="30"/>
        <v>51.860377025063215</v>
      </c>
      <c r="Q230" s="56">
        <v>21.441627</v>
      </c>
      <c r="R230" s="11">
        <f t="shared" si="31"/>
        <v>5.5961038347974998</v>
      </c>
      <c r="S230" s="35">
        <f t="shared" si="32"/>
        <v>10.708567641161828</v>
      </c>
      <c r="AF230" s="34"/>
    </row>
    <row r="231" spans="7:32" ht="18.5" x14ac:dyDescent="0.45">
      <c r="G231" s="59">
        <v>2009</v>
      </c>
      <c r="H231" s="59">
        <v>8</v>
      </c>
      <c r="I231" s="46">
        <f t="shared" si="34"/>
        <v>16</v>
      </c>
      <c r="J231" s="46">
        <f t="shared" si="34"/>
        <v>228</v>
      </c>
      <c r="K231" s="87">
        <v>39.4</v>
      </c>
      <c r="L231" s="87">
        <v>16.600000000000001</v>
      </c>
      <c r="M231" s="54">
        <f t="shared" si="28"/>
        <v>28</v>
      </c>
      <c r="N231" s="36">
        <v>70.5</v>
      </c>
      <c r="O231" s="55">
        <f t="shared" si="29"/>
        <v>26.240354410984288</v>
      </c>
      <c r="P231" s="56">
        <f t="shared" si="30"/>
        <v>47.862406445635337</v>
      </c>
      <c r="Q231" s="56">
        <v>20.047356000000001</v>
      </c>
      <c r="R231" s="11">
        <f t="shared" si="31"/>
        <v>5.3850606266519998</v>
      </c>
      <c r="S231" s="35">
        <f t="shared" si="32"/>
        <v>10.083415998793365</v>
      </c>
      <c r="AF231" s="34"/>
    </row>
    <row r="232" spans="7:32" ht="18.5" x14ac:dyDescent="0.45">
      <c r="G232" s="59">
        <v>2009</v>
      </c>
      <c r="H232" s="59">
        <v>8</v>
      </c>
      <c r="I232" s="46">
        <f t="shared" si="34"/>
        <v>17</v>
      </c>
      <c r="J232" s="46">
        <f t="shared" si="34"/>
        <v>229</v>
      </c>
      <c r="K232" s="87">
        <v>41</v>
      </c>
      <c r="L232" s="87">
        <v>18.600000000000001</v>
      </c>
      <c r="M232" s="54">
        <f t="shared" si="28"/>
        <v>29.8</v>
      </c>
      <c r="N232" s="36">
        <v>62</v>
      </c>
      <c r="O232" s="55">
        <f t="shared" si="29"/>
        <v>29.028077404497765</v>
      </c>
      <c r="P232" s="56">
        <f t="shared" si="30"/>
        <v>52.01831470885999</v>
      </c>
      <c r="Q232" s="56">
        <v>21.981749999999998</v>
      </c>
      <c r="R232" s="11">
        <f t="shared" si="31"/>
        <v>6.1367330744999995</v>
      </c>
      <c r="S232" s="35">
        <f t="shared" si="32"/>
        <v>11.157424358938588</v>
      </c>
      <c r="AF232" s="34"/>
    </row>
    <row r="233" spans="7:32" ht="18.5" x14ac:dyDescent="0.45">
      <c r="G233" s="59">
        <v>2009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87">
        <v>40</v>
      </c>
      <c r="L233" s="87">
        <v>18.600000000000001</v>
      </c>
      <c r="M233" s="54">
        <f t="shared" si="28"/>
        <v>29.3</v>
      </c>
      <c r="N233" s="36">
        <v>69</v>
      </c>
      <c r="O233" s="55">
        <f t="shared" si="29"/>
        <v>30.733767151113252</v>
      </c>
      <c r="P233" s="56">
        <f t="shared" si="30"/>
        <v>52.616209362705888</v>
      </c>
      <c r="Q233" s="56">
        <v>22.747970999999996</v>
      </c>
      <c r="R233" s="11">
        <f t="shared" si="31"/>
        <v>6.2839336309964988</v>
      </c>
      <c r="S233" s="35">
        <f t="shared" si="32"/>
        <v>11.216625274073536</v>
      </c>
      <c r="AF233" s="34"/>
    </row>
    <row r="234" spans="7:32" ht="18.5" x14ac:dyDescent="0.45">
      <c r="G234" s="59">
        <v>2009</v>
      </c>
      <c r="H234" s="59">
        <v>8</v>
      </c>
      <c r="I234" s="46">
        <f t="shared" si="35"/>
        <v>19</v>
      </c>
      <c r="J234" s="46">
        <f t="shared" si="35"/>
        <v>231</v>
      </c>
      <c r="K234" s="87">
        <v>40.799999999999997</v>
      </c>
      <c r="L234" s="87">
        <v>19.8</v>
      </c>
      <c r="M234" s="54">
        <f t="shared" si="28"/>
        <v>30.299999999999997</v>
      </c>
      <c r="N234" s="36">
        <v>75</v>
      </c>
      <c r="O234" s="55">
        <f t="shared" si="29"/>
        <v>28.763735183924812</v>
      </c>
      <c r="P234" s="56">
        <f t="shared" si="30"/>
        <v>48.323075108993677</v>
      </c>
      <c r="Q234" s="56">
        <v>21.089918999999998</v>
      </c>
      <c r="R234" s="11">
        <f t="shared" si="31"/>
        <v>5.949603234373499</v>
      </c>
      <c r="S234" s="35">
        <f t="shared" si="32"/>
        <v>10.453201203063523</v>
      </c>
      <c r="AF234" s="34"/>
    </row>
    <row r="235" spans="7:32" ht="18.5" x14ac:dyDescent="0.45">
      <c r="G235" s="59">
        <v>2009</v>
      </c>
      <c r="H235" s="59">
        <v>8</v>
      </c>
      <c r="I235" s="46">
        <f t="shared" si="35"/>
        <v>20</v>
      </c>
      <c r="J235" s="46">
        <f t="shared" si="35"/>
        <v>232</v>
      </c>
      <c r="K235" s="87">
        <v>39</v>
      </c>
      <c r="L235" s="87">
        <v>20.2</v>
      </c>
      <c r="M235" s="54">
        <f t="shared" si="28"/>
        <v>29.6</v>
      </c>
      <c r="N235" s="36">
        <v>91</v>
      </c>
      <c r="O235" s="55">
        <f t="shared" si="29"/>
        <v>29.657818683805075</v>
      </c>
      <c r="P235" s="56">
        <f t="shared" si="30"/>
        <v>44.605359300442835</v>
      </c>
      <c r="Q235" s="56">
        <v>20.574917999999997</v>
      </c>
      <c r="R235" s="11">
        <f t="shared" si="31"/>
        <v>5.7198477789179991</v>
      </c>
      <c r="S235" s="35">
        <f t="shared" si="32"/>
        <v>9.6070990345485079</v>
      </c>
      <c r="AF235" s="34"/>
    </row>
    <row r="236" spans="7:32" ht="18.5" x14ac:dyDescent="0.45">
      <c r="G236" s="59">
        <v>2009</v>
      </c>
      <c r="H236" s="59">
        <v>8</v>
      </c>
      <c r="I236" s="46">
        <f t="shared" si="35"/>
        <v>21</v>
      </c>
      <c r="J236" s="46">
        <f t="shared" si="35"/>
        <v>233</v>
      </c>
      <c r="K236" s="87">
        <v>37</v>
      </c>
      <c r="L236" s="87">
        <v>17.600000000000001</v>
      </c>
      <c r="M236" s="54">
        <f t="shared" si="28"/>
        <v>27.3</v>
      </c>
      <c r="N236" s="36">
        <v>67</v>
      </c>
      <c r="O236" s="55">
        <f t="shared" si="29"/>
        <v>23.367166854865683</v>
      </c>
      <c r="P236" s="56">
        <f t="shared" si="30"/>
        <v>36.265842958751534</v>
      </c>
      <c r="Q236" s="56">
        <v>16.467471</v>
      </c>
      <c r="R236" s="11">
        <f t="shared" si="31"/>
        <v>4.3558354554165</v>
      </c>
      <c r="S236" s="35">
        <f t="shared" si="32"/>
        <v>7.673888864300574</v>
      </c>
      <c r="AF236" s="34"/>
    </row>
    <row r="237" spans="7:32" ht="18.5" x14ac:dyDescent="0.45">
      <c r="G237" s="59">
        <v>2009</v>
      </c>
      <c r="H237" s="59">
        <v>8</v>
      </c>
      <c r="I237" s="46">
        <f t="shared" si="35"/>
        <v>22</v>
      </c>
      <c r="J237" s="46">
        <f t="shared" si="35"/>
        <v>234</v>
      </c>
      <c r="K237" s="87">
        <v>36.200000000000003</v>
      </c>
      <c r="L237" s="87">
        <v>15.4</v>
      </c>
      <c r="M237" s="54">
        <f t="shared" si="28"/>
        <v>25.8</v>
      </c>
      <c r="N237" s="36">
        <v>67.5</v>
      </c>
      <c r="O237" s="55">
        <f t="shared" si="29"/>
        <v>25.390110197282031</v>
      </c>
      <c r="P237" s="56">
        <f t="shared" si="30"/>
        <v>42.249143368277309</v>
      </c>
      <c r="Q237" s="56">
        <v>18.527474999999999</v>
      </c>
      <c r="R237" s="11">
        <f t="shared" si="31"/>
        <v>4.7377347421499998</v>
      </c>
      <c r="S237" s="35">
        <f t="shared" si="32"/>
        <v>8.6917761926343609</v>
      </c>
      <c r="AF237" s="34"/>
    </row>
    <row r="238" spans="7:32" ht="18.5" x14ac:dyDescent="0.45">
      <c r="G238" s="59">
        <v>2009</v>
      </c>
      <c r="H238" s="59">
        <v>8</v>
      </c>
      <c r="I238" s="46">
        <f t="shared" si="35"/>
        <v>23</v>
      </c>
      <c r="J238" s="46">
        <f t="shared" si="35"/>
        <v>235</v>
      </c>
      <c r="K238" s="87">
        <v>36</v>
      </c>
      <c r="L238" s="87">
        <v>13.8</v>
      </c>
      <c r="M238" s="54">
        <f t="shared" si="28"/>
        <v>24.9</v>
      </c>
      <c r="N238" s="36">
        <v>55</v>
      </c>
      <c r="O238" s="55">
        <f t="shared" si="29"/>
        <v>20.144386553873989</v>
      </c>
      <c r="P238" s="56">
        <f t="shared" si="30"/>
        <v>35.776430519680204</v>
      </c>
      <c r="Q238" s="56">
        <v>15.186248999999998</v>
      </c>
      <c r="R238" s="11">
        <f t="shared" si="31"/>
        <v>3.8031758614394993</v>
      </c>
      <c r="S238" s="35">
        <f t="shared" si="32"/>
        <v>7.3255884005366294</v>
      </c>
      <c r="AF238" s="34"/>
    </row>
    <row r="239" spans="7:32" ht="18.5" x14ac:dyDescent="0.45">
      <c r="G239" s="59">
        <v>2009</v>
      </c>
      <c r="H239" s="59">
        <v>8</v>
      </c>
      <c r="I239" s="46">
        <f t="shared" si="35"/>
        <v>24</v>
      </c>
      <c r="J239" s="46">
        <f t="shared" si="35"/>
        <v>236</v>
      </c>
      <c r="K239" s="87">
        <v>37</v>
      </c>
      <c r="L239" s="87">
        <v>12.8</v>
      </c>
      <c r="M239" s="54">
        <f t="shared" si="28"/>
        <v>24.9</v>
      </c>
      <c r="N239" s="36">
        <v>62.5</v>
      </c>
      <c r="O239" s="55">
        <f t="shared" si="29"/>
        <v>9.7986201234887282</v>
      </c>
      <c r="P239" s="56">
        <f t="shared" si="30"/>
        <v>18.970128559074176</v>
      </c>
      <c r="Q239" s="56">
        <v>7.7124539999999993</v>
      </c>
      <c r="R239" s="11">
        <f t="shared" si="31"/>
        <v>1.9314722737169998</v>
      </c>
      <c r="S239" s="35">
        <f t="shared" si="32"/>
        <v>4.0742639686088618</v>
      </c>
      <c r="AF239" s="34"/>
    </row>
    <row r="240" spans="7:32" ht="18.5" x14ac:dyDescent="0.45">
      <c r="G240" s="59">
        <v>2009</v>
      </c>
      <c r="H240" s="59">
        <v>8</v>
      </c>
      <c r="I240" s="46">
        <f t="shared" si="35"/>
        <v>25</v>
      </c>
      <c r="J240" s="46">
        <f t="shared" si="35"/>
        <v>237</v>
      </c>
      <c r="K240" s="87">
        <v>37.5</v>
      </c>
      <c r="L240" s="87">
        <v>14.2</v>
      </c>
      <c r="M240" s="54">
        <f t="shared" si="28"/>
        <v>25.85</v>
      </c>
      <c r="N240" s="36">
        <v>75</v>
      </c>
      <c r="O240" s="55">
        <f t="shared" si="29"/>
        <v>21.061826983977575</v>
      </c>
      <c r="P240" s="56">
        <f t="shared" si="30"/>
        <v>39.259245498134199</v>
      </c>
      <c r="Q240" s="56">
        <v>16.266494999999999</v>
      </c>
      <c r="R240" s="11">
        <f t="shared" si="31"/>
        <v>4.1643406520887503</v>
      </c>
      <c r="S240" s="35">
        <f t="shared" si="32"/>
        <v>8.1114364455152597</v>
      </c>
      <c r="AF240" s="34"/>
    </row>
    <row r="241" spans="7:32" ht="18.5" x14ac:dyDescent="0.45">
      <c r="G241" s="59">
        <v>2009</v>
      </c>
      <c r="H241" s="59">
        <v>8</v>
      </c>
      <c r="I241" s="46">
        <f t="shared" si="35"/>
        <v>26</v>
      </c>
      <c r="J241" s="46">
        <f t="shared" si="35"/>
        <v>238</v>
      </c>
      <c r="K241" s="87">
        <v>35.200000000000003</v>
      </c>
      <c r="L241" s="87">
        <v>16</v>
      </c>
      <c r="M241" s="54">
        <f t="shared" si="28"/>
        <v>25.6</v>
      </c>
      <c r="N241" s="36">
        <v>73</v>
      </c>
      <c r="O241" s="55">
        <f t="shared" si="29"/>
        <v>24.993543092518838</v>
      </c>
      <c r="P241" s="56">
        <f t="shared" si="30"/>
        <v>38.390082190108942</v>
      </c>
      <c r="Q241" s="56">
        <v>17.522594999999999</v>
      </c>
      <c r="R241" s="11">
        <f t="shared" si="31"/>
        <v>4.4602188538949994</v>
      </c>
      <c r="S241" s="35">
        <f t="shared" si="32"/>
        <v>7.9125599078991282</v>
      </c>
      <c r="AF241" s="34"/>
    </row>
    <row r="242" spans="7:32" ht="18.5" x14ac:dyDescent="0.45">
      <c r="G242" s="59">
        <v>2009</v>
      </c>
      <c r="H242" s="59">
        <v>8</v>
      </c>
      <c r="I242" s="46">
        <f t="shared" si="35"/>
        <v>27</v>
      </c>
      <c r="J242" s="46">
        <f t="shared" si="35"/>
        <v>239</v>
      </c>
      <c r="K242" s="87">
        <v>35.200000000000003</v>
      </c>
      <c r="L242" s="87">
        <v>14.8</v>
      </c>
      <c r="M242" s="54">
        <f t="shared" si="28"/>
        <v>25</v>
      </c>
      <c r="N242" s="36">
        <v>77</v>
      </c>
      <c r="O242" s="55">
        <f t="shared" si="29"/>
        <v>26.750245313151872</v>
      </c>
      <c r="P242" s="56">
        <f t="shared" si="30"/>
        <v>43.656400351063859</v>
      </c>
      <c r="Q242" s="56">
        <v>19.331378999999998</v>
      </c>
      <c r="R242" s="11">
        <f t="shared" si="31"/>
        <v>4.8526014193379989</v>
      </c>
      <c r="S242" s="35">
        <f t="shared" si="32"/>
        <v>8.8633650680186218</v>
      </c>
      <c r="AF242" s="34"/>
    </row>
    <row r="243" spans="7:32" ht="18.5" x14ac:dyDescent="0.45">
      <c r="G243" s="59">
        <v>2009</v>
      </c>
      <c r="H243" s="59">
        <v>8</v>
      </c>
      <c r="I243" s="46">
        <f t="shared" si="35"/>
        <v>28</v>
      </c>
      <c r="J243" s="46">
        <f t="shared" si="35"/>
        <v>240</v>
      </c>
      <c r="K243" s="87">
        <v>36.4</v>
      </c>
      <c r="L243" s="87">
        <v>16.600000000000001</v>
      </c>
      <c r="M243" s="54">
        <f t="shared" si="28"/>
        <v>26.5</v>
      </c>
      <c r="N243" s="36">
        <v>78.5</v>
      </c>
      <c r="O243" s="55">
        <f t="shared" si="29"/>
        <v>24.770726581772294</v>
      </c>
      <c r="P243" s="56">
        <f t="shared" si="30"/>
        <v>39.236830905527313</v>
      </c>
      <c r="Q243" s="56">
        <v>17.635643999999999</v>
      </c>
      <c r="R243" s="11">
        <f t="shared" si="31"/>
        <v>4.5820842062579992</v>
      </c>
      <c r="S243" s="35">
        <f t="shared" si="32"/>
        <v>8.1807208647929368</v>
      </c>
      <c r="AF243" s="34"/>
    </row>
    <row r="244" spans="7:32" ht="18.5" x14ac:dyDescent="0.45">
      <c r="G244" s="59">
        <v>2009</v>
      </c>
      <c r="H244" s="59">
        <v>8</v>
      </c>
      <c r="I244" s="46">
        <f t="shared" si="35"/>
        <v>29</v>
      </c>
      <c r="J244" s="46">
        <f t="shared" si="35"/>
        <v>241</v>
      </c>
      <c r="K244" s="87">
        <v>36.200000000000003</v>
      </c>
      <c r="L244" s="87">
        <v>15.8</v>
      </c>
      <c r="M244" s="54">
        <f t="shared" si="28"/>
        <v>26</v>
      </c>
      <c r="N244" s="36">
        <v>73.5</v>
      </c>
      <c r="O244" s="55">
        <f t="shared" si="29"/>
        <v>23.204403829147338</v>
      </c>
      <c r="P244" s="56">
        <f t="shared" si="30"/>
        <v>37.869587049168459</v>
      </c>
      <c r="Q244" s="56">
        <v>16.768934999999999</v>
      </c>
      <c r="R244" s="11">
        <f t="shared" si="31"/>
        <v>4.3077214053450001</v>
      </c>
      <c r="S244" s="35">
        <f t="shared" si="32"/>
        <v>7.8554700394218981</v>
      </c>
      <c r="AF244" s="34"/>
    </row>
    <row r="245" spans="7:32" ht="18.5" x14ac:dyDescent="0.45">
      <c r="G245" s="59">
        <v>2009</v>
      </c>
      <c r="H245" s="59">
        <v>8</v>
      </c>
      <c r="I245" s="46">
        <f t="shared" si="35"/>
        <v>30</v>
      </c>
      <c r="J245" s="46">
        <f t="shared" si="35"/>
        <v>242</v>
      </c>
      <c r="K245" s="87">
        <v>35.6</v>
      </c>
      <c r="L245" s="87">
        <v>16.2</v>
      </c>
      <c r="M245" s="54">
        <f t="shared" si="28"/>
        <v>25.9</v>
      </c>
      <c r="N245" s="36">
        <v>75</v>
      </c>
      <c r="O245" s="55">
        <f t="shared" si="29"/>
        <v>29.516421290356654</v>
      </c>
      <c r="P245" s="56">
        <f t="shared" si="30"/>
        <v>45.809485842633535</v>
      </c>
      <c r="Q245" s="56">
        <v>20.801016000000001</v>
      </c>
      <c r="R245" s="11">
        <f t="shared" si="31"/>
        <v>5.3313108013079997</v>
      </c>
      <c r="S245" s="35">
        <f t="shared" si="32"/>
        <v>9.4030555459781091</v>
      </c>
      <c r="AF245" s="34"/>
    </row>
    <row r="246" spans="7:32" ht="18.5" x14ac:dyDescent="0.45">
      <c r="G246" s="59">
        <v>2009</v>
      </c>
      <c r="H246" s="60">
        <v>8</v>
      </c>
      <c r="I246" s="60">
        <f t="shared" si="35"/>
        <v>31</v>
      </c>
      <c r="J246" s="46">
        <f t="shared" si="35"/>
        <v>243</v>
      </c>
      <c r="K246" s="87">
        <v>36.4</v>
      </c>
      <c r="L246" s="87">
        <v>17.399999999999999</v>
      </c>
      <c r="M246" s="54">
        <f t="shared" si="28"/>
        <v>26.9</v>
      </c>
      <c r="N246" s="36">
        <v>71</v>
      </c>
      <c r="O246" s="55">
        <f t="shared" si="29"/>
        <v>29.95157617578333</v>
      </c>
      <c r="P246" s="56">
        <f t="shared" si="30"/>
        <v>45.526395787190665</v>
      </c>
      <c r="Q246" s="56">
        <v>20.888942999999998</v>
      </c>
      <c r="R246" s="49">
        <f t="shared" si="31"/>
        <v>5.4763601860664997</v>
      </c>
      <c r="S246" s="48">
        <f t="shared" si="32"/>
        <v>9.4766855481952987</v>
      </c>
      <c r="AF246" s="34"/>
    </row>
    <row r="247" spans="7:32" ht="18.5" x14ac:dyDescent="0.45">
      <c r="G247" s="59">
        <v>2009</v>
      </c>
      <c r="H247" s="59">
        <v>9</v>
      </c>
      <c r="I247" s="46">
        <v>1</v>
      </c>
      <c r="J247" s="46">
        <f t="shared" si="35"/>
        <v>244</v>
      </c>
      <c r="K247" s="87">
        <v>36.6</v>
      </c>
      <c r="L247" s="87">
        <v>15</v>
      </c>
      <c r="M247" s="54">
        <f t="shared" si="28"/>
        <v>25.8</v>
      </c>
      <c r="N247" s="36">
        <v>48.5</v>
      </c>
      <c r="O247" s="55">
        <f t="shared" si="29"/>
        <v>27.533724448989414</v>
      </c>
      <c r="P247" s="56">
        <f t="shared" si="30"/>
        <v>47.57827584785371</v>
      </c>
      <c r="Q247" s="56">
        <v>20.474429999999998</v>
      </c>
      <c r="R247" s="11">
        <f t="shared" si="31"/>
        <v>5.2355983930200001</v>
      </c>
      <c r="S247" s="35">
        <f t="shared" si="32"/>
        <v>9.9450809599180943</v>
      </c>
      <c r="AF247" s="34"/>
    </row>
    <row r="248" spans="7:32" ht="18.5" x14ac:dyDescent="0.45">
      <c r="G248" s="59">
        <v>2009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87">
        <v>36</v>
      </c>
      <c r="L248" s="87">
        <v>15.2</v>
      </c>
      <c r="M248" s="54">
        <f t="shared" si="28"/>
        <v>25.6</v>
      </c>
      <c r="N248" s="36">
        <v>51.5</v>
      </c>
      <c r="O248" s="55">
        <f t="shared" si="29"/>
        <v>27.40410537903254</v>
      </c>
      <c r="P248" s="56">
        <f t="shared" si="30"/>
        <v>45.600431350710153</v>
      </c>
      <c r="Q248" s="56">
        <v>19.997112000000001</v>
      </c>
      <c r="R248" s="11">
        <f t="shared" si="31"/>
        <v>5.0900848855920007</v>
      </c>
      <c r="S248" s="35">
        <f t="shared" si="32"/>
        <v>9.3219522955476801</v>
      </c>
      <c r="AF248" s="34"/>
    </row>
    <row r="249" spans="7:32" ht="18.5" x14ac:dyDescent="0.45">
      <c r="G249" s="59">
        <v>2009</v>
      </c>
      <c r="H249" s="59">
        <v>9</v>
      </c>
      <c r="I249" s="46">
        <f t="shared" si="36"/>
        <v>3</v>
      </c>
      <c r="J249" s="46">
        <f t="shared" si="36"/>
        <v>246</v>
      </c>
      <c r="K249" s="87">
        <v>35.4</v>
      </c>
      <c r="L249" s="87">
        <v>14</v>
      </c>
      <c r="M249" s="54">
        <f t="shared" si="28"/>
        <v>24.7</v>
      </c>
      <c r="N249" s="36">
        <v>54</v>
      </c>
      <c r="O249" s="55">
        <f t="shared" si="29"/>
        <v>27.085086898496279</v>
      </c>
      <c r="P249" s="56">
        <f t="shared" si="30"/>
        <v>46.36966877022563</v>
      </c>
      <c r="Q249" s="56">
        <v>20.047356000000001</v>
      </c>
      <c r="R249" s="11">
        <f t="shared" si="31"/>
        <v>4.9970540749499994</v>
      </c>
      <c r="S249" s="35">
        <f t="shared" si="32"/>
        <v>9.3464907751540967</v>
      </c>
      <c r="AF249" s="34"/>
    </row>
    <row r="250" spans="7:32" ht="18.5" x14ac:dyDescent="0.45">
      <c r="G250" s="59">
        <v>2009</v>
      </c>
      <c r="H250" s="59">
        <v>9</v>
      </c>
      <c r="I250" s="46">
        <f t="shared" si="36"/>
        <v>4</v>
      </c>
      <c r="J250" s="46">
        <f t="shared" si="36"/>
        <v>247</v>
      </c>
      <c r="K250" s="87">
        <v>37</v>
      </c>
      <c r="L250" s="87">
        <v>14.4</v>
      </c>
      <c r="M250" s="54">
        <f t="shared" si="28"/>
        <v>25.7</v>
      </c>
      <c r="N250" s="36">
        <v>66.5</v>
      </c>
      <c r="O250" s="55">
        <f t="shared" si="29"/>
        <v>27.561722136229076</v>
      </c>
      <c r="P250" s="56">
        <f t="shared" si="30"/>
        <v>49.831593622302172</v>
      </c>
      <c r="Q250" s="56">
        <v>20.964308999999997</v>
      </c>
      <c r="R250" s="11">
        <f t="shared" si="31"/>
        <v>5.3485717443974981</v>
      </c>
      <c r="S250" s="35">
        <f t="shared" si="32"/>
        <v>10.163620058694873</v>
      </c>
      <c r="AF250" s="34"/>
    </row>
    <row r="251" spans="7:32" ht="18.5" x14ac:dyDescent="0.45">
      <c r="G251" s="59">
        <v>2009</v>
      </c>
      <c r="H251" s="59">
        <v>9</v>
      </c>
      <c r="I251" s="46">
        <f t="shared" si="36"/>
        <v>5</v>
      </c>
      <c r="J251" s="46">
        <f t="shared" si="36"/>
        <v>248</v>
      </c>
      <c r="K251" s="87">
        <v>36.4</v>
      </c>
      <c r="L251" s="87">
        <v>14</v>
      </c>
      <c r="M251" s="54">
        <f t="shared" si="28"/>
        <v>25.2</v>
      </c>
      <c r="N251" s="36">
        <v>68.5</v>
      </c>
      <c r="O251" s="55">
        <f t="shared" si="29"/>
        <v>23.446392806432907</v>
      </c>
      <c r="P251" s="56">
        <f t="shared" si="30"/>
        <v>42.015935909127769</v>
      </c>
      <c r="Q251" s="56">
        <v>17.754973499999998</v>
      </c>
      <c r="R251" s="11">
        <f t="shared" si="31"/>
        <v>4.4777155418324996</v>
      </c>
      <c r="S251" s="35">
        <f t="shared" si="32"/>
        <v>8.5710341124902012</v>
      </c>
      <c r="AF251" s="34"/>
    </row>
    <row r="252" spans="7:32" ht="18.5" x14ac:dyDescent="0.45">
      <c r="G252" s="59">
        <v>2009</v>
      </c>
      <c r="H252" s="59">
        <v>9</v>
      </c>
      <c r="I252" s="46">
        <f t="shared" si="36"/>
        <v>6</v>
      </c>
      <c r="J252" s="46">
        <f t="shared" si="36"/>
        <v>249</v>
      </c>
      <c r="K252" s="87">
        <v>36.200000000000003</v>
      </c>
      <c r="L252" s="87">
        <v>12.4</v>
      </c>
      <c r="M252" s="54">
        <f t="shared" si="28"/>
        <v>24.3</v>
      </c>
      <c r="N252" s="36">
        <v>71.5</v>
      </c>
      <c r="O252" s="55">
        <f t="shared" si="29"/>
        <v>25.506156552208289</v>
      </c>
      <c r="P252" s="56">
        <f t="shared" si="30"/>
        <v>48.563722075404591</v>
      </c>
      <c r="Q252" s="56">
        <v>19.909184999999997</v>
      </c>
      <c r="R252" s="11">
        <f t="shared" si="31"/>
        <v>4.9159062780524998</v>
      </c>
      <c r="S252" s="35">
        <f t="shared" si="32"/>
        <v>9.7092745138428196</v>
      </c>
      <c r="AF252" s="34"/>
    </row>
    <row r="253" spans="7:32" ht="18.5" x14ac:dyDescent="0.45">
      <c r="G253" s="59">
        <v>2009</v>
      </c>
      <c r="H253" s="59">
        <v>9</v>
      </c>
      <c r="I253" s="46">
        <f t="shared" si="36"/>
        <v>7</v>
      </c>
      <c r="J253" s="46">
        <f t="shared" si="36"/>
        <v>250</v>
      </c>
      <c r="K253" s="87">
        <v>36.4</v>
      </c>
      <c r="L253" s="87">
        <v>15.4</v>
      </c>
      <c r="M253" s="54">
        <f t="shared" si="28"/>
        <v>25.9</v>
      </c>
      <c r="N253" s="36">
        <v>72</v>
      </c>
      <c r="O253" s="55">
        <f t="shared" si="29"/>
        <v>24.720708678024717</v>
      </c>
      <c r="P253" s="56">
        <f t="shared" si="30"/>
        <v>41.530790579081525</v>
      </c>
      <c r="Q253" s="56">
        <v>18.125522999999998</v>
      </c>
      <c r="R253" s="11">
        <f t="shared" si="31"/>
        <v>4.6455806076614987</v>
      </c>
      <c r="S253" s="35">
        <f t="shared" si="32"/>
        <v>8.5631131432627274</v>
      </c>
      <c r="AF253" s="34"/>
    </row>
    <row r="254" spans="7:32" ht="18.5" x14ac:dyDescent="0.45">
      <c r="G254" s="59">
        <v>2009</v>
      </c>
      <c r="H254" s="59">
        <v>9</v>
      </c>
      <c r="I254" s="46">
        <f t="shared" si="36"/>
        <v>8</v>
      </c>
      <c r="J254" s="46">
        <f t="shared" si="36"/>
        <v>251</v>
      </c>
      <c r="K254" s="87">
        <v>35.799999999999997</v>
      </c>
      <c r="L254" s="87">
        <v>18.600000000000001</v>
      </c>
      <c r="M254" s="54">
        <f t="shared" si="28"/>
        <v>27.2</v>
      </c>
      <c r="N254" s="36">
        <v>87</v>
      </c>
      <c r="O254" s="55">
        <f t="shared" si="29"/>
        <v>30.514414899760833</v>
      </c>
      <c r="P254" s="56">
        <f t="shared" si="30"/>
        <v>41.987834902070894</v>
      </c>
      <c r="Q254" s="56">
        <v>20.248332000000001</v>
      </c>
      <c r="R254" s="11">
        <f t="shared" si="31"/>
        <v>5.3440410231</v>
      </c>
      <c r="S254" s="35">
        <f t="shared" si="32"/>
        <v>8.8072109927550173</v>
      </c>
      <c r="AF254" s="34"/>
    </row>
    <row r="255" spans="7:32" ht="18.5" x14ac:dyDescent="0.45">
      <c r="G255" s="59">
        <v>2009</v>
      </c>
      <c r="H255" s="59">
        <v>9</v>
      </c>
      <c r="I255" s="46">
        <f t="shared" si="36"/>
        <v>9</v>
      </c>
      <c r="J255" s="46">
        <f t="shared" si="36"/>
        <v>252</v>
      </c>
      <c r="K255" s="87">
        <v>35.6</v>
      </c>
      <c r="L255" s="87">
        <v>17.399999999999999</v>
      </c>
      <c r="M255" s="54">
        <f t="shared" si="28"/>
        <v>26.5</v>
      </c>
      <c r="N255" s="36">
        <v>88.5</v>
      </c>
      <c r="O255" s="55">
        <f t="shared" si="29"/>
        <v>24.53006439963119</v>
      </c>
      <c r="P255" s="56">
        <f t="shared" si="30"/>
        <v>35.71577376586302</v>
      </c>
      <c r="Q255" s="56">
        <v>16.743812999999999</v>
      </c>
      <c r="R255" s="11">
        <f t="shared" si="31"/>
        <v>4.3503691217534994</v>
      </c>
      <c r="S255" s="35">
        <f t="shared" si="32"/>
        <v>7.4837212406401132</v>
      </c>
      <c r="AF255" s="34"/>
    </row>
    <row r="256" spans="7:32" ht="18.5" x14ac:dyDescent="0.45">
      <c r="G256" s="59">
        <v>2009</v>
      </c>
      <c r="H256" s="59">
        <v>9</v>
      </c>
      <c r="I256" s="46">
        <f t="shared" si="36"/>
        <v>10</v>
      </c>
      <c r="J256" s="46">
        <f t="shared" si="36"/>
        <v>253</v>
      </c>
      <c r="K256" s="87">
        <v>32</v>
      </c>
      <c r="L256" s="87">
        <v>16.5</v>
      </c>
      <c r="M256" s="54">
        <f t="shared" si="28"/>
        <v>24.25</v>
      </c>
      <c r="N256" s="36">
        <v>80</v>
      </c>
      <c r="O256" s="55">
        <f t="shared" si="29"/>
        <v>30.708535458550813</v>
      </c>
      <c r="P256" s="56">
        <f t="shared" si="30"/>
        <v>38.078583968603006</v>
      </c>
      <c r="Q256" s="56">
        <v>19.34394</v>
      </c>
      <c r="R256" s="11">
        <f t="shared" si="31"/>
        <v>4.7706653506049994</v>
      </c>
      <c r="S256" s="35">
        <f t="shared" si="32"/>
        <v>7.6934351588273389</v>
      </c>
      <c r="AF256" s="34"/>
    </row>
    <row r="257" spans="7:32" ht="18.5" x14ac:dyDescent="0.45">
      <c r="G257" s="59">
        <v>2009</v>
      </c>
      <c r="H257" s="59">
        <v>9</v>
      </c>
      <c r="I257" s="46">
        <f t="shared" si="36"/>
        <v>11</v>
      </c>
      <c r="J257" s="46">
        <f t="shared" si="36"/>
        <v>254</v>
      </c>
      <c r="K257" s="87">
        <v>33.4</v>
      </c>
      <c r="L257" s="87">
        <v>13.6</v>
      </c>
      <c r="M257" s="54">
        <f t="shared" si="28"/>
        <v>23.5</v>
      </c>
      <c r="N257" s="36">
        <v>80.5</v>
      </c>
      <c r="O257" s="55">
        <f t="shared" si="29"/>
        <v>27.505386567651712</v>
      </c>
      <c r="P257" s="56">
        <f t="shared" si="30"/>
        <v>43.568532323160305</v>
      </c>
      <c r="Q257" s="56">
        <v>19.582598999999998</v>
      </c>
      <c r="R257" s="11">
        <f t="shared" si="31"/>
        <v>4.7433852514754982</v>
      </c>
      <c r="S257" s="35">
        <f t="shared" si="32"/>
        <v>8.6395430642655278</v>
      </c>
      <c r="AF257" s="34"/>
    </row>
    <row r="258" spans="7:32" ht="18.5" x14ac:dyDescent="0.45">
      <c r="G258" s="59">
        <v>2009</v>
      </c>
      <c r="H258" s="59">
        <v>9</v>
      </c>
      <c r="I258" s="46">
        <f t="shared" si="36"/>
        <v>12</v>
      </c>
      <c r="J258" s="46">
        <f t="shared" si="36"/>
        <v>255</v>
      </c>
      <c r="K258" s="87">
        <v>34</v>
      </c>
      <c r="L258" s="87">
        <v>15.8</v>
      </c>
      <c r="M258" s="54">
        <f t="shared" si="28"/>
        <v>24.9</v>
      </c>
      <c r="N258" s="36">
        <v>80</v>
      </c>
      <c r="O258" s="55">
        <f t="shared" si="29"/>
        <v>27.934461934463723</v>
      </c>
      <c r="P258" s="56">
        <f t="shared" si="30"/>
        <v>40.672576576579182</v>
      </c>
      <c r="Q258" s="56">
        <v>19.067597999999997</v>
      </c>
      <c r="R258" s="11">
        <f t="shared" si="31"/>
        <v>4.7752034389289992</v>
      </c>
      <c r="S258" s="35">
        <f t="shared" si="32"/>
        <v>8.2727901903412207</v>
      </c>
      <c r="AF258" s="34"/>
    </row>
    <row r="259" spans="7:32" ht="18.5" x14ac:dyDescent="0.45">
      <c r="G259" s="59">
        <v>2009</v>
      </c>
      <c r="H259" s="59">
        <v>9</v>
      </c>
      <c r="I259" s="46">
        <f t="shared" si="36"/>
        <v>13</v>
      </c>
      <c r="J259" s="46">
        <f t="shared" si="36"/>
        <v>256</v>
      </c>
      <c r="K259" s="87">
        <v>34.4</v>
      </c>
      <c r="L259" s="87">
        <v>25</v>
      </c>
      <c r="M259" s="54">
        <f t="shared" si="28"/>
        <v>29.7</v>
      </c>
      <c r="N259" s="36">
        <v>58</v>
      </c>
      <c r="O259" s="55">
        <f t="shared" si="29"/>
        <v>32.916404237156321</v>
      </c>
      <c r="P259" s="56">
        <f t="shared" si="30"/>
        <v>24.753135986341551</v>
      </c>
      <c r="Q259" s="56">
        <v>16.1471655</v>
      </c>
      <c r="R259" s="11">
        <f t="shared" si="31"/>
        <v>4.4983984687312502</v>
      </c>
      <c r="S259" s="35">
        <f t="shared" si="32"/>
        <v>5.5289653920860538</v>
      </c>
      <c r="AF259" s="34"/>
    </row>
    <row r="260" spans="7:32" ht="18.5" x14ac:dyDescent="0.45">
      <c r="G260" s="59">
        <v>2009</v>
      </c>
      <c r="H260" s="59">
        <v>9</v>
      </c>
      <c r="I260" s="46">
        <f t="shared" si="36"/>
        <v>14</v>
      </c>
      <c r="J260" s="46">
        <f t="shared" si="36"/>
        <v>257</v>
      </c>
      <c r="K260" s="87">
        <v>32.5</v>
      </c>
      <c r="L260" s="87">
        <v>17</v>
      </c>
      <c r="M260" s="54">
        <f t="shared" si="28"/>
        <v>24.75</v>
      </c>
      <c r="N260" s="36">
        <v>35</v>
      </c>
      <c r="O260" s="55">
        <f t="shared" si="29"/>
        <v>20.498944448954695</v>
      </c>
      <c r="P260" s="56">
        <f t="shared" si="30"/>
        <v>25.418691116703823</v>
      </c>
      <c r="Q260" s="56">
        <v>12.912707999999999</v>
      </c>
      <c r="R260" s="11">
        <f t="shared" si="31"/>
        <v>3.2224405294709992</v>
      </c>
      <c r="S260" s="35">
        <f t="shared" si="32"/>
        <v>6.4474885068813483</v>
      </c>
      <c r="AF260" s="34"/>
    </row>
    <row r="261" spans="7:32" ht="18.5" x14ac:dyDescent="0.45">
      <c r="G261" s="59">
        <v>2009</v>
      </c>
      <c r="H261" s="59">
        <v>9</v>
      </c>
      <c r="I261" s="46">
        <f t="shared" si="36"/>
        <v>15</v>
      </c>
      <c r="J261" s="46">
        <f t="shared" si="36"/>
        <v>258</v>
      </c>
      <c r="K261" s="87">
        <v>34.1</v>
      </c>
      <c r="L261" s="87">
        <v>15.8</v>
      </c>
      <c r="M261" s="54">
        <f t="shared" ref="M261:M324" si="37">(K261+L261)/2</f>
        <v>24.950000000000003</v>
      </c>
      <c r="N261" s="36">
        <v>30</v>
      </c>
      <c r="O261" s="55">
        <f t="shared" ref="O261:O324" si="38">((Q261)/(0.16*(K261-(L261))^0.5))</f>
        <v>26.500000450717206</v>
      </c>
      <c r="P261" s="56">
        <f t="shared" ref="P261:P324" si="39">0.16*((K261-L261)^1/2)*O261</f>
        <v>38.796000659849994</v>
      </c>
      <c r="Q261" s="56">
        <v>18.138083999999999</v>
      </c>
      <c r="R261" s="11">
        <f t="shared" ref="R261:R324" si="40">0.0023*0.408*O261*(K261-L261)^0.5*(M261+17.8)</f>
        <v>4.5477391287149986</v>
      </c>
      <c r="S261" s="35">
        <f t="shared" ref="S261:S324" si="41">0.31*(IF(N261&gt;50,1,(1+(50-N261)/70)))*(P261+2.09)*((M261/(M261+15)))</f>
        <v>10.177346500741956</v>
      </c>
      <c r="AF261" s="34"/>
    </row>
    <row r="262" spans="7:32" ht="18.5" x14ac:dyDescent="0.45">
      <c r="G262" s="59">
        <v>2009</v>
      </c>
      <c r="H262" s="59">
        <v>9</v>
      </c>
      <c r="I262" s="46">
        <f t="shared" si="36"/>
        <v>16</v>
      </c>
      <c r="J262" s="46">
        <f t="shared" si="36"/>
        <v>259</v>
      </c>
      <c r="K262" s="87">
        <v>33.4</v>
      </c>
      <c r="L262" s="87">
        <v>14.7</v>
      </c>
      <c r="M262" s="54">
        <f t="shared" si="37"/>
        <v>24.049999999999997</v>
      </c>
      <c r="N262" s="36">
        <v>22.5</v>
      </c>
      <c r="O262" s="55">
        <f t="shared" si="38"/>
        <v>26.360281639427267</v>
      </c>
      <c r="P262" s="56">
        <f t="shared" si="39"/>
        <v>39.434981332583192</v>
      </c>
      <c r="Q262" s="56">
        <v>18.238572000000001</v>
      </c>
      <c r="R262" s="11">
        <f t="shared" si="40"/>
        <v>4.4766620570429989</v>
      </c>
      <c r="S262" s="35">
        <f t="shared" si="41"/>
        <v>11.042610604241709</v>
      </c>
      <c r="AF262" s="34"/>
    </row>
    <row r="263" spans="7:32" ht="18.5" x14ac:dyDescent="0.45">
      <c r="G263" s="59">
        <v>2009</v>
      </c>
      <c r="H263" s="59">
        <v>9</v>
      </c>
      <c r="I263" s="46">
        <f t="shared" si="36"/>
        <v>17</v>
      </c>
      <c r="J263" s="46">
        <f t="shared" si="36"/>
        <v>260</v>
      </c>
      <c r="K263" s="87">
        <v>30.3</v>
      </c>
      <c r="L263" s="87">
        <v>16.5</v>
      </c>
      <c r="M263" s="54">
        <f t="shared" si="37"/>
        <v>23.4</v>
      </c>
      <c r="N263" s="36">
        <v>19.5</v>
      </c>
      <c r="O263" s="55">
        <f t="shared" si="38"/>
        <v>29.945704864604554</v>
      </c>
      <c r="P263" s="56">
        <f t="shared" si="39"/>
        <v>33.060058170523433</v>
      </c>
      <c r="Q263" s="56">
        <v>17.798936999999999</v>
      </c>
      <c r="R263" s="11">
        <f t="shared" si="40"/>
        <v>4.3008995388059992</v>
      </c>
      <c r="S263" s="35">
        <f t="shared" si="41"/>
        <v>9.533237149509743</v>
      </c>
      <c r="AF263" s="34"/>
    </row>
    <row r="264" spans="7:32" ht="18.5" x14ac:dyDescent="0.45">
      <c r="G264" s="59">
        <v>2009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87">
        <v>27.2</v>
      </c>
      <c r="L264" s="87">
        <v>15.9</v>
      </c>
      <c r="M264" s="54">
        <f t="shared" si="37"/>
        <v>21.55</v>
      </c>
      <c r="N264" s="36">
        <v>16.5</v>
      </c>
      <c r="O264" s="55">
        <f t="shared" si="38"/>
        <v>31.42307726686364</v>
      </c>
      <c r="P264" s="56">
        <f t="shared" si="39"/>
        <v>28.406461849244728</v>
      </c>
      <c r="Q264" s="56">
        <v>16.900825499999996</v>
      </c>
      <c r="R264" s="11">
        <f t="shared" si="40"/>
        <v>3.9005034902876234</v>
      </c>
      <c r="S264" s="35">
        <f t="shared" si="41"/>
        <v>8.2416345457226967</v>
      </c>
      <c r="AF264" s="34"/>
    </row>
    <row r="265" spans="7:32" ht="18.5" x14ac:dyDescent="0.45">
      <c r="G265" s="59">
        <v>2009</v>
      </c>
      <c r="H265" s="59">
        <v>9</v>
      </c>
      <c r="I265" s="46">
        <f t="shared" si="42"/>
        <v>19</v>
      </c>
      <c r="J265" s="46">
        <f t="shared" si="42"/>
        <v>262</v>
      </c>
      <c r="K265" s="87">
        <v>29</v>
      </c>
      <c r="L265" s="87">
        <v>10.7</v>
      </c>
      <c r="M265" s="54">
        <f t="shared" si="37"/>
        <v>19.850000000000001</v>
      </c>
      <c r="N265" s="36">
        <v>30.5</v>
      </c>
      <c r="O265" s="55">
        <f t="shared" si="38"/>
        <v>26.25225113902421</v>
      </c>
      <c r="P265" s="56">
        <f t="shared" si="39"/>
        <v>38.433295667531446</v>
      </c>
      <c r="Q265" s="56">
        <v>17.968510499999997</v>
      </c>
      <c r="R265" s="11">
        <f t="shared" si="40"/>
        <v>3.9677570752061246</v>
      </c>
      <c r="S265" s="35">
        <f t="shared" si="41"/>
        <v>9.1484849109116002</v>
      </c>
      <c r="AF265" s="34"/>
    </row>
    <row r="266" spans="7:32" ht="18.5" x14ac:dyDescent="0.45">
      <c r="G266" s="59">
        <v>2009</v>
      </c>
      <c r="H266" s="59">
        <v>9</v>
      </c>
      <c r="I266" s="46">
        <f t="shared" si="42"/>
        <v>20</v>
      </c>
      <c r="J266" s="46">
        <f t="shared" si="42"/>
        <v>263</v>
      </c>
      <c r="K266" s="87">
        <v>23.5</v>
      </c>
      <c r="L266" s="87">
        <v>16</v>
      </c>
      <c r="M266" s="54">
        <f t="shared" si="37"/>
        <v>19.75</v>
      </c>
      <c r="N266" s="36">
        <v>34.5</v>
      </c>
      <c r="O266" s="55">
        <f t="shared" si="38"/>
        <v>38.814345344539653</v>
      </c>
      <c r="P266" s="56">
        <f t="shared" si="39"/>
        <v>23.288607206723793</v>
      </c>
      <c r="Q266" s="56">
        <v>17.007593999999997</v>
      </c>
      <c r="R266" s="11">
        <f t="shared" si="40"/>
        <v>3.7455951823154989</v>
      </c>
      <c r="S266" s="35">
        <f t="shared" si="41"/>
        <v>5.4614736626025611</v>
      </c>
      <c r="AF266" s="34"/>
    </row>
    <row r="267" spans="7:32" ht="18.5" x14ac:dyDescent="0.45">
      <c r="G267" s="59">
        <v>2009</v>
      </c>
      <c r="H267" s="59">
        <v>9</v>
      </c>
      <c r="I267" s="46">
        <f t="shared" si="42"/>
        <v>21</v>
      </c>
      <c r="J267" s="46">
        <f t="shared" si="42"/>
        <v>264</v>
      </c>
      <c r="K267" s="87">
        <v>23.2</v>
      </c>
      <c r="L267" s="87">
        <v>13.7</v>
      </c>
      <c r="M267" s="54">
        <f t="shared" si="37"/>
        <v>18.45</v>
      </c>
      <c r="N267" s="36">
        <v>39.5</v>
      </c>
      <c r="O267" s="55">
        <f t="shared" si="38"/>
        <v>34.525657045015812</v>
      </c>
      <c r="P267" s="56">
        <f t="shared" si="39"/>
        <v>26.239499354212018</v>
      </c>
      <c r="Q267" s="56">
        <v>17.026435499999998</v>
      </c>
      <c r="R267" s="11">
        <f t="shared" si="40"/>
        <v>3.6199266025218741</v>
      </c>
      <c r="S267" s="35">
        <f t="shared" si="41"/>
        <v>5.5705577665135415</v>
      </c>
      <c r="AF267" s="34"/>
    </row>
    <row r="268" spans="7:32" ht="18.5" x14ac:dyDescent="0.45">
      <c r="G268" s="59">
        <v>2009</v>
      </c>
      <c r="H268" s="59">
        <v>9</v>
      </c>
      <c r="I268" s="46">
        <f t="shared" si="42"/>
        <v>22</v>
      </c>
      <c r="J268" s="46">
        <f t="shared" si="42"/>
        <v>265</v>
      </c>
      <c r="K268" s="87">
        <v>26.6</v>
      </c>
      <c r="L268" s="87">
        <v>10.9</v>
      </c>
      <c r="M268" s="54">
        <f t="shared" si="37"/>
        <v>18.75</v>
      </c>
      <c r="N268" s="36">
        <v>44.5</v>
      </c>
      <c r="O268" s="55">
        <f t="shared" si="38"/>
        <v>27.579960638496551</v>
      </c>
      <c r="P268" s="56">
        <f t="shared" si="39"/>
        <v>34.640430561951668</v>
      </c>
      <c r="Q268" s="56">
        <v>17.484912000000001</v>
      </c>
      <c r="R268" s="11">
        <f t="shared" si="40"/>
        <v>3.7481662745639994</v>
      </c>
      <c r="S268" s="35">
        <f t="shared" si="41"/>
        <v>6.8228232325593545</v>
      </c>
      <c r="AF268" s="34"/>
    </row>
    <row r="269" spans="7:32" ht="18.5" x14ac:dyDescent="0.45">
      <c r="G269" s="59">
        <v>2009</v>
      </c>
      <c r="H269" s="59">
        <v>9</v>
      </c>
      <c r="I269" s="46">
        <f t="shared" si="42"/>
        <v>23</v>
      </c>
      <c r="J269" s="46">
        <f t="shared" si="42"/>
        <v>266</v>
      </c>
      <c r="K269" s="87">
        <v>26.4</v>
      </c>
      <c r="L269" s="87">
        <v>7.7</v>
      </c>
      <c r="M269" s="54">
        <f t="shared" si="37"/>
        <v>17.05</v>
      </c>
      <c r="N269" s="36">
        <v>56.5</v>
      </c>
      <c r="O269" s="55">
        <f t="shared" si="38"/>
        <v>9.4766301761577356</v>
      </c>
      <c r="P269" s="56">
        <f t="shared" si="39"/>
        <v>14.177038743531972</v>
      </c>
      <c r="Q269" s="56">
        <v>6.5568419999999996</v>
      </c>
      <c r="R269" s="11">
        <f t="shared" si="40"/>
        <v>1.3401873598004999</v>
      </c>
      <c r="S269" s="35">
        <f t="shared" si="41"/>
        <v>2.68266562492787</v>
      </c>
      <c r="AF269" s="34"/>
    </row>
    <row r="270" spans="7:32" ht="18.5" x14ac:dyDescent="0.45">
      <c r="G270" s="59">
        <v>2009</v>
      </c>
      <c r="H270" s="59">
        <v>9</v>
      </c>
      <c r="I270" s="46">
        <f t="shared" si="42"/>
        <v>24</v>
      </c>
      <c r="J270" s="46">
        <f t="shared" si="42"/>
        <v>267</v>
      </c>
      <c r="K270" s="87">
        <v>28.8</v>
      </c>
      <c r="L270" s="87">
        <v>9.4</v>
      </c>
      <c r="M270" s="54">
        <f t="shared" si="37"/>
        <v>19.100000000000001</v>
      </c>
      <c r="N270" s="36">
        <v>76.5</v>
      </c>
      <c r="O270" s="55">
        <f t="shared" si="38"/>
        <v>23.919708557764871</v>
      </c>
      <c r="P270" s="56">
        <f t="shared" si="39"/>
        <v>37.123387681651074</v>
      </c>
      <c r="Q270" s="56">
        <v>16.856862</v>
      </c>
      <c r="R270" s="11">
        <f t="shared" si="40"/>
        <v>3.6481367887469998</v>
      </c>
      <c r="S270" s="35">
        <f t="shared" si="41"/>
        <v>6.8088700429048679</v>
      </c>
      <c r="AF270" s="34"/>
    </row>
    <row r="271" spans="7:32" ht="18.5" x14ac:dyDescent="0.45">
      <c r="G271" s="59">
        <v>2009</v>
      </c>
      <c r="H271" s="59">
        <v>9</v>
      </c>
      <c r="I271" s="46">
        <f t="shared" si="42"/>
        <v>25</v>
      </c>
      <c r="J271" s="46">
        <f t="shared" si="42"/>
        <v>268</v>
      </c>
      <c r="K271" s="87">
        <v>30.1</v>
      </c>
      <c r="L271" s="87">
        <v>9</v>
      </c>
      <c r="M271" s="54">
        <f t="shared" si="37"/>
        <v>19.55</v>
      </c>
      <c r="N271" s="36">
        <v>63.5</v>
      </c>
      <c r="O271" s="55">
        <f t="shared" si="38"/>
        <v>25.123511478893672</v>
      </c>
      <c r="P271" s="56">
        <f t="shared" si="39"/>
        <v>42.40848737637252</v>
      </c>
      <c r="Q271" s="56">
        <v>18.464669999999998</v>
      </c>
      <c r="R271" s="11">
        <f t="shared" si="40"/>
        <v>4.0448290646925003</v>
      </c>
      <c r="S271" s="35">
        <f t="shared" si="41"/>
        <v>7.8055885020117417</v>
      </c>
      <c r="AF271" s="34"/>
    </row>
    <row r="272" spans="7:32" ht="18.5" x14ac:dyDescent="0.45">
      <c r="G272" s="59">
        <v>2009</v>
      </c>
      <c r="H272" s="59">
        <v>9</v>
      </c>
      <c r="I272" s="46">
        <f t="shared" si="42"/>
        <v>26</v>
      </c>
      <c r="J272" s="46">
        <f t="shared" si="42"/>
        <v>269</v>
      </c>
      <c r="K272" s="87">
        <v>30</v>
      </c>
      <c r="L272" s="87">
        <v>10</v>
      </c>
      <c r="M272" s="54">
        <f t="shared" si="37"/>
        <v>20</v>
      </c>
      <c r="N272" s="36">
        <v>62</v>
      </c>
      <c r="O272" s="55">
        <f t="shared" si="38"/>
        <v>20.503692401723644</v>
      </c>
      <c r="P272" s="56">
        <f t="shared" si="39"/>
        <v>32.805907842757833</v>
      </c>
      <c r="Q272" s="56">
        <v>14.671247999999999</v>
      </c>
      <c r="R272" s="11">
        <f t="shared" si="40"/>
        <v>3.252571667855999</v>
      </c>
      <c r="S272" s="35">
        <f t="shared" si="41"/>
        <v>6.1815608178599586</v>
      </c>
      <c r="AF272" s="34"/>
    </row>
    <row r="273" spans="7:32" ht="18.5" x14ac:dyDescent="0.45">
      <c r="G273" s="59">
        <v>2009</v>
      </c>
      <c r="H273" s="59">
        <v>9</v>
      </c>
      <c r="I273" s="46">
        <f t="shared" si="42"/>
        <v>27</v>
      </c>
      <c r="J273" s="46">
        <f t="shared" si="42"/>
        <v>270</v>
      </c>
      <c r="K273" s="87">
        <v>28.7</v>
      </c>
      <c r="L273" s="87">
        <v>10.9</v>
      </c>
      <c r="M273" s="54">
        <f t="shared" si="37"/>
        <v>19.8</v>
      </c>
      <c r="N273" s="36">
        <v>58</v>
      </c>
      <c r="O273" s="55">
        <f t="shared" si="38"/>
        <v>16.300402858597185</v>
      </c>
      <c r="P273" s="56">
        <f t="shared" si="39"/>
        <v>23.211773670642387</v>
      </c>
      <c r="Q273" s="56">
        <v>11.003436000000001</v>
      </c>
      <c r="R273" s="11">
        <f t="shared" si="40"/>
        <v>2.4265217204640002</v>
      </c>
      <c r="S273" s="35">
        <f t="shared" si="41"/>
        <v>4.4627093905288211</v>
      </c>
      <c r="AF273" s="34"/>
    </row>
    <row r="274" spans="7:32" ht="18.5" x14ac:dyDescent="0.45">
      <c r="G274" s="59">
        <v>2009</v>
      </c>
      <c r="H274" s="59">
        <v>9</v>
      </c>
      <c r="I274" s="46">
        <f t="shared" si="42"/>
        <v>28</v>
      </c>
      <c r="J274" s="46">
        <f t="shared" si="42"/>
        <v>271</v>
      </c>
      <c r="K274" s="87">
        <v>22.8</v>
      </c>
      <c r="L274" s="87">
        <v>9.4</v>
      </c>
      <c r="M274" s="54">
        <f t="shared" si="37"/>
        <v>16.100000000000001</v>
      </c>
      <c r="N274" s="36">
        <v>37</v>
      </c>
      <c r="O274" s="55">
        <f t="shared" si="38"/>
        <v>28.201849237860401</v>
      </c>
      <c r="P274" s="56">
        <f t="shared" si="39"/>
        <v>30.232382382986351</v>
      </c>
      <c r="Q274" s="56">
        <v>16.517714999999999</v>
      </c>
      <c r="R274" s="11">
        <f t="shared" si="40"/>
        <v>3.2841099083024998</v>
      </c>
      <c r="S274" s="35">
        <f t="shared" si="41"/>
        <v>6.1505024663753991</v>
      </c>
      <c r="AF274" s="34"/>
    </row>
    <row r="275" spans="7:32" ht="18.5" x14ac:dyDescent="0.45">
      <c r="G275" s="59">
        <v>2009</v>
      </c>
      <c r="H275" s="59">
        <v>9</v>
      </c>
      <c r="I275" s="46">
        <f t="shared" si="42"/>
        <v>29</v>
      </c>
      <c r="J275" s="46">
        <f t="shared" si="42"/>
        <v>272</v>
      </c>
      <c r="K275" s="87">
        <v>23.1</v>
      </c>
      <c r="L275" s="87">
        <v>4.0999999999999996</v>
      </c>
      <c r="M275" s="54">
        <f t="shared" si="37"/>
        <v>13.600000000000001</v>
      </c>
      <c r="N275" s="36">
        <v>27.5</v>
      </c>
      <c r="O275" s="55">
        <f t="shared" si="38"/>
        <v>24.278246954272959</v>
      </c>
      <c r="P275" s="56">
        <f t="shared" si="39"/>
        <v>36.902935370494895</v>
      </c>
      <c r="Q275" s="56">
        <v>16.932227999999999</v>
      </c>
      <c r="R275" s="11">
        <f t="shared" si="40"/>
        <v>3.1182560407079993</v>
      </c>
      <c r="S275" s="35">
        <f t="shared" si="41"/>
        <v>7.5956368310617375</v>
      </c>
      <c r="AF275" s="34"/>
    </row>
    <row r="276" spans="7:32" ht="18.5" x14ac:dyDescent="0.45">
      <c r="G276" s="59">
        <v>2009</v>
      </c>
      <c r="H276" s="60">
        <v>9</v>
      </c>
      <c r="I276" s="60">
        <f t="shared" si="42"/>
        <v>30</v>
      </c>
      <c r="J276" s="46">
        <f t="shared" si="42"/>
        <v>273</v>
      </c>
      <c r="K276" s="87">
        <v>25.6</v>
      </c>
      <c r="L276" s="87">
        <v>4.2</v>
      </c>
      <c r="M276" s="54">
        <f t="shared" si="37"/>
        <v>14.9</v>
      </c>
      <c r="N276" s="36">
        <v>44</v>
      </c>
      <c r="O276" s="55">
        <f t="shared" si="38"/>
        <v>16.953635220299358</v>
      </c>
      <c r="P276" s="56">
        <f t="shared" si="39"/>
        <v>29.024623497152504</v>
      </c>
      <c r="Q276" s="56">
        <v>12.548438999999998</v>
      </c>
      <c r="R276" s="49">
        <f t="shared" si="40"/>
        <v>2.4066086478345001</v>
      </c>
      <c r="S276" s="48">
        <f t="shared" si="41"/>
        <v>5.2186344438291465</v>
      </c>
      <c r="AF276" s="34"/>
    </row>
    <row r="277" spans="7:32" ht="18.5" x14ac:dyDescent="0.45">
      <c r="G277" s="59">
        <v>2009</v>
      </c>
      <c r="H277" s="59">
        <v>10</v>
      </c>
      <c r="I277" s="46">
        <v>1</v>
      </c>
      <c r="J277" s="46">
        <f t="shared" si="42"/>
        <v>274</v>
      </c>
      <c r="K277" s="87">
        <v>27.1</v>
      </c>
      <c r="L277" s="87">
        <v>5.7</v>
      </c>
      <c r="M277" s="54">
        <f t="shared" si="37"/>
        <v>16.400000000000002</v>
      </c>
      <c r="N277" s="36">
        <v>53</v>
      </c>
      <c r="O277" s="55">
        <f t="shared" si="38"/>
        <v>24.505554812925197</v>
      </c>
      <c r="P277" s="56">
        <f t="shared" si="39"/>
        <v>41.953509839727943</v>
      </c>
      <c r="Q277" s="56">
        <v>18.138083999999999</v>
      </c>
      <c r="R277" s="11">
        <f t="shared" si="40"/>
        <v>3.6381913029719999</v>
      </c>
      <c r="S277" s="35">
        <f t="shared" si="41"/>
        <v>7.1311211472986269</v>
      </c>
      <c r="AF277" s="34"/>
    </row>
    <row r="278" spans="7:32" ht="18.5" x14ac:dyDescent="0.45">
      <c r="G278" s="59">
        <v>2009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87">
        <v>29.2</v>
      </c>
      <c r="L278" s="87">
        <v>7.3</v>
      </c>
      <c r="M278" s="54">
        <f t="shared" si="37"/>
        <v>18.25</v>
      </c>
      <c r="N278" s="36">
        <v>53.5</v>
      </c>
      <c r="O278" s="55">
        <f t="shared" si="38"/>
        <v>22.982789676161904</v>
      </c>
      <c r="P278" s="56">
        <f t="shared" si="39"/>
        <v>40.265847512635652</v>
      </c>
      <c r="Q278" s="56">
        <v>17.208569999999998</v>
      </c>
      <c r="R278" s="11">
        <f t="shared" si="40"/>
        <v>3.6384638829524989</v>
      </c>
      <c r="S278" s="35">
        <f t="shared" si="41"/>
        <v>7.2068633775259006</v>
      </c>
      <c r="AF278" s="34"/>
    </row>
    <row r="279" spans="7:32" ht="18.5" x14ac:dyDescent="0.45">
      <c r="G279" s="59">
        <v>2009</v>
      </c>
      <c r="H279" s="59">
        <v>10</v>
      </c>
      <c r="I279" s="46">
        <f t="shared" si="43"/>
        <v>3</v>
      </c>
      <c r="J279" s="46">
        <f t="shared" si="42"/>
        <v>276</v>
      </c>
      <c r="K279" s="87">
        <v>31</v>
      </c>
      <c r="L279" s="87">
        <v>7.3</v>
      </c>
      <c r="M279" s="54">
        <f t="shared" si="37"/>
        <v>19.149999999999999</v>
      </c>
      <c r="N279" s="36">
        <v>49</v>
      </c>
      <c r="O279" s="55">
        <f t="shared" si="38"/>
        <v>21.383243625156883</v>
      </c>
      <c r="P279" s="56">
        <f t="shared" si="39"/>
        <v>40.542629913297446</v>
      </c>
      <c r="Q279" s="56">
        <v>16.655885999999999</v>
      </c>
      <c r="R279" s="11">
        <f t="shared" si="40"/>
        <v>3.6095262028604997</v>
      </c>
      <c r="S279" s="35">
        <f t="shared" si="41"/>
        <v>7.516959268395988</v>
      </c>
      <c r="AF279" s="34"/>
    </row>
    <row r="280" spans="7:32" ht="18.5" x14ac:dyDescent="0.45">
      <c r="G280" s="59">
        <v>2009</v>
      </c>
      <c r="H280" s="59">
        <v>10</v>
      </c>
      <c r="I280" s="46">
        <f t="shared" si="43"/>
        <v>4</v>
      </c>
      <c r="J280" s="46">
        <f t="shared" si="43"/>
        <v>277</v>
      </c>
      <c r="K280" s="87">
        <v>31.2</v>
      </c>
      <c r="L280" s="87">
        <v>8.8000000000000007</v>
      </c>
      <c r="M280" s="54">
        <f t="shared" si="37"/>
        <v>20</v>
      </c>
      <c r="N280" s="36">
        <v>54</v>
      </c>
      <c r="O280" s="55">
        <f t="shared" si="38"/>
        <v>21.729589371366895</v>
      </c>
      <c r="P280" s="56">
        <f t="shared" si="39"/>
        <v>38.939424153489469</v>
      </c>
      <c r="Q280" s="56">
        <v>16.454909999999998</v>
      </c>
      <c r="R280" s="11">
        <f t="shared" si="40"/>
        <v>3.6480041822699985</v>
      </c>
      <c r="S280" s="35">
        <f t="shared" si="41"/>
        <v>7.2680694214752775</v>
      </c>
      <c r="AF280" s="34"/>
    </row>
    <row r="281" spans="7:32" ht="18.5" x14ac:dyDescent="0.45">
      <c r="G281" s="59">
        <v>2009</v>
      </c>
      <c r="H281" s="59">
        <v>10</v>
      </c>
      <c r="I281" s="46">
        <f t="shared" si="43"/>
        <v>5</v>
      </c>
      <c r="J281" s="46">
        <f t="shared" si="43"/>
        <v>278</v>
      </c>
      <c r="K281" s="87">
        <v>32.200000000000003</v>
      </c>
      <c r="L281" s="87">
        <v>9.1999999999999993</v>
      </c>
      <c r="M281" s="54">
        <f t="shared" si="37"/>
        <v>20.700000000000003</v>
      </c>
      <c r="N281" s="36">
        <v>75</v>
      </c>
      <c r="O281" s="55">
        <f t="shared" si="38"/>
        <v>20.985935809204463</v>
      </c>
      <c r="P281" s="56">
        <f t="shared" si="39"/>
        <v>38.614121888936218</v>
      </c>
      <c r="Q281" s="56">
        <v>16.103202</v>
      </c>
      <c r="R281" s="11">
        <f t="shared" si="40"/>
        <v>3.6361432696049993</v>
      </c>
      <c r="S281" s="35">
        <f t="shared" si="41"/>
        <v>7.3164803966751739</v>
      </c>
      <c r="AF281" s="34"/>
    </row>
    <row r="282" spans="7:32" ht="18.5" x14ac:dyDescent="0.45">
      <c r="G282" s="59">
        <v>2009</v>
      </c>
      <c r="H282" s="59">
        <v>10</v>
      </c>
      <c r="I282" s="46">
        <f t="shared" si="43"/>
        <v>6</v>
      </c>
      <c r="J282" s="46">
        <f t="shared" si="43"/>
        <v>279</v>
      </c>
      <c r="K282" s="87">
        <v>31.2</v>
      </c>
      <c r="L282" s="87">
        <v>12.8</v>
      </c>
      <c r="M282" s="54">
        <f t="shared" si="37"/>
        <v>22</v>
      </c>
      <c r="N282" s="36">
        <v>80</v>
      </c>
      <c r="O282" s="55">
        <f t="shared" si="38"/>
        <v>24.158460348632321</v>
      </c>
      <c r="P282" s="56">
        <f t="shared" si="39"/>
        <v>35.561253633186773</v>
      </c>
      <c r="Q282" s="56">
        <v>16.58052</v>
      </c>
      <c r="R282" s="11">
        <f t="shared" si="40"/>
        <v>3.8703410420399993</v>
      </c>
      <c r="S282" s="35">
        <f t="shared" si="41"/>
        <v>6.9400418859009134</v>
      </c>
      <c r="AF282" s="34"/>
    </row>
    <row r="283" spans="7:32" ht="18.5" x14ac:dyDescent="0.45">
      <c r="G283" s="59">
        <v>2009</v>
      </c>
      <c r="H283" s="59">
        <v>10</v>
      </c>
      <c r="I283" s="46">
        <f t="shared" si="43"/>
        <v>7</v>
      </c>
      <c r="J283" s="46">
        <f t="shared" si="43"/>
        <v>280</v>
      </c>
      <c r="K283" s="87">
        <v>29.2</v>
      </c>
      <c r="L283" s="87">
        <v>12.3</v>
      </c>
      <c r="M283" s="54">
        <f t="shared" si="37"/>
        <v>20.75</v>
      </c>
      <c r="N283" s="36">
        <v>65.5</v>
      </c>
      <c r="O283" s="55">
        <f t="shared" si="38"/>
        <v>26.353601043912267</v>
      </c>
      <c r="P283" s="56">
        <f t="shared" si="39"/>
        <v>35.630068611369381</v>
      </c>
      <c r="Q283" s="56">
        <v>17.33418</v>
      </c>
      <c r="R283" s="11">
        <f t="shared" si="40"/>
        <v>3.9191844277349999</v>
      </c>
      <c r="S283" s="35">
        <f t="shared" si="41"/>
        <v>6.7869745830107284</v>
      </c>
      <c r="AF283" s="34"/>
    </row>
    <row r="284" spans="7:32" ht="18.5" x14ac:dyDescent="0.45">
      <c r="G284" s="59">
        <v>2009</v>
      </c>
      <c r="H284" s="59">
        <v>10</v>
      </c>
      <c r="I284" s="46">
        <f t="shared" si="43"/>
        <v>8</v>
      </c>
      <c r="J284" s="46">
        <f t="shared" si="43"/>
        <v>281</v>
      </c>
      <c r="K284" s="87">
        <v>28.7</v>
      </c>
      <c r="L284" s="87">
        <v>9.6</v>
      </c>
      <c r="M284" s="54">
        <f t="shared" si="37"/>
        <v>19.149999999999999</v>
      </c>
      <c r="N284" s="36">
        <v>66.5</v>
      </c>
      <c r="O284" s="55">
        <f t="shared" si="38"/>
        <v>24.106827773524333</v>
      </c>
      <c r="P284" s="56">
        <f t="shared" si="39"/>
        <v>36.835232837945185</v>
      </c>
      <c r="Q284" s="56">
        <v>16.856862</v>
      </c>
      <c r="R284" s="11">
        <f t="shared" si="40"/>
        <v>3.6530800635284999</v>
      </c>
      <c r="S284" s="35">
        <f t="shared" si="41"/>
        <v>6.7666074595157131</v>
      </c>
      <c r="AF284" s="34"/>
    </row>
    <row r="285" spans="7:32" ht="18.5" x14ac:dyDescent="0.45">
      <c r="G285" s="59">
        <v>2009</v>
      </c>
      <c r="H285" s="59">
        <v>10</v>
      </c>
      <c r="I285" s="46">
        <f t="shared" si="43"/>
        <v>9</v>
      </c>
      <c r="J285" s="46">
        <f t="shared" si="43"/>
        <v>282</v>
      </c>
      <c r="K285" s="87">
        <v>29.5</v>
      </c>
      <c r="L285" s="87">
        <v>10.1</v>
      </c>
      <c r="M285" s="54">
        <f t="shared" si="37"/>
        <v>19.8</v>
      </c>
      <c r="N285" s="36">
        <v>61</v>
      </c>
      <c r="O285" s="55">
        <f t="shared" si="38"/>
        <v>20.675754043969636</v>
      </c>
      <c r="P285" s="56">
        <f t="shared" si="39"/>
        <v>32.088770276240872</v>
      </c>
      <c r="Q285" s="56">
        <v>14.57076</v>
      </c>
      <c r="R285" s="11">
        <f t="shared" si="40"/>
        <v>3.2132022782399998</v>
      </c>
      <c r="S285" s="35">
        <f t="shared" si="41"/>
        <v>6.0284279297576564</v>
      </c>
      <c r="AF285" s="34"/>
    </row>
    <row r="286" spans="7:32" ht="18.5" x14ac:dyDescent="0.45">
      <c r="G286" s="59">
        <v>2009</v>
      </c>
      <c r="H286" s="59">
        <v>10</v>
      </c>
      <c r="I286" s="46">
        <f t="shared" si="43"/>
        <v>10</v>
      </c>
      <c r="J286" s="46">
        <f t="shared" si="43"/>
        <v>283</v>
      </c>
      <c r="K286" s="87">
        <v>28.7</v>
      </c>
      <c r="L286" s="87">
        <v>12</v>
      </c>
      <c r="M286" s="54">
        <f t="shared" si="37"/>
        <v>20.350000000000001</v>
      </c>
      <c r="N286" s="36">
        <v>66</v>
      </c>
      <c r="O286" s="55">
        <f t="shared" si="38"/>
        <v>23.514048800692475</v>
      </c>
      <c r="P286" s="56">
        <f t="shared" si="39"/>
        <v>31.41476919772515</v>
      </c>
      <c r="Q286" s="56">
        <v>15.374663999999999</v>
      </c>
      <c r="R286" s="11">
        <f t="shared" si="40"/>
        <v>3.4400772263340005</v>
      </c>
      <c r="S286" s="35">
        <f t="shared" si="41"/>
        <v>5.9792032951583911</v>
      </c>
      <c r="AF286" s="34"/>
    </row>
    <row r="287" spans="7:32" ht="18.5" x14ac:dyDescent="0.45">
      <c r="G287" s="59">
        <v>2009</v>
      </c>
      <c r="H287" s="59">
        <v>10</v>
      </c>
      <c r="I287" s="46">
        <f t="shared" si="43"/>
        <v>11</v>
      </c>
      <c r="J287" s="46">
        <f t="shared" si="43"/>
        <v>284</v>
      </c>
      <c r="K287" s="87">
        <v>28.4</v>
      </c>
      <c r="L287" s="87">
        <v>9.1999999999999993</v>
      </c>
      <c r="M287" s="54">
        <f t="shared" si="37"/>
        <v>18.799999999999997</v>
      </c>
      <c r="N287" s="36">
        <v>71</v>
      </c>
      <c r="O287" s="55">
        <f t="shared" si="38"/>
        <v>20.971284723866173</v>
      </c>
      <c r="P287" s="56">
        <f t="shared" si="39"/>
        <v>32.211893335858441</v>
      </c>
      <c r="Q287" s="56">
        <v>14.702650499999999</v>
      </c>
      <c r="R287" s="11">
        <f t="shared" si="40"/>
        <v>3.1560562536794992</v>
      </c>
      <c r="S287" s="35">
        <f t="shared" si="41"/>
        <v>5.9145394781474243</v>
      </c>
      <c r="AF287" s="34"/>
    </row>
    <row r="288" spans="7:32" ht="18.5" x14ac:dyDescent="0.45">
      <c r="G288" s="59">
        <v>2009</v>
      </c>
      <c r="H288" s="59">
        <v>10</v>
      </c>
      <c r="I288" s="46">
        <f t="shared" si="43"/>
        <v>12</v>
      </c>
      <c r="J288" s="46">
        <f t="shared" si="43"/>
        <v>285</v>
      </c>
      <c r="K288" s="87">
        <v>30.1</v>
      </c>
      <c r="L288" s="87">
        <v>9.4</v>
      </c>
      <c r="M288" s="54">
        <f t="shared" si="37"/>
        <v>19.75</v>
      </c>
      <c r="N288" s="36">
        <v>68.5</v>
      </c>
      <c r="O288" s="55">
        <f t="shared" si="38"/>
        <v>18.557927551795785</v>
      </c>
      <c r="P288" s="56">
        <f t="shared" si="39"/>
        <v>30.731928025773826</v>
      </c>
      <c r="Q288" s="56">
        <v>13.509355499999998</v>
      </c>
      <c r="R288" s="11">
        <f t="shared" si="40"/>
        <v>2.9751754937816242</v>
      </c>
      <c r="S288" s="35">
        <f t="shared" si="41"/>
        <v>5.7827986859798637</v>
      </c>
      <c r="AF288" s="34"/>
    </row>
    <row r="289" spans="7:32" ht="18.5" x14ac:dyDescent="0.45">
      <c r="G289" s="59">
        <v>2009</v>
      </c>
      <c r="H289" s="59">
        <v>10</v>
      </c>
      <c r="I289" s="46">
        <f t="shared" si="43"/>
        <v>13</v>
      </c>
      <c r="J289" s="46">
        <f t="shared" si="43"/>
        <v>286</v>
      </c>
      <c r="K289" s="87">
        <v>31.7</v>
      </c>
      <c r="L289" s="87">
        <v>15</v>
      </c>
      <c r="M289" s="54">
        <f t="shared" si="37"/>
        <v>23.35</v>
      </c>
      <c r="N289" s="36">
        <v>72.5</v>
      </c>
      <c r="O289" s="55">
        <f t="shared" si="38"/>
        <v>22.822459130083871</v>
      </c>
      <c r="P289" s="56">
        <f t="shared" si="39"/>
        <v>30.490805397792055</v>
      </c>
      <c r="Q289" s="56">
        <v>14.922467999999999</v>
      </c>
      <c r="R289" s="11">
        <f t="shared" si="40"/>
        <v>3.6014593088429998</v>
      </c>
      <c r="S289" s="35">
        <f t="shared" si="41"/>
        <v>6.149573921040882</v>
      </c>
      <c r="AF289" s="34"/>
    </row>
    <row r="290" spans="7:32" ht="18.5" x14ac:dyDescent="0.45">
      <c r="G290" s="59">
        <v>2009</v>
      </c>
      <c r="H290" s="59">
        <v>10</v>
      </c>
      <c r="I290" s="46">
        <f t="shared" si="43"/>
        <v>14</v>
      </c>
      <c r="J290" s="46">
        <f t="shared" si="43"/>
        <v>287</v>
      </c>
      <c r="K290" s="87">
        <v>29.2</v>
      </c>
      <c r="L290" s="87">
        <v>10.8</v>
      </c>
      <c r="M290" s="54">
        <f t="shared" si="37"/>
        <v>20</v>
      </c>
      <c r="N290" s="36">
        <v>80.5</v>
      </c>
      <c r="O290" s="55">
        <f t="shared" si="38"/>
        <v>18.009034078071366</v>
      </c>
      <c r="P290" s="56">
        <f t="shared" si="39"/>
        <v>26.509298162921052</v>
      </c>
      <c r="Q290" s="56">
        <v>12.360023999999999</v>
      </c>
      <c r="R290" s="11">
        <f t="shared" si="40"/>
        <v>2.7401802407279994</v>
      </c>
      <c r="S290" s="35">
        <f t="shared" si="41"/>
        <v>5.0661613888603005</v>
      </c>
      <c r="AF290" s="34"/>
    </row>
    <row r="291" spans="7:32" ht="18.5" x14ac:dyDescent="0.45">
      <c r="G291" s="59">
        <v>2009</v>
      </c>
      <c r="H291" s="59">
        <v>10</v>
      </c>
      <c r="I291" s="46">
        <f t="shared" si="43"/>
        <v>15</v>
      </c>
      <c r="J291" s="46">
        <f t="shared" si="43"/>
        <v>288</v>
      </c>
      <c r="K291" s="87">
        <v>30</v>
      </c>
      <c r="L291" s="87">
        <v>8.1999999999999993</v>
      </c>
      <c r="M291" s="54">
        <f t="shared" si="37"/>
        <v>19.100000000000001</v>
      </c>
      <c r="N291" s="36">
        <v>76</v>
      </c>
      <c r="O291" s="55">
        <f t="shared" si="38"/>
        <v>12.333209373851446</v>
      </c>
      <c r="P291" s="56">
        <f t="shared" si="39"/>
        <v>21.509117147996921</v>
      </c>
      <c r="Q291" s="56">
        <v>9.2134935000000002</v>
      </c>
      <c r="R291" s="11">
        <f t="shared" si="40"/>
        <v>1.9939704430297505</v>
      </c>
      <c r="S291" s="35">
        <f t="shared" si="41"/>
        <v>4.0976648866067382</v>
      </c>
      <c r="AF291" s="34"/>
    </row>
    <row r="292" spans="7:32" ht="18.5" x14ac:dyDescent="0.45">
      <c r="G292" s="59">
        <v>2009</v>
      </c>
      <c r="H292" s="59">
        <v>10</v>
      </c>
      <c r="I292" s="46">
        <f t="shared" si="43"/>
        <v>16</v>
      </c>
      <c r="J292" s="46">
        <f t="shared" si="43"/>
        <v>289</v>
      </c>
      <c r="K292" s="87">
        <v>30.7</v>
      </c>
      <c r="L292" s="87">
        <v>8.1999999999999993</v>
      </c>
      <c r="M292" s="54">
        <f t="shared" si="37"/>
        <v>19.45</v>
      </c>
      <c r="N292" s="36">
        <v>66</v>
      </c>
      <c r="O292" s="55">
        <f t="shared" si="38"/>
        <v>16.914683259392191</v>
      </c>
      <c r="P292" s="56">
        <f t="shared" si="39"/>
        <v>30.446429866905945</v>
      </c>
      <c r="Q292" s="56">
        <v>12.837342</v>
      </c>
      <c r="R292" s="11">
        <f t="shared" si="40"/>
        <v>2.8045901534174997</v>
      </c>
      <c r="S292" s="35">
        <f t="shared" si="41"/>
        <v>5.6945835669814038</v>
      </c>
      <c r="AF292" s="34"/>
    </row>
    <row r="293" spans="7:32" ht="18.5" x14ac:dyDescent="0.45">
      <c r="G293" s="59">
        <v>2009</v>
      </c>
      <c r="H293" s="59">
        <v>10</v>
      </c>
      <c r="I293" s="46">
        <f t="shared" si="43"/>
        <v>17</v>
      </c>
      <c r="J293" s="46">
        <f t="shared" si="43"/>
        <v>290</v>
      </c>
      <c r="K293" s="87">
        <v>31.6</v>
      </c>
      <c r="L293" s="87">
        <v>9.1</v>
      </c>
      <c r="M293" s="54">
        <f t="shared" si="37"/>
        <v>20.350000000000001</v>
      </c>
      <c r="N293" s="36">
        <v>27.5</v>
      </c>
      <c r="O293" s="55">
        <f t="shared" si="38"/>
        <v>19.264864299346879</v>
      </c>
      <c r="P293" s="56">
        <f t="shared" si="39"/>
        <v>34.676755738824383</v>
      </c>
      <c r="Q293" s="56">
        <v>14.621003999999999</v>
      </c>
      <c r="R293" s="11">
        <f t="shared" si="40"/>
        <v>3.2714459897489996</v>
      </c>
      <c r="S293" s="35">
        <f t="shared" si="41"/>
        <v>8.6703312865223516</v>
      </c>
      <c r="AF293" s="34"/>
    </row>
    <row r="294" spans="7:32" ht="18.5" x14ac:dyDescent="0.45">
      <c r="G294" s="59">
        <v>2009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87">
        <v>23.3</v>
      </c>
      <c r="L294" s="87">
        <v>11.3</v>
      </c>
      <c r="M294" s="54">
        <f t="shared" si="37"/>
        <v>17.3</v>
      </c>
      <c r="N294" s="36">
        <v>37.5</v>
      </c>
      <c r="O294" s="55">
        <f t="shared" si="38"/>
        <v>26.33417625550004</v>
      </c>
      <c r="P294" s="56">
        <f t="shared" si="39"/>
        <v>25.280809205280036</v>
      </c>
      <c r="Q294" s="56">
        <v>14.595882</v>
      </c>
      <c r="R294" s="11">
        <f t="shared" si="40"/>
        <v>3.0047301623429998</v>
      </c>
      <c r="S294" s="35">
        <f t="shared" si="41"/>
        <v>5.3561017717174444</v>
      </c>
      <c r="AF294" s="34"/>
    </row>
    <row r="295" spans="7:32" ht="18.5" x14ac:dyDescent="0.45">
      <c r="G295" s="59">
        <v>2009</v>
      </c>
      <c r="H295" s="59">
        <v>10</v>
      </c>
      <c r="I295" s="46">
        <f t="shared" si="44"/>
        <v>19</v>
      </c>
      <c r="J295" s="46">
        <f t="shared" si="44"/>
        <v>292</v>
      </c>
      <c r="K295" s="87">
        <v>31.7</v>
      </c>
      <c r="L295" s="87">
        <v>9.3000000000000007</v>
      </c>
      <c r="M295" s="54">
        <f t="shared" si="37"/>
        <v>20.5</v>
      </c>
      <c r="N295" s="36">
        <v>42.5</v>
      </c>
      <c r="O295" s="55">
        <f t="shared" si="38"/>
        <v>18.213045137222025</v>
      </c>
      <c r="P295" s="56">
        <f t="shared" si="39"/>
        <v>32.637776885901864</v>
      </c>
      <c r="Q295" s="56">
        <v>13.791977999999999</v>
      </c>
      <c r="R295" s="11">
        <f t="shared" si="40"/>
        <v>3.0980851221509993</v>
      </c>
      <c r="S295" s="35">
        <f t="shared" si="41"/>
        <v>6.8828427418582461</v>
      </c>
      <c r="AF295" s="34"/>
    </row>
    <row r="296" spans="7:32" ht="18.5" x14ac:dyDescent="0.45">
      <c r="G296" s="59">
        <v>2009</v>
      </c>
      <c r="H296" s="59">
        <v>10</v>
      </c>
      <c r="I296" s="46">
        <f t="shared" si="44"/>
        <v>20</v>
      </c>
      <c r="J296" s="46">
        <f t="shared" si="44"/>
        <v>293</v>
      </c>
      <c r="K296" s="87">
        <v>31.4</v>
      </c>
      <c r="L296" s="87">
        <v>7.9</v>
      </c>
      <c r="M296" s="54">
        <f t="shared" si="37"/>
        <v>19.649999999999999</v>
      </c>
      <c r="N296" s="36">
        <v>84</v>
      </c>
      <c r="O296" s="55">
        <f t="shared" si="38"/>
        <v>18.494236446501443</v>
      </c>
      <c r="P296" s="56">
        <f t="shared" si="39"/>
        <v>34.769164519422716</v>
      </c>
      <c r="Q296" s="56">
        <v>14.344662</v>
      </c>
      <c r="R296" s="11">
        <f t="shared" si="40"/>
        <v>3.1507225264934999</v>
      </c>
      <c r="S296" s="35">
        <f t="shared" si="41"/>
        <v>6.4798730352110683</v>
      </c>
      <c r="AF296" s="34"/>
    </row>
    <row r="297" spans="7:32" ht="18.5" x14ac:dyDescent="0.45">
      <c r="G297" s="59">
        <v>2009</v>
      </c>
      <c r="H297" s="59">
        <v>10</v>
      </c>
      <c r="I297" s="46">
        <f t="shared" si="44"/>
        <v>21</v>
      </c>
      <c r="J297" s="46">
        <f t="shared" si="44"/>
        <v>294</v>
      </c>
      <c r="K297" s="87">
        <v>30.3</v>
      </c>
      <c r="L297" s="87">
        <v>8.4</v>
      </c>
      <c r="M297" s="54">
        <f t="shared" si="37"/>
        <v>19.350000000000001</v>
      </c>
      <c r="N297" s="36">
        <v>73</v>
      </c>
      <c r="O297" s="55">
        <f t="shared" si="38"/>
        <v>19.00693481977477</v>
      </c>
      <c r="P297" s="56">
        <f t="shared" si="39"/>
        <v>33.3001498042454</v>
      </c>
      <c r="Q297" s="56">
        <v>14.231612999999998</v>
      </c>
      <c r="R297" s="11">
        <f t="shared" si="40"/>
        <v>3.1008514406017498</v>
      </c>
      <c r="S297" s="35">
        <f t="shared" si="41"/>
        <v>6.1801401339378748</v>
      </c>
      <c r="AF297" s="34"/>
    </row>
    <row r="298" spans="7:32" ht="18.5" x14ac:dyDescent="0.45">
      <c r="G298" s="59">
        <v>2009</v>
      </c>
      <c r="H298" s="59">
        <v>10</v>
      </c>
      <c r="I298" s="46">
        <f t="shared" si="44"/>
        <v>22</v>
      </c>
      <c r="J298" s="46">
        <f t="shared" si="44"/>
        <v>295</v>
      </c>
      <c r="K298" s="87">
        <v>29.9</v>
      </c>
      <c r="L298" s="87">
        <v>12.8</v>
      </c>
      <c r="M298" s="54">
        <f t="shared" si="37"/>
        <v>21.35</v>
      </c>
      <c r="N298" s="36">
        <v>61.5</v>
      </c>
      <c r="O298" s="55">
        <f t="shared" si="38"/>
        <v>9.9670234755348428</v>
      </c>
      <c r="P298" s="56">
        <f t="shared" si="39"/>
        <v>13.634888114531664</v>
      </c>
      <c r="Q298" s="56">
        <v>6.594525</v>
      </c>
      <c r="R298" s="11">
        <f t="shared" si="40"/>
        <v>1.5142002092437501</v>
      </c>
      <c r="S298" s="35">
        <f t="shared" si="41"/>
        <v>2.863140907456061</v>
      </c>
      <c r="AF298" s="34"/>
    </row>
    <row r="299" spans="7:32" ht="18.5" x14ac:dyDescent="0.45">
      <c r="G299" s="59">
        <v>2009</v>
      </c>
      <c r="H299" s="59">
        <v>10</v>
      </c>
      <c r="I299" s="46">
        <f t="shared" si="44"/>
        <v>23</v>
      </c>
      <c r="J299" s="46">
        <f t="shared" si="44"/>
        <v>296</v>
      </c>
      <c r="K299" s="87">
        <v>29.1</v>
      </c>
      <c r="L299" s="87">
        <v>10.5</v>
      </c>
      <c r="M299" s="54">
        <f t="shared" si="37"/>
        <v>19.8</v>
      </c>
      <c r="N299" s="36">
        <v>45</v>
      </c>
      <c r="O299" s="55">
        <f t="shared" si="38"/>
        <v>15.445415914976522</v>
      </c>
      <c r="P299" s="56">
        <f t="shared" si="39"/>
        <v>22.982778881485068</v>
      </c>
      <c r="Q299" s="56">
        <v>10.658008499999999</v>
      </c>
      <c r="R299" s="11">
        <f t="shared" si="40"/>
        <v>2.3503466664539996</v>
      </c>
      <c r="S299" s="35">
        <f t="shared" si="41"/>
        <v>4.7381994080836005</v>
      </c>
      <c r="AF299" s="34"/>
    </row>
    <row r="300" spans="7:32" ht="18.5" x14ac:dyDescent="0.45">
      <c r="G300" s="59">
        <v>2009</v>
      </c>
      <c r="H300" s="59">
        <v>10</v>
      </c>
      <c r="I300" s="46">
        <f t="shared" si="44"/>
        <v>24</v>
      </c>
      <c r="J300" s="46">
        <f t="shared" si="44"/>
        <v>297</v>
      </c>
      <c r="K300" s="87">
        <v>28.8</v>
      </c>
      <c r="L300" s="87">
        <v>8.1999999999999993</v>
      </c>
      <c r="M300" s="54">
        <f t="shared" si="37"/>
        <v>18.5</v>
      </c>
      <c r="N300" s="36">
        <v>53</v>
      </c>
      <c r="O300" s="55">
        <f t="shared" si="38"/>
        <v>15.895937046873049</v>
      </c>
      <c r="P300" s="56">
        <f t="shared" si="39"/>
        <v>26.196504253246786</v>
      </c>
      <c r="Q300" s="56">
        <v>11.543558999999998</v>
      </c>
      <c r="R300" s="11">
        <f t="shared" si="40"/>
        <v>2.4576179393204995</v>
      </c>
      <c r="S300" s="35">
        <f t="shared" si="41"/>
        <v>4.8424806535035918</v>
      </c>
      <c r="AF300" s="34"/>
    </row>
    <row r="301" spans="7:32" ht="18.5" x14ac:dyDescent="0.45">
      <c r="G301" s="59">
        <v>2009</v>
      </c>
      <c r="H301" s="59">
        <v>10</v>
      </c>
      <c r="I301" s="46">
        <f t="shared" si="44"/>
        <v>25</v>
      </c>
      <c r="J301" s="46">
        <f t="shared" si="44"/>
        <v>298</v>
      </c>
      <c r="K301" s="87">
        <v>27.8</v>
      </c>
      <c r="L301" s="87">
        <v>8.4</v>
      </c>
      <c r="M301" s="54">
        <f t="shared" si="37"/>
        <v>18.100000000000001</v>
      </c>
      <c r="N301" s="36">
        <v>54.5</v>
      </c>
      <c r="O301" s="55">
        <f t="shared" si="38"/>
        <v>16.576251086975656</v>
      </c>
      <c r="P301" s="56">
        <f t="shared" si="39"/>
        <v>25.726341686986217</v>
      </c>
      <c r="Q301" s="56">
        <v>11.68173</v>
      </c>
      <c r="R301" s="11">
        <f t="shared" si="40"/>
        <v>2.4596291375550003</v>
      </c>
      <c r="S301" s="35">
        <f t="shared" si="41"/>
        <v>4.7153321210175125</v>
      </c>
      <c r="AF301" s="34"/>
    </row>
    <row r="302" spans="7:32" ht="18.5" x14ac:dyDescent="0.45">
      <c r="G302" s="59">
        <v>2009</v>
      </c>
      <c r="H302" s="59">
        <v>10</v>
      </c>
      <c r="I302" s="46">
        <f t="shared" si="44"/>
        <v>26</v>
      </c>
      <c r="J302" s="46">
        <f t="shared" si="44"/>
        <v>299</v>
      </c>
      <c r="K302" s="87">
        <v>27.2</v>
      </c>
      <c r="L302" s="87">
        <v>7.6</v>
      </c>
      <c r="M302" s="54">
        <f t="shared" si="37"/>
        <v>17.399999999999999</v>
      </c>
      <c r="N302" s="36">
        <v>50.5</v>
      </c>
      <c r="O302" s="55">
        <f t="shared" si="38"/>
        <v>13.335031252861612</v>
      </c>
      <c r="P302" s="56">
        <f t="shared" si="39"/>
        <v>20.909329004487006</v>
      </c>
      <c r="Q302" s="56">
        <v>9.4458719999999996</v>
      </c>
      <c r="R302" s="11">
        <f t="shared" si="40"/>
        <v>1.950081382656</v>
      </c>
      <c r="S302" s="35">
        <f t="shared" si="41"/>
        <v>3.8289623657470031</v>
      </c>
      <c r="AF302" s="34"/>
    </row>
    <row r="303" spans="7:32" ht="18.5" x14ac:dyDescent="0.45">
      <c r="G303" s="59">
        <v>2009</v>
      </c>
      <c r="H303" s="59">
        <v>10</v>
      </c>
      <c r="I303" s="46">
        <f t="shared" si="44"/>
        <v>27</v>
      </c>
      <c r="J303" s="46">
        <f t="shared" si="44"/>
        <v>300</v>
      </c>
      <c r="K303" s="87">
        <v>23.2</v>
      </c>
      <c r="L303" s="87">
        <v>9.3000000000000007</v>
      </c>
      <c r="M303" s="54">
        <f t="shared" si="37"/>
        <v>16.25</v>
      </c>
      <c r="N303" s="36">
        <v>40</v>
      </c>
      <c r="O303" s="55">
        <f t="shared" si="38"/>
        <v>17.656308147768438</v>
      </c>
      <c r="P303" s="56">
        <f t="shared" si="39"/>
        <v>19.633814660318503</v>
      </c>
      <c r="Q303" s="56">
        <v>10.532398499999999</v>
      </c>
      <c r="R303" s="11">
        <f t="shared" si="40"/>
        <v>2.1033542107451244</v>
      </c>
      <c r="S303" s="35">
        <f t="shared" si="41"/>
        <v>4.0021473408495343</v>
      </c>
      <c r="AF303" s="34"/>
    </row>
    <row r="304" spans="7:32" ht="18.5" x14ac:dyDescent="0.45">
      <c r="G304" s="59">
        <v>2009</v>
      </c>
      <c r="H304" s="59">
        <v>10</v>
      </c>
      <c r="I304" s="46">
        <f t="shared" si="44"/>
        <v>28</v>
      </c>
      <c r="J304" s="46">
        <f t="shared" si="44"/>
        <v>301</v>
      </c>
      <c r="K304" s="87">
        <v>20</v>
      </c>
      <c r="L304" s="87">
        <v>12.8</v>
      </c>
      <c r="M304" s="54">
        <f t="shared" si="37"/>
        <v>16.399999999999999</v>
      </c>
      <c r="N304" s="36">
        <v>44</v>
      </c>
      <c r="O304" s="55">
        <f t="shared" si="38"/>
        <v>20.041423081022682</v>
      </c>
      <c r="P304" s="56">
        <f t="shared" si="39"/>
        <v>11.543859694669063</v>
      </c>
      <c r="Q304" s="56">
        <v>8.6042849999999991</v>
      </c>
      <c r="R304" s="11">
        <f t="shared" si="40"/>
        <v>1.7258732981549998</v>
      </c>
      <c r="S304" s="35">
        <f t="shared" si="41"/>
        <v>2.3966811848339447</v>
      </c>
      <c r="AF304" s="34"/>
    </row>
    <row r="305" spans="7:32" ht="18.5" x14ac:dyDescent="0.45">
      <c r="G305" s="59">
        <v>2009</v>
      </c>
      <c r="H305" s="59">
        <v>10</v>
      </c>
      <c r="I305" s="46">
        <f t="shared" si="44"/>
        <v>29</v>
      </c>
      <c r="J305" s="46">
        <f t="shared" si="44"/>
        <v>302</v>
      </c>
      <c r="K305" s="87">
        <v>18.399999999999999</v>
      </c>
      <c r="L305" s="87">
        <v>12.8</v>
      </c>
      <c r="M305" s="54">
        <f t="shared" si="37"/>
        <v>15.6</v>
      </c>
      <c r="N305" s="36">
        <v>46.5</v>
      </c>
      <c r="O305" s="55">
        <f t="shared" si="38"/>
        <v>23.255636869203357</v>
      </c>
      <c r="P305" s="56">
        <f t="shared" si="39"/>
        <v>10.4185253174031</v>
      </c>
      <c r="Q305" s="56">
        <v>8.8052609999999998</v>
      </c>
      <c r="R305" s="11">
        <f t="shared" si="40"/>
        <v>1.7248713825509998</v>
      </c>
      <c r="S305" s="35">
        <f t="shared" si="41"/>
        <v>2.0756794070820086</v>
      </c>
      <c r="AF305" s="34"/>
    </row>
    <row r="306" spans="7:32" ht="18.5" x14ac:dyDescent="0.45">
      <c r="G306" s="59">
        <v>2009</v>
      </c>
      <c r="H306" s="59">
        <v>10</v>
      </c>
      <c r="I306" s="46">
        <f t="shared" si="44"/>
        <v>30</v>
      </c>
      <c r="J306" s="46">
        <f t="shared" si="44"/>
        <v>303</v>
      </c>
      <c r="K306" s="87">
        <v>16.3</v>
      </c>
      <c r="L306" s="87">
        <v>13.6</v>
      </c>
      <c r="M306" s="54">
        <f t="shared" si="37"/>
        <v>14.95</v>
      </c>
      <c r="N306" s="36">
        <v>95</v>
      </c>
      <c r="O306" s="55">
        <f t="shared" si="38"/>
        <v>48.255156078268151</v>
      </c>
      <c r="P306" s="56">
        <f t="shared" si="39"/>
        <v>10.423113712905925</v>
      </c>
      <c r="Q306" s="56">
        <v>12.68661</v>
      </c>
      <c r="R306" s="11">
        <f t="shared" si="40"/>
        <v>2.4368281905374998</v>
      </c>
      <c r="S306" s="35">
        <f t="shared" si="41"/>
        <v>1.9362946745396497</v>
      </c>
      <c r="AF306" s="34"/>
    </row>
    <row r="307" spans="7:32" ht="18.5" x14ac:dyDescent="0.45">
      <c r="G307" s="59">
        <v>2009</v>
      </c>
      <c r="H307" s="61">
        <v>10</v>
      </c>
      <c r="I307" s="60">
        <f t="shared" si="44"/>
        <v>31</v>
      </c>
      <c r="J307" s="46">
        <f t="shared" si="44"/>
        <v>304</v>
      </c>
      <c r="K307" s="87">
        <v>17.399999999999999</v>
      </c>
      <c r="L307" s="87">
        <v>13.4</v>
      </c>
      <c r="M307" s="54">
        <f t="shared" si="37"/>
        <v>15.399999999999999</v>
      </c>
      <c r="N307" s="36">
        <v>58.5</v>
      </c>
      <c r="O307" s="55">
        <f t="shared" si="38"/>
        <v>36.623165624999999</v>
      </c>
      <c r="P307" s="56">
        <f t="shared" si="39"/>
        <v>11.719412999999994</v>
      </c>
      <c r="Q307" s="56">
        <v>11.719412999999998</v>
      </c>
      <c r="R307" s="49">
        <f t="shared" si="40"/>
        <v>2.2819806605339994</v>
      </c>
      <c r="S307" s="48">
        <f t="shared" si="41"/>
        <v>2.1686229494078937</v>
      </c>
      <c r="AF307" s="34"/>
    </row>
    <row r="308" spans="7:32" ht="18.5" x14ac:dyDescent="0.45">
      <c r="G308" s="59">
        <v>2009</v>
      </c>
      <c r="H308" s="59">
        <v>11</v>
      </c>
      <c r="I308" s="46">
        <v>1</v>
      </c>
      <c r="J308" s="46">
        <f t="shared" si="44"/>
        <v>305</v>
      </c>
      <c r="K308" s="87">
        <v>17.3</v>
      </c>
      <c r="L308" s="87">
        <v>12.8</v>
      </c>
      <c r="M308" s="54">
        <f t="shared" si="37"/>
        <v>15.05</v>
      </c>
      <c r="N308" s="36">
        <v>46</v>
      </c>
      <c r="O308" s="55">
        <f t="shared" si="38"/>
        <v>39.339717833453037</v>
      </c>
      <c r="P308" s="56">
        <f t="shared" si="39"/>
        <v>14.162298420043093</v>
      </c>
      <c r="Q308" s="56">
        <v>13.352342999999998</v>
      </c>
      <c r="R308" s="11">
        <f t="shared" si="40"/>
        <v>2.5725325021807492</v>
      </c>
      <c r="S308" s="35">
        <f t="shared" si="41"/>
        <v>2.667486224209469</v>
      </c>
      <c r="AF308" s="34"/>
    </row>
    <row r="309" spans="7:32" ht="18.5" x14ac:dyDescent="0.45">
      <c r="G309" s="59">
        <v>2009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87">
        <v>18.899999999999999</v>
      </c>
      <c r="L309" s="87">
        <v>10.9</v>
      </c>
      <c r="M309" s="54">
        <f t="shared" si="37"/>
        <v>14.899999999999999</v>
      </c>
      <c r="N309" s="36">
        <v>57</v>
      </c>
      <c r="O309" s="55">
        <f t="shared" si="38"/>
        <v>24.980535783236881</v>
      </c>
      <c r="P309" s="56">
        <f t="shared" si="39"/>
        <v>15.987542901271601</v>
      </c>
      <c r="Q309" s="56">
        <v>11.3049</v>
      </c>
      <c r="R309" s="11">
        <f t="shared" si="40"/>
        <v>2.1681158989499996</v>
      </c>
      <c r="S309" s="35">
        <f t="shared" si="41"/>
        <v>2.7926478481930941</v>
      </c>
      <c r="AF309" s="34"/>
    </row>
    <row r="310" spans="7:32" ht="18.5" x14ac:dyDescent="0.45">
      <c r="G310" s="59">
        <v>2009</v>
      </c>
      <c r="H310" s="59">
        <v>11</v>
      </c>
      <c r="I310" s="46">
        <f t="shared" si="45"/>
        <v>3</v>
      </c>
      <c r="J310" s="46">
        <f t="shared" si="45"/>
        <v>307</v>
      </c>
      <c r="K310" s="87">
        <v>15.4</v>
      </c>
      <c r="L310" s="87">
        <v>9.6</v>
      </c>
      <c r="M310" s="54">
        <f t="shared" si="37"/>
        <v>12.5</v>
      </c>
      <c r="N310" s="36">
        <v>64.5</v>
      </c>
      <c r="O310" s="55">
        <f t="shared" si="38"/>
        <v>28.91437811427463</v>
      </c>
      <c r="P310" s="56">
        <f t="shared" si="39"/>
        <v>13.41627144502343</v>
      </c>
      <c r="Q310" s="56">
        <v>11.141607</v>
      </c>
      <c r="R310" s="11">
        <f t="shared" si="40"/>
        <v>1.9799694091665003</v>
      </c>
      <c r="S310" s="35">
        <f t="shared" si="41"/>
        <v>2.1849746127078467</v>
      </c>
      <c r="AF310" s="34"/>
    </row>
    <row r="311" spans="7:32" ht="18.5" x14ac:dyDescent="0.45">
      <c r="G311" s="59">
        <v>2009</v>
      </c>
      <c r="H311" s="59">
        <v>11</v>
      </c>
      <c r="I311" s="46">
        <f t="shared" si="45"/>
        <v>4</v>
      </c>
      <c r="J311" s="46">
        <f t="shared" si="45"/>
        <v>308</v>
      </c>
      <c r="K311" s="87">
        <v>16.600000000000001</v>
      </c>
      <c r="L311" s="87">
        <v>9</v>
      </c>
      <c r="M311" s="54">
        <f t="shared" si="37"/>
        <v>12.8</v>
      </c>
      <c r="N311" s="36">
        <v>55.5</v>
      </c>
      <c r="O311" s="55">
        <f t="shared" si="38"/>
        <v>23.237403302961233</v>
      </c>
      <c r="P311" s="56">
        <f t="shared" si="39"/>
        <v>14.128341208200432</v>
      </c>
      <c r="Q311" s="56">
        <v>10.249776000000001</v>
      </c>
      <c r="R311" s="11">
        <f t="shared" si="40"/>
        <v>1.8395170489440003</v>
      </c>
      <c r="S311" s="35">
        <f t="shared" si="41"/>
        <v>2.3149056803647237</v>
      </c>
      <c r="AF311" s="34"/>
    </row>
    <row r="312" spans="7:32" ht="18.5" x14ac:dyDescent="0.45">
      <c r="G312" s="59">
        <v>2009</v>
      </c>
      <c r="H312" s="59">
        <v>11</v>
      </c>
      <c r="I312" s="46">
        <f t="shared" si="45"/>
        <v>5</v>
      </c>
      <c r="J312" s="46">
        <f t="shared" si="45"/>
        <v>309</v>
      </c>
      <c r="K312" s="87">
        <v>17.7</v>
      </c>
      <c r="L312" s="87">
        <v>12.5</v>
      </c>
      <c r="M312" s="54">
        <f t="shared" si="37"/>
        <v>15.1</v>
      </c>
      <c r="N312" s="36">
        <v>79</v>
      </c>
      <c r="O312" s="55">
        <f t="shared" si="38"/>
        <v>28.98775970998166</v>
      </c>
      <c r="P312" s="56">
        <f t="shared" si="39"/>
        <v>12.058908039352369</v>
      </c>
      <c r="Q312" s="56">
        <v>10.576362</v>
      </c>
      <c r="R312" s="11">
        <f t="shared" si="40"/>
        <v>2.0407989469769996</v>
      </c>
      <c r="S312" s="35">
        <f t="shared" si="41"/>
        <v>2.2003667286447985</v>
      </c>
      <c r="AF312" s="34"/>
    </row>
    <row r="313" spans="7:32" ht="18.5" x14ac:dyDescent="0.45">
      <c r="G313" s="59">
        <v>2009</v>
      </c>
      <c r="H313" s="59">
        <v>11</v>
      </c>
      <c r="I313" s="46">
        <f t="shared" si="45"/>
        <v>6</v>
      </c>
      <c r="J313" s="46">
        <f t="shared" si="45"/>
        <v>310</v>
      </c>
      <c r="K313" s="87">
        <v>17.5</v>
      </c>
      <c r="L313" s="87">
        <v>8.6999999999999993</v>
      </c>
      <c r="M313" s="54">
        <f t="shared" si="37"/>
        <v>13.1</v>
      </c>
      <c r="N313" s="36">
        <v>67.5</v>
      </c>
      <c r="O313" s="55">
        <f t="shared" si="38"/>
        <v>23.712148522722195</v>
      </c>
      <c r="P313" s="56">
        <f t="shared" si="39"/>
        <v>16.693352559996427</v>
      </c>
      <c r="Q313" s="56">
        <v>11.254656000000001</v>
      </c>
      <c r="R313" s="11">
        <f t="shared" si="40"/>
        <v>2.0396644248959994</v>
      </c>
      <c r="S313" s="35">
        <f t="shared" si="41"/>
        <v>2.7145620906101593</v>
      </c>
      <c r="AF313" s="34"/>
    </row>
    <row r="314" spans="7:32" ht="18.5" x14ac:dyDescent="0.45">
      <c r="G314" s="59">
        <v>2009</v>
      </c>
      <c r="H314" s="59">
        <v>11</v>
      </c>
      <c r="I314" s="46">
        <f t="shared" si="45"/>
        <v>7</v>
      </c>
      <c r="J314" s="46">
        <f t="shared" si="45"/>
        <v>311</v>
      </c>
      <c r="K314" s="87">
        <v>18.600000000000001</v>
      </c>
      <c r="L314" s="87">
        <v>5.5</v>
      </c>
      <c r="M314" s="54">
        <f t="shared" si="37"/>
        <v>12.05</v>
      </c>
      <c r="N314" s="36">
        <v>75</v>
      </c>
      <c r="O314" s="55">
        <f t="shared" si="38"/>
        <v>19.911834152108174</v>
      </c>
      <c r="P314" s="56">
        <f t="shared" si="39"/>
        <v>20.867602191409368</v>
      </c>
      <c r="Q314" s="56">
        <v>11.530997999999999</v>
      </c>
      <c r="R314" s="11">
        <f t="shared" si="40"/>
        <v>2.0187347026094997</v>
      </c>
      <c r="S314" s="35">
        <f t="shared" si="41"/>
        <v>3.170355748096477</v>
      </c>
      <c r="AF314" s="34"/>
    </row>
    <row r="315" spans="7:32" ht="18.5" x14ac:dyDescent="0.45">
      <c r="G315" s="59">
        <v>2009</v>
      </c>
      <c r="H315" s="59">
        <v>11</v>
      </c>
      <c r="I315" s="46">
        <f t="shared" si="45"/>
        <v>8</v>
      </c>
      <c r="J315" s="46">
        <f t="shared" si="45"/>
        <v>312</v>
      </c>
      <c r="K315" s="87">
        <v>20.5</v>
      </c>
      <c r="L315" s="87">
        <v>5.4</v>
      </c>
      <c r="M315" s="54">
        <f t="shared" si="37"/>
        <v>12.95</v>
      </c>
      <c r="N315" s="36">
        <v>82.5</v>
      </c>
      <c r="O315" s="55">
        <f t="shared" si="38"/>
        <v>14.26331456698496</v>
      </c>
      <c r="P315" s="56">
        <f t="shared" si="39"/>
        <v>17.230083996917831</v>
      </c>
      <c r="Q315" s="56">
        <v>8.8680660000000007</v>
      </c>
      <c r="R315" s="11">
        <f t="shared" si="40"/>
        <v>1.5993446180174999</v>
      </c>
      <c r="S315" s="35">
        <f t="shared" si="41"/>
        <v>2.7749723508274284</v>
      </c>
      <c r="AF315" s="34"/>
    </row>
    <row r="316" spans="7:32" ht="18.5" x14ac:dyDescent="0.45">
      <c r="G316" s="59">
        <v>2009</v>
      </c>
      <c r="H316" s="59">
        <v>11</v>
      </c>
      <c r="I316" s="46">
        <f t="shared" si="45"/>
        <v>9</v>
      </c>
      <c r="J316" s="46">
        <f t="shared" si="45"/>
        <v>313</v>
      </c>
      <c r="K316" s="87">
        <v>22.5</v>
      </c>
      <c r="L316" s="87">
        <v>8.1</v>
      </c>
      <c r="M316" s="54">
        <f t="shared" si="37"/>
        <v>15.3</v>
      </c>
      <c r="N316" s="36">
        <v>91</v>
      </c>
      <c r="O316" s="55">
        <f t="shared" si="38"/>
        <v>15.598912888431645</v>
      </c>
      <c r="P316" s="56">
        <f t="shared" si="39"/>
        <v>17.969947647473258</v>
      </c>
      <c r="Q316" s="56">
        <v>9.4709939999999992</v>
      </c>
      <c r="R316" s="11">
        <f t="shared" si="40"/>
        <v>1.8386182717109998</v>
      </c>
      <c r="S316" s="35">
        <f t="shared" si="41"/>
        <v>3.1400769535302198</v>
      </c>
      <c r="AF316" s="34"/>
    </row>
    <row r="317" spans="7:32" ht="18.5" x14ac:dyDescent="0.45">
      <c r="G317" s="59">
        <v>2009</v>
      </c>
      <c r="H317" s="59">
        <v>11</v>
      </c>
      <c r="I317" s="46">
        <f t="shared" si="45"/>
        <v>10</v>
      </c>
      <c r="J317" s="46">
        <f t="shared" si="45"/>
        <v>314</v>
      </c>
      <c r="K317" s="87">
        <v>21</v>
      </c>
      <c r="L317" s="87">
        <v>6.2</v>
      </c>
      <c r="M317" s="54">
        <f t="shared" si="37"/>
        <v>13.6</v>
      </c>
      <c r="N317" s="36">
        <v>70</v>
      </c>
      <c r="O317" s="55">
        <f t="shared" si="38"/>
        <v>17.54978605665897</v>
      </c>
      <c r="P317" s="56">
        <f t="shared" si="39"/>
        <v>20.778946691084222</v>
      </c>
      <c r="Q317" s="56">
        <v>10.80246</v>
      </c>
      <c r="R317" s="11">
        <f t="shared" si="40"/>
        <v>1.9893918360599994</v>
      </c>
      <c r="S317" s="35">
        <f t="shared" si="41"/>
        <v>3.3711706031332542</v>
      </c>
      <c r="AF317" s="34"/>
    </row>
    <row r="318" spans="7:32" ht="18.5" x14ac:dyDescent="0.45">
      <c r="G318" s="59">
        <v>2009</v>
      </c>
      <c r="H318" s="59">
        <v>11</v>
      </c>
      <c r="I318" s="46">
        <f t="shared" si="45"/>
        <v>11</v>
      </c>
      <c r="J318" s="46">
        <f t="shared" si="45"/>
        <v>315</v>
      </c>
      <c r="K318" s="87">
        <v>21.4</v>
      </c>
      <c r="L318" s="87">
        <v>4.9000000000000004</v>
      </c>
      <c r="M318" s="54">
        <f t="shared" si="37"/>
        <v>13.149999999999999</v>
      </c>
      <c r="N318" s="36">
        <v>75</v>
      </c>
      <c r="O318" s="55">
        <f t="shared" si="38"/>
        <v>15.732098820097477</v>
      </c>
      <c r="P318" s="56">
        <f t="shared" si="39"/>
        <v>20.766370442528672</v>
      </c>
      <c r="Q318" s="56">
        <v>10.224653999999999</v>
      </c>
      <c r="R318" s="11">
        <f t="shared" si="40"/>
        <v>1.8559970872244995</v>
      </c>
      <c r="S318" s="35">
        <f t="shared" si="41"/>
        <v>3.309910980780395</v>
      </c>
      <c r="AF318" s="34"/>
    </row>
    <row r="319" spans="7:32" ht="18.5" x14ac:dyDescent="0.45">
      <c r="G319" s="59">
        <v>2009</v>
      </c>
      <c r="H319" s="59">
        <v>11</v>
      </c>
      <c r="I319" s="46">
        <f t="shared" si="45"/>
        <v>12</v>
      </c>
      <c r="J319" s="46">
        <f t="shared" si="45"/>
        <v>316</v>
      </c>
      <c r="K319" s="87">
        <v>22.9</v>
      </c>
      <c r="L319" s="87">
        <v>5.5</v>
      </c>
      <c r="M319" s="54">
        <f t="shared" si="37"/>
        <v>14.2</v>
      </c>
      <c r="N319" s="36">
        <v>49</v>
      </c>
      <c r="O319" s="55">
        <f t="shared" si="38"/>
        <v>13.625993424029771</v>
      </c>
      <c r="P319" s="56">
        <f t="shared" si="39"/>
        <v>18.967382846249439</v>
      </c>
      <c r="Q319" s="56">
        <v>9.0941639999999992</v>
      </c>
      <c r="R319" s="11">
        <f t="shared" si="40"/>
        <v>1.7067926995199996</v>
      </c>
      <c r="S319" s="35">
        <f t="shared" si="41"/>
        <v>3.2198221866597319</v>
      </c>
      <c r="AF319" s="34"/>
    </row>
    <row r="320" spans="7:32" ht="18.5" x14ac:dyDescent="0.45">
      <c r="G320" s="59">
        <v>2009</v>
      </c>
      <c r="H320" s="59">
        <v>11</v>
      </c>
      <c r="I320" s="46">
        <f t="shared" si="45"/>
        <v>13</v>
      </c>
      <c r="J320" s="46">
        <f t="shared" si="45"/>
        <v>317</v>
      </c>
      <c r="K320" s="87">
        <v>22.6</v>
      </c>
      <c r="L320" s="87">
        <v>6.5</v>
      </c>
      <c r="M320" s="54">
        <f t="shared" si="37"/>
        <v>14.55</v>
      </c>
      <c r="N320" s="36">
        <v>68</v>
      </c>
      <c r="O320" s="55">
        <f t="shared" si="38"/>
        <v>9.3718819251786325</v>
      </c>
      <c r="P320" s="56">
        <f t="shared" si="39"/>
        <v>12.070983919630079</v>
      </c>
      <c r="Q320" s="56">
        <v>6.0167189999999993</v>
      </c>
      <c r="R320" s="11">
        <f t="shared" si="40"/>
        <v>1.1415686418472495</v>
      </c>
      <c r="S320" s="35">
        <f t="shared" si="41"/>
        <v>2.1615268348389671</v>
      </c>
      <c r="AF320" s="34"/>
    </row>
    <row r="321" spans="7:32" ht="18.5" x14ac:dyDescent="0.45">
      <c r="G321" s="59">
        <v>2009</v>
      </c>
      <c r="H321" s="59">
        <v>11</v>
      </c>
      <c r="I321" s="46">
        <f t="shared" si="45"/>
        <v>14</v>
      </c>
      <c r="J321" s="46">
        <f t="shared" si="45"/>
        <v>318</v>
      </c>
      <c r="K321" s="87">
        <v>20.100000000000001</v>
      </c>
      <c r="L321" s="87">
        <v>10.5</v>
      </c>
      <c r="M321" s="54">
        <f t="shared" si="37"/>
        <v>15.3</v>
      </c>
      <c r="N321" s="36">
        <v>71.5</v>
      </c>
      <c r="O321" s="55">
        <f t="shared" si="38"/>
        <v>16.976314767628441</v>
      </c>
      <c r="P321" s="56">
        <f t="shared" si="39"/>
        <v>13.037809741538645</v>
      </c>
      <c r="Q321" s="56">
        <v>8.41587</v>
      </c>
      <c r="R321" s="11">
        <f t="shared" si="40"/>
        <v>1.6337854669049996</v>
      </c>
      <c r="S321" s="35">
        <f t="shared" si="41"/>
        <v>2.3680264555814454</v>
      </c>
      <c r="AF321" s="34"/>
    </row>
    <row r="322" spans="7:32" ht="18.5" x14ac:dyDescent="0.45">
      <c r="G322" s="59">
        <v>2009</v>
      </c>
      <c r="H322" s="59">
        <v>11</v>
      </c>
      <c r="I322" s="46">
        <f t="shared" si="45"/>
        <v>15</v>
      </c>
      <c r="J322" s="46">
        <f t="shared" si="45"/>
        <v>319</v>
      </c>
      <c r="K322" s="87">
        <v>17.899999999999999</v>
      </c>
      <c r="L322" s="87">
        <v>4.4000000000000004</v>
      </c>
      <c r="M322" s="54">
        <f t="shared" si="37"/>
        <v>11.149999999999999</v>
      </c>
      <c r="N322" s="36">
        <v>70</v>
      </c>
      <c r="O322" s="55">
        <f t="shared" si="38"/>
        <v>17.071989226819788</v>
      </c>
      <c r="P322" s="56">
        <f t="shared" si="39"/>
        <v>18.437748364965369</v>
      </c>
      <c r="Q322" s="56">
        <v>10.036238999999998</v>
      </c>
      <c r="R322" s="11">
        <f t="shared" si="40"/>
        <v>1.7040705832282494</v>
      </c>
      <c r="S322" s="35">
        <f t="shared" si="41"/>
        <v>2.71335228388156</v>
      </c>
      <c r="AF322" s="34"/>
    </row>
    <row r="323" spans="7:32" ht="18.5" x14ac:dyDescent="0.45">
      <c r="G323" s="59">
        <v>2009</v>
      </c>
      <c r="H323" s="59">
        <v>11</v>
      </c>
      <c r="I323" s="46">
        <f t="shared" si="45"/>
        <v>16</v>
      </c>
      <c r="J323" s="46">
        <f t="shared" si="45"/>
        <v>320</v>
      </c>
      <c r="K323" s="87">
        <v>13.2</v>
      </c>
      <c r="L323" s="87">
        <v>1.9</v>
      </c>
      <c r="M323" s="54">
        <f t="shared" si="37"/>
        <v>7.55</v>
      </c>
      <c r="N323" s="36">
        <v>70.5</v>
      </c>
      <c r="O323" s="55">
        <f t="shared" si="38"/>
        <v>17.01353533178013</v>
      </c>
      <c r="P323" s="56">
        <f t="shared" si="39"/>
        <v>15.380235939929236</v>
      </c>
      <c r="Q323" s="56">
        <v>9.1506884999999993</v>
      </c>
      <c r="R323" s="11">
        <f t="shared" si="40"/>
        <v>1.3605037771308748</v>
      </c>
      <c r="S323" s="35">
        <f t="shared" si="41"/>
        <v>1.8132632912374445</v>
      </c>
      <c r="AF323" s="34"/>
    </row>
    <row r="324" spans="7:32" ht="18.5" x14ac:dyDescent="0.45">
      <c r="G324" s="59">
        <v>2009</v>
      </c>
      <c r="H324" s="59">
        <v>11</v>
      </c>
      <c r="I324" s="46">
        <f t="shared" si="45"/>
        <v>17</v>
      </c>
      <c r="J324" s="46">
        <f t="shared" si="45"/>
        <v>321</v>
      </c>
      <c r="K324" s="87">
        <v>12</v>
      </c>
      <c r="L324" s="87">
        <v>3.5</v>
      </c>
      <c r="M324" s="54">
        <f t="shared" si="37"/>
        <v>7.75</v>
      </c>
      <c r="N324" s="36">
        <v>66</v>
      </c>
      <c r="O324" s="55">
        <f t="shared" si="38"/>
        <v>20.855288028958487</v>
      </c>
      <c r="P324" s="56">
        <f t="shared" si="39"/>
        <v>14.181595859691772</v>
      </c>
      <c r="Q324" s="56">
        <v>9.7284945</v>
      </c>
      <c r="R324" s="11">
        <f t="shared" si="40"/>
        <v>1.4578221971958749</v>
      </c>
      <c r="S324" s="35">
        <f t="shared" si="41"/>
        <v>1.7183520462817354</v>
      </c>
      <c r="AF324" s="34"/>
    </row>
    <row r="325" spans="7:32" ht="18.5" x14ac:dyDescent="0.45">
      <c r="G325" s="59">
        <v>2009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87">
        <v>15.6</v>
      </c>
      <c r="L325" s="87">
        <v>7.5</v>
      </c>
      <c r="M325" s="54">
        <f t="shared" ref="M325:M368" si="47">(K325+L325)/2</f>
        <v>11.55</v>
      </c>
      <c r="N325" s="36">
        <v>63</v>
      </c>
      <c r="O325" s="55">
        <f t="shared" ref="O325:O368" si="48">((Q325)/(0.16*(K325-(L325))^0.5))</f>
        <v>19.198662016531259</v>
      </c>
      <c r="P325" s="56">
        <f t="shared" ref="P325:P368" si="49">0.16*((K325-L325)^1/2)*O325</f>
        <v>12.440732986712256</v>
      </c>
      <c r="Q325" s="56">
        <v>8.7424560000000007</v>
      </c>
      <c r="R325" s="11">
        <f t="shared" ref="R325:R368" si="50">0.0023*0.408*O325*(K325-L325)^0.5*(M325+17.8)</f>
        <v>1.5049067053140004</v>
      </c>
      <c r="S325" s="35">
        <f t="shared" ref="S325:S368" si="51">0.31*(IF(N325&gt;50,1,(1+(50-N325)/70)))*(P325+2.09)*((M325/(M325+15)))</f>
        <v>1.9595965897899521</v>
      </c>
      <c r="AF325" s="34"/>
    </row>
    <row r="326" spans="7:32" ht="18.5" x14ac:dyDescent="0.45">
      <c r="G326" s="59">
        <v>2009</v>
      </c>
      <c r="H326" s="59">
        <v>11</v>
      </c>
      <c r="I326" s="46">
        <f t="shared" si="46"/>
        <v>19</v>
      </c>
      <c r="J326" s="46">
        <f t="shared" si="46"/>
        <v>323</v>
      </c>
      <c r="K326" s="87">
        <v>15.4</v>
      </c>
      <c r="L326" s="87">
        <v>2.6</v>
      </c>
      <c r="M326" s="54">
        <f t="shared" si="47"/>
        <v>9</v>
      </c>
      <c r="N326" s="36">
        <v>84</v>
      </c>
      <c r="O326" s="55">
        <f t="shared" si="48"/>
        <v>8.4261749596124567</v>
      </c>
      <c r="P326" s="56">
        <f t="shared" si="49"/>
        <v>8.628403158643156</v>
      </c>
      <c r="Q326" s="56">
        <v>4.8234240000000002</v>
      </c>
      <c r="R326" s="11">
        <f t="shared" si="50"/>
        <v>0.75815543116799988</v>
      </c>
      <c r="S326" s="35">
        <f t="shared" si="51"/>
        <v>1.246014367192267</v>
      </c>
      <c r="AF326" s="34"/>
    </row>
    <row r="327" spans="7:32" ht="18.5" x14ac:dyDescent="0.45">
      <c r="G327" s="59">
        <v>2009</v>
      </c>
      <c r="H327" s="59">
        <v>11</v>
      </c>
      <c r="I327" s="46">
        <f t="shared" si="46"/>
        <v>20</v>
      </c>
      <c r="J327" s="46">
        <f t="shared" si="46"/>
        <v>324</v>
      </c>
      <c r="K327" s="87">
        <v>14.6</v>
      </c>
      <c r="L327" s="87">
        <v>2.1</v>
      </c>
      <c r="M327" s="54">
        <f t="shared" si="47"/>
        <v>8.35</v>
      </c>
      <c r="N327" s="36">
        <v>74</v>
      </c>
      <c r="O327" s="55">
        <f t="shared" si="48"/>
        <v>11.224587411934436</v>
      </c>
      <c r="P327" s="56">
        <f t="shared" si="49"/>
        <v>11.224587411934436</v>
      </c>
      <c r="Q327" s="56">
        <v>6.3495854999999999</v>
      </c>
      <c r="R327" s="11">
        <f t="shared" si="50"/>
        <v>0.97383434073862474</v>
      </c>
      <c r="S327" s="35">
        <f t="shared" si="51"/>
        <v>1.47600897283907</v>
      </c>
      <c r="AF327" s="34"/>
    </row>
    <row r="328" spans="7:32" ht="18.5" x14ac:dyDescent="0.45">
      <c r="G328" s="59">
        <v>2009</v>
      </c>
      <c r="H328" s="59">
        <v>11</v>
      </c>
      <c r="I328" s="46">
        <f t="shared" si="46"/>
        <v>21</v>
      </c>
      <c r="J328" s="46">
        <f t="shared" si="46"/>
        <v>325</v>
      </c>
      <c r="K328" s="87">
        <v>16.399999999999999</v>
      </c>
      <c r="L328" s="87">
        <v>5.3</v>
      </c>
      <c r="M328" s="54">
        <f t="shared" si="47"/>
        <v>10.85</v>
      </c>
      <c r="N328" s="36">
        <v>71</v>
      </c>
      <c r="O328" s="55">
        <f t="shared" si="48"/>
        <v>10.792156177783347</v>
      </c>
      <c r="P328" s="56">
        <f t="shared" si="49"/>
        <v>9.5834346858716106</v>
      </c>
      <c r="Q328" s="56">
        <v>5.7529380000000003</v>
      </c>
      <c r="R328" s="11">
        <f t="shared" si="50"/>
        <v>0.96667911625049996</v>
      </c>
      <c r="S328" s="35">
        <f t="shared" si="51"/>
        <v>1.5189012598038361</v>
      </c>
      <c r="AF328" s="34"/>
    </row>
    <row r="329" spans="7:32" ht="18.5" x14ac:dyDescent="0.45">
      <c r="G329" s="59">
        <v>2009</v>
      </c>
      <c r="H329" s="59">
        <v>11</v>
      </c>
      <c r="I329" s="46">
        <f t="shared" si="46"/>
        <v>22</v>
      </c>
      <c r="J329" s="46">
        <f t="shared" si="46"/>
        <v>326</v>
      </c>
      <c r="K329" s="87">
        <v>15</v>
      </c>
      <c r="L329" s="87">
        <v>0.9</v>
      </c>
      <c r="M329" s="54">
        <f t="shared" si="47"/>
        <v>7.95</v>
      </c>
      <c r="N329" s="36">
        <v>56.5</v>
      </c>
      <c r="O329" s="55">
        <f t="shared" si="48"/>
        <v>11.917071150650827</v>
      </c>
      <c r="P329" s="56">
        <f t="shared" si="49"/>
        <v>13.442456257934131</v>
      </c>
      <c r="Q329" s="56">
        <v>7.15977</v>
      </c>
      <c r="R329" s="11">
        <f t="shared" si="50"/>
        <v>1.0812953145374999</v>
      </c>
      <c r="S329" s="35">
        <f t="shared" si="51"/>
        <v>1.667962459593842</v>
      </c>
      <c r="AF329" s="34"/>
    </row>
    <row r="330" spans="7:32" ht="18.5" x14ac:dyDescent="0.45">
      <c r="G330" s="59">
        <v>2009</v>
      </c>
      <c r="H330" s="59">
        <v>11</v>
      </c>
      <c r="I330" s="46">
        <f t="shared" si="46"/>
        <v>23</v>
      </c>
      <c r="J330" s="46">
        <f t="shared" si="46"/>
        <v>327</v>
      </c>
      <c r="K330" s="87">
        <v>15</v>
      </c>
      <c r="L330" s="87">
        <v>-0.8</v>
      </c>
      <c r="M330" s="54">
        <f t="shared" si="47"/>
        <v>7.1</v>
      </c>
      <c r="N330" s="36">
        <v>30.5</v>
      </c>
      <c r="O330" s="55">
        <f t="shared" si="48"/>
        <v>6.3596257800061426</v>
      </c>
      <c r="P330" s="56">
        <f t="shared" si="49"/>
        <v>8.0385669859277638</v>
      </c>
      <c r="Q330" s="56">
        <v>4.0446419999999996</v>
      </c>
      <c r="R330" s="11">
        <f t="shared" si="50"/>
        <v>0.59067345071699984</v>
      </c>
      <c r="S330" s="35">
        <f t="shared" si="51"/>
        <v>1.2897358411599333</v>
      </c>
      <c r="AF330" s="34"/>
    </row>
    <row r="331" spans="7:32" ht="18.5" x14ac:dyDescent="0.45">
      <c r="G331" s="59">
        <v>2009</v>
      </c>
      <c r="H331" s="59">
        <v>11</v>
      </c>
      <c r="I331" s="46">
        <f t="shared" si="46"/>
        <v>24</v>
      </c>
      <c r="J331" s="46">
        <f t="shared" si="46"/>
        <v>328</v>
      </c>
      <c r="K331" s="87">
        <v>16</v>
      </c>
      <c r="L331" s="87">
        <v>-0.4</v>
      </c>
      <c r="M331" s="54">
        <f t="shared" si="47"/>
        <v>7.8</v>
      </c>
      <c r="N331" s="36">
        <v>33</v>
      </c>
      <c r="O331" s="55">
        <f t="shared" si="48"/>
        <v>11.689599207031005</v>
      </c>
      <c r="P331" s="56">
        <f t="shared" si="49"/>
        <v>15.336754159624677</v>
      </c>
      <c r="Q331" s="56">
        <v>7.5742829999999994</v>
      </c>
      <c r="R331" s="11">
        <f t="shared" si="50"/>
        <v>1.1372331467519998</v>
      </c>
      <c r="S331" s="35">
        <f t="shared" si="51"/>
        <v>2.296990329287973</v>
      </c>
      <c r="AF331" s="34"/>
    </row>
    <row r="332" spans="7:32" ht="18.5" x14ac:dyDescent="0.45">
      <c r="G332" s="59">
        <v>2009</v>
      </c>
      <c r="H332" s="59">
        <v>11</v>
      </c>
      <c r="I332" s="46">
        <f t="shared" si="46"/>
        <v>25</v>
      </c>
      <c r="J332" s="46">
        <f t="shared" si="46"/>
        <v>329</v>
      </c>
      <c r="K332" s="87">
        <v>11</v>
      </c>
      <c r="L332" s="87">
        <v>2</v>
      </c>
      <c r="M332" s="54">
        <f t="shared" si="47"/>
        <v>6.5</v>
      </c>
      <c r="N332" s="36">
        <v>41.5</v>
      </c>
      <c r="O332" s="55">
        <f t="shared" si="48"/>
        <v>13.712425</v>
      </c>
      <c r="P332" s="56">
        <f t="shared" si="49"/>
        <v>9.8729459999999989</v>
      </c>
      <c r="Q332" s="56">
        <v>6.5819639999999993</v>
      </c>
      <c r="R332" s="11">
        <f t="shared" si="50"/>
        <v>0.93805821829799996</v>
      </c>
      <c r="S332" s="35">
        <f t="shared" si="51"/>
        <v>1.2573215222026575</v>
      </c>
      <c r="AF332" s="34"/>
    </row>
    <row r="333" spans="7:32" ht="18.5" x14ac:dyDescent="0.45">
      <c r="G333" s="59">
        <v>2009</v>
      </c>
      <c r="H333" s="59">
        <v>11</v>
      </c>
      <c r="I333" s="46">
        <f t="shared" si="46"/>
        <v>26</v>
      </c>
      <c r="J333" s="46">
        <f t="shared" si="46"/>
        <v>330</v>
      </c>
      <c r="K333" s="87">
        <v>14.2</v>
      </c>
      <c r="L333" s="87">
        <v>1.3</v>
      </c>
      <c r="M333" s="54">
        <f t="shared" si="47"/>
        <v>7.75</v>
      </c>
      <c r="N333" s="36">
        <v>33</v>
      </c>
      <c r="O333" s="55">
        <f t="shared" si="48"/>
        <v>15.060125803172008</v>
      </c>
      <c r="P333" s="56">
        <f t="shared" si="49"/>
        <v>15.542049828873509</v>
      </c>
      <c r="Q333" s="56">
        <v>8.6545289999999984</v>
      </c>
      <c r="R333" s="11">
        <f t="shared" si="50"/>
        <v>1.2968876615467499</v>
      </c>
      <c r="S333" s="35">
        <f t="shared" si="51"/>
        <v>2.3142272999099331</v>
      </c>
    </row>
    <row r="334" spans="7:32" ht="18.5" x14ac:dyDescent="0.45">
      <c r="G334" s="59">
        <v>2009</v>
      </c>
      <c r="H334" s="59">
        <v>11</v>
      </c>
      <c r="I334" s="46">
        <f t="shared" si="46"/>
        <v>27</v>
      </c>
      <c r="J334" s="46">
        <f t="shared" si="46"/>
        <v>331</v>
      </c>
      <c r="K334" s="87">
        <v>13.9</v>
      </c>
      <c r="L334" s="87">
        <v>-1.3</v>
      </c>
      <c r="M334" s="54">
        <f t="shared" si="47"/>
        <v>6.3</v>
      </c>
      <c r="N334" s="36">
        <v>38.5</v>
      </c>
      <c r="O334" s="55">
        <f t="shared" si="48"/>
        <v>16.370916167938027</v>
      </c>
      <c r="P334" s="56">
        <f t="shared" si="49"/>
        <v>19.907034060212645</v>
      </c>
      <c r="Q334" s="56">
        <v>10.212092999999999</v>
      </c>
      <c r="R334" s="11">
        <f t="shared" si="50"/>
        <v>1.4434436032244999</v>
      </c>
      <c r="S334" s="35">
        <f t="shared" si="51"/>
        <v>2.3482608402729821</v>
      </c>
    </row>
    <row r="335" spans="7:32" ht="18.5" x14ac:dyDescent="0.45">
      <c r="G335" s="59">
        <v>2009</v>
      </c>
      <c r="H335" s="59">
        <v>11</v>
      </c>
      <c r="I335" s="46">
        <f t="shared" si="46"/>
        <v>28</v>
      </c>
      <c r="J335" s="46">
        <f t="shared" si="46"/>
        <v>332</v>
      </c>
      <c r="K335" s="87">
        <v>13.5</v>
      </c>
      <c r="L335" s="87">
        <v>-3.2</v>
      </c>
      <c r="M335" s="54">
        <f t="shared" si="47"/>
        <v>5.15</v>
      </c>
      <c r="N335" s="36">
        <v>65.5</v>
      </c>
      <c r="O335" s="55">
        <f t="shared" si="48"/>
        <v>1.9402932425408008</v>
      </c>
      <c r="P335" s="56">
        <f t="shared" si="49"/>
        <v>2.5922317720345101</v>
      </c>
      <c r="Q335" s="56">
        <v>1.268661</v>
      </c>
      <c r="R335" s="11">
        <f t="shared" si="50"/>
        <v>0.17076399075675003</v>
      </c>
      <c r="S335" s="35">
        <f t="shared" si="51"/>
        <v>0.37097682501504198</v>
      </c>
    </row>
    <row r="336" spans="7:32" ht="18.5" x14ac:dyDescent="0.45">
      <c r="G336" s="59">
        <v>2009</v>
      </c>
      <c r="H336" s="59">
        <v>11</v>
      </c>
      <c r="I336" s="46">
        <f t="shared" si="46"/>
        <v>29</v>
      </c>
      <c r="J336" s="46">
        <f t="shared" si="46"/>
        <v>333</v>
      </c>
      <c r="K336" s="87">
        <v>15</v>
      </c>
      <c r="L336" s="87">
        <v>-4.0999999999999996</v>
      </c>
      <c r="M336" s="54">
        <f t="shared" si="47"/>
        <v>5.45</v>
      </c>
      <c r="N336" s="36">
        <v>36.5</v>
      </c>
      <c r="O336" s="55">
        <f t="shared" si="48"/>
        <v>7.6523909325792587</v>
      </c>
      <c r="P336" s="56">
        <f t="shared" si="49"/>
        <v>11.69285334498111</v>
      </c>
      <c r="Q336" s="56">
        <v>5.3509859999999998</v>
      </c>
      <c r="R336" s="51">
        <f t="shared" si="50"/>
        <v>0.72966713969249986</v>
      </c>
      <c r="S336" s="50">
        <f t="shared" si="51"/>
        <v>1.358289846769023</v>
      </c>
    </row>
    <row r="337" spans="7:19" ht="18.5" x14ac:dyDescent="0.45">
      <c r="G337" s="59">
        <v>2009</v>
      </c>
      <c r="H337" s="60">
        <v>11</v>
      </c>
      <c r="I337" s="60">
        <f t="shared" si="46"/>
        <v>30</v>
      </c>
      <c r="J337" s="46">
        <f t="shared" si="46"/>
        <v>334</v>
      </c>
      <c r="K337" s="87">
        <v>13.1</v>
      </c>
      <c r="L337" s="87">
        <v>-2.9</v>
      </c>
      <c r="M337" s="54">
        <f t="shared" si="47"/>
        <v>5.0999999999999996</v>
      </c>
      <c r="N337" s="36">
        <v>43</v>
      </c>
      <c r="O337" s="55">
        <f t="shared" si="48"/>
        <v>11.893696875</v>
      </c>
      <c r="P337" s="56">
        <f t="shared" si="49"/>
        <v>15.223932</v>
      </c>
      <c r="Q337" s="56">
        <v>7.6119659999999998</v>
      </c>
      <c r="R337" s="49">
        <f t="shared" si="50"/>
        <v>1.0223517355109999</v>
      </c>
      <c r="S337" s="48">
        <f t="shared" si="51"/>
        <v>1.4980427433432837</v>
      </c>
    </row>
    <row r="338" spans="7:19" ht="18.5" x14ac:dyDescent="0.45">
      <c r="G338" s="59">
        <v>2009</v>
      </c>
      <c r="H338" s="59">
        <v>12</v>
      </c>
      <c r="I338" s="46">
        <v>1</v>
      </c>
      <c r="J338" s="46">
        <f t="shared" si="46"/>
        <v>335</v>
      </c>
      <c r="K338" s="87">
        <v>14.8</v>
      </c>
      <c r="L338" s="87">
        <v>-2.7</v>
      </c>
      <c r="M338" s="54">
        <f t="shared" si="47"/>
        <v>6.0500000000000007</v>
      </c>
      <c r="N338" s="36">
        <v>34</v>
      </c>
      <c r="O338" s="55">
        <f t="shared" si="48"/>
        <v>15.557497474716355</v>
      </c>
      <c r="P338" s="56">
        <f t="shared" si="49"/>
        <v>21.780496464602898</v>
      </c>
      <c r="Q338" s="56">
        <v>10.413068999999998</v>
      </c>
      <c r="R338" s="11">
        <f t="shared" si="50"/>
        <v>1.45658269498725</v>
      </c>
      <c r="S338" s="35">
        <f t="shared" si="51"/>
        <v>2.6129243205057318</v>
      </c>
    </row>
    <row r="339" spans="7:19" ht="18.5" x14ac:dyDescent="0.45">
      <c r="G339" s="59">
        <v>2009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87">
        <v>15.3</v>
      </c>
      <c r="L339" s="87">
        <v>-3.6</v>
      </c>
      <c r="M339" s="54">
        <f t="shared" si="47"/>
        <v>5.8500000000000005</v>
      </c>
      <c r="N339" s="36">
        <v>36.5</v>
      </c>
      <c r="O339" s="55">
        <f t="shared" si="48"/>
        <v>11.864206590668431</v>
      </c>
      <c r="P339" s="56">
        <f t="shared" si="49"/>
        <v>17.938680365090669</v>
      </c>
      <c r="Q339" s="56">
        <v>8.2525769999999987</v>
      </c>
      <c r="R339" s="11">
        <f t="shared" si="50"/>
        <v>1.14469226108325</v>
      </c>
      <c r="S339" s="35">
        <f t="shared" si="51"/>
        <v>2.0780321951453757</v>
      </c>
    </row>
    <row r="340" spans="7:19" ht="18.5" x14ac:dyDescent="0.45">
      <c r="G340" s="59">
        <v>2009</v>
      </c>
      <c r="H340" s="59">
        <v>12</v>
      </c>
      <c r="I340" s="46">
        <f t="shared" si="52"/>
        <v>3</v>
      </c>
      <c r="J340" s="46">
        <f t="shared" si="46"/>
        <v>337</v>
      </c>
      <c r="K340" s="87">
        <v>13.9</v>
      </c>
      <c r="L340" s="87">
        <v>-4.0999999999999996</v>
      </c>
      <c r="M340" s="54">
        <f t="shared" si="47"/>
        <v>4.9000000000000004</v>
      </c>
      <c r="N340" s="36">
        <v>39</v>
      </c>
      <c r="O340" s="55">
        <f t="shared" si="48"/>
        <v>12.138689980595109</v>
      </c>
      <c r="P340" s="56">
        <f t="shared" si="49"/>
        <v>17.479713572056955</v>
      </c>
      <c r="Q340" s="56">
        <v>8.2400160000000007</v>
      </c>
      <c r="R340" s="11">
        <f t="shared" si="50"/>
        <v>1.0970386501680003</v>
      </c>
      <c r="S340" s="35">
        <f t="shared" si="51"/>
        <v>1.7285269118394226</v>
      </c>
    </row>
    <row r="341" spans="7:19" ht="18.5" x14ac:dyDescent="0.45">
      <c r="G341" s="59">
        <v>2009</v>
      </c>
      <c r="H341" s="59">
        <v>12</v>
      </c>
      <c r="I341" s="46">
        <f t="shared" si="52"/>
        <v>4</v>
      </c>
      <c r="J341" s="46">
        <f t="shared" si="52"/>
        <v>338</v>
      </c>
      <c r="K341" s="87">
        <v>12</v>
      </c>
      <c r="L341" s="87">
        <v>-1.3</v>
      </c>
      <c r="M341" s="54">
        <f t="shared" si="47"/>
        <v>5.35</v>
      </c>
      <c r="N341" s="36">
        <v>59</v>
      </c>
      <c r="O341" s="55">
        <f t="shared" si="48"/>
        <v>13.561850791444042</v>
      </c>
      <c r="P341" s="56">
        <f t="shared" si="49"/>
        <v>14.429809242096463</v>
      </c>
      <c r="Q341" s="56">
        <v>7.91343</v>
      </c>
      <c r="R341" s="11">
        <f t="shared" si="50"/>
        <v>1.0744439798924998</v>
      </c>
      <c r="S341" s="35">
        <f t="shared" si="51"/>
        <v>1.3463441586249132</v>
      </c>
    </row>
    <row r="342" spans="7:19" ht="18.5" x14ac:dyDescent="0.45">
      <c r="G342" s="59">
        <v>2009</v>
      </c>
      <c r="H342" s="59">
        <v>12</v>
      </c>
      <c r="I342" s="46">
        <f t="shared" si="52"/>
        <v>5</v>
      </c>
      <c r="J342" s="46">
        <f t="shared" si="52"/>
        <v>339</v>
      </c>
      <c r="K342" s="87">
        <v>13.9</v>
      </c>
      <c r="L342" s="87">
        <v>0.4</v>
      </c>
      <c r="M342" s="54">
        <f t="shared" si="47"/>
        <v>7.15</v>
      </c>
      <c r="N342" s="36">
        <v>80.5</v>
      </c>
      <c r="O342" s="55">
        <f t="shared" si="48"/>
        <v>13.631951347573251</v>
      </c>
      <c r="P342" s="56">
        <f t="shared" si="49"/>
        <v>14.722507455379112</v>
      </c>
      <c r="Q342" s="56">
        <v>8.0139180000000003</v>
      </c>
      <c r="R342" s="11">
        <f t="shared" si="50"/>
        <v>1.1726906452965002</v>
      </c>
      <c r="S342" s="35">
        <f t="shared" si="51"/>
        <v>1.682389290060849</v>
      </c>
    </row>
    <row r="343" spans="7:19" ht="18.5" x14ac:dyDescent="0.45">
      <c r="G343" s="59">
        <v>2009</v>
      </c>
      <c r="H343" s="59">
        <v>12</v>
      </c>
      <c r="I343" s="46">
        <f t="shared" si="52"/>
        <v>6</v>
      </c>
      <c r="J343" s="46">
        <f t="shared" si="52"/>
        <v>340</v>
      </c>
      <c r="K343" s="87">
        <v>12.5</v>
      </c>
      <c r="L343" s="87">
        <v>4.9000000000000004</v>
      </c>
      <c r="M343" s="54">
        <f t="shared" si="47"/>
        <v>8.6999999999999993</v>
      </c>
      <c r="N343" s="36">
        <v>68</v>
      </c>
      <c r="O343" s="55">
        <f t="shared" si="48"/>
        <v>15.890283140995548</v>
      </c>
      <c r="P343" s="56">
        <f t="shared" si="49"/>
        <v>9.661292149725293</v>
      </c>
      <c r="Q343" s="56">
        <v>7.0090379999999994</v>
      </c>
      <c r="R343" s="11">
        <f t="shared" si="50"/>
        <v>1.0893622085549997</v>
      </c>
      <c r="S343" s="35">
        <f t="shared" si="51"/>
        <v>1.33726729653203</v>
      </c>
    </row>
    <row r="344" spans="7:19" ht="18.5" x14ac:dyDescent="0.45">
      <c r="G344" s="59">
        <v>2009</v>
      </c>
      <c r="H344" s="59">
        <v>12</v>
      </c>
      <c r="I344" s="46">
        <f t="shared" si="52"/>
        <v>7</v>
      </c>
      <c r="J344" s="46">
        <f t="shared" si="52"/>
        <v>341</v>
      </c>
      <c r="K344" s="87">
        <v>9.1</v>
      </c>
      <c r="L344" s="87">
        <v>5.3</v>
      </c>
      <c r="M344" s="54">
        <f t="shared" si="47"/>
        <v>7.1999999999999993</v>
      </c>
      <c r="N344" s="36">
        <v>76.5</v>
      </c>
      <c r="O344" s="55">
        <f t="shared" si="48"/>
        <v>21.425159658900444</v>
      </c>
      <c r="P344" s="56">
        <f t="shared" si="49"/>
        <v>6.5132485363057349</v>
      </c>
      <c r="Q344" s="56">
        <v>6.6824519999999996</v>
      </c>
      <c r="R344" s="11">
        <f t="shared" si="50"/>
        <v>0.97981452449999984</v>
      </c>
      <c r="S344" s="35">
        <f t="shared" si="51"/>
        <v>0.86497525824479271</v>
      </c>
    </row>
    <row r="345" spans="7:19" ht="18.5" x14ac:dyDescent="0.45">
      <c r="G345" s="59">
        <v>2009</v>
      </c>
      <c r="H345" s="59">
        <v>12</v>
      </c>
      <c r="I345" s="46">
        <f t="shared" si="52"/>
        <v>8</v>
      </c>
      <c r="J345" s="46">
        <f t="shared" si="52"/>
        <v>342</v>
      </c>
      <c r="K345" s="87">
        <v>11.6</v>
      </c>
      <c r="L345" s="87">
        <v>5.7</v>
      </c>
      <c r="M345" s="54">
        <f t="shared" si="47"/>
        <v>8.65</v>
      </c>
      <c r="N345" s="36">
        <v>61</v>
      </c>
      <c r="O345" s="55">
        <f t="shared" si="48"/>
        <v>18.228768565405694</v>
      </c>
      <c r="P345" s="56">
        <f t="shared" si="49"/>
        <v>8.6039787628714866</v>
      </c>
      <c r="Q345" s="56">
        <v>7.0844039999999993</v>
      </c>
      <c r="R345" s="11">
        <f t="shared" si="50"/>
        <v>1.0989982792169999</v>
      </c>
      <c r="S345" s="35">
        <f t="shared" si="51"/>
        <v>1.2125117992659575</v>
      </c>
    </row>
    <row r="346" spans="7:19" ht="18.5" x14ac:dyDescent="0.45">
      <c r="G346" s="59">
        <v>2009</v>
      </c>
      <c r="H346" s="59">
        <v>12</v>
      </c>
      <c r="I346" s="46">
        <f t="shared" si="52"/>
        <v>9</v>
      </c>
      <c r="J346" s="46">
        <f t="shared" si="52"/>
        <v>343</v>
      </c>
      <c r="K346" s="87">
        <v>11.6</v>
      </c>
      <c r="L346" s="87">
        <v>5.8</v>
      </c>
      <c r="M346" s="54">
        <f t="shared" si="47"/>
        <v>8.6999999999999993</v>
      </c>
      <c r="N346" s="36">
        <v>68</v>
      </c>
      <c r="O346" s="55">
        <f t="shared" si="48"/>
        <v>1.4669075706227264</v>
      </c>
      <c r="P346" s="56">
        <f t="shared" si="49"/>
        <v>0.68064511276894502</v>
      </c>
      <c r="Q346" s="56">
        <v>0.565245</v>
      </c>
      <c r="R346" s="11">
        <f t="shared" si="50"/>
        <v>8.7851791012499986E-2</v>
      </c>
      <c r="S346" s="35">
        <f t="shared" si="51"/>
        <v>0.31529239954168115</v>
      </c>
    </row>
    <row r="347" spans="7:19" ht="18.5" x14ac:dyDescent="0.45">
      <c r="G347" s="59">
        <v>2009</v>
      </c>
      <c r="H347" s="59">
        <v>12</v>
      </c>
      <c r="I347" s="46">
        <f t="shared" si="52"/>
        <v>10</v>
      </c>
      <c r="J347" s="46">
        <f t="shared" si="52"/>
        <v>344</v>
      </c>
      <c r="K347" s="87">
        <v>8.6</v>
      </c>
      <c r="L347" s="87">
        <v>4</v>
      </c>
      <c r="M347" s="54">
        <f t="shared" si="47"/>
        <v>6.3</v>
      </c>
      <c r="N347" s="36">
        <v>75.5</v>
      </c>
      <c r="O347" s="55">
        <f t="shared" si="48"/>
        <v>22.328273958584418</v>
      </c>
      <c r="P347" s="56">
        <f t="shared" si="49"/>
        <v>8.2168048167590655</v>
      </c>
      <c r="Q347" s="56">
        <v>7.66221</v>
      </c>
      <c r="R347" s="11">
        <f t="shared" si="50"/>
        <v>1.083026565765</v>
      </c>
      <c r="S347" s="35">
        <f t="shared" si="51"/>
        <v>0.94503238531128897</v>
      </c>
    </row>
    <row r="348" spans="7:19" ht="18.5" x14ac:dyDescent="0.45">
      <c r="G348" s="59">
        <v>2009</v>
      </c>
      <c r="H348" s="59">
        <v>12</v>
      </c>
      <c r="I348" s="46">
        <f t="shared" si="52"/>
        <v>11</v>
      </c>
      <c r="J348" s="46">
        <f t="shared" si="52"/>
        <v>345</v>
      </c>
      <c r="K348" s="87">
        <v>9.9</v>
      </c>
      <c r="L348" s="87">
        <v>5</v>
      </c>
      <c r="M348" s="54">
        <f t="shared" si="47"/>
        <v>7.45</v>
      </c>
      <c r="N348" s="36">
        <v>66.5</v>
      </c>
      <c r="O348" s="55">
        <f t="shared" si="48"/>
        <v>23.123511640600451</v>
      </c>
      <c r="P348" s="56">
        <f t="shared" si="49"/>
        <v>9.0644165631153779</v>
      </c>
      <c r="Q348" s="56">
        <v>8.1897719999999996</v>
      </c>
      <c r="R348" s="11">
        <f t="shared" si="50"/>
        <v>1.2128335726949999</v>
      </c>
      <c r="S348" s="35">
        <f t="shared" si="51"/>
        <v>1.1474888664817358</v>
      </c>
    </row>
    <row r="349" spans="7:19" ht="18.5" x14ac:dyDescent="0.45">
      <c r="G349" s="59">
        <v>2009</v>
      </c>
      <c r="H349" s="59">
        <v>12</v>
      </c>
      <c r="I349" s="46">
        <f t="shared" si="52"/>
        <v>12</v>
      </c>
      <c r="J349" s="46">
        <f t="shared" si="52"/>
        <v>346</v>
      </c>
      <c r="K349" s="87">
        <v>10.5</v>
      </c>
      <c r="L349" s="87">
        <v>6.8</v>
      </c>
      <c r="M349" s="54">
        <f t="shared" si="47"/>
        <v>8.65</v>
      </c>
      <c r="N349" s="36">
        <v>74.5</v>
      </c>
      <c r="O349" s="55">
        <f t="shared" si="48"/>
        <v>26.936880924174236</v>
      </c>
      <c r="P349" s="56">
        <f t="shared" si="49"/>
        <v>7.9733167535555749</v>
      </c>
      <c r="Q349" s="56">
        <v>8.29026</v>
      </c>
      <c r="R349" s="11">
        <f t="shared" si="50"/>
        <v>1.2860618161050001</v>
      </c>
      <c r="S349" s="35">
        <f t="shared" si="51"/>
        <v>1.1410056606621259</v>
      </c>
    </row>
    <row r="350" spans="7:19" ht="18.5" x14ac:dyDescent="0.45">
      <c r="G350" s="59">
        <v>2009</v>
      </c>
      <c r="H350" s="59">
        <v>12</v>
      </c>
      <c r="I350" s="46">
        <f t="shared" si="52"/>
        <v>13</v>
      </c>
      <c r="J350" s="46">
        <f t="shared" si="52"/>
        <v>347</v>
      </c>
      <c r="K350" s="87">
        <v>10.4</v>
      </c>
      <c r="L350" s="87">
        <v>7.2</v>
      </c>
      <c r="M350" s="54">
        <f t="shared" si="47"/>
        <v>8.8000000000000007</v>
      </c>
      <c r="N350" s="36">
        <v>71.5</v>
      </c>
      <c r="O350" s="55">
        <f t="shared" si="48"/>
        <v>25.892933469642447</v>
      </c>
      <c r="P350" s="56">
        <f t="shared" si="49"/>
        <v>6.6285909682284663</v>
      </c>
      <c r="Q350" s="56">
        <v>7.41099</v>
      </c>
      <c r="R350" s="11">
        <f t="shared" si="50"/>
        <v>1.1561811389099999</v>
      </c>
      <c r="S350" s="35">
        <f t="shared" si="51"/>
        <v>0.9993410151818175</v>
      </c>
    </row>
    <row r="351" spans="7:19" ht="18.5" x14ac:dyDescent="0.45">
      <c r="G351" s="59">
        <v>2009</v>
      </c>
      <c r="H351" s="59">
        <v>12</v>
      </c>
      <c r="I351" s="46">
        <f t="shared" si="52"/>
        <v>14</v>
      </c>
      <c r="J351" s="46">
        <f t="shared" si="52"/>
        <v>348</v>
      </c>
      <c r="K351" s="87">
        <v>11.5</v>
      </c>
      <c r="L351" s="87">
        <v>3.2</v>
      </c>
      <c r="M351" s="54">
        <f t="shared" si="47"/>
        <v>7.35</v>
      </c>
      <c r="N351" s="36">
        <v>74</v>
      </c>
      <c r="O351" s="55">
        <f t="shared" si="48"/>
        <v>17.031198241137361</v>
      </c>
      <c r="P351" s="56">
        <f t="shared" si="49"/>
        <v>11.308715632115208</v>
      </c>
      <c r="Q351" s="56">
        <v>7.850625</v>
      </c>
      <c r="R351" s="11">
        <f t="shared" si="50"/>
        <v>1.1580044779687495</v>
      </c>
      <c r="S351" s="35">
        <f t="shared" si="51"/>
        <v>1.3659496003478522</v>
      </c>
    </row>
    <row r="352" spans="7:19" ht="18.5" x14ac:dyDescent="0.45">
      <c r="G352" s="59">
        <v>2009</v>
      </c>
      <c r="H352" s="59">
        <v>12</v>
      </c>
      <c r="I352" s="46">
        <f t="shared" si="52"/>
        <v>15</v>
      </c>
      <c r="J352" s="46">
        <f t="shared" si="52"/>
        <v>349</v>
      </c>
      <c r="K352" s="87">
        <v>8.6</v>
      </c>
      <c r="L352" s="87">
        <v>-2.2999999999999998</v>
      </c>
      <c r="M352" s="54">
        <f t="shared" si="47"/>
        <v>3.15</v>
      </c>
      <c r="N352" s="36">
        <v>77</v>
      </c>
      <c r="O352" s="55">
        <f t="shared" si="48"/>
        <v>12.697909896145646</v>
      </c>
      <c r="P352" s="56">
        <f t="shared" si="49"/>
        <v>11.072577429439002</v>
      </c>
      <c r="Q352" s="56">
        <v>6.7075739999999993</v>
      </c>
      <c r="R352" s="11">
        <f t="shared" si="50"/>
        <v>0.82417135563449972</v>
      </c>
      <c r="S352" s="35">
        <f t="shared" si="51"/>
        <v>0.70816842203014796</v>
      </c>
    </row>
    <row r="353" spans="7:19" ht="18.5" x14ac:dyDescent="0.45">
      <c r="G353" s="59">
        <v>2009</v>
      </c>
      <c r="H353" s="59">
        <v>12</v>
      </c>
      <c r="I353" s="46">
        <f t="shared" si="52"/>
        <v>16</v>
      </c>
      <c r="J353" s="46">
        <f t="shared" si="52"/>
        <v>350</v>
      </c>
      <c r="K353" s="87">
        <v>7.8</v>
      </c>
      <c r="L353" s="87">
        <v>1.4</v>
      </c>
      <c r="M353" s="54">
        <f t="shared" si="47"/>
        <v>4.5999999999999996</v>
      </c>
      <c r="N353" s="36">
        <v>68</v>
      </c>
      <c r="O353" s="55">
        <f t="shared" si="48"/>
        <v>17.005711398263674</v>
      </c>
      <c r="P353" s="56">
        <f t="shared" si="49"/>
        <v>8.7069242359110017</v>
      </c>
      <c r="Q353" s="56">
        <v>6.8834279999999994</v>
      </c>
      <c r="R353" s="11">
        <f t="shared" si="50"/>
        <v>0.90431723692799981</v>
      </c>
      <c r="S353" s="35">
        <f t="shared" si="51"/>
        <v>0.78553132451066765</v>
      </c>
    </row>
    <row r="354" spans="7:19" ht="18.5" x14ac:dyDescent="0.45">
      <c r="G354" s="59">
        <v>2009</v>
      </c>
      <c r="H354" s="59">
        <v>12</v>
      </c>
      <c r="I354" s="46">
        <f t="shared" si="52"/>
        <v>17</v>
      </c>
      <c r="J354" s="46">
        <f t="shared" si="52"/>
        <v>351</v>
      </c>
      <c r="K354" s="87">
        <v>9.9</v>
      </c>
      <c r="L354" s="87">
        <v>6.8</v>
      </c>
      <c r="M354" s="54">
        <f t="shared" si="47"/>
        <v>8.35</v>
      </c>
      <c r="N354" s="36">
        <v>32.5</v>
      </c>
      <c r="O354" s="55">
        <f t="shared" si="48"/>
        <v>25.593829852418846</v>
      </c>
      <c r="P354" s="56">
        <f t="shared" si="49"/>
        <v>6.3472698033998753</v>
      </c>
      <c r="Q354" s="56">
        <v>7.2100139999999993</v>
      </c>
      <c r="R354" s="11">
        <f t="shared" si="50"/>
        <v>1.1057980446764997</v>
      </c>
      <c r="S354" s="35">
        <f t="shared" si="51"/>
        <v>1.1691580774143777</v>
      </c>
    </row>
    <row r="355" spans="7:19" ht="18.5" x14ac:dyDescent="0.45">
      <c r="G355" s="59">
        <v>2009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87">
        <v>9.6</v>
      </c>
      <c r="L355" s="87">
        <v>7.1</v>
      </c>
      <c r="M355" s="54">
        <f t="shared" si="47"/>
        <v>8.35</v>
      </c>
      <c r="N355" s="36">
        <v>42</v>
      </c>
      <c r="O355" s="55">
        <f t="shared" si="48"/>
        <v>31.280578630382816</v>
      </c>
      <c r="P355" s="56">
        <f t="shared" si="49"/>
        <v>6.2561157260765636</v>
      </c>
      <c r="Q355" s="56">
        <v>7.91343</v>
      </c>
      <c r="R355" s="11">
        <f t="shared" si="50"/>
        <v>1.2136807807424996</v>
      </c>
      <c r="S355" s="35">
        <f t="shared" si="51"/>
        <v>1.030961029943124</v>
      </c>
    </row>
    <row r="356" spans="7:19" ht="18.5" x14ac:dyDescent="0.45">
      <c r="G356" s="59">
        <v>2009</v>
      </c>
      <c r="H356" s="59">
        <v>12</v>
      </c>
      <c r="I356" s="46">
        <f t="shared" si="53"/>
        <v>19</v>
      </c>
      <c r="J356" s="46">
        <f t="shared" si="53"/>
        <v>353</v>
      </c>
      <c r="K356" s="87">
        <v>11.3</v>
      </c>
      <c r="L356" s="87">
        <v>7.2</v>
      </c>
      <c r="M356" s="54">
        <f t="shared" si="47"/>
        <v>9.25</v>
      </c>
      <c r="N356" s="36">
        <v>20.5</v>
      </c>
      <c r="O356" s="55">
        <f t="shared" si="48"/>
        <v>19.463279608389929</v>
      </c>
      <c r="P356" s="56">
        <f t="shared" si="49"/>
        <v>6.3839557115518977</v>
      </c>
      <c r="Q356" s="56">
        <v>6.3056219999999996</v>
      </c>
      <c r="R356" s="11">
        <f t="shared" si="50"/>
        <v>1.0003758954614999</v>
      </c>
      <c r="S356" s="35">
        <f t="shared" si="51"/>
        <v>1.4243047224071101</v>
      </c>
    </row>
    <row r="357" spans="7:19" ht="18.5" x14ac:dyDescent="0.45">
      <c r="G357" s="59">
        <v>2009</v>
      </c>
      <c r="H357" s="59">
        <v>12</v>
      </c>
      <c r="I357" s="46">
        <f t="shared" si="53"/>
        <v>20</v>
      </c>
      <c r="J357" s="46">
        <f t="shared" si="53"/>
        <v>354</v>
      </c>
      <c r="K357" s="87">
        <v>12.6</v>
      </c>
      <c r="L357" s="87">
        <v>8.4</v>
      </c>
      <c r="M357" s="54">
        <f t="shared" si="47"/>
        <v>10.5</v>
      </c>
      <c r="N357" s="36">
        <v>37</v>
      </c>
      <c r="O357" s="55">
        <f t="shared" si="48"/>
        <v>23.137505040778567</v>
      </c>
      <c r="P357" s="56">
        <f t="shared" si="49"/>
        <v>7.7742016937015981</v>
      </c>
      <c r="Q357" s="56">
        <v>7.5868439999999993</v>
      </c>
      <c r="R357" s="11">
        <f t="shared" si="50"/>
        <v>1.2592605736979996</v>
      </c>
      <c r="S357" s="35">
        <f t="shared" si="51"/>
        <v>1.4929759386996595</v>
      </c>
    </row>
    <row r="358" spans="7:19" ht="18.5" x14ac:dyDescent="0.45">
      <c r="G358" s="59">
        <v>2009</v>
      </c>
      <c r="H358" s="59">
        <v>12</v>
      </c>
      <c r="I358" s="46">
        <f t="shared" si="53"/>
        <v>21</v>
      </c>
      <c r="J358" s="46">
        <f t="shared" si="53"/>
        <v>355</v>
      </c>
      <c r="K358" s="87">
        <v>13.5</v>
      </c>
      <c r="L358" s="87">
        <v>7.3</v>
      </c>
      <c r="M358" s="54">
        <f t="shared" si="47"/>
        <v>10.4</v>
      </c>
      <c r="N358" s="36">
        <v>33</v>
      </c>
      <c r="O358" s="55">
        <f t="shared" si="48"/>
        <v>8.9541987164305556</v>
      </c>
      <c r="P358" s="56">
        <f t="shared" si="49"/>
        <v>4.4412825633495565</v>
      </c>
      <c r="Q358" s="56">
        <v>3.5673239999999997</v>
      </c>
      <c r="R358" s="11">
        <f t="shared" si="50"/>
        <v>0.59001041833199996</v>
      </c>
      <c r="S358" s="35">
        <f t="shared" si="51"/>
        <v>1.0303410481601747</v>
      </c>
    </row>
    <row r="359" spans="7:19" ht="18.5" x14ac:dyDescent="0.45">
      <c r="G359" s="59">
        <v>2009</v>
      </c>
      <c r="H359" s="59">
        <v>12</v>
      </c>
      <c r="I359" s="46">
        <f t="shared" si="53"/>
        <v>22</v>
      </c>
      <c r="J359" s="46">
        <f t="shared" si="53"/>
        <v>356</v>
      </c>
      <c r="K359" s="87">
        <v>14.6</v>
      </c>
      <c r="L359" s="87">
        <v>9</v>
      </c>
      <c r="M359" s="54">
        <f t="shared" si="47"/>
        <v>11.8</v>
      </c>
      <c r="N359" s="36">
        <v>36</v>
      </c>
      <c r="O359" s="55">
        <f t="shared" si="48"/>
        <v>4.7771921671402033</v>
      </c>
      <c r="P359" s="56">
        <f t="shared" si="49"/>
        <v>2.1401820908788109</v>
      </c>
      <c r="Q359" s="56">
        <v>1.8087839999999999</v>
      </c>
      <c r="R359" s="11">
        <f t="shared" si="50"/>
        <v>0.31401213753599999</v>
      </c>
      <c r="S359" s="35">
        <f t="shared" si="51"/>
        <v>0.69286594425826975</v>
      </c>
    </row>
    <row r="360" spans="7:19" ht="18.5" x14ac:dyDescent="0.45">
      <c r="G360" s="59">
        <v>2009</v>
      </c>
      <c r="H360" s="59">
        <v>12</v>
      </c>
      <c r="I360" s="46">
        <f t="shared" si="53"/>
        <v>23</v>
      </c>
      <c r="J360" s="46">
        <f t="shared" si="53"/>
        <v>357</v>
      </c>
      <c r="K360" s="87">
        <v>11.1</v>
      </c>
      <c r="L360" s="87">
        <v>3.4</v>
      </c>
      <c r="M360" s="54">
        <f t="shared" si="47"/>
        <v>7.25</v>
      </c>
      <c r="N360" s="36">
        <v>37.5</v>
      </c>
      <c r="O360" s="55">
        <f t="shared" si="48"/>
        <v>10.298174676716215</v>
      </c>
      <c r="P360" s="56">
        <f t="shared" si="49"/>
        <v>6.3436756008571882</v>
      </c>
      <c r="Q360" s="56">
        <v>4.5722040000000002</v>
      </c>
      <c r="R360" s="11">
        <f t="shared" si="50"/>
        <v>0.67174021032300002</v>
      </c>
      <c r="S360" s="35">
        <f t="shared" si="51"/>
        <v>1.0040202811020476</v>
      </c>
    </row>
    <row r="361" spans="7:19" ht="18.5" x14ac:dyDescent="0.45">
      <c r="G361" s="59">
        <v>2009</v>
      </c>
      <c r="H361" s="59">
        <v>12</v>
      </c>
      <c r="I361" s="46">
        <f t="shared" si="53"/>
        <v>24</v>
      </c>
      <c r="J361" s="46">
        <f t="shared" si="53"/>
        <v>358</v>
      </c>
      <c r="K361" s="87">
        <v>11.9</v>
      </c>
      <c r="L361" s="87">
        <v>3.5</v>
      </c>
      <c r="M361" s="54">
        <f t="shared" si="47"/>
        <v>7.7</v>
      </c>
      <c r="N361" s="36">
        <v>39.5</v>
      </c>
      <c r="O361" s="55">
        <f t="shared" si="48"/>
        <v>6.0675394436295171</v>
      </c>
      <c r="P361" s="56">
        <f t="shared" si="49"/>
        <v>4.0773865061190362</v>
      </c>
      <c r="Q361" s="56">
        <v>2.8136640000000002</v>
      </c>
      <c r="R361" s="11">
        <f t="shared" si="50"/>
        <v>0.42080455367999992</v>
      </c>
      <c r="S361" s="35">
        <f t="shared" si="51"/>
        <v>0.74580547703180877</v>
      </c>
    </row>
    <row r="362" spans="7:19" ht="18.5" x14ac:dyDescent="0.45">
      <c r="G362" s="59">
        <v>2009</v>
      </c>
      <c r="H362" s="59">
        <v>12</v>
      </c>
      <c r="I362" s="46">
        <f t="shared" si="53"/>
        <v>25</v>
      </c>
      <c r="J362" s="46">
        <f t="shared" si="53"/>
        <v>359</v>
      </c>
      <c r="K362" s="87">
        <v>14.6</v>
      </c>
      <c r="L362" s="87">
        <v>5.7</v>
      </c>
      <c r="M362" s="54">
        <f t="shared" si="47"/>
        <v>10.15</v>
      </c>
      <c r="N362" s="36">
        <v>40</v>
      </c>
      <c r="O362" s="55">
        <f t="shared" si="48"/>
        <v>12.999785265545675</v>
      </c>
      <c r="P362" s="56">
        <f t="shared" si="49"/>
        <v>9.2558471090685188</v>
      </c>
      <c r="Q362" s="56">
        <v>6.2051339999999993</v>
      </c>
      <c r="R362" s="11">
        <f t="shared" si="50"/>
        <v>1.0171874499344999</v>
      </c>
      <c r="S362" s="35">
        <f t="shared" si="51"/>
        <v>1.6222531293920635</v>
      </c>
    </row>
    <row r="363" spans="7:19" ht="18.5" x14ac:dyDescent="0.45">
      <c r="G363" s="59">
        <v>2009</v>
      </c>
      <c r="H363" s="59">
        <v>12</v>
      </c>
      <c r="I363" s="46">
        <f t="shared" si="53"/>
        <v>26</v>
      </c>
      <c r="J363" s="46">
        <f t="shared" si="53"/>
        <v>360</v>
      </c>
      <c r="K363" s="87">
        <v>9.4</v>
      </c>
      <c r="L363" s="87">
        <v>2.2999999999999998</v>
      </c>
      <c r="M363" s="54">
        <f t="shared" si="47"/>
        <v>5.85</v>
      </c>
      <c r="N363" s="36">
        <v>39</v>
      </c>
      <c r="O363" s="55">
        <f t="shared" si="48"/>
        <v>14.967138272955793</v>
      </c>
      <c r="P363" s="56">
        <f t="shared" si="49"/>
        <v>8.5013345390388917</v>
      </c>
      <c r="Q363" s="56">
        <v>6.3809879999999994</v>
      </c>
      <c r="R363" s="11">
        <f t="shared" si="50"/>
        <v>0.88508929776299972</v>
      </c>
      <c r="S363" s="35">
        <f t="shared" si="51"/>
        <v>1.0659802672903795</v>
      </c>
    </row>
    <row r="364" spans="7:19" ht="18.5" x14ac:dyDescent="0.45">
      <c r="G364" s="59">
        <v>2009</v>
      </c>
      <c r="H364" s="59">
        <v>12</v>
      </c>
      <c r="I364" s="46">
        <f t="shared" si="53"/>
        <v>27</v>
      </c>
      <c r="J364" s="46">
        <f t="shared" si="53"/>
        <v>361</v>
      </c>
      <c r="K364" s="87">
        <v>11.8</v>
      </c>
      <c r="L364" s="87">
        <v>6.4</v>
      </c>
      <c r="M364" s="54">
        <f t="shared" si="47"/>
        <v>9.1000000000000014</v>
      </c>
      <c r="N364" s="36">
        <v>34</v>
      </c>
      <c r="O364" s="55">
        <f t="shared" si="48"/>
        <v>18.71617588311673</v>
      </c>
      <c r="P364" s="56">
        <f t="shared" si="49"/>
        <v>8.0853879815064289</v>
      </c>
      <c r="Q364" s="56">
        <v>6.9587939999999993</v>
      </c>
      <c r="R364" s="11">
        <f t="shared" si="50"/>
        <v>1.097878491189</v>
      </c>
      <c r="S364" s="35">
        <f t="shared" si="51"/>
        <v>1.463313679099792</v>
      </c>
    </row>
    <row r="365" spans="7:19" ht="18.5" x14ac:dyDescent="0.45">
      <c r="G365" s="59">
        <v>2009</v>
      </c>
      <c r="H365" s="59">
        <v>12</v>
      </c>
      <c r="I365" s="46">
        <f t="shared" si="53"/>
        <v>28</v>
      </c>
      <c r="J365" s="46">
        <f t="shared" si="53"/>
        <v>362</v>
      </c>
      <c r="K365" s="87">
        <v>7.4</v>
      </c>
      <c r="L365" s="87">
        <v>2.2999999999999998</v>
      </c>
      <c r="M365" s="54">
        <f t="shared" si="47"/>
        <v>4.8499999999999996</v>
      </c>
      <c r="N365" s="36">
        <v>40</v>
      </c>
      <c r="O365" s="55">
        <f t="shared" si="48"/>
        <v>19.050207188573395</v>
      </c>
      <c r="P365" s="56">
        <f t="shared" si="49"/>
        <v>7.7724845329379457</v>
      </c>
      <c r="Q365" s="56">
        <v>6.8834279999999994</v>
      </c>
      <c r="R365" s="11">
        <f t="shared" si="50"/>
        <v>0.91441006323299978</v>
      </c>
      <c r="S365" s="35">
        <f t="shared" si="51"/>
        <v>0.85373129875622578</v>
      </c>
    </row>
    <row r="366" spans="7:19" ht="18.5" x14ac:dyDescent="0.45">
      <c r="G366" s="59">
        <v>2009</v>
      </c>
      <c r="H366" s="59">
        <v>12</v>
      </c>
      <c r="I366" s="46">
        <f t="shared" si="53"/>
        <v>29</v>
      </c>
      <c r="J366" s="46">
        <f t="shared" si="53"/>
        <v>363</v>
      </c>
      <c r="K366" s="87">
        <v>12.3</v>
      </c>
      <c r="L366" s="87">
        <v>6.7</v>
      </c>
      <c r="M366" s="54">
        <f t="shared" si="47"/>
        <v>9.5</v>
      </c>
      <c r="N366" s="36">
        <v>36</v>
      </c>
      <c r="O366" s="55">
        <f t="shared" si="48"/>
        <v>7.6965873803925495</v>
      </c>
      <c r="P366" s="56">
        <f t="shared" si="49"/>
        <v>3.4480711464158627</v>
      </c>
      <c r="Q366" s="56">
        <v>2.9141519999999996</v>
      </c>
      <c r="R366" s="11">
        <f t="shared" si="50"/>
        <v>0.46659799040399991</v>
      </c>
      <c r="S366" s="35">
        <f t="shared" si="51"/>
        <v>0.79883850740545537</v>
      </c>
    </row>
    <row r="367" spans="7:19" ht="18.5" x14ac:dyDescent="0.45">
      <c r="G367" s="59">
        <v>2009</v>
      </c>
      <c r="H367" s="59">
        <v>12</v>
      </c>
      <c r="I367" s="46">
        <f t="shared" si="53"/>
        <v>30</v>
      </c>
      <c r="J367" s="46">
        <f t="shared" si="53"/>
        <v>364</v>
      </c>
      <c r="K367" s="87">
        <v>12.4</v>
      </c>
      <c r="L367" s="87">
        <v>9.5</v>
      </c>
      <c r="M367" s="54">
        <f t="shared" si="47"/>
        <v>10.95</v>
      </c>
      <c r="N367" s="36">
        <v>28.5</v>
      </c>
      <c r="O367" s="55">
        <f t="shared" si="48"/>
        <v>27.844676244398812</v>
      </c>
      <c r="P367" s="56">
        <f t="shared" si="49"/>
        <v>6.4599648887005259</v>
      </c>
      <c r="Q367" s="56">
        <v>7.5868439999999993</v>
      </c>
      <c r="R367" s="11">
        <f t="shared" si="50"/>
        <v>1.2792841517249995</v>
      </c>
      <c r="S367" s="35">
        <f t="shared" si="51"/>
        <v>1.4619275018136499</v>
      </c>
    </row>
    <row r="368" spans="7:19" ht="18.5" x14ac:dyDescent="0.45">
      <c r="G368" s="59">
        <v>2009</v>
      </c>
      <c r="H368" s="59">
        <v>12</v>
      </c>
      <c r="I368" s="46">
        <f t="shared" si="53"/>
        <v>31</v>
      </c>
      <c r="J368" s="46">
        <f t="shared" si="53"/>
        <v>365</v>
      </c>
      <c r="K368" s="87">
        <v>11.8</v>
      </c>
      <c r="L368" s="87">
        <v>5.7</v>
      </c>
      <c r="M368" s="54">
        <f t="shared" si="47"/>
        <v>8.75</v>
      </c>
      <c r="N368" s="36">
        <v>37</v>
      </c>
      <c r="O368" s="55">
        <f t="shared" si="48"/>
        <v>8.6458604108707586</v>
      </c>
      <c r="P368" s="56">
        <f t="shared" si="49"/>
        <v>4.2191798805049308</v>
      </c>
      <c r="Q368" s="56">
        <v>3.4165919999999996</v>
      </c>
      <c r="R368" s="49">
        <f t="shared" si="50"/>
        <v>0.53201718572399992</v>
      </c>
      <c r="S368" s="48">
        <f t="shared" si="51"/>
        <v>0.85439578065995714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1215.5324380371972</v>
      </c>
      <c r="S370" s="42">
        <f>SUM(S59:S369)</f>
        <v>2224.3722454895901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M8" sqref="M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7" t="s">
        <v>7</v>
      </c>
      <c r="P2" s="140" t="s">
        <v>33</v>
      </c>
      <c r="Q2" s="142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3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2010</v>
      </c>
      <c r="H4" s="46">
        <v>1</v>
      </c>
      <c r="I4" s="46">
        <v>1</v>
      </c>
      <c r="J4" s="46">
        <v>1</v>
      </c>
      <c r="K4" s="122">
        <v>12.1</v>
      </c>
      <c r="L4" s="122">
        <v>0.1</v>
      </c>
      <c r="M4" s="54">
        <f>(K4+L4)/2</f>
        <v>6.1</v>
      </c>
      <c r="N4" s="36">
        <v>68.5</v>
      </c>
      <c r="O4" s="55">
        <f>((Q4)/(0.16*(K4-(L4))^0.5))</f>
        <v>14.118925823731949</v>
      </c>
      <c r="P4" s="56">
        <f>0.16*((K4-(L4))^1/2)*O4</f>
        <v>13.55416879078267</v>
      </c>
      <c r="Q4" s="121">
        <v>7.8255029999999994</v>
      </c>
      <c r="R4" s="11">
        <f>0.0023*0.408*O4*SQRT(K4-L4)*(M4+17.8)</f>
        <v>1.0969281447704997</v>
      </c>
      <c r="S4" s="35">
        <f>0.31*(IF(N4&gt;50,1,(1+(50-N4)/70)))*(P4+2.09)*((M4/(M4+15)))</f>
        <v>1.4020437527663521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2010</v>
      </c>
      <c r="H5" s="46">
        <v>1</v>
      </c>
      <c r="I5" s="46">
        <f t="shared" ref="I5:J20" si="0">I4+1</f>
        <v>2</v>
      </c>
      <c r="J5" s="46">
        <f>J4+1</f>
        <v>2</v>
      </c>
      <c r="K5" s="122">
        <v>10.8</v>
      </c>
      <c r="L5" s="122">
        <v>4.0999999999999996</v>
      </c>
      <c r="M5" s="54">
        <f t="shared" ref="M5:M68" si="1">(K5+L5)/2</f>
        <v>7.45</v>
      </c>
      <c r="N5" s="36">
        <v>64.5</v>
      </c>
      <c r="O5" s="55">
        <f t="shared" ref="O5:O68" si="2">((Q5)/(0.16*(K5-(L5))^0.5))</f>
        <v>8.6136093536396334</v>
      </c>
      <c r="P5" s="56">
        <f t="shared" ref="P5:P68" si="3">0.16*((K5-L5)^1/2)*O5</f>
        <v>4.6168946135508451</v>
      </c>
      <c r="Q5" s="121">
        <v>3.5673239999999997</v>
      </c>
      <c r="R5" s="11">
        <f t="shared" ref="R5:R68" si="4">0.0023*0.408*O5*(K5-L5)^0.5*(M5+17.8)</f>
        <v>0.52828947031500006</v>
      </c>
      <c r="S5" s="35">
        <f t="shared" ref="S5:S68" si="5">0.31*(IF(N5&gt;50,1,(1+(50-N5)/70)))*(P5+2.09)*((M5/(M5+15)))</f>
        <v>0.68995871314011936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2010</v>
      </c>
      <c r="H6" s="46">
        <v>1</v>
      </c>
      <c r="I6" s="46">
        <f t="shared" si="0"/>
        <v>3</v>
      </c>
      <c r="J6" s="46">
        <f t="shared" si="0"/>
        <v>3</v>
      </c>
      <c r="K6" s="122">
        <v>10.6</v>
      </c>
      <c r="L6" s="122">
        <v>6.3</v>
      </c>
      <c r="M6" s="54">
        <f t="shared" si="1"/>
        <v>8.4499999999999993</v>
      </c>
      <c r="N6" s="36">
        <v>83.5</v>
      </c>
      <c r="O6" s="55">
        <f t="shared" si="2"/>
        <v>25.971325832798922</v>
      </c>
      <c r="P6" s="56">
        <f t="shared" si="3"/>
        <v>8.9341360864828285</v>
      </c>
      <c r="Q6" s="121">
        <v>8.6168460000000007</v>
      </c>
      <c r="R6" s="11">
        <f t="shared" si="4"/>
        <v>1.3266172969875001</v>
      </c>
      <c r="S6" s="35">
        <f t="shared" si="5"/>
        <v>1.2314594660358962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2010</v>
      </c>
      <c r="H7" s="46">
        <v>1</v>
      </c>
      <c r="I7" s="46">
        <f t="shared" si="0"/>
        <v>4</v>
      </c>
      <c r="J7" s="46">
        <f t="shared" si="0"/>
        <v>4</v>
      </c>
      <c r="K7" s="122">
        <v>11.8</v>
      </c>
      <c r="L7" s="122">
        <v>7.4</v>
      </c>
      <c r="M7" s="54">
        <f t="shared" si="1"/>
        <v>9.6000000000000014</v>
      </c>
      <c r="N7" s="36">
        <v>64</v>
      </c>
      <c r="O7" s="55">
        <f t="shared" si="2"/>
        <v>26.423028656127507</v>
      </c>
      <c r="P7" s="56">
        <f t="shared" si="3"/>
        <v>9.3009060869568838</v>
      </c>
      <c r="Q7" s="121">
        <v>8.8680660000000007</v>
      </c>
      <c r="R7" s="11">
        <f t="shared" si="4"/>
        <v>1.4251070742660001</v>
      </c>
      <c r="S7" s="35">
        <f t="shared" si="5"/>
        <v>1.3780218095440524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2010</v>
      </c>
      <c r="H8" s="46">
        <v>1</v>
      </c>
      <c r="I8" s="46">
        <f t="shared" si="0"/>
        <v>5</v>
      </c>
      <c r="J8" s="46">
        <f t="shared" si="0"/>
        <v>5</v>
      </c>
      <c r="K8" s="122">
        <v>8.1</v>
      </c>
      <c r="L8" s="122">
        <v>2</v>
      </c>
      <c r="M8" s="54">
        <f t="shared" si="1"/>
        <v>5.05</v>
      </c>
      <c r="N8" s="36">
        <v>94</v>
      </c>
      <c r="O8" s="55">
        <f t="shared" si="2"/>
        <v>5.4036627567942253</v>
      </c>
      <c r="P8" s="56">
        <f t="shared" si="3"/>
        <v>2.6369874253155818</v>
      </c>
      <c r="Q8" s="121">
        <v>2.13537</v>
      </c>
      <c r="R8" s="11">
        <f t="shared" si="4"/>
        <v>0.28617214439250005</v>
      </c>
      <c r="S8" s="35">
        <f t="shared" si="5"/>
        <v>0.36908223512875515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2010</v>
      </c>
      <c r="H9" s="46">
        <v>1</v>
      </c>
      <c r="I9" s="46">
        <f t="shared" si="0"/>
        <v>6</v>
      </c>
      <c r="J9" s="46">
        <f t="shared" si="0"/>
        <v>6</v>
      </c>
      <c r="K9" s="122">
        <v>9.1999999999999993</v>
      </c>
      <c r="L9" s="122">
        <v>-2.4</v>
      </c>
      <c r="M9" s="54">
        <f t="shared" si="1"/>
        <v>3.3999999999999995</v>
      </c>
      <c r="N9" s="36">
        <v>73</v>
      </c>
      <c r="O9" s="55">
        <f t="shared" si="2"/>
        <v>4.4025936777153758</v>
      </c>
      <c r="P9" s="56">
        <f t="shared" si="3"/>
        <v>4.0856069329198688</v>
      </c>
      <c r="Q9" s="121">
        <v>2.3991509999999998</v>
      </c>
      <c r="R9" s="11">
        <f t="shared" si="4"/>
        <v>0.29830563703799995</v>
      </c>
      <c r="S9" s="35">
        <f t="shared" si="5"/>
        <v>0.35375487539660549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2010</v>
      </c>
      <c r="H10" s="46">
        <v>1</v>
      </c>
      <c r="I10" s="46">
        <f t="shared" si="0"/>
        <v>7</v>
      </c>
      <c r="J10" s="46">
        <f t="shared" si="0"/>
        <v>7</v>
      </c>
      <c r="K10" s="122">
        <v>9.1</v>
      </c>
      <c r="L10" s="122">
        <v>-2.9</v>
      </c>
      <c r="M10" s="54">
        <f t="shared" si="1"/>
        <v>3.0999999999999996</v>
      </c>
      <c r="N10" s="36">
        <v>78.5</v>
      </c>
      <c r="O10" s="55">
        <f t="shared" si="2"/>
        <v>1.3371053348317576</v>
      </c>
      <c r="P10" s="56">
        <f t="shared" si="3"/>
        <v>1.2836211214384874</v>
      </c>
      <c r="Q10" s="121">
        <v>0.74109899999999995</v>
      </c>
      <c r="R10" s="11">
        <f t="shared" si="4"/>
        <v>9.0842803771499975E-2</v>
      </c>
      <c r="S10" s="35">
        <f t="shared" si="5"/>
        <v>0.17911877887858485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2010</v>
      </c>
      <c r="H11" s="46">
        <v>1</v>
      </c>
      <c r="I11" s="46">
        <f t="shared" si="0"/>
        <v>8</v>
      </c>
      <c r="J11" s="46">
        <f t="shared" si="0"/>
        <v>8</v>
      </c>
      <c r="K11" s="122">
        <v>10.6</v>
      </c>
      <c r="L11" s="122">
        <v>-2.1</v>
      </c>
      <c r="M11" s="54">
        <f t="shared" si="1"/>
        <v>4.25</v>
      </c>
      <c r="N11" s="36">
        <v>65.5</v>
      </c>
      <c r="O11" s="55">
        <f t="shared" si="2"/>
        <v>4.3177594547068763</v>
      </c>
      <c r="P11" s="56">
        <f t="shared" si="3"/>
        <v>4.386843605982186</v>
      </c>
      <c r="Q11" s="121">
        <v>2.4619559999999998</v>
      </c>
      <c r="R11" s="11">
        <f t="shared" si="4"/>
        <v>0.31838815127699988</v>
      </c>
      <c r="S11" s="35">
        <f t="shared" si="5"/>
        <v>0.44328527017566394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2010</v>
      </c>
      <c r="H12" s="46">
        <v>1</v>
      </c>
      <c r="I12" s="46">
        <f t="shared" si="0"/>
        <v>9</v>
      </c>
      <c r="J12" s="46">
        <f t="shared" si="0"/>
        <v>9</v>
      </c>
      <c r="K12" s="122">
        <v>11.9</v>
      </c>
      <c r="L12" s="122">
        <v>-2.6</v>
      </c>
      <c r="M12" s="54">
        <f t="shared" si="1"/>
        <v>4.6500000000000004</v>
      </c>
      <c r="N12" s="36">
        <v>69.5</v>
      </c>
      <c r="O12" s="55">
        <f t="shared" si="2"/>
        <v>15.957365497985682</v>
      </c>
      <c r="P12" s="56">
        <f t="shared" si="3"/>
        <v>18.510543977663389</v>
      </c>
      <c r="Q12" s="121">
        <v>9.7222139999999992</v>
      </c>
      <c r="R12" s="11">
        <f t="shared" si="4"/>
        <v>1.2801166257195</v>
      </c>
      <c r="S12" s="35">
        <f t="shared" si="5"/>
        <v>1.5112307452316427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2010</v>
      </c>
      <c r="H13" s="46">
        <v>1</v>
      </c>
      <c r="I13" s="46">
        <f t="shared" si="0"/>
        <v>10</v>
      </c>
      <c r="J13" s="46">
        <f t="shared" si="0"/>
        <v>10</v>
      </c>
      <c r="K13" s="122">
        <v>11.8</v>
      </c>
      <c r="L13" s="122">
        <v>-2.5</v>
      </c>
      <c r="M13" s="54">
        <f t="shared" si="1"/>
        <v>4.6500000000000004</v>
      </c>
      <c r="N13" s="36">
        <v>65.5</v>
      </c>
      <c r="O13" s="55">
        <f t="shared" si="2"/>
        <v>3.1279038477569827</v>
      </c>
      <c r="P13" s="56">
        <f t="shared" si="3"/>
        <v>3.5783220018339885</v>
      </c>
      <c r="Q13" s="121">
        <v>1.8925240000000001</v>
      </c>
      <c r="R13" s="11">
        <f t="shared" si="4"/>
        <v>0.24918721568700006</v>
      </c>
      <c r="S13" s="35">
        <f t="shared" si="5"/>
        <v>0.41582117891316517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2010</v>
      </c>
      <c r="H14" s="46">
        <v>1</v>
      </c>
      <c r="I14" s="46">
        <f t="shared" si="0"/>
        <v>11</v>
      </c>
      <c r="J14" s="46">
        <f t="shared" si="0"/>
        <v>11</v>
      </c>
      <c r="K14" s="122">
        <v>16</v>
      </c>
      <c r="L14" s="122">
        <v>-0.6</v>
      </c>
      <c r="M14" s="54">
        <f t="shared" si="1"/>
        <v>7.7</v>
      </c>
      <c r="N14" s="36">
        <v>67</v>
      </c>
      <c r="O14" s="55">
        <f t="shared" si="2"/>
        <v>2.5948382988204877</v>
      </c>
      <c r="P14" s="56">
        <f t="shared" si="3"/>
        <v>3.4459452608336076</v>
      </c>
      <c r="Q14" s="121">
        <v>1.6915479999999998</v>
      </c>
      <c r="R14" s="11">
        <f t="shared" si="4"/>
        <v>0.25298369000999998</v>
      </c>
      <c r="S14" s="35">
        <f t="shared" si="5"/>
        <v>0.5821278122295076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2010</v>
      </c>
      <c r="H15" s="46">
        <v>1</v>
      </c>
      <c r="I15" s="46">
        <f t="shared" si="0"/>
        <v>12</v>
      </c>
      <c r="J15" s="46">
        <f t="shared" si="0"/>
        <v>12</v>
      </c>
      <c r="K15" s="122">
        <v>13.7</v>
      </c>
      <c r="L15" s="122">
        <v>7.7</v>
      </c>
      <c r="M15" s="54">
        <f t="shared" si="1"/>
        <v>10.7</v>
      </c>
      <c r="N15" s="36">
        <v>67</v>
      </c>
      <c r="O15" s="55">
        <f t="shared" si="2"/>
        <v>19.999226428414676</v>
      </c>
      <c r="P15" s="56">
        <f t="shared" si="3"/>
        <v>9.5996286856390434</v>
      </c>
      <c r="Q15" s="121">
        <v>7.8380639999999993</v>
      </c>
      <c r="R15" s="11">
        <f t="shared" si="4"/>
        <v>1.3101519927599998</v>
      </c>
      <c r="S15" s="35">
        <f t="shared" si="5"/>
        <v>1.5087353443682765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2010</v>
      </c>
      <c r="H16" s="46">
        <v>1</v>
      </c>
      <c r="I16" s="46">
        <f t="shared" si="0"/>
        <v>13</v>
      </c>
      <c r="J16" s="46">
        <f t="shared" si="0"/>
        <v>13</v>
      </c>
      <c r="K16" s="122">
        <v>12.4</v>
      </c>
      <c r="L16" s="122">
        <v>7.6</v>
      </c>
      <c r="M16" s="54">
        <f t="shared" si="1"/>
        <v>10</v>
      </c>
      <c r="N16" s="36">
        <v>81.5</v>
      </c>
      <c r="O16" s="55">
        <f t="shared" si="2"/>
        <v>10.248248493850019</v>
      </c>
      <c r="P16" s="56">
        <f t="shared" si="3"/>
        <v>3.9353274216384078</v>
      </c>
      <c r="Q16" s="121">
        <v>3.5924459999999998</v>
      </c>
      <c r="R16" s="11">
        <f t="shared" si="4"/>
        <v>0.58573754296199987</v>
      </c>
      <c r="S16" s="35">
        <f t="shared" si="5"/>
        <v>0.74714060028316265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2010</v>
      </c>
      <c r="H17" s="46">
        <v>1</v>
      </c>
      <c r="I17" s="46">
        <f t="shared" si="0"/>
        <v>14</v>
      </c>
      <c r="J17" s="46">
        <f t="shared" si="0"/>
        <v>14</v>
      </c>
      <c r="K17" s="122">
        <v>12.4</v>
      </c>
      <c r="L17" s="122">
        <v>6.7</v>
      </c>
      <c r="M17" s="54">
        <f t="shared" si="1"/>
        <v>9.5500000000000007</v>
      </c>
      <c r="N17" s="36">
        <v>70</v>
      </c>
      <c r="O17" s="55">
        <f t="shared" si="2"/>
        <v>26.700711505913837</v>
      </c>
      <c r="P17" s="56">
        <f t="shared" si="3"/>
        <v>12.175524446696711</v>
      </c>
      <c r="Q17" s="121">
        <v>10.199532</v>
      </c>
      <c r="R17" s="11">
        <f t="shared" si="4"/>
        <v>1.6360839791730002</v>
      </c>
      <c r="S17" s="35">
        <f t="shared" si="5"/>
        <v>1.7202885997737523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2010</v>
      </c>
      <c r="H18" s="46">
        <v>1</v>
      </c>
      <c r="I18" s="46">
        <f t="shared" si="0"/>
        <v>15</v>
      </c>
      <c r="J18" s="46">
        <f t="shared" si="0"/>
        <v>15</v>
      </c>
      <c r="K18" s="122">
        <v>12.9</v>
      </c>
      <c r="L18" s="122">
        <v>7.7</v>
      </c>
      <c r="M18" s="54">
        <f t="shared" si="1"/>
        <v>10.3</v>
      </c>
      <c r="N18" s="36">
        <v>72</v>
      </c>
      <c r="O18" s="55">
        <f t="shared" si="2"/>
        <v>31.535377546725886</v>
      </c>
      <c r="P18" s="56">
        <f t="shared" si="3"/>
        <v>13.118717059437969</v>
      </c>
      <c r="Q18" s="121">
        <v>11.505876000000001</v>
      </c>
      <c r="R18" s="11">
        <f t="shared" si="4"/>
        <v>1.896243152994</v>
      </c>
      <c r="S18" s="35">
        <f t="shared" si="5"/>
        <v>1.9194242518097011</v>
      </c>
    </row>
    <row r="19" spans="2:22" ht="18.5" x14ac:dyDescent="0.45">
      <c r="G19" s="59">
        <v>2010</v>
      </c>
      <c r="H19" s="46">
        <v>1</v>
      </c>
      <c r="I19" s="46">
        <f t="shared" si="0"/>
        <v>16</v>
      </c>
      <c r="J19" s="46">
        <f t="shared" si="0"/>
        <v>16</v>
      </c>
      <c r="K19" s="122">
        <v>14.2</v>
      </c>
      <c r="L19" s="122">
        <v>5.2</v>
      </c>
      <c r="M19" s="54">
        <f t="shared" si="1"/>
        <v>9.6999999999999993</v>
      </c>
      <c r="N19" s="36">
        <v>65</v>
      </c>
      <c r="O19" s="55">
        <f t="shared" si="2"/>
        <v>23.394862499999999</v>
      </c>
      <c r="P19" s="56">
        <f t="shared" si="3"/>
        <v>16.844300999999998</v>
      </c>
      <c r="Q19" s="121">
        <v>11.229533999999999</v>
      </c>
      <c r="R19" s="11">
        <f t="shared" si="4"/>
        <v>1.8111834650249998</v>
      </c>
      <c r="S19" s="35">
        <f t="shared" si="5"/>
        <v>2.3050786682995947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2010</v>
      </c>
      <c r="H20" s="46">
        <v>1</v>
      </c>
      <c r="I20" s="46">
        <f t="shared" si="0"/>
        <v>17</v>
      </c>
      <c r="J20" s="46">
        <f t="shared" si="0"/>
        <v>17</v>
      </c>
      <c r="K20" s="122">
        <v>15.5</v>
      </c>
      <c r="L20" s="122">
        <v>5.0999999999999996</v>
      </c>
      <c r="M20" s="54">
        <f t="shared" si="1"/>
        <v>10.3</v>
      </c>
      <c r="N20" s="36">
        <v>49.5</v>
      </c>
      <c r="O20" s="55">
        <f t="shared" si="2"/>
        <v>20.497441462334216</v>
      </c>
      <c r="P20" s="56">
        <f t="shared" si="3"/>
        <v>17.05387129666207</v>
      </c>
      <c r="Q20" s="121">
        <v>10.576362</v>
      </c>
      <c r="R20" s="11">
        <f t="shared" si="4"/>
        <v>1.743053203953</v>
      </c>
      <c r="S20" s="35">
        <f t="shared" si="5"/>
        <v>2.4333200813337439</v>
      </c>
    </row>
    <row r="21" spans="2:22" ht="18.5" x14ac:dyDescent="0.45">
      <c r="B21" s="24"/>
      <c r="G21" s="59">
        <v>2010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2">
        <v>16.5</v>
      </c>
      <c r="L21" s="122">
        <v>7.9</v>
      </c>
      <c r="M21" s="54">
        <f t="shared" si="1"/>
        <v>12.2</v>
      </c>
      <c r="N21" s="36">
        <v>62</v>
      </c>
      <c r="O21" s="55">
        <f t="shared" si="2"/>
        <v>3.8549389041398778</v>
      </c>
      <c r="P21" s="56">
        <f t="shared" si="3"/>
        <v>2.6521979660482358</v>
      </c>
      <c r="Q21" s="121">
        <v>1.8087839999999999</v>
      </c>
      <c r="R21" s="11">
        <f t="shared" si="4"/>
        <v>0.31825554480000001</v>
      </c>
      <c r="S21" s="35">
        <f t="shared" si="5"/>
        <v>0.65937473189685403</v>
      </c>
    </row>
    <row r="22" spans="2:22" ht="18.5" x14ac:dyDescent="0.45">
      <c r="C22" s="13"/>
      <c r="G22" s="59">
        <v>2010</v>
      </c>
      <c r="H22" s="46">
        <v>1</v>
      </c>
      <c r="I22" s="46">
        <f t="shared" si="6"/>
        <v>19</v>
      </c>
      <c r="J22" s="46">
        <f t="shared" si="6"/>
        <v>19</v>
      </c>
      <c r="K22" s="122">
        <v>15.7</v>
      </c>
      <c r="L22" s="122">
        <v>8.3000000000000007</v>
      </c>
      <c r="M22" s="54">
        <f t="shared" si="1"/>
        <v>12</v>
      </c>
      <c r="N22" s="36">
        <v>95</v>
      </c>
      <c r="O22" s="55">
        <f t="shared" si="2"/>
        <v>6.5511000220728501</v>
      </c>
      <c r="P22" s="56">
        <f t="shared" si="3"/>
        <v>3.8782512130671263</v>
      </c>
      <c r="Q22" s="121">
        <v>2.8513469999999996</v>
      </c>
      <c r="R22" s="11">
        <f t="shared" si="4"/>
        <v>0.49834987461899988</v>
      </c>
      <c r="S22" s="35">
        <f t="shared" si="5"/>
        <v>0.82229238935591509</v>
      </c>
    </row>
    <row r="23" spans="2:22" ht="18.5" x14ac:dyDescent="0.45">
      <c r="B23" s="14"/>
      <c r="C23" s="14"/>
      <c r="D23" s="14"/>
      <c r="E23" s="14"/>
      <c r="G23" s="59">
        <v>2010</v>
      </c>
      <c r="H23" s="46">
        <v>1</v>
      </c>
      <c r="I23" s="46">
        <f t="shared" si="6"/>
        <v>20</v>
      </c>
      <c r="J23" s="46">
        <f t="shared" si="6"/>
        <v>20</v>
      </c>
      <c r="K23" s="122">
        <v>12.4</v>
      </c>
      <c r="L23" s="122">
        <v>9.4</v>
      </c>
      <c r="M23" s="54">
        <f t="shared" si="1"/>
        <v>10.9</v>
      </c>
      <c r="N23" s="36">
        <v>100</v>
      </c>
      <c r="O23" s="55">
        <f t="shared" si="2"/>
        <v>2.8555130879457873</v>
      </c>
      <c r="P23" s="56">
        <f t="shared" si="3"/>
        <v>0.68532314110698889</v>
      </c>
      <c r="Q23" s="121">
        <v>0.79134299999999991</v>
      </c>
      <c r="R23" s="11">
        <f t="shared" si="4"/>
        <v>0.13320320614649997</v>
      </c>
      <c r="S23" s="35">
        <f t="shared" si="5"/>
        <v>0.36207787234751027</v>
      </c>
    </row>
    <row r="24" spans="2:22" ht="18.5" x14ac:dyDescent="0.45">
      <c r="G24" s="59">
        <v>2010</v>
      </c>
      <c r="H24" s="46">
        <v>1</v>
      </c>
      <c r="I24" s="46">
        <f t="shared" si="6"/>
        <v>21</v>
      </c>
      <c r="J24" s="46">
        <f t="shared" si="6"/>
        <v>21</v>
      </c>
      <c r="K24" s="122">
        <v>13.6</v>
      </c>
      <c r="L24" s="122">
        <v>5.8</v>
      </c>
      <c r="M24" s="54">
        <f t="shared" si="1"/>
        <v>9.6999999999999993</v>
      </c>
      <c r="N24" s="36">
        <v>99</v>
      </c>
      <c r="O24" s="55">
        <f t="shared" si="2"/>
        <v>27.772429705048761</v>
      </c>
      <c r="P24" s="56">
        <f t="shared" si="3"/>
        <v>17.329996135950427</v>
      </c>
      <c r="Q24" s="121">
        <v>12.410267999999999</v>
      </c>
      <c r="R24" s="11">
        <f t="shared" si="4"/>
        <v>2.0016211000499995</v>
      </c>
      <c r="S24" s="35">
        <f t="shared" si="5"/>
        <v>2.3642076267531551</v>
      </c>
      <c r="U24" s="14"/>
      <c r="V24" s="14"/>
    </row>
    <row r="25" spans="2:22" ht="18.5" x14ac:dyDescent="0.45">
      <c r="G25" s="59">
        <v>2010</v>
      </c>
      <c r="H25" s="46">
        <v>1</v>
      </c>
      <c r="I25" s="46">
        <f t="shared" si="6"/>
        <v>22</v>
      </c>
      <c r="J25" s="46">
        <f t="shared" si="6"/>
        <v>22</v>
      </c>
      <c r="K25" s="122">
        <v>12.3</v>
      </c>
      <c r="L25" s="122">
        <v>1.8</v>
      </c>
      <c r="M25" s="54">
        <f t="shared" si="1"/>
        <v>7.0500000000000007</v>
      </c>
      <c r="N25" s="36">
        <v>68</v>
      </c>
      <c r="O25" s="55">
        <f t="shared" si="2"/>
        <v>11.096220069052713</v>
      </c>
      <c r="P25" s="56">
        <f t="shared" si="3"/>
        <v>9.3208248580042774</v>
      </c>
      <c r="Q25" s="121">
        <v>5.7529380000000003</v>
      </c>
      <c r="R25" s="11">
        <f t="shared" si="4"/>
        <v>0.83846338704449985</v>
      </c>
      <c r="S25" s="35">
        <f t="shared" si="5"/>
        <v>1.1309912801436894</v>
      </c>
    </row>
    <row r="26" spans="2:22" ht="18.5" x14ac:dyDescent="0.45">
      <c r="G26" s="59">
        <v>2010</v>
      </c>
      <c r="H26" s="46">
        <v>1</v>
      </c>
      <c r="I26" s="46">
        <f t="shared" si="6"/>
        <v>23</v>
      </c>
      <c r="J26" s="46">
        <f t="shared" si="6"/>
        <v>23</v>
      </c>
      <c r="K26" s="122">
        <v>8.9</v>
      </c>
      <c r="L26" s="122">
        <v>3.8</v>
      </c>
      <c r="M26" s="54">
        <f t="shared" si="1"/>
        <v>6.35</v>
      </c>
      <c r="N26" s="36">
        <v>71.5</v>
      </c>
      <c r="O26" s="55">
        <f t="shared" si="2"/>
        <v>2.9896310551410803</v>
      </c>
      <c r="P26" s="56">
        <f t="shared" si="3"/>
        <v>1.2197694704975608</v>
      </c>
      <c r="Q26" s="121">
        <v>1.080246</v>
      </c>
      <c r="R26" s="11">
        <f t="shared" si="4"/>
        <v>0.15300577337849999</v>
      </c>
      <c r="S26" s="35">
        <f t="shared" si="5"/>
        <v>0.30516539590981018</v>
      </c>
    </row>
    <row r="27" spans="2:22" ht="18.5" x14ac:dyDescent="0.45">
      <c r="G27" s="59">
        <v>2010</v>
      </c>
      <c r="H27" s="46">
        <v>1</v>
      </c>
      <c r="I27" s="46">
        <f t="shared" si="6"/>
        <v>24</v>
      </c>
      <c r="J27" s="46">
        <f t="shared" si="6"/>
        <v>24</v>
      </c>
      <c r="K27" s="122">
        <v>11.7</v>
      </c>
      <c r="L27" s="122">
        <v>7</v>
      </c>
      <c r="M27" s="54">
        <f t="shared" si="1"/>
        <v>9.35</v>
      </c>
      <c r="N27" s="36">
        <v>79.5</v>
      </c>
      <c r="O27" s="55">
        <f t="shared" si="2"/>
        <v>14.702166527014484</v>
      </c>
      <c r="P27" s="56">
        <f t="shared" si="3"/>
        <v>5.5280146141574447</v>
      </c>
      <c r="Q27" s="121">
        <v>5.0997659999999998</v>
      </c>
      <c r="R27" s="11">
        <f t="shared" si="4"/>
        <v>0.81205996406849978</v>
      </c>
      <c r="S27" s="35">
        <f t="shared" si="5"/>
        <v>0.90680966567290966</v>
      </c>
    </row>
    <row r="28" spans="2:22" ht="18.5" x14ac:dyDescent="0.45">
      <c r="G28" s="59">
        <v>2010</v>
      </c>
      <c r="H28" s="46">
        <v>1</v>
      </c>
      <c r="I28" s="46">
        <f t="shared" si="6"/>
        <v>25</v>
      </c>
      <c r="J28" s="46">
        <f t="shared" si="6"/>
        <v>25</v>
      </c>
      <c r="K28" s="122">
        <v>10.5</v>
      </c>
      <c r="L28" s="122">
        <v>2.2000000000000002</v>
      </c>
      <c r="M28" s="54">
        <f t="shared" si="1"/>
        <v>6.35</v>
      </c>
      <c r="N28" s="36">
        <v>77.5</v>
      </c>
      <c r="O28" s="55">
        <f t="shared" si="2"/>
        <v>7.8479761495160956</v>
      </c>
      <c r="P28" s="56">
        <f t="shared" si="3"/>
        <v>5.2110561632786876</v>
      </c>
      <c r="Q28" s="121">
        <v>3.6175679999999999</v>
      </c>
      <c r="R28" s="11">
        <f t="shared" si="4"/>
        <v>0.5123914271279999</v>
      </c>
      <c r="S28" s="35">
        <f t="shared" si="5"/>
        <v>0.67316763734960627</v>
      </c>
    </row>
    <row r="29" spans="2:22" ht="18.5" x14ac:dyDescent="0.45">
      <c r="G29" s="59">
        <v>2010</v>
      </c>
      <c r="H29" s="46">
        <v>1</v>
      </c>
      <c r="I29" s="46">
        <f t="shared" si="6"/>
        <v>26</v>
      </c>
      <c r="J29" s="46">
        <f t="shared" si="6"/>
        <v>26</v>
      </c>
      <c r="K29" s="122">
        <v>6.2</v>
      </c>
      <c r="L29" s="122">
        <v>-1.3</v>
      </c>
      <c r="M29" s="54">
        <f t="shared" si="1"/>
        <v>2.4500000000000002</v>
      </c>
      <c r="N29" s="36">
        <v>78.5</v>
      </c>
      <c r="O29" s="55">
        <f t="shared" si="2"/>
        <v>16.683861883694298</v>
      </c>
      <c r="P29" s="56">
        <f t="shared" si="3"/>
        <v>10.010317130216579</v>
      </c>
      <c r="Q29" s="121">
        <v>7.3105019999999996</v>
      </c>
      <c r="R29" s="11">
        <f t="shared" si="4"/>
        <v>0.86824090815749988</v>
      </c>
      <c r="S29" s="35">
        <f t="shared" si="5"/>
        <v>0.5266585020286243</v>
      </c>
    </row>
    <row r="30" spans="2:22" ht="18.5" x14ac:dyDescent="0.45">
      <c r="G30" s="59">
        <v>2010</v>
      </c>
      <c r="H30" s="46">
        <v>1</v>
      </c>
      <c r="I30" s="46">
        <f t="shared" si="6"/>
        <v>27</v>
      </c>
      <c r="J30" s="46">
        <f t="shared" si="6"/>
        <v>27</v>
      </c>
      <c r="K30" s="122">
        <v>4.0999999999999996</v>
      </c>
      <c r="L30" s="122">
        <v>-8</v>
      </c>
      <c r="M30" s="54">
        <f t="shared" si="1"/>
        <v>-1.9500000000000002</v>
      </c>
      <c r="N30" s="36">
        <v>73</v>
      </c>
      <c r="O30" s="55">
        <f t="shared" si="2"/>
        <v>19.394259670304692</v>
      </c>
      <c r="P30" s="56">
        <f t="shared" si="3"/>
        <v>18.77364336085494</v>
      </c>
      <c r="Q30" s="121">
        <v>10.794086</v>
      </c>
      <c r="R30" s="11">
        <f t="shared" si="4"/>
        <v>1.0034209330815</v>
      </c>
      <c r="S30" s="35">
        <f t="shared" si="5"/>
        <v>-0.96644233039362537</v>
      </c>
    </row>
    <row r="31" spans="2:22" ht="18.5" x14ac:dyDescent="0.45">
      <c r="G31" s="59">
        <v>2010</v>
      </c>
      <c r="H31" s="46">
        <v>1</v>
      </c>
      <c r="I31" s="46">
        <f t="shared" si="6"/>
        <v>28</v>
      </c>
      <c r="J31" s="46">
        <f t="shared" si="6"/>
        <v>28</v>
      </c>
      <c r="K31" s="122">
        <v>2</v>
      </c>
      <c r="L31" s="122">
        <v>-7.1</v>
      </c>
      <c r="M31" s="54">
        <f t="shared" si="1"/>
        <v>-2.5499999999999998</v>
      </c>
      <c r="N31" s="36">
        <v>98.5</v>
      </c>
      <c r="O31" s="55">
        <f t="shared" si="2"/>
        <v>23.005718520406585</v>
      </c>
      <c r="P31" s="56">
        <f t="shared" si="3"/>
        <v>16.748163082855992</v>
      </c>
      <c r="Q31" s="121">
        <v>11.103923999999999</v>
      </c>
      <c r="R31" s="11">
        <f t="shared" si="4"/>
        <v>0.99314884246500001</v>
      </c>
      <c r="S31" s="35">
        <f t="shared" si="5"/>
        <v>-1.1961098728512178</v>
      </c>
    </row>
    <row r="32" spans="2:22" ht="18.5" x14ac:dyDescent="0.45">
      <c r="G32" s="59">
        <v>2010</v>
      </c>
      <c r="H32" s="46">
        <v>1</v>
      </c>
      <c r="I32" s="46">
        <f t="shared" si="6"/>
        <v>29</v>
      </c>
      <c r="J32" s="46">
        <f t="shared" si="6"/>
        <v>29</v>
      </c>
      <c r="K32" s="122">
        <v>5.6</v>
      </c>
      <c r="L32" s="122">
        <v>-0.7</v>
      </c>
      <c r="M32" s="54">
        <f t="shared" si="1"/>
        <v>2.4499999999999997</v>
      </c>
      <c r="N32" s="36">
        <v>56</v>
      </c>
      <c r="O32" s="55">
        <f t="shared" si="2"/>
        <v>34.123903789536676</v>
      </c>
      <c r="P32" s="56">
        <f t="shared" si="3"/>
        <v>17.198447509926485</v>
      </c>
      <c r="Q32" s="121">
        <v>13.704051</v>
      </c>
      <c r="R32" s="11">
        <f t="shared" si="4"/>
        <v>1.6275787470787497</v>
      </c>
      <c r="S32" s="35">
        <f t="shared" si="5"/>
        <v>0.83951724262402083</v>
      </c>
    </row>
    <row r="33" spans="7:19" ht="18.5" x14ac:dyDescent="0.45">
      <c r="G33" s="59">
        <v>2010</v>
      </c>
      <c r="H33" s="46">
        <v>1</v>
      </c>
      <c r="I33" s="46">
        <f t="shared" si="6"/>
        <v>30</v>
      </c>
      <c r="J33" s="46">
        <f t="shared" si="6"/>
        <v>30</v>
      </c>
      <c r="K33" s="122">
        <v>7.9</v>
      </c>
      <c r="L33" s="122">
        <v>0.9</v>
      </c>
      <c r="M33" s="54">
        <f t="shared" si="1"/>
        <v>4.4000000000000004</v>
      </c>
      <c r="N33" s="36">
        <v>97</v>
      </c>
      <c r="O33" s="55">
        <f t="shared" si="2"/>
        <v>31.987034135096732</v>
      </c>
      <c r="P33" s="56">
        <f t="shared" si="3"/>
        <v>17.912739115654173</v>
      </c>
      <c r="Q33" s="121">
        <v>13.540757999999999</v>
      </c>
      <c r="R33" s="11">
        <f t="shared" si="4"/>
        <v>1.7630473138739999</v>
      </c>
      <c r="S33" s="35">
        <f t="shared" si="5"/>
        <v>1.406378152255273</v>
      </c>
    </row>
    <row r="34" spans="7:19" ht="18.5" x14ac:dyDescent="0.45">
      <c r="G34" s="59">
        <v>2010</v>
      </c>
      <c r="H34" s="60">
        <v>1</v>
      </c>
      <c r="I34" s="60">
        <f t="shared" si="6"/>
        <v>31</v>
      </c>
      <c r="J34" s="46">
        <f t="shared" si="6"/>
        <v>31</v>
      </c>
      <c r="K34" s="122">
        <v>11.3</v>
      </c>
      <c r="L34" s="122">
        <v>5.3</v>
      </c>
      <c r="M34" s="54">
        <f t="shared" si="1"/>
        <v>8.3000000000000007</v>
      </c>
      <c r="N34" s="36">
        <v>60.5</v>
      </c>
      <c r="O34" s="55">
        <f t="shared" si="2"/>
        <v>31.537241675576979</v>
      </c>
      <c r="P34" s="56">
        <f t="shared" si="3"/>
        <v>15.137876004276952</v>
      </c>
      <c r="Q34" s="121">
        <v>12.360023999999999</v>
      </c>
      <c r="R34" s="49">
        <f t="shared" si="4"/>
        <v>1.8920292138359998</v>
      </c>
      <c r="S34" s="48">
        <f t="shared" si="5"/>
        <v>1.9024602986697254</v>
      </c>
    </row>
    <row r="35" spans="7:19" ht="18.5" x14ac:dyDescent="0.45">
      <c r="G35" s="59">
        <v>2010</v>
      </c>
      <c r="H35" s="46">
        <v>2</v>
      </c>
      <c r="I35" s="46">
        <v>1</v>
      </c>
      <c r="J35" s="46">
        <f t="shared" si="6"/>
        <v>32</v>
      </c>
      <c r="K35" s="122">
        <v>14</v>
      </c>
      <c r="L35" s="122">
        <v>5.4</v>
      </c>
      <c r="M35" s="54">
        <f t="shared" si="1"/>
        <v>9.6999999999999993</v>
      </c>
      <c r="N35" s="36">
        <v>89.5</v>
      </c>
      <c r="O35" s="55">
        <f t="shared" si="2"/>
        <v>21.202163972769327</v>
      </c>
      <c r="P35" s="56">
        <f t="shared" si="3"/>
        <v>14.587088813265296</v>
      </c>
      <c r="Q35" s="121">
        <v>9.9483119999999996</v>
      </c>
      <c r="R35" s="11">
        <f t="shared" si="4"/>
        <v>1.6045383716999999</v>
      </c>
      <c r="S35" s="35">
        <f t="shared" si="5"/>
        <v>2.0302836462141194</v>
      </c>
    </row>
    <row r="36" spans="7:19" ht="18.5" x14ac:dyDescent="0.45">
      <c r="G36" s="59">
        <v>2010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2">
        <v>12.9</v>
      </c>
      <c r="L36" s="122">
        <v>0.3</v>
      </c>
      <c r="M36" s="54">
        <f t="shared" si="1"/>
        <v>6.6000000000000005</v>
      </c>
      <c r="N36" s="36">
        <v>99</v>
      </c>
      <c r="O36" s="55">
        <f t="shared" si="2"/>
        <v>1.4596976066261731</v>
      </c>
      <c r="P36" s="56">
        <f t="shared" si="3"/>
        <v>1.4713751874791825</v>
      </c>
      <c r="Q36" s="121">
        <v>0.82902599999999993</v>
      </c>
      <c r="R36" s="11">
        <f t="shared" si="4"/>
        <v>0.11863859475599998</v>
      </c>
      <c r="S36" s="35">
        <f t="shared" si="5"/>
        <v>0.33734137192511149</v>
      </c>
    </row>
    <row r="37" spans="7:19" ht="18.5" x14ac:dyDescent="0.45">
      <c r="G37" s="59">
        <v>2010</v>
      </c>
      <c r="H37" s="46">
        <v>2</v>
      </c>
      <c r="I37" s="46">
        <f t="shared" si="7"/>
        <v>3</v>
      </c>
      <c r="J37" s="46">
        <f t="shared" si="7"/>
        <v>34</v>
      </c>
      <c r="K37" s="122">
        <v>14.5</v>
      </c>
      <c r="L37" s="122">
        <v>1.5</v>
      </c>
      <c r="M37" s="54">
        <f t="shared" si="1"/>
        <v>8</v>
      </c>
      <c r="N37" s="36">
        <v>99</v>
      </c>
      <c r="O37" s="55">
        <f t="shared" si="2"/>
        <v>2.6999408013542276</v>
      </c>
      <c r="P37" s="56">
        <f t="shared" si="3"/>
        <v>2.8079384334083968</v>
      </c>
      <c r="Q37" s="121">
        <v>1.5575639999999999</v>
      </c>
      <c r="R37" s="11">
        <f t="shared" si="4"/>
        <v>0.23568591178800002</v>
      </c>
      <c r="S37" s="35">
        <f t="shared" si="5"/>
        <v>0.5281255354283837</v>
      </c>
    </row>
    <row r="38" spans="7:19" ht="18.5" x14ac:dyDescent="0.45">
      <c r="G38" s="59">
        <v>2010</v>
      </c>
      <c r="H38" s="46">
        <v>2</v>
      </c>
      <c r="I38" s="46">
        <f t="shared" si="7"/>
        <v>4</v>
      </c>
      <c r="J38" s="46">
        <f t="shared" si="7"/>
        <v>35</v>
      </c>
      <c r="K38" s="122">
        <v>9.3000000000000007</v>
      </c>
      <c r="L38" s="122">
        <v>2.2999999999999998</v>
      </c>
      <c r="M38" s="54">
        <f t="shared" si="1"/>
        <v>5.8000000000000007</v>
      </c>
      <c r="N38" s="36">
        <v>99</v>
      </c>
      <c r="O38" s="55">
        <f t="shared" si="2"/>
        <v>32.709066754720126</v>
      </c>
      <c r="P38" s="56">
        <f t="shared" si="3"/>
        <v>18.317077382643273</v>
      </c>
      <c r="Q38" s="121">
        <v>13.846409</v>
      </c>
      <c r="R38" s="11">
        <f t="shared" si="4"/>
        <v>1.9165368553259998</v>
      </c>
      <c r="S38" s="35">
        <f t="shared" si="5"/>
        <v>1.764034862211183</v>
      </c>
    </row>
    <row r="39" spans="7:19" ht="18.5" x14ac:dyDescent="0.45">
      <c r="G39" s="59">
        <v>2010</v>
      </c>
      <c r="H39" s="46">
        <v>2</v>
      </c>
      <c r="I39" s="46">
        <f t="shared" si="7"/>
        <v>5</v>
      </c>
      <c r="J39" s="46">
        <f t="shared" si="7"/>
        <v>36</v>
      </c>
      <c r="K39" s="122">
        <v>7.4</v>
      </c>
      <c r="L39" s="122">
        <v>-1.4</v>
      </c>
      <c r="M39" s="54">
        <f t="shared" si="1"/>
        <v>3</v>
      </c>
      <c r="N39" s="36">
        <v>98.5</v>
      </c>
      <c r="O39" s="55">
        <f t="shared" si="2"/>
        <v>17.254822362516595</v>
      </c>
      <c r="P39" s="56">
        <f t="shared" si="3"/>
        <v>12.147394943211685</v>
      </c>
      <c r="Q39" s="121">
        <v>8.1897719999999996</v>
      </c>
      <c r="R39" s="11">
        <f t="shared" si="4"/>
        <v>0.99908666582399974</v>
      </c>
      <c r="S39" s="35">
        <f t="shared" si="5"/>
        <v>0.73559873873260362</v>
      </c>
    </row>
    <row r="40" spans="7:19" ht="18.5" x14ac:dyDescent="0.45">
      <c r="G40" s="59">
        <v>2010</v>
      </c>
      <c r="H40" s="46">
        <v>2</v>
      </c>
      <c r="I40" s="46">
        <f t="shared" si="7"/>
        <v>6</v>
      </c>
      <c r="J40" s="46">
        <f t="shared" si="7"/>
        <v>37</v>
      </c>
      <c r="K40" s="122">
        <v>6.4</v>
      </c>
      <c r="L40" s="122">
        <v>-1.2</v>
      </c>
      <c r="M40" s="54">
        <f t="shared" si="1"/>
        <v>2.6</v>
      </c>
      <c r="N40" s="36">
        <v>96.5</v>
      </c>
      <c r="O40" s="55">
        <f t="shared" si="2"/>
        <v>7.8881871506375738</v>
      </c>
      <c r="P40" s="56">
        <f t="shared" si="3"/>
        <v>4.7960177875876457</v>
      </c>
      <c r="Q40" s="121">
        <v>3.4793969999999996</v>
      </c>
      <c r="R40" s="11">
        <f t="shared" si="4"/>
        <v>0.41629593346199995</v>
      </c>
      <c r="S40" s="35">
        <f t="shared" si="5"/>
        <v>0.31534831459066148</v>
      </c>
    </row>
    <row r="41" spans="7:19" ht="18.5" x14ac:dyDescent="0.45">
      <c r="G41" s="59">
        <v>2010</v>
      </c>
      <c r="H41" s="46">
        <v>2</v>
      </c>
      <c r="I41" s="46">
        <f t="shared" si="7"/>
        <v>7</v>
      </c>
      <c r="J41" s="46">
        <f t="shared" si="7"/>
        <v>38</v>
      </c>
      <c r="K41" s="122">
        <v>8.8000000000000007</v>
      </c>
      <c r="L41" s="122">
        <v>-5.8</v>
      </c>
      <c r="M41" s="54">
        <f t="shared" si="1"/>
        <v>1.5000000000000004</v>
      </c>
      <c r="N41" s="36">
        <v>76</v>
      </c>
      <c r="O41" s="55">
        <f t="shared" si="2"/>
        <v>6.6980040396242178</v>
      </c>
      <c r="P41" s="56">
        <f t="shared" si="3"/>
        <v>7.8232687182810876</v>
      </c>
      <c r="Q41" s="121">
        <v>4.0948859999999998</v>
      </c>
      <c r="R41" s="11">
        <f t="shared" si="4"/>
        <v>0.46351857332699997</v>
      </c>
      <c r="S41" s="35">
        <f t="shared" si="5"/>
        <v>0.27937393660610349</v>
      </c>
    </row>
    <row r="42" spans="7:19" ht="18.5" x14ac:dyDescent="0.45">
      <c r="G42" s="59">
        <v>2010</v>
      </c>
      <c r="H42" s="46">
        <v>2</v>
      </c>
      <c r="I42" s="46">
        <f t="shared" si="7"/>
        <v>8</v>
      </c>
      <c r="J42" s="46">
        <f t="shared" si="7"/>
        <v>39</v>
      </c>
      <c r="K42" s="122">
        <v>8.4</v>
      </c>
      <c r="L42" s="122">
        <v>0.1</v>
      </c>
      <c r="M42" s="54">
        <f t="shared" si="1"/>
        <v>4.25</v>
      </c>
      <c r="N42" s="36">
        <v>73.5</v>
      </c>
      <c r="O42" s="55">
        <f t="shared" si="2"/>
        <v>6.5944799589683853</v>
      </c>
      <c r="P42" s="56">
        <f t="shared" si="3"/>
        <v>4.3787346927550077</v>
      </c>
      <c r="Q42" s="121">
        <v>3.0397619999999996</v>
      </c>
      <c r="R42" s="11">
        <f t="shared" si="4"/>
        <v>0.39311190106649985</v>
      </c>
      <c r="S42" s="35">
        <f t="shared" si="5"/>
        <v>0.4427302835171284</v>
      </c>
    </row>
    <row r="43" spans="7:19" ht="18.5" x14ac:dyDescent="0.45">
      <c r="G43" s="59">
        <v>2010</v>
      </c>
      <c r="H43" s="46">
        <v>2</v>
      </c>
      <c r="I43" s="46">
        <f t="shared" si="7"/>
        <v>9</v>
      </c>
      <c r="J43" s="46">
        <f t="shared" si="7"/>
        <v>40</v>
      </c>
      <c r="K43" s="122">
        <v>5.3</v>
      </c>
      <c r="L43" s="122">
        <v>2.4</v>
      </c>
      <c r="M43" s="54">
        <f t="shared" si="1"/>
        <v>3.8499999999999996</v>
      </c>
      <c r="N43" s="36">
        <v>69</v>
      </c>
      <c r="O43" s="55">
        <f t="shared" si="2"/>
        <v>36.327160398321638</v>
      </c>
      <c r="P43" s="56">
        <f t="shared" si="3"/>
        <v>8.4279012124106192</v>
      </c>
      <c r="Q43" s="121">
        <v>9.8980680000000003</v>
      </c>
      <c r="R43" s="11">
        <f t="shared" si="4"/>
        <v>1.2568294549529997</v>
      </c>
      <c r="S43" s="35">
        <f t="shared" si="5"/>
        <v>0.6659477505046193</v>
      </c>
    </row>
    <row r="44" spans="7:19" ht="18.5" x14ac:dyDescent="0.45">
      <c r="G44" s="59">
        <v>2010</v>
      </c>
      <c r="H44" s="46">
        <v>2</v>
      </c>
      <c r="I44" s="46">
        <f t="shared" si="7"/>
        <v>10</v>
      </c>
      <c r="J44" s="46">
        <f t="shared" si="7"/>
        <v>41</v>
      </c>
      <c r="K44" s="122">
        <v>11.2</v>
      </c>
      <c r="L44" s="122">
        <v>1.6</v>
      </c>
      <c r="M44" s="54">
        <f t="shared" si="1"/>
        <v>6.3999999999999995</v>
      </c>
      <c r="N44" s="36">
        <v>76</v>
      </c>
      <c r="O44" s="55">
        <f t="shared" si="2"/>
        <v>14.898616542336603</v>
      </c>
      <c r="P44" s="56">
        <f t="shared" si="3"/>
        <v>11.442137504514511</v>
      </c>
      <c r="Q44" s="121">
        <v>7.3858679999999994</v>
      </c>
      <c r="R44" s="11">
        <f t="shared" si="4"/>
        <v>1.0482984028439997</v>
      </c>
      <c r="S44" s="35">
        <f t="shared" si="5"/>
        <v>1.2545682621007843</v>
      </c>
    </row>
    <row r="45" spans="7:19" ht="18.5" x14ac:dyDescent="0.45">
      <c r="G45" s="59">
        <v>2010</v>
      </c>
      <c r="H45" s="46">
        <v>2</v>
      </c>
      <c r="I45" s="46">
        <f t="shared" si="7"/>
        <v>11</v>
      </c>
      <c r="J45" s="46">
        <f t="shared" si="7"/>
        <v>42</v>
      </c>
      <c r="K45" s="122">
        <v>9.6</v>
      </c>
      <c r="L45" s="122">
        <v>1.5</v>
      </c>
      <c r="M45" s="54">
        <f t="shared" si="1"/>
        <v>5.55</v>
      </c>
      <c r="N45" s="36">
        <v>72</v>
      </c>
      <c r="O45" s="55">
        <f t="shared" si="2"/>
        <v>26.839508824834638</v>
      </c>
      <c r="P45" s="56">
        <f t="shared" si="3"/>
        <v>17.392001718492846</v>
      </c>
      <c r="Q45" s="121">
        <v>12.221852999999998</v>
      </c>
      <c r="R45" s="11">
        <f t="shared" si="4"/>
        <v>1.6737552691807498</v>
      </c>
      <c r="S45" s="35">
        <f t="shared" si="5"/>
        <v>1.6310843774533792</v>
      </c>
    </row>
    <row r="46" spans="7:19" ht="18.5" x14ac:dyDescent="0.45">
      <c r="G46" s="59">
        <v>2010</v>
      </c>
      <c r="H46" s="46">
        <v>2</v>
      </c>
      <c r="I46" s="46">
        <f t="shared" si="7"/>
        <v>12</v>
      </c>
      <c r="J46" s="46">
        <f t="shared" si="7"/>
        <v>43</v>
      </c>
      <c r="K46" s="122">
        <v>12</v>
      </c>
      <c r="L46" s="122">
        <v>4.8</v>
      </c>
      <c r="M46" s="54">
        <f t="shared" si="1"/>
        <v>8.4</v>
      </c>
      <c r="N46" s="36">
        <v>71</v>
      </c>
      <c r="O46" s="55">
        <f t="shared" si="2"/>
        <v>22.440542340356782</v>
      </c>
      <c r="P46" s="56">
        <f t="shared" si="3"/>
        <v>12.925752388045508</v>
      </c>
      <c r="Q46" s="121">
        <v>9.6342869999999987</v>
      </c>
      <c r="R46" s="11">
        <f t="shared" si="4"/>
        <v>1.4804334432809996</v>
      </c>
      <c r="S46" s="35">
        <f t="shared" si="5"/>
        <v>1.6709837272850643</v>
      </c>
    </row>
    <row r="47" spans="7:19" ht="18.5" x14ac:dyDescent="0.45">
      <c r="G47" s="59">
        <v>2010</v>
      </c>
      <c r="H47" s="46">
        <v>2</v>
      </c>
      <c r="I47" s="46">
        <f t="shared" si="7"/>
        <v>13</v>
      </c>
      <c r="J47" s="46">
        <f t="shared" si="7"/>
        <v>44</v>
      </c>
      <c r="K47" s="122">
        <v>15.4</v>
      </c>
      <c r="L47" s="122">
        <v>4.3</v>
      </c>
      <c r="M47" s="54">
        <f t="shared" si="1"/>
        <v>9.85</v>
      </c>
      <c r="N47" s="36">
        <v>95</v>
      </c>
      <c r="O47" s="55">
        <f t="shared" si="2"/>
        <v>8.4829175196550306</v>
      </c>
      <c r="P47" s="56">
        <f t="shared" si="3"/>
        <v>7.5328307574536684</v>
      </c>
      <c r="Q47" s="121">
        <v>4.52196</v>
      </c>
      <c r="R47" s="11">
        <f t="shared" si="4"/>
        <v>0.73331381780999993</v>
      </c>
      <c r="S47" s="35">
        <f t="shared" si="5"/>
        <v>1.1824271113836933</v>
      </c>
    </row>
    <row r="48" spans="7:19" ht="18.5" x14ac:dyDescent="0.45">
      <c r="G48" s="59">
        <v>2010</v>
      </c>
      <c r="H48" s="46">
        <v>2</v>
      </c>
      <c r="I48" s="46">
        <f t="shared" si="7"/>
        <v>14</v>
      </c>
      <c r="J48" s="46">
        <f t="shared" si="7"/>
        <v>45</v>
      </c>
      <c r="K48" s="122">
        <v>17.5</v>
      </c>
      <c r="L48" s="122">
        <v>1.2</v>
      </c>
      <c r="M48" s="54">
        <f t="shared" si="1"/>
        <v>9.35</v>
      </c>
      <c r="N48" s="36">
        <v>99.5</v>
      </c>
      <c r="O48" s="55">
        <f t="shared" si="2"/>
        <v>16.541307915258471</v>
      </c>
      <c r="P48" s="56">
        <f t="shared" si="3"/>
        <v>21.569865521497047</v>
      </c>
      <c r="Q48" s="121">
        <v>10.685223999999998</v>
      </c>
      <c r="R48" s="11">
        <f t="shared" si="4"/>
        <v>1.7014589723339995</v>
      </c>
      <c r="S48" s="35">
        <f t="shared" si="5"/>
        <v>2.8163499061215269</v>
      </c>
    </row>
    <row r="49" spans="7:19" ht="18.5" x14ac:dyDescent="0.45">
      <c r="G49" s="59">
        <v>2010</v>
      </c>
      <c r="H49" s="46">
        <v>2</v>
      </c>
      <c r="I49" s="46">
        <f t="shared" si="7"/>
        <v>15</v>
      </c>
      <c r="J49" s="46">
        <f t="shared" si="7"/>
        <v>46</v>
      </c>
      <c r="K49" s="122">
        <v>13.4</v>
      </c>
      <c r="L49" s="122">
        <v>2.2000000000000002</v>
      </c>
      <c r="M49" s="54">
        <f t="shared" si="1"/>
        <v>7.8000000000000007</v>
      </c>
      <c r="N49" s="36">
        <v>100</v>
      </c>
      <c r="O49" s="55">
        <f t="shared" si="2"/>
        <v>21.581570682658391</v>
      </c>
      <c r="P49" s="56">
        <f t="shared" si="3"/>
        <v>19.337087331661916</v>
      </c>
      <c r="Q49" s="121">
        <v>11.55612</v>
      </c>
      <c r="R49" s="11">
        <f t="shared" si="4"/>
        <v>1.7350820812799996</v>
      </c>
      <c r="S49" s="35">
        <f t="shared" si="5"/>
        <v>2.2723989985946718</v>
      </c>
    </row>
    <row r="50" spans="7:19" ht="18.5" x14ac:dyDescent="0.45">
      <c r="G50" s="59">
        <v>2010</v>
      </c>
      <c r="H50" s="46">
        <v>2</v>
      </c>
      <c r="I50" s="46">
        <f t="shared" si="7"/>
        <v>16</v>
      </c>
      <c r="J50" s="46">
        <f t="shared" si="7"/>
        <v>47</v>
      </c>
      <c r="K50" s="122">
        <v>16.399999999999999</v>
      </c>
      <c r="L50" s="122">
        <v>7.6</v>
      </c>
      <c r="M50" s="54">
        <f t="shared" si="1"/>
        <v>12</v>
      </c>
      <c r="N50" s="36">
        <v>82</v>
      </c>
      <c r="O50" s="55">
        <f t="shared" si="2"/>
        <v>32.339559703980498</v>
      </c>
      <c r="P50" s="56">
        <f t="shared" si="3"/>
        <v>22.76705003160227</v>
      </c>
      <c r="Q50" s="121">
        <v>15.349542</v>
      </c>
      <c r="R50" s="11">
        <f t="shared" si="4"/>
        <v>2.6827469021339998</v>
      </c>
      <c r="S50" s="35">
        <f t="shared" si="5"/>
        <v>3.4247491154652012</v>
      </c>
    </row>
    <row r="51" spans="7:19" ht="18.5" x14ac:dyDescent="0.45">
      <c r="G51" s="59">
        <v>2010</v>
      </c>
      <c r="H51" s="46">
        <v>2</v>
      </c>
      <c r="I51" s="46">
        <f t="shared" si="7"/>
        <v>17</v>
      </c>
      <c r="J51" s="46">
        <f t="shared" si="7"/>
        <v>48</v>
      </c>
      <c r="K51" s="122">
        <v>17.7</v>
      </c>
      <c r="L51" s="122">
        <v>6.8</v>
      </c>
      <c r="M51" s="54">
        <f t="shared" si="1"/>
        <v>12.25</v>
      </c>
      <c r="N51" s="36">
        <v>82</v>
      </c>
      <c r="O51" s="55">
        <f t="shared" si="2"/>
        <v>28.177946117851295</v>
      </c>
      <c r="P51" s="56">
        <f t="shared" si="3"/>
        <v>24.571169014766326</v>
      </c>
      <c r="Q51" s="121">
        <v>14.884784999999999</v>
      </c>
      <c r="R51" s="11">
        <f t="shared" si="4"/>
        <v>2.6233428839512496</v>
      </c>
      <c r="S51" s="35">
        <f t="shared" si="5"/>
        <v>3.7154418104064266</v>
      </c>
    </row>
    <row r="52" spans="7:19" ht="18.5" x14ac:dyDescent="0.45">
      <c r="G52" s="59">
        <v>2010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2">
        <v>18.100000000000001</v>
      </c>
      <c r="L52" s="122">
        <v>8.6</v>
      </c>
      <c r="M52" s="54">
        <f t="shared" si="1"/>
        <v>13.350000000000001</v>
      </c>
      <c r="N52" s="36">
        <v>76</v>
      </c>
      <c r="O52" s="55">
        <f t="shared" si="2"/>
        <v>20.368142444606647</v>
      </c>
      <c r="P52" s="56">
        <f t="shared" si="3"/>
        <v>15.479788257901054</v>
      </c>
      <c r="Q52" s="121">
        <v>10.044613</v>
      </c>
      <c r="R52" s="11">
        <f t="shared" si="4"/>
        <v>1.8350980608817498</v>
      </c>
      <c r="S52" s="35">
        <f t="shared" si="5"/>
        <v>2.5648172382830161</v>
      </c>
    </row>
    <row r="53" spans="7:19" ht="18.5" x14ac:dyDescent="0.45">
      <c r="G53" s="59">
        <v>2010</v>
      </c>
      <c r="H53" s="46">
        <v>2</v>
      </c>
      <c r="I53" s="46">
        <f t="shared" si="8"/>
        <v>19</v>
      </c>
      <c r="J53" s="46">
        <f t="shared" si="8"/>
        <v>50</v>
      </c>
      <c r="K53" s="122">
        <v>17.3</v>
      </c>
      <c r="L53" s="122">
        <v>6.5</v>
      </c>
      <c r="M53" s="54">
        <f t="shared" si="1"/>
        <v>11.9</v>
      </c>
      <c r="N53" s="36">
        <v>59.5</v>
      </c>
      <c r="O53" s="55">
        <f t="shared" si="2"/>
        <v>26.046636226405141</v>
      </c>
      <c r="P53" s="56">
        <f t="shared" si="3"/>
        <v>22.504293699614045</v>
      </c>
      <c r="Q53" s="121">
        <v>13.695677</v>
      </c>
      <c r="R53" s="11">
        <f t="shared" si="4"/>
        <v>2.3856568244685001</v>
      </c>
      <c r="S53" s="35">
        <f t="shared" si="5"/>
        <v>3.3728010950883354</v>
      </c>
    </row>
    <row r="54" spans="7:19" ht="18.5" x14ac:dyDescent="0.45">
      <c r="G54" s="59">
        <v>2010</v>
      </c>
      <c r="H54" s="46">
        <v>2</v>
      </c>
      <c r="I54" s="46">
        <f t="shared" si="8"/>
        <v>20</v>
      </c>
      <c r="J54" s="46">
        <f t="shared" si="8"/>
        <v>51</v>
      </c>
      <c r="K54" s="122">
        <v>18.2</v>
      </c>
      <c r="L54" s="122">
        <v>2.5</v>
      </c>
      <c r="M54" s="54">
        <f t="shared" si="1"/>
        <v>10.35</v>
      </c>
      <c r="N54" s="36">
        <v>76.5</v>
      </c>
      <c r="O54" s="55">
        <f t="shared" si="2"/>
        <v>20.50665176784765</v>
      </c>
      <c r="P54" s="56">
        <f t="shared" si="3"/>
        <v>25.756354620416648</v>
      </c>
      <c r="Q54" s="121">
        <v>13.000634999999999</v>
      </c>
      <c r="R54" s="11">
        <f t="shared" si="4"/>
        <v>2.1464015883412499</v>
      </c>
      <c r="S54" s="35">
        <f t="shared" si="5"/>
        <v>3.5244587297675269</v>
      </c>
    </row>
    <row r="55" spans="7:19" ht="18.5" x14ac:dyDescent="0.45">
      <c r="G55" s="59">
        <v>2010</v>
      </c>
      <c r="H55" s="46">
        <v>2</v>
      </c>
      <c r="I55" s="46">
        <f t="shared" si="8"/>
        <v>21</v>
      </c>
      <c r="J55" s="46">
        <f t="shared" si="8"/>
        <v>52</v>
      </c>
      <c r="K55" s="122">
        <v>17</v>
      </c>
      <c r="L55" s="122">
        <v>3.5</v>
      </c>
      <c r="M55" s="54">
        <f t="shared" si="1"/>
        <v>10.25</v>
      </c>
      <c r="N55" s="36">
        <v>81.5</v>
      </c>
      <c r="O55" s="55">
        <f t="shared" si="2"/>
        <v>16.680266486946994</v>
      </c>
      <c r="P55" s="56">
        <f t="shared" si="3"/>
        <v>18.014687805902756</v>
      </c>
      <c r="Q55" s="121">
        <v>9.8059539999999981</v>
      </c>
      <c r="R55" s="11">
        <f t="shared" si="4"/>
        <v>1.6132093618904997</v>
      </c>
      <c r="S55" s="35">
        <f t="shared" si="5"/>
        <v>2.5300057625051884</v>
      </c>
    </row>
    <row r="56" spans="7:19" ht="18.5" x14ac:dyDescent="0.45">
      <c r="G56" s="59">
        <v>2010</v>
      </c>
      <c r="H56" s="46">
        <v>2</v>
      </c>
      <c r="I56" s="46">
        <f t="shared" si="8"/>
        <v>22</v>
      </c>
      <c r="J56" s="46">
        <f t="shared" si="8"/>
        <v>53</v>
      </c>
      <c r="K56" s="122">
        <v>14.3</v>
      </c>
      <c r="L56" s="122">
        <v>7.1</v>
      </c>
      <c r="M56" s="54">
        <f t="shared" si="1"/>
        <v>10.7</v>
      </c>
      <c r="N56" s="36">
        <v>80.5</v>
      </c>
      <c r="O56" s="55">
        <f t="shared" si="2"/>
        <v>37.537439142995765</v>
      </c>
      <c r="P56" s="56">
        <f t="shared" si="3"/>
        <v>21.621564946365563</v>
      </c>
      <c r="Q56" s="121">
        <v>16.115762999999998</v>
      </c>
      <c r="R56" s="11">
        <f t="shared" si="4"/>
        <v>2.6937900748574992</v>
      </c>
      <c r="S56" s="35">
        <f t="shared" si="5"/>
        <v>3.0603603473577654</v>
      </c>
    </row>
    <row r="57" spans="7:19" ht="18.5" x14ac:dyDescent="0.45">
      <c r="G57" s="59">
        <v>2010</v>
      </c>
      <c r="H57" s="46">
        <v>2</v>
      </c>
      <c r="I57" s="46">
        <f t="shared" si="8"/>
        <v>23</v>
      </c>
      <c r="J57" s="46">
        <f t="shared" si="8"/>
        <v>54</v>
      </c>
      <c r="K57" s="122">
        <v>11.8</v>
      </c>
      <c r="L57" s="122">
        <v>-1.1000000000000001</v>
      </c>
      <c r="M57" s="54">
        <f t="shared" si="1"/>
        <v>5.3500000000000005</v>
      </c>
      <c r="N57" s="36">
        <v>79</v>
      </c>
      <c r="O57" s="55">
        <f t="shared" si="2"/>
        <v>28.306041966774679</v>
      </c>
      <c r="P57" s="56">
        <f t="shared" si="3"/>
        <v>29.211835309711468</v>
      </c>
      <c r="Q57" s="121">
        <v>16.266494999999999</v>
      </c>
      <c r="R57" s="11">
        <f t="shared" si="4"/>
        <v>2.2085792920012501</v>
      </c>
      <c r="S57" s="35">
        <f t="shared" si="5"/>
        <v>2.5510611233983522</v>
      </c>
    </row>
    <row r="58" spans="7:19" ht="18.5" x14ac:dyDescent="0.45">
      <c r="G58" s="59">
        <v>2010</v>
      </c>
      <c r="H58" s="46">
        <v>2</v>
      </c>
      <c r="I58" s="46">
        <f t="shared" si="8"/>
        <v>24</v>
      </c>
      <c r="J58" s="46">
        <f t="shared" si="8"/>
        <v>55</v>
      </c>
      <c r="K58" s="122">
        <v>13.2</v>
      </c>
      <c r="L58" s="122">
        <v>-0.4</v>
      </c>
      <c r="M58" s="54">
        <f t="shared" si="1"/>
        <v>6.3999999999999995</v>
      </c>
      <c r="N58" s="36">
        <v>81</v>
      </c>
      <c r="O58" s="55">
        <f t="shared" si="2"/>
        <v>26.439690960780421</v>
      </c>
      <c r="P58" s="56">
        <f t="shared" si="3"/>
        <v>28.766383765329099</v>
      </c>
      <c r="Q58" s="121">
        <v>15.600762</v>
      </c>
      <c r="R58" s="11">
        <f t="shared" si="4"/>
        <v>2.2142629529459996</v>
      </c>
      <c r="S58" s="35">
        <f t="shared" si="5"/>
        <v>2.8607039902062117</v>
      </c>
    </row>
    <row r="59" spans="7:19" ht="18.5" x14ac:dyDescent="0.45">
      <c r="G59" s="59">
        <v>2010</v>
      </c>
      <c r="H59" s="46">
        <v>2</v>
      </c>
      <c r="I59" s="46">
        <f t="shared" si="8"/>
        <v>25</v>
      </c>
      <c r="J59" s="46">
        <f t="shared" si="8"/>
        <v>56</v>
      </c>
      <c r="K59" s="122">
        <v>10.8</v>
      </c>
      <c r="L59" s="122">
        <v>4.8</v>
      </c>
      <c r="M59" s="54">
        <f t="shared" si="1"/>
        <v>7.8000000000000007</v>
      </c>
      <c r="N59" s="36">
        <v>83</v>
      </c>
      <c r="O59" s="55">
        <f t="shared" si="2"/>
        <v>37.434449468571046</v>
      </c>
      <c r="P59" s="56">
        <f t="shared" si="3"/>
        <v>17.968535744914107</v>
      </c>
      <c r="Q59" s="121">
        <v>14.671247999999999</v>
      </c>
      <c r="R59" s="11">
        <f t="shared" si="4"/>
        <v>2.2027998597119995</v>
      </c>
      <c r="S59" s="35">
        <f t="shared" si="5"/>
        <v>2.1272605013685224</v>
      </c>
    </row>
    <row r="60" spans="7:19" ht="18.5" x14ac:dyDescent="0.45">
      <c r="G60" s="59">
        <v>2010</v>
      </c>
      <c r="H60" s="46">
        <v>2</v>
      </c>
      <c r="I60" s="46">
        <f t="shared" si="8"/>
        <v>26</v>
      </c>
      <c r="J60" s="46">
        <f t="shared" si="8"/>
        <v>57</v>
      </c>
      <c r="K60" s="122">
        <v>10.6</v>
      </c>
      <c r="L60" s="122">
        <v>-0.3</v>
      </c>
      <c r="M60" s="54">
        <f t="shared" si="1"/>
        <v>5.1499999999999995</v>
      </c>
      <c r="N60" s="36">
        <v>92</v>
      </c>
      <c r="O60" s="55">
        <f t="shared" si="2"/>
        <v>25.538492937191808</v>
      </c>
      <c r="P60" s="56">
        <f t="shared" si="3"/>
        <v>22.269565841231255</v>
      </c>
      <c r="Q60" s="121">
        <v>13.490513999999999</v>
      </c>
      <c r="R60" s="11">
        <f t="shared" si="4"/>
        <v>1.8158467927994995</v>
      </c>
      <c r="S60" s="35">
        <f t="shared" si="5"/>
        <v>1.9300271397283222</v>
      </c>
    </row>
    <row r="61" spans="7:19" ht="18.5" x14ac:dyDescent="0.45">
      <c r="G61" s="59">
        <v>2010</v>
      </c>
      <c r="H61" s="46">
        <v>2</v>
      </c>
      <c r="I61" s="46">
        <f t="shared" si="8"/>
        <v>27</v>
      </c>
      <c r="J61" s="46">
        <f t="shared" si="8"/>
        <v>58</v>
      </c>
      <c r="K61" s="122">
        <v>12.6</v>
      </c>
      <c r="L61" s="122">
        <v>5.0999999999999996</v>
      </c>
      <c r="M61" s="54">
        <f t="shared" si="1"/>
        <v>8.85</v>
      </c>
      <c r="N61" s="36">
        <v>85.5</v>
      </c>
      <c r="O61" s="55">
        <f t="shared" si="2"/>
        <v>24.796461390714033</v>
      </c>
      <c r="P61" s="56">
        <f t="shared" si="3"/>
        <v>14.877876834428418</v>
      </c>
      <c r="Q61" s="121">
        <v>10.865264999999999</v>
      </c>
      <c r="R61" s="11">
        <f t="shared" si="4"/>
        <v>1.6982653663462495</v>
      </c>
      <c r="S61" s="35">
        <f t="shared" si="5"/>
        <v>1.9518394169917967</v>
      </c>
    </row>
    <row r="62" spans="7:19" ht="18.5" x14ac:dyDescent="0.45">
      <c r="G62" s="59">
        <v>2010</v>
      </c>
      <c r="H62" s="60">
        <v>2</v>
      </c>
      <c r="I62" s="60">
        <f t="shared" si="8"/>
        <v>28</v>
      </c>
      <c r="J62" s="60">
        <f t="shared" si="8"/>
        <v>59</v>
      </c>
      <c r="K62" s="122">
        <v>11.4</v>
      </c>
      <c r="L62" s="122">
        <v>7.9</v>
      </c>
      <c r="M62" s="54">
        <f t="shared" si="1"/>
        <v>9.65</v>
      </c>
      <c r="N62" s="36">
        <v>87.5</v>
      </c>
      <c r="O62" s="55">
        <f t="shared" si="2"/>
        <v>44.313303667537902</v>
      </c>
      <c r="P62" s="56">
        <f t="shared" si="3"/>
        <v>12.407725026910613</v>
      </c>
      <c r="Q62" s="121">
        <v>13.264415999999999</v>
      </c>
      <c r="R62" s="49">
        <f t="shared" si="4"/>
        <v>2.135494705608</v>
      </c>
      <c r="S62" s="48">
        <f t="shared" si="5"/>
        <v>1.7594297938337975</v>
      </c>
    </row>
    <row r="63" spans="7:19" ht="18.5" x14ac:dyDescent="0.45">
      <c r="G63" s="59">
        <v>2010</v>
      </c>
      <c r="H63" s="46">
        <v>3</v>
      </c>
      <c r="I63" s="46">
        <v>1</v>
      </c>
      <c r="J63" s="46">
        <f t="shared" si="8"/>
        <v>60</v>
      </c>
      <c r="K63" s="122">
        <v>11.6</v>
      </c>
      <c r="L63" s="122">
        <v>6.6</v>
      </c>
      <c r="M63" s="54">
        <f t="shared" si="1"/>
        <v>9.1</v>
      </c>
      <c r="N63" s="36">
        <v>95</v>
      </c>
      <c r="O63" s="55">
        <f t="shared" si="2"/>
        <v>34.196226711093885</v>
      </c>
      <c r="P63" s="56">
        <f t="shared" si="3"/>
        <v>13.678490684437556</v>
      </c>
      <c r="Q63" s="121">
        <v>12.234413999999999</v>
      </c>
      <c r="R63" s="11">
        <f t="shared" si="4"/>
        <v>1.9302051451589999</v>
      </c>
      <c r="S63" s="35">
        <f t="shared" si="5"/>
        <v>1.8457639925642464</v>
      </c>
    </row>
    <row r="64" spans="7:19" ht="18.5" x14ac:dyDescent="0.45">
      <c r="G64" s="59">
        <v>2010</v>
      </c>
      <c r="H64" s="46">
        <v>3</v>
      </c>
      <c r="I64" s="46">
        <f t="shared" ref="I64:J79" si="9">I63+1</f>
        <v>2</v>
      </c>
      <c r="J64" s="46">
        <f>J63+1</f>
        <v>61</v>
      </c>
      <c r="K64" s="122">
        <v>15</v>
      </c>
      <c r="L64" s="122">
        <v>0.8</v>
      </c>
      <c r="M64" s="54">
        <f t="shared" si="1"/>
        <v>7.9</v>
      </c>
      <c r="N64" s="36">
        <v>68.5</v>
      </c>
      <c r="O64" s="55">
        <f t="shared" si="2"/>
        <v>20.666728440987487</v>
      </c>
      <c r="P64" s="56">
        <f t="shared" si="3"/>
        <v>23.477403508961782</v>
      </c>
      <c r="Q64" s="121">
        <v>12.460512</v>
      </c>
      <c r="R64" s="11">
        <f t="shared" si="4"/>
        <v>1.8781792040159999</v>
      </c>
      <c r="S64" s="35">
        <f t="shared" si="5"/>
        <v>2.7342607508055639</v>
      </c>
    </row>
    <row r="65" spans="7:19" ht="18.5" x14ac:dyDescent="0.45">
      <c r="G65" s="59">
        <v>2010</v>
      </c>
      <c r="H65" s="46">
        <v>3</v>
      </c>
      <c r="I65" s="46">
        <f t="shared" si="9"/>
        <v>3</v>
      </c>
      <c r="J65" s="46">
        <f>J64+1</f>
        <v>62</v>
      </c>
      <c r="K65" s="122">
        <v>12.3</v>
      </c>
      <c r="L65" s="122">
        <v>6.6</v>
      </c>
      <c r="M65" s="54">
        <f t="shared" si="1"/>
        <v>9.4499999999999993</v>
      </c>
      <c r="N65" s="36">
        <v>84</v>
      </c>
      <c r="O65" s="55">
        <f t="shared" si="2"/>
        <v>30.317802966074566</v>
      </c>
      <c r="P65" s="56">
        <f t="shared" si="3"/>
        <v>13.824918152530005</v>
      </c>
      <c r="Q65" s="121">
        <v>11.581242</v>
      </c>
      <c r="R65" s="11">
        <f t="shared" si="4"/>
        <v>1.8509285729924994</v>
      </c>
      <c r="S65" s="35">
        <f t="shared" si="5"/>
        <v>1.9068610522632576</v>
      </c>
    </row>
    <row r="66" spans="7:19" ht="18.5" x14ac:dyDescent="0.45">
      <c r="G66" s="59">
        <v>2010</v>
      </c>
      <c r="H66" s="46">
        <v>3</v>
      </c>
      <c r="I66" s="46">
        <f t="shared" si="9"/>
        <v>4</v>
      </c>
      <c r="J66" s="46">
        <f>J65+1</f>
        <v>63</v>
      </c>
      <c r="K66" s="122">
        <v>14.9</v>
      </c>
      <c r="L66" s="122">
        <v>5.9</v>
      </c>
      <c r="M66" s="54">
        <f t="shared" si="1"/>
        <v>10.4</v>
      </c>
      <c r="N66" s="36">
        <v>86.5</v>
      </c>
      <c r="O66" s="55">
        <f t="shared" si="2"/>
        <v>30.163845833333333</v>
      </c>
      <c r="P66" s="56">
        <f t="shared" si="3"/>
        <v>21.717969</v>
      </c>
      <c r="Q66" s="121">
        <v>14.478645999999999</v>
      </c>
      <c r="R66" s="11">
        <f t="shared" si="4"/>
        <v>2.3946666978779998</v>
      </c>
      <c r="S66" s="35">
        <f t="shared" si="5"/>
        <v>3.0219248840944886</v>
      </c>
    </row>
    <row r="67" spans="7:19" ht="18.5" x14ac:dyDescent="0.45">
      <c r="G67" s="59">
        <v>2010</v>
      </c>
      <c r="H67" s="46">
        <v>3</v>
      </c>
      <c r="I67" s="46">
        <f t="shared" si="9"/>
        <v>5</v>
      </c>
      <c r="J67" s="46">
        <f t="shared" si="9"/>
        <v>64</v>
      </c>
      <c r="K67" s="122">
        <v>11.5</v>
      </c>
      <c r="L67" s="122">
        <v>1.5</v>
      </c>
      <c r="M67" s="54">
        <f t="shared" si="1"/>
        <v>6.5</v>
      </c>
      <c r="N67" s="36">
        <v>87</v>
      </c>
      <c r="O67" s="55">
        <f t="shared" si="2"/>
        <v>25.570631737535159</v>
      </c>
      <c r="P67" s="56">
        <f t="shared" si="3"/>
        <v>20.456505390028127</v>
      </c>
      <c r="Q67" s="121">
        <v>12.93783</v>
      </c>
      <c r="R67" s="11">
        <f t="shared" si="4"/>
        <v>1.8438930626849996</v>
      </c>
      <c r="S67" s="35">
        <f t="shared" si="5"/>
        <v>2.1130794586468218</v>
      </c>
    </row>
    <row r="68" spans="7:19" ht="18.5" x14ac:dyDescent="0.45">
      <c r="G68" s="59">
        <v>2010</v>
      </c>
      <c r="H68" s="46">
        <v>3</v>
      </c>
      <c r="I68" s="46">
        <f t="shared" si="9"/>
        <v>6</v>
      </c>
      <c r="J68" s="46">
        <f t="shared" si="9"/>
        <v>65</v>
      </c>
      <c r="K68" s="122">
        <v>15.3</v>
      </c>
      <c r="L68" s="122">
        <v>6.3</v>
      </c>
      <c r="M68" s="54">
        <f t="shared" si="1"/>
        <v>10.8</v>
      </c>
      <c r="N68" s="36">
        <v>42</v>
      </c>
      <c r="O68" s="55">
        <f t="shared" si="2"/>
        <v>36.998251041666663</v>
      </c>
      <c r="P68" s="56">
        <f t="shared" si="3"/>
        <v>26.638740749999997</v>
      </c>
      <c r="Q68" s="121">
        <v>17.759160499999997</v>
      </c>
      <c r="R68" s="11">
        <f t="shared" si="4"/>
        <v>2.9789038231094995</v>
      </c>
      <c r="S68" s="35">
        <f t="shared" si="5"/>
        <v>4.1541186458571424</v>
      </c>
    </row>
    <row r="69" spans="7:19" ht="18.5" x14ac:dyDescent="0.45">
      <c r="G69" s="59">
        <v>2010</v>
      </c>
      <c r="H69" s="46">
        <v>3</v>
      </c>
      <c r="I69" s="46">
        <f t="shared" si="9"/>
        <v>7</v>
      </c>
      <c r="J69" s="46">
        <f t="shared" si="9"/>
        <v>66</v>
      </c>
      <c r="K69" s="122">
        <v>15.6</v>
      </c>
      <c r="L69" s="122">
        <v>9.1999999999999993</v>
      </c>
      <c r="M69" s="54">
        <f t="shared" ref="M69:M132" si="10">(K69+L69)/2</f>
        <v>12.399999999999999</v>
      </c>
      <c r="N69" s="36">
        <v>53</v>
      </c>
      <c r="O69" s="55">
        <f t="shared" ref="O69:O132" si="11">((Q69)/(0.16*(K69-(L69))^0.5))</f>
        <v>41.117824092517097</v>
      </c>
      <c r="P69" s="56">
        <f t="shared" ref="P69:P132" si="12">0.16*((K69-L69)^1/2)*O69</f>
        <v>21.052325935368753</v>
      </c>
      <c r="Q69" s="121">
        <v>16.643324999999997</v>
      </c>
      <c r="R69" s="11">
        <f t="shared" ref="R69:R132" si="13">0.0023*0.408*O69*(K69-L69)^0.5*(M69+17.8)</f>
        <v>2.9479156539749991</v>
      </c>
      <c r="S69" s="35">
        <f t="shared" ref="S69:S132" si="14">0.31*(IF(N69&gt;50,1,(1+(50-N69)/70)))*(P69+2.09)*((M69/(M69+15)))</f>
        <v>3.246682514436404</v>
      </c>
    </row>
    <row r="70" spans="7:19" ht="18.5" x14ac:dyDescent="0.45">
      <c r="G70" s="59">
        <v>2010</v>
      </c>
      <c r="H70" s="46">
        <v>3</v>
      </c>
      <c r="I70" s="46">
        <f t="shared" si="9"/>
        <v>8</v>
      </c>
      <c r="J70" s="46">
        <f t="shared" si="9"/>
        <v>67</v>
      </c>
      <c r="K70" s="122">
        <v>17.7</v>
      </c>
      <c r="L70" s="122">
        <v>6.8</v>
      </c>
      <c r="M70" s="54">
        <f t="shared" si="10"/>
        <v>12.25</v>
      </c>
      <c r="N70" s="36">
        <v>63.5</v>
      </c>
      <c r="O70" s="55">
        <f t="shared" si="11"/>
        <v>4.8746657841008574</v>
      </c>
      <c r="P70" s="56">
        <f t="shared" si="12"/>
        <v>4.2507085637359472</v>
      </c>
      <c r="Q70" s="121">
        <v>2.575005</v>
      </c>
      <c r="R70" s="11">
        <f t="shared" si="13"/>
        <v>0.4538272499662499</v>
      </c>
      <c r="S70" s="35">
        <f t="shared" si="14"/>
        <v>0.88362718424907372</v>
      </c>
    </row>
    <row r="71" spans="7:19" ht="18.5" x14ac:dyDescent="0.45">
      <c r="G71" s="59">
        <v>2010</v>
      </c>
      <c r="H71" s="46">
        <v>3</v>
      </c>
      <c r="I71" s="46">
        <f t="shared" si="9"/>
        <v>9</v>
      </c>
      <c r="J71" s="46">
        <f t="shared" si="9"/>
        <v>68</v>
      </c>
      <c r="K71" s="122">
        <v>20.100000000000001</v>
      </c>
      <c r="L71" s="122">
        <v>8.3000000000000007</v>
      </c>
      <c r="M71" s="54">
        <f t="shared" si="10"/>
        <v>14.200000000000001</v>
      </c>
      <c r="N71" s="36">
        <v>60.5</v>
      </c>
      <c r="O71" s="55">
        <f t="shared" si="11"/>
        <v>23.608236700058036</v>
      </c>
      <c r="P71" s="56">
        <f t="shared" si="12"/>
        <v>22.286175444854788</v>
      </c>
      <c r="Q71" s="121">
        <v>12.975512999999998</v>
      </c>
      <c r="R71" s="11">
        <f t="shared" si="13"/>
        <v>2.4352442798399996</v>
      </c>
      <c r="S71" s="35">
        <f t="shared" si="14"/>
        <v>3.6747919283647525</v>
      </c>
    </row>
    <row r="72" spans="7:19" ht="18.5" x14ac:dyDescent="0.45">
      <c r="G72" s="59">
        <v>2010</v>
      </c>
      <c r="H72" s="46">
        <v>3</v>
      </c>
      <c r="I72" s="46">
        <f t="shared" si="9"/>
        <v>10</v>
      </c>
      <c r="J72" s="46">
        <f t="shared" si="9"/>
        <v>69</v>
      </c>
      <c r="K72" s="122">
        <v>22.1</v>
      </c>
      <c r="L72" s="122">
        <v>9.9</v>
      </c>
      <c r="M72" s="54">
        <f t="shared" si="10"/>
        <v>16</v>
      </c>
      <c r="N72" s="36">
        <v>49</v>
      </c>
      <c r="O72" s="55">
        <f t="shared" si="11"/>
        <v>22.262749388693724</v>
      </c>
      <c r="P72" s="56">
        <f t="shared" si="12"/>
        <v>21.728443403365077</v>
      </c>
      <c r="Q72" s="121">
        <v>12.441670499999999</v>
      </c>
      <c r="R72" s="11">
        <f t="shared" si="13"/>
        <v>2.4663994349084994</v>
      </c>
      <c r="S72" s="35">
        <f t="shared" si="14"/>
        <v>3.8653931008889604</v>
      </c>
    </row>
    <row r="73" spans="7:19" ht="18.5" x14ac:dyDescent="0.45">
      <c r="G73" s="59">
        <v>2010</v>
      </c>
      <c r="H73" s="46">
        <v>3</v>
      </c>
      <c r="I73" s="46">
        <f t="shared" si="9"/>
        <v>11</v>
      </c>
      <c r="J73" s="46">
        <f t="shared" si="9"/>
        <v>70</v>
      </c>
      <c r="K73" s="122">
        <v>19.8</v>
      </c>
      <c r="L73" s="122">
        <v>7.8</v>
      </c>
      <c r="M73" s="54">
        <f t="shared" si="10"/>
        <v>13.8</v>
      </c>
      <c r="N73" s="36">
        <v>62</v>
      </c>
      <c r="O73" s="55">
        <f t="shared" si="11"/>
        <v>32.906388918232409</v>
      </c>
      <c r="P73" s="56">
        <f t="shared" si="12"/>
        <v>31.59013336150311</v>
      </c>
      <c r="Q73" s="121">
        <v>18.238572000000001</v>
      </c>
      <c r="R73" s="11">
        <f t="shared" si="13"/>
        <v>3.3802275030479998</v>
      </c>
      <c r="S73" s="35">
        <f t="shared" si="14"/>
        <v>5.0029031430732749</v>
      </c>
    </row>
    <row r="74" spans="7:19" ht="18.5" x14ac:dyDescent="0.45">
      <c r="G74" s="59">
        <v>2010</v>
      </c>
      <c r="H74" s="46">
        <v>3</v>
      </c>
      <c r="I74" s="46">
        <f t="shared" si="9"/>
        <v>12</v>
      </c>
      <c r="J74" s="46">
        <f t="shared" si="9"/>
        <v>71</v>
      </c>
      <c r="K74" s="122">
        <v>22.8</v>
      </c>
      <c r="L74" s="122">
        <v>12.2</v>
      </c>
      <c r="M74" s="54">
        <f t="shared" si="10"/>
        <v>17.5</v>
      </c>
      <c r="N74" s="36">
        <v>56</v>
      </c>
      <c r="O74" s="55">
        <f t="shared" si="11"/>
        <v>29.116451132127022</v>
      </c>
      <c r="P74" s="56">
        <f t="shared" si="12"/>
        <v>24.690750560043718</v>
      </c>
      <c r="Q74" s="121">
        <v>15.167407499999999</v>
      </c>
      <c r="R74" s="11">
        <f t="shared" si="13"/>
        <v>3.1401766280587493</v>
      </c>
      <c r="S74" s="35">
        <f t="shared" si="14"/>
        <v>4.4703252857919127</v>
      </c>
    </row>
    <row r="75" spans="7:19" ht="18.5" x14ac:dyDescent="0.45">
      <c r="G75" s="59">
        <v>2010</v>
      </c>
      <c r="H75" s="46">
        <v>3</v>
      </c>
      <c r="I75" s="46">
        <f t="shared" si="9"/>
        <v>13</v>
      </c>
      <c r="J75" s="46">
        <f t="shared" si="9"/>
        <v>72</v>
      </c>
      <c r="K75" s="122">
        <v>20.9</v>
      </c>
      <c r="L75" s="122">
        <v>12.1</v>
      </c>
      <c r="M75" s="54">
        <f t="shared" si="10"/>
        <v>16.5</v>
      </c>
      <c r="N75" s="36">
        <v>93.5</v>
      </c>
      <c r="O75" s="55">
        <f t="shared" si="11"/>
        <v>39.167388184853628</v>
      </c>
      <c r="P75" s="56">
        <f t="shared" si="12"/>
        <v>27.573841282136954</v>
      </c>
      <c r="Q75" s="121">
        <v>18.59028</v>
      </c>
      <c r="R75" s="11">
        <f t="shared" si="13"/>
        <v>3.7397973324599998</v>
      </c>
      <c r="S75" s="35">
        <f t="shared" si="14"/>
        <v>4.8168427986708107</v>
      </c>
    </row>
    <row r="76" spans="7:19" ht="18.5" x14ac:dyDescent="0.45">
      <c r="G76" s="59">
        <v>2010</v>
      </c>
      <c r="H76" s="46">
        <v>3</v>
      </c>
      <c r="I76" s="46">
        <f t="shared" si="9"/>
        <v>14</v>
      </c>
      <c r="J76" s="46">
        <f t="shared" si="9"/>
        <v>73</v>
      </c>
      <c r="K76" s="122">
        <v>17.399999999999999</v>
      </c>
      <c r="L76" s="122">
        <v>10.9</v>
      </c>
      <c r="M76" s="54">
        <f t="shared" si="10"/>
        <v>14.149999999999999</v>
      </c>
      <c r="N76" s="36">
        <v>89.5</v>
      </c>
      <c r="O76" s="55">
        <f t="shared" si="11"/>
        <v>43.648630517434484</v>
      </c>
      <c r="P76" s="56">
        <f t="shared" si="12"/>
        <v>22.697287869065928</v>
      </c>
      <c r="Q76" s="121">
        <v>17.805217499999998</v>
      </c>
      <c r="R76" s="11">
        <f t="shared" si="13"/>
        <v>3.3364618403681239</v>
      </c>
      <c r="S76" s="35">
        <f t="shared" si="14"/>
        <v>3.7299978812232482</v>
      </c>
    </row>
    <row r="77" spans="7:19" ht="18.5" x14ac:dyDescent="0.45">
      <c r="G77" s="59">
        <v>2010</v>
      </c>
      <c r="H77" s="46">
        <v>3</v>
      </c>
      <c r="I77" s="46">
        <f t="shared" si="9"/>
        <v>15</v>
      </c>
      <c r="J77" s="46">
        <f t="shared" si="9"/>
        <v>74</v>
      </c>
      <c r="K77" s="122">
        <v>24.7</v>
      </c>
      <c r="L77" s="122">
        <v>10.7</v>
      </c>
      <c r="M77" s="54">
        <f t="shared" si="10"/>
        <v>17.7</v>
      </c>
      <c r="N77" s="36">
        <v>64.5</v>
      </c>
      <c r="O77" s="55">
        <f t="shared" si="11"/>
        <v>20.687934382666842</v>
      </c>
      <c r="P77" s="56">
        <f t="shared" si="12"/>
        <v>23.170486508586865</v>
      </c>
      <c r="Q77" s="121">
        <v>12.385145999999999</v>
      </c>
      <c r="R77" s="11">
        <f t="shared" si="13"/>
        <v>2.5786802857949995</v>
      </c>
      <c r="S77" s="35">
        <f t="shared" si="14"/>
        <v>4.2386632866243463</v>
      </c>
    </row>
    <row r="78" spans="7:19" ht="18.5" x14ac:dyDescent="0.45">
      <c r="G78" s="59">
        <v>2010</v>
      </c>
      <c r="H78" s="46">
        <v>3</v>
      </c>
      <c r="I78" s="46">
        <f t="shared" si="9"/>
        <v>16</v>
      </c>
      <c r="J78" s="46">
        <f t="shared" si="9"/>
        <v>75</v>
      </c>
      <c r="K78" s="122">
        <v>21.5</v>
      </c>
      <c r="L78" s="122">
        <v>10.3</v>
      </c>
      <c r="M78" s="54">
        <f t="shared" si="10"/>
        <v>15.9</v>
      </c>
      <c r="N78" s="36">
        <v>49.5</v>
      </c>
      <c r="O78" s="55">
        <f t="shared" si="11"/>
        <v>31.394929815533857</v>
      </c>
      <c r="P78" s="56">
        <f t="shared" si="12"/>
        <v>28.129857114718334</v>
      </c>
      <c r="Q78" s="121">
        <v>16.810804999999998</v>
      </c>
      <c r="R78" s="11">
        <f t="shared" si="13"/>
        <v>3.3226640136524996</v>
      </c>
      <c r="S78" s="35">
        <f t="shared" si="14"/>
        <v>4.8549394998384141</v>
      </c>
    </row>
    <row r="79" spans="7:19" ht="18.5" x14ac:dyDescent="0.45">
      <c r="G79" s="59">
        <v>2010</v>
      </c>
      <c r="H79" s="46">
        <v>3</v>
      </c>
      <c r="I79" s="46">
        <f t="shared" si="9"/>
        <v>17</v>
      </c>
      <c r="J79" s="46">
        <f t="shared" si="9"/>
        <v>76</v>
      </c>
      <c r="K79" s="122">
        <v>15.8</v>
      </c>
      <c r="L79" s="122">
        <v>1.5</v>
      </c>
      <c r="M79" s="54">
        <f t="shared" si="10"/>
        <v>8.65</v>
      </c>
      <c r="N79" s="36">
        <v>35.5</v>
      </c>
      <c r="O79" s="55">
        <f t="shared" si="11"/>
        <v>29.479801750983949</v>
      </c>
      <c r="P79" s="56">
        <f t="shared" si="12"/>
        <v>33.724893203125639</v>
      </c>
      <c r="Q79" s="121">
        <v>17.83662</v>
      </c>
      <c r="R79" s="11">
        <f t="shared" si="13"/>
        <v>2.7669814831350004</v>
      </c>
      <c r="S79" s="35">
        <f t="shared" si="14"/>
        <v>4.901951224701496</v>
      </c>
    </row>
    <row r="80" spans="7:19" ht="18.5" x14ac:dyDescent="0.45">
      <c r="G80" s="59">
        <v>2010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2">
        <v>13.6</v>
      </c>
      <c r="L80" s="122">
        <v>-1.7</v>
      </c>
      <c r="M80" s="54">
        <f t="shared" si="10"/>
        <v>5.95</v>
      </c>
      <c r="N80" s="36">
        <v>58.5</v>
      </c>
      <c r="O80" s="55">
        <f t="shared" si="11"/>
        <v>22.820175614009877</v>
      </c>
      <c r="P80" s="56">
        <f t="shared" si="12"/>
        <v>27.931894951548088</v>
      </c>
      <c r="Q80" s="121">
        <v>14.281857</v>
      </c>
      <c r="R80" s="11">
        <f t="shared" si="13"/>
        <v>1.9893734184937502</v>
      </c>
      <c r="S80" s="35">
        <f t="shared" si="14"/>
        <v>2.6432164791470383</v>
      </c>
    </row>
    <row r="81" spans="7:19" ht="18.5" x14ac:dyDescent="0.45">
      <c r="G81" s="59">
        <v>2010</v>
      </c>
      <c r="H81" s="46">
        <v>3</v>
      </c>
      <c r="I81" s="46">
        <f t="shared" si="15"/>
        <v>19</v>
      </c>
      <c r="J81" s="46">
        <f t="shared" si="15"/>
        <v>78</v>
      </c>
      <c r="K81" s="122">
        <v>13.3</v>
      </c>
      <c r="L81" s="122">
        <v>-3.2</v>
      </c>
      <c r="M81" s="54">
        <f t="shared" si="10"/>
        <v>5.0500000000000007</v>
      </c>
      <c r="N81" s="36">
        <v>79.5</v>
      </c>
      <c r="O81" s="55">
        <f t="shared" si="11"/>
        <v>6.8223966627695454</v>
      </c>
      <c r="P81" s="56">
        <f t="shared" si="12"/>
        <v>9.0055635948558006</v>
      </c>
      <c r="Q81" s="121">
        <v>4.4340330000000003</v>
      </c>
      <c r="R81" s="11">
        <f t="shared" si="13"/>
        <v>0.59422804100325</v>
      </c>
      <c r="S81" s="35">
        <f t="shared" si="14"/>
        <v>0.86633939190756892</v>
      </c>
    </row>
    <row r="82" spans="7:19" ht="18.5" x14ac:dyDescent="0.45">
      <c r="G82" s="59">
        <v>2010</v>
      </c>
      <c r="H82" s="46">
        <v>3</v>
      </c>
      <c r="I82" s="46">
        <f t="shared" si="15"/>
        <v>20</v>
      </c>
      <c r="J82" s="46">
        <f t="shared" si="15"/>
        <v>79</v>
      </c>
      <c r="K82" s="122">
        <v>15.3</v>
      </c>
      <c r="L82" s="122">
        <v>-3.5</v>
      </c>
      <c r="M82" s="54">
        <f t="shared" si="10"/>
        <v>5.9</v>
      </c>
      <c r="N82" s="36">
        <v>88</v>
      </c>
      <c r="O82" s="55">
        <f t="shared" si="11"/>
        <v>28.583522443325368</v>
      </c>
      <c r="P82" s="56">
        <f t="shared" si="12"/>
        <v>42.989617754761355</v>
      </c>
      <c r="Q82" s="121">
        <v>19.829632</v>
      </c>
      <c r="R82" s="11">
        <f t="shared" si="13"/>
        <v>2.756328762816</v>
      </c>
      <c r="S82" s="35">
        <f t="shared" si="14"/>
        <v>3.9450057834190684</v>
      </c>
    </row>
    <row r="83" spans="7:19" ht="18.5" x14ac:dyDescent="0.45">
      <c r="G83" s="59">
        <v>2010</v>
      </c>
      <c r="H83" s="46">
        <v>3</v>
      </c>
      <c r="I83" s="46">
        <f t="shared" si="15"/>
        <v>21</v>
      </c>
      <c r="J83" s="46">
        <f t="shared" si="15"/>
        <v>80</v>
      </c>
      <c r="K83" s="122">
        <v>18</v>
      </c>
      <c r="L83" s="122">
        <v>-1.2</v>
      </c>
      <c r="M83" s="54">
        <f t="shared" si="10"/>
        <v>8.4</v>
      </c>
      <c r="N83" s="36">
        <v>68.5</v>
      </c>
      <c r="O83" s="55">
        <f t="shared" si="11"/>
        <v>14.77216937618766</v>
      </c>
      <c r="P83" s="56">
        <f t="shared" si="12"/>
        <v>22.690052161824248</v>
      </c>
      <c r="Q83" s="121">
        <v>10.356544499999998</v>
      </c>
      <c r="R83" s="11">
        <f t="shared" si="13"/>
        <v>1.5914176975034999</v>
      </c>
      <c r="S83" s="35">
        <f t="shared" si="14"/>
        <v>2.7575750354440323</v>
      </c>
    </row>
    <row r="84" spans="7:19" ht="18.5" x14ac:dyDescent="0.45">
      <c r="G84" s="59">
        <v>2010</v>
      </c>
      <c r="H84" s="46">
        <v>3</v>
      </c>
      <c r="I84" s="46">
        <f t="shared" si="15"/>
        <v>22</v>
      </c>
      <c r="J84" s="46">
        <f t="shared" si="15"/>
        <v>81</v>
      </c>
      <c r="K84" s="122">
        <v>19.2</v>
      </c>
      <c r="L84" s="122">
        <v>-3.1</v>
      </c>
      <c r="M84" s="54">
        <f t="shared" si="10"/>
        <v>8.0499999999999989</v>
      </c>
      <c r="N84" s="36">
        <v>58</v>
      </c>
      <c r="O84" s="55">
        <f t="shared" si="11"/>
        <v>23.748273732915056</v>
      </c>
      <c r="P84" s="56">
        <f t="shared" si="12"/>
        <v>42.366920339520462</v>
      </c>
      <c r="Q84" s="121">
        <v>17.943388500000001</v>
      </c>
      <c r="R84" s="11">
        <f t="shared" si="13"/>
        <v>2.7204016163321247</v>
      </c>
      <c r="S84" s="35">
        <f t="shared" si="14"/>
        <v>4.8131125686452636</v>
      </c>
    </row>
    <row r="85" spans="7:19" ht="18.5" x14ac:dyDescent="0.45">
      <c r="G85" s="59">
        <v>2010</v>
      </c>
      <c r="H85" s="46">
        <v>3</v>
      </c>
      <c r="I85" s="46">
        <f t="shared" si="15"/>
        <v>23</v>
      </c>
      <c r="J85" s="46">
        <f t="shared" si="15"/>
        <v>82</v>
      </c>
      <c r="K85" s="122">
        <v>22.4</v>
      </c>
      <c r="L85" s="122">
        <v>-1</v>
      </c>
      <c r="M85" s="54">
        <f t="shared" si="10"/>
        <v>10.7</v>
      </c>
      <c r="N85" s="36">
        <v>60</v>
      </c>
      <c r="O85" s="55">
        <f t="shared" si="11"/>
        <v>21.584795839195969</v>
      </c>
      <c r="P85" s="56">
        <f t="shared" si="12"/>
        <v>40.406737810974853</v>
      </c>
      <c r="Q85" s="121">
        <v>16.706129999999998</v>
      </c>
      <c r="R85" s="11">
        <f t="shared" si="13"/>
        <v>2.7924713948249997</v>
      </c>
      <c r="S85" s="35">
        <f t="shared" si="14"/>
        <v>5.4848902458756248</v>
      </c>
    </row>
    <row r="86" spans="7:19" ht="18.5" x14ac:dyDescent="0.45">
      <c r="G86" s="59">
        <v>2010</v>
      </c>
      <c r="H86" s="46">
        <v>3</v>
      </c>
      <c r="I86" s="46">
        <f t="shared" si="15"/>
        <v>24</v>
      </c>
      <c r="J86" s="46">
        <f t="shared" si="15"/>
        <v>83</v>
      </c>
      <c r="K86" s="122">
        <v>24.9</v>
      </c>
      <c r="L86" s="122">
        <v>2.2999999999999998</v>
      </c>
      <c r="M86" s="54">
        <f t="shared" si="10"/>
        <v>13.6</v>
      </c>
      <c r="N86" s="36">
        <v>79.5</v>
      </c>
      <c r="O86" s="55">
        <f t="shared" si="11"/>
        <v>21.43506011553346</v>
      </c>
      <c r="P86" s="56">
        <f t="shared" si="12"/>
        <v>38.754588688884489</v>
      </c>
      <c r="Q86" s="121">
        <v>16.304177999999997</v>
      </c>
      <c r="R86" s="11">
        <f t="shared" si="13"/>
        <v>3.002593724657999</v>
      </c>
      <c r="S86" s="35">
        <f t="shared" si="14"/>
        <v>6.0210065004313629</v>
      </c>
    </row>
    <row r="87" spans="7:19" ht="18.5" x14ac:dyDescent="0.45">
      <c r="G87" s="59">
        <v>2010</v>
      </c>
      <c r="H87" s="46">
        <v>3</v>
      </c>
      <c r="I87" s="46">
        <f t="shared" si="15"/>
        <v>25</v>
      </c>
      <c r="J87" s="46">
        <f t="shared" si="15"/>
        <v>84</v>
      </c>
      <c r="K87" s="122">
        <v>23.1</v>
      </c>
      <c r="L87" s="122">
        <v>4</v>
      </c>
      <c r="M87" s="54">
        <f t="shared" si="10"/>
        <v>13.55</v>
      </c>
      <c r="N87" s="36">
        <v>67.5</v>
      </c>
      <c r="O87" s="55">
        <f t="shared" si="11"/>
        <v>22.921246079744449</v>
      </c>
      <c r="P87" s="56">
        <f t="shared" si="12"/>
        <v>35.023664009849526</v>
      </c>
      <c r="Q87" s="121">
        <v>16.027836000000001</v>
      </c>
      <c r="R87" s="11">
        <f t="shared" si="13"/>
        <v>2.9470021426890001</v>
      </c>
      <c r="S87" s="35">
        <f t="shared" si="14"/>
        <v>5.4604534386470389</v>
      </c>
    </row>
    <row r="88" spans="7:19" ht="18.5" x14ac:dyDescent="0.45">
      <c r="G88" s="59">
        <v>2010</v>
      </c>
      <c r="H88" s="46">
        <v>3</v>
      </c>
      <c r="I88" s="46">
        <f t="shared" si="15"/>
        <v>26</v>
      </c>
      <c r="J88" s="46">
        <f t="shared" si="15"/>
        <v>85</v>
      </c>
      <c r="K88" s="122">
        <v>24</v>
      </c>
      <c r="L88" s="122">
        <v>3.5</v>
      </c>
      <c r="M88" s="54">
        <f t="shared" si="10"/>
        <v>13.75</v>
      </c>
      <c r="N88" s="36">
        <v>56.5</v>
      </c>
      <c r="O88" s="55">
        <f t="shared" si="11"/>
        <v>16.021356108752002</v>
      </c>
      <c r="P88" s="56">
        <f t="shared" si="12"/>
        <v>26.275024018353285</v>
      </c>
      <c r="Q88" s="121">
        <v>11.606363999999999</v>
      </c>
      <c r="R88" s="11">
        <f t="shared" si="13"/>
        <v>2.1476502993330002</v>
      </c>
      <c r="S88" s="35">
        <f t="shared" si="14"/>
        <v>4.2054231261993351</v>
      </c>
    </row>
    <row r="89" spans="7:19" ht="18.5" x14ac:dyDescent="0.45">
      <c r="G89" s="59">
        <v>2010</v>
      </c>
      <c r="H89" s="46">
        <v>3</v>
      </c>
      <c r="I89" s="46">
        <f t="shared" si="15"/>
        <v>27</v>
      </c>
      <c r="J89" s="46">
        <f t="shared" si="15"/>
        <v>86</v>
      </c>
      <c r="K89" s="122">
        <v>22.7</v>
      </c>
      <c r="L89" s="122">
        <v>5.2</v>
      </c>
      <c r="M89" s="54">
        <f t="shared" si="10"/>
        <v>13.95</v>
      </c>
      <c r="N89" s="36">
        <v>48</v>
      </c>
      <c r="O89" s="55">
        <f t="shared" si="11"/>
        <v>25.597619487953086</v>
      </c>
      <c r="P89" s="56">
        <f t="shared" si="12"/>
        <v>35.836667283134325</v>
      </c>
      <c r="Q89" s="121">
        <v>17.133203999999999</v>
      </c>
      <c r="R89" s="11">
        <f t="shared" si="13"/>
        <v>3.1904381663549994</v>
      </c>
      <c r="S89" s="35">
        <f t="shared" si="14"/>
        <v>5.8272878519347815</v>
      </c>
    </row>
    <row r="90" spans="7:19" ht="18.5" x14ac:dyDescent="0.45">
      <c r="G90" s="59">
        <v>2010</v>
      </c>
      <c r="H90" s="46">
        <v>3</v>
      </c>
      <c r="I90" s="46">
        <f t="shared" si="15"/>
        <v>28</v>
      </c>
      <c r="J90" s="46">
        <f t="shared" si="15"/>
        <v>87</v>
      </c>
      <c r="K90" s="122">
        <v>20.6</v>
      </c>
      <c r="L90" s="122">
        <v>3.3</v>
      </c>
      <c r="M90" s="54">
        <f t="shared" si="10"/>
        <v>11.950000000000001</v>
      </c>
      <c r="N90" s="36">
        <v>73</v>
      </c>
      <c r="O90" s="55">
        <f t="shared" si="11"/>
        <v>23.53681180689447</v>
      </c>
      <c r="P90" s="56">
        <f t="shared" si="12"/>
        <v>32.574947540741945</v>
      </c>
      <c r="Q90" s="121">
        <v>15.663567</v>
      </c>
      <c r="R90" s="11">
        <f t="shared" si="13"/>
        <v>2.7330379085362497</v>
      </c>
      <c r="S90" s="35">
        <f t="shared" si="14"/>
        <v>4.7649832343108924</v>
      </c>
    </row>
    <row r="91" spans="7:19" ht="18.5" x14ac:dyDescent="0.45">
      <c r="G91" s="59">
        <v>2010</v>
      </c>
      <c r="H91" s="46">
        <v>3</v>
      </c>
      <c r="I91" s="46">
        <f t="shared" si="15"/>
        <v>29</v>
      </c>
      <c r="J91" s="46">
        <f t="shared" si="15"/>
        <v>88</v>
      </c>
      <c r="K91" s="122">
        <v>18.100000000000001</v>
      </c>
      <c r="L91" s="122">
        <v>11.8</v>
      </c>
      <c r="M91" s="54">
        <f t="shared" si="10"/>
        <v>14.950000000000001</v>
      </c>
      <c r="N91" s="36">
        <v>56.5</v>
      </c>
      <c r="O91" s="55">
        <f t="shared" si="11"/>
        <v>44.992883227542173</v>
      </c>
      <c r="P91" s="56">
        <f t="shared" si="12"/>
        <v>22.676413146681259</v>
      </c>
      <c r="Q91" s="121">
        <v>18.068998499999999</v>
      </c>
      <c r="R91" s="11">
        <f t="shared" si="13"/>
        <v>3.4706706456318748</v>
      </c>
      <c r="S91" s="35">
        <f t="shared" si="14"/>
        <v>3.8323853665540666</v>
      </c>
    </row>
    <row r="92" spans="7:19" ht="18.5" x14ac:dyDescent="0.45">
      <c r="G92" s="59">
        <v>2010</v>
      </c>
      <c r="H92" s="46">
        <v>3</v>
      </c>
      <c r="I92" s="46">
        <f t="shared" si="15"/>
        <v>30</v>
      </c>
      <c r="J92" s="46">
        <f t="shared" si="15"/>
        <v>89</v>
      </c>
      <c r="K92" s="122">
        <v>20.3</v>
      </c>
      <c r="L92" s="122">
        <v>11.8</v>
      </c>
      <c r="M92" s="54">
        <f t="shared" si="10"/>
        <v>16.05</v>
      </c>
      <c r="N92" s="36">
        <v>51</v>
      </c>
      <c r="O92" s="55">
        <f t="shared" si="11"/>
        <v>45.345777973874874</v>
      </c>
      <c r="P92" s="56">
        <f t="shared" si="12"/>
        <v>30.835129022234916</v>
      </c>
      <c r="Q92" s="121">
        <v>21.152723999999999</v>
      </c>
      <c r="R92" s="11">
        <f t="shared" si="13"/>
        <v>4.1994555839009999</v>
      </c>
      <c r="S92" s="35">
        <f t="shared" si="14"/>
        <v>5.2759735732731015</v>
      </c>
    </row>
    <row r="93" spans="7:19" ht="18.5" x14ac:dyDescent="0.45">
      <c r="G93" s="59">
        <v>2010</v>
      </c>
      <c r="H93" s="60">
        <v>3</v>
      </c>
      <c r="I93" s="60">
        <f t="shared" si="15"/>
        <v>31</v>
      </c>
      <c r="J93" s="46">
        <f t="shared" si="15"/>
        <v>90</v>
      </c>
      <c r="K93" s="122">
        <v>17.3</v>
      </c>
      <c r="L93" s="122">
        <v>3.1</v>
      </c>
      <c r="M93" s="54">
        <f t="shared" si="10"/>
        <v>10.200000000000001</v>
      </c>
      <c r="N93" s="36">
        <v>66</v>
      </c>
      <c r="O93" s="55">
        <f t="shared" si="11"/>
        <v>30.104256650430358</v>
      </c>
      <c r="P93" s="56">
        <f t="shared" si="12"/>
        <v>34.198435554888889</v>
      </c>
      <c r="Q93" s="121">
        <v>18.150644999999997</v>
      </c>
      <c r="R93" s="49">
        <f t="shared" si="13"/>
        <v>2.9806989218999993</v>
      </c>
      <c r="S93" s="48">
        <f t="shared" si="14"/>
        <v>4.5533346517682016</v>
      </c>
    </row>
    <row r="94" spans="7:19" ht="18.5" x14ac:dyDescent="0.45">
      <c r="G94" s="59">
        <v>2010</v>
      </c>
      <c r="H94" s="59">
        <v>4</v>
      </c>
      <c r="I94" s="46">
        <v>1</v>
      </c>
      <c r="J94" s="46">
        <f t="shared" si="15"/>
        <v>91</v>
      </c>
      <c r="K94" s="122">
        <v>19.7</v>
      </c>
      <c r="L94" s="122">
        <v>0.7</v>
      </c>
      <c r="M94" s="54">
        <f t="shared" si="10"/>
        <v>10.199999999999999</v>
      </c>
      <c r="N94" s="36">
        <v>96.5</v>
      </c>
      <c r="O94" s="55">
        <f t="shared" si="11"/>
        <v>15.495092826156903</v>
      </c>
      <c r="P94" s="56">
        <f t="shared" si="12"/>
        <v>23.552541095758492</v>
      </c>
      <c r="Q94" s="121">
        <v>10.806647</v>
      </c>
      <c r="R94" s="11">
        <f t="shared" si="13"/>
        <v>1.7746675703400001</v>
      </c>
      <c r="S94" s="35">
        <f t="shared" si="14"/>
        <v>3.2175283708249349</v>
      </c>
    </row>
    <row r="95" spans="7:19" ht="18.5" x14ac:dyDescent="0.45">
      <c r="G95" s="59">
        <v>2010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2">
        <v>22</v>
      </c>
      <c r="L95" s="122">
        <v>2.9</v>
      </c>
      <c r="M95" s="54">
        <f t="shared" si="10"/>
        <v>12.45</v>
      </c>
      <c r="N95" s="36">
        <v>71.5</v>
      </c>
      <c r="O95" s="55">
        <f t="shared" si="11"/>
        <v>4.3291695181962471</v>
      </c>
      <c r="P95" s="56">
        <f t="shared" si="12"/>
        <v>6.6149710238038661</v>
      </c>
      <c r="Q95" s="121">
        <v>3.0272009999999998</v>
      </c>
      <c r="R95" s="11">
        <f t="shared" si="13"/>
        <v>0.53707464941624994</v>
      </c>
      <c r="S95" s="35">
        <f t="shared" si="14"/>
        <v>1.2239284395763579</v>
      </c>
    </row>
    <row r="96" spans="7:19" ht="18.5" x14ac:dyDescent="0.45">
      <c r="G96" s="59">
        <v>2010</v>
      </c>
      <c r="H96" s="59">
        <v>4</v>
      </c>
      <c r="I96" s="46">
        <f t="shared" si="16"/>
        <v>3</v>
      </c>
      <c r="J96" s="46">
        <f t="shared" si="16"/>
        <v>93</v>
      </c>
      <c r="K96" s="122">
        <v>24</v>
      </c>
      <c r="L96" s="122">
        <v>7.4</v>
      </c>
      <c r="M96" s="54">
        <f t="shared" si="10"/>
        <v>15.7</v>
      </c>
      <c r="N96" s="36">
        <v>51.5</v>
      </c>
      <c r="O96" s="55">
        <f t="shared" si="11"/>
        <v>10.543136305727304</v>
      </c>
      <c r="P96" s="56">
        <f t="shared" si="12"/>
        <v>14.001285014005861</v>
      </c>
      <c r="Q96" s="121">
        <v>6.8729604999999996</v>
      </c>
      <c r="R96" s="11">
        <f t="shared" si="13"/>
        <v>1.3503820966387501</v>
      </c>
      <c r="S96" s="35">
        <f t="shared" si="14"/>
        <v>2.551019028116174</v>
      </c>
    </row>
    <row r="97" spans="7:32" ht="18.5" x14ac:dyDescent="0.45">
      <c r="G97" s="59">
        <v>2010</v>
      </c>
      <c r="H97" s="59">
        <v>4</v>
      </c>
      <c r="I97" s="46">
        <f t="shared" si="16"/>
        <v>4</v>
      </c>
      <c r="J97" s="46">
        <f t="shared" si="16"/>
        <v>94</v>
      </c>
      <c r="K97" s="122">
        <v>24</v>
      </c>
      <c r="L97" s="122">
        <v>9.1</v>
      </c>
      <c r="M97" s="54">
        <f t="shared" si="10"/>
        <v>16.55</v>
      </c>
      <c r="N97" s="36">
        <v>56.5</v>
      </c>
      <c r="O97" s="55">
        <f t="shared" si="11"/>
        <v>30.34449553287503</v>
      </c>
      <c r="P97" s="56">
        <f t="shared" si="12"/>
        <v>36.170638675187035</v>
      </c>
      <c r="Q97" s="121">
        <v>18.741012000000001</v>
      </c>
      <c r="R97" s="11">
        <f t="shared" si="13"/>
        <v>3.7756158153029995</v>
      </c>
      <c r="S97" s="35">
        <f t="shared" si="14"/>
        <v>6.2217498168953114</v>
      </c>
    </row>
    <row r="98" spans="7:32" ht="18.5" x14ac:dyDescent="0.45">
      <c r="G98" s="59">
        <v>2010</v>
      </c>
      <c r="H98" s="59">
        <v>4</v>
      </c>
      <c r="I98" s="46">
        <f t="shared" si="16"/>
        <v>5</v>
      </c>
      <c r="J98" s="46">
        <f t="shared" si="16"/>
        <v>95</v>
      </c>
      <c r="K98" s="122">
        <v>22.8</v>
      </c>
      <c r="L98" s="122">
        <v>0.3</v>
      </c>
      <c r="M98" s="54">
        <f t="shared" si="10"/>
        <v>11.55</v>
      </c>
      <c r="N98" s="36">
        <v>61.5</v>
      </c>
      <c r="O98" s="55">
        <f t="shared" si="11"/>
        <v>8.8049036144781265</v>
      </c>
      <c r="P98" s="56">
        <f t="shared" si="12"/>
        <v>15.848826506060629</v>
      </c>
      <c r="Q98" s="121">
        <v>6.6824519999999996</v>
      </c>
      <c r="R98" s="11">
        <f t="shared" si="13"/>
        <v>1.1503022517629999</v>
      </c>
      <c r="S98" s="35">
        <f t="shared" si="14"/>
        <v>2.4192078457608313</v>
      </c>
    </row>
    <row r="99" spans="7:32" ht="18.5" x14ac:dyDescent="0.45">
      <c r="G99" s="59">
        <v>2010</v>
      </c>
      <c r="H99" s="59">
        <v>4</v>
      </c>
      <c r="I99" s="46">
        <f t="shared" si="16"/>
        <v>6</v>
      </c>
      <c r="J99" s="46">
        <f t="shared" si="16"/>
        <v>96</v>
      </c>
      <c r="K99" s="122">
        <v>24.9</v>
      </c>
      <c r="L99" s="122">
        <v>-0.5</v>
      </c>
      <c r="M99" s="54">
        <f t="shared" si="10"/>
        <v>12.2</v>
      </c>
      <c r="N99" s="36">
        <v>62.5</v>
      </c>
      <c r="O99" s="55">
        <f t="shared" si="11"/>
        <v>19.081981187222265</v>
      </c>
      <c r="P99" s="56">
        <f t="shared" si="12"/>
        <v>38.774585772435643</v>
      </c>
      <c r="Q99" s="121">
        <v>15.387224999999999</v>
      </c>
      <c r="R99" s="11">
        <f t="shared" si="13"/>
        <v>2.7073822387499997</v>
      </c>
      <c r="S99" s="35">
        <f t="shared" si="14"/>
        <v>5.6819802717408674</v>
      </c>
    </row>
    <row r="100" spans="7:32" ht="18.5" x14ac:dyDescent="0.45">
      <c r="G100" s="59">
        <v>2010</v>
      </c>
      <c r="H100" s="59">
        <v>4</v>
      </c>
      <c r="I100" s="46">
        <f t="shared" si="16"/>
        <v>7</v>
      </c>
      <c r="J100" s="46">
        <f t="shared" si="16"/>
        <v>97</v>
      </c>
      <c r="K100" s="122">
        <v>23.1</v>
      </c>
      <c r="L100" s="122">
        <v>6.8</v>
      </c>
      <c r="M100" s="54">
        <f t="shared" si="10"/>
        <v>14.950000000000001</v>
      </c>
      <c r="N100" s="36">
        <v>75</v>
      </c>
      <c r="O100" s="55">
        <f t="shared" si="11"/>
        <v>24.578620538659926</v>
      </c>
      <c r="P100" s="56">
        <f t="shared" si="12"/>
        <v>32.050521182412545</v>
      </c>
      <c r="Q100" s="121">
        <v>15.877103999999999</v>
      </c>
      <c r="R100" s="11">
        <f t="shared" si="13"/>
        <v>3.0496542899399994</v>
      </c>
      <c r="S100" s="35">
        <f t="shared" si="14"/>
        <v>5.2829464247042042</v>
      </c>
    </row>
    <row r="101" spans="7:32" ht="18.5" x14ac:dyDescent="0.45">
      <c r="G101" s="59">
        <v>2010</v>
      </c>
      <c r="H101" s="59">
        <v>4</v>
      </c>
      <c r="I101" s="46">
        <f t="shared" si="16"/>
        <v>8</v>
      </c>
      <c r="J101" s="46">
        <f t="shared" si="16"/>
        <v>98</v>
      </c>
      <c r="K101" s="122">
        <v>19</v>
      </c>
      <c r="L101" s="122">
        <v>4</v>
      </c>
      <c r="M101" s="54">
        <f t="shared" si="10"/>
        <v>11.5</v>
      </c>
      <c r="N101" s="36">
        <v>75.5</v>
      </c>
      <c r="O101" s="55">
        <f t="shared" si="11"/>
        <v>34.722898145608987</v>
      </c>
      <c r="P101" s="56">
        <f t="shared" si="12"/>
        <v>41.667477774730784</v>
      </c>
      <c r="Q101" s="121">
        <v>21.516992999999999</v>
      </c>
      <c r="R101" s="11">
        <f t="shared" si="13"/>
        <v>3.6975769035884998</v>
      </c>
      <c r="S101" s="35">
        <f t="shared" si="14"/>
        <v>5.8866191798835947</v>
      </c>
    </row>
    <row r="102" spans="7:32" ht="18.5" x14ac:dyDescent="0.45">
      <c r="G102" s="59">
        <v>2010</v>
      </c>
      <c r="H102" s="59">
        <v>4</v>
      </c>
      <c r="I102" s="46">
        <f t="shared" si="16"/>
        <v>9</v>
      </c>
      <c r="J102" s="46">
        <f t="shared" si="16"/>
        <v>99</v>
      </c>
      <c r="K102" s="122">
        <v>18.600000000000001</v>
      </c>
      <c r="L102" s="122">
        <v>2.1</v>
      </c>
      <c r="M102" s="54">
        <f t="shared" si="10"/>
        <v>10.350000000000001</v>
      </c>
      <c r="N102" s="36">
        <v>86.5</v>
      </c>
      <c r="O102" s="55">
        <f t="shared" si="11"/>
        <v>22.264591941956134</v>
      </c>
      <c r="P102" s="56">
        <f t="shared" si="12"/>
        <v>29.389261363382097</v>
      </c>
      <c r="Q102" s="121">
        <v>14.470272</v>
      </c>
      <c r="R102" s="11">
        <f t="shared" si="13"/>
        <v>2.3890382896319999</v>
      </c>
      <c r="S102" s="35">
        <f t="shared" si="14"/>
        <v>3.9842686423830953</v>
      </c>
    </row>
    <row r="103" spans="7:32" ht="18.5" x14ac:dyDescent="0.45">
      <c r="G103" s="59">
        <v>2010</v>
      </c>
      <c r="H103" s="59">
        <v>4</v>
      </c>
      <c r="I103" s="46">
        <f t="shared" si="16"/>
        <v>10</v>
      </c>
      <c r="J103" s="46">
        <f t="shared" si="16"/>
        <v>100</v>
      </c>
      <c r="K103" s="122">
        <v>17.7</v>
      </c>
      <c r="L103" s="122">
        <v>1.6</v>
      </c>
      <c r="M103" s="54">
        <f t="shared" si="10"/>
        <v>9.65</v>
      </c>
      <c r="N103" s="36">
        <v>82</v>
      </c>
      <c r="O103" s="55">
        <f t="shared" si="11"/>
        <v>28.252604384045828</v>
      </c>
      <c r="P103" s="56">
        <f t="shared" si="12"/>
        <v>36.389354446651019</v>
      </c>
      <c r="Q103" s="121">
        <v>18.138083999999999</v>
      </c>
      <c r="R103" s="11">
        <f t="shared" si="13"/>
        <v>2.9201272300170005</v>
      </c>
      <c r="S103" s="35">
        <f t="shared" si="14"/>
        <v>4.6698169909596974</v>
      </c>
      <c r="AF103" s="34"/>
    </row>
    <row r="104" spans="7:32" ht="18.5" x14ac:dyDescent="0.45">
      <c r="G104" s="59">
        <v>2010</v>
      </c>
      <c r="H104" s="59">
        <v>4</v>
      </c>
      <c r="I104" s="46">
        <f t="shared" si="16"/>
        <v>11</v>
      </c>
      <c r="J104" s="46">
        <f t="shared" si="16"/>
        <v>101</v>
      </c>
      <c r="K104" s="122">
        <v>16.7</v>
      </c>
      <c r="L104" s="122">
        <v>5</v>
      </c>
      <c r="M104" s="54">
        <f t="shared" si="10"/>
        <v>10.85</v>
      </c>
      <c r="N104" s="36">
        <v>55.5</v>
      </c>
      <c r="O104" s="55">
        <f t="shared" si="11"/>
        <v>22.614889866113955</v>
      </c>
      <c r="P104" s="56">
        <f t="shared" si="12"/>
        <v>21.16753691468266</v>
      </c>
      <c r="Q104" s="121">
        <v>12.376772000000001</v>
      </c>
      <c r="R104" s="11">
        <f t="shared" si="13"/>
        <v>2.0796968468969999</v>
      </c>
      <c r="S104" s="35">
        <f t="shared" si="14"/>
        <v>3.0261789327866588</v>
      </c>
      <c r="AF104" s="34"/>
    </row>
    <row r="105" spans="7:32" ht="18.5" x14ac:dyDescent="0.45">
      <c r="G105" s="59">
        <v>2010</v>
      </c>
      <c r="H105" s="59">
        <v>4</v>
      </c>
      <c r="I105" s="46">
        <f t="shared" si="16"/>
        <v>12</v>
      </c>
      <c r="J105" s="46">
        <f t="shared" si="16"/>
        <v>102</v>
      </c>
      <c r="K105" s="122">
        <v>21.6</v>
      </c>
      <c r="L105" s="122">
        <v>7.9</v>
      </c>
      <c r="M105" s="54">
        <f t="shared" si="10"/>
        <v>14.75</v>
      </c>
      <c r="N105" s="36">
        <v>74.5</v>
      </c>
      <c r="O105" s="55">
        <f t="shared" si="11"/>
        <v>38.135868094794077</v>
      </c>
      <c r="P105" s="56">
        <f t="shared" si="12"/>
        <v>41.796911431894308</v>
      </c>
      <c r="Q105" s="121">
        <v>22.584677999999997</v>
      </c>
      <c r="R105" s="11">
        <f t="shared" si="13"/>
        <v>4.3115448920984987</v>
      </c>
      <c r="S105" s="35">
        <f t="shared" si="14"/>
        <v>6.7453076478096374</v>
      </c>
      <c r="AF105" s="34"/>
    </row>
    <row r="106" spans="7:32" ht="18.5" x14ac:dyDescent="0.45">
      <c r="G106" s="59">
        <v>2010</v>
      </c>
      <c r="H106" s="59">
        <v>4</v>
      </c>
      <c r="I106" s="46">
        <f t="shared" si="16"/>
        <v>13</v>
      </c>
      <c r="J106" s="46">
        <f t="shared" si="16"/>
        <v>103</v>
      </c>
      <c r="K106" s="122">
        <v>17.5</v>
      </c>
      <c r="L106" s="122">
        <v>6</v>
      </c>
      <c r="M106" s="54">
        <f t="shared" si="10"/>
        <v>11.75</v>
      </c>
      <c r="N106" s="36">
        <v>72.5</v>
      </c>
      <c r="O106" s="55">
        <f t="shared" si="11"/>
        <v>38.672459450157596</v>
      </c>
      <c r="P106" s="56">
        <f t="shared" si="12"/>
        <v>35.578662694144988</v>
      </c>
      <c r="Q106" s="121">
        <v>20.983150499999997</v>
      </c>
      <c r="R106" s="11">
        <f t="shared" si="13"/>
        <v>3.6366055505178752</v>
      </c>
      <c r="S106" s="35">
        <f t="shared" si="14"/>
        <v>5.129274910782172</v>
      </c>
      <c r="AF106" s="34"/>
    </row>
    <row r="107" spans="7:32" ht="18.5" x14ac:dyDescent="0.45">
      <c r="G107" s="59">
        <v>2010</v>
      </c>
      <c r="H107" s="59">
        <v>4</v>
      </c>
      <c r="I107" s="46">
        <f t="shared" si="16"/>
        <v>14</v>
      </c>
      <c r="J107" s="46">
        <f t="shared" si="16"/>
        <v>104</v>
      </c>
      <c r="K107" s="122">
        <v>21.5</v>
      </c>
      <c r="L107" s="122">
        <v>-0.7</v>
      </c>
      <c r="M107" s="54">
        <f t="shared" si="10"/>
        <v>10.4</v>
      </c>
      <c r="N107" s="36">
        <v>50</v>
      </c>
      <c r="O107" s="55">
        <f t="shared" si="11"/>
        <v>25.95943279647285</v>
      </c>
      <c r="P107" s="56">
        <f t="shared" si="12"/>
        <v>46.103952646535781</v>
      </c>
      <c r="Q107" s="121">
        <v>19.570037999999997</v>
      </c>
      <c r="R107" s="11">
        <f t="shared" si="13"/>
        <v>3.2367472949339993</v>
      </c>
      <c r="S107" s="35">
        <f t="shared" si="14"/>
        <v>6.1172166666311565</v>
      </c>
      <c r="AF107" s="34"/>
    </row>
    <row r="108" spans="7:32" ht="18.5" x14ac:dyDescent="0.45">
      <c r="G108" s="59">
        <v>2010</v>
      </c>
      <c r="H108" s="59">
        <v>4</v>
      </c>
      <c r="I108" s="46">
        <f t="shared" si="16"/>
        <v>15</v>
      </c>
      <c r="J108" s="46">
        <f t="shared" si="16"/>
        <v>105</v>
      </c>
      <c r="K108" s="122">
        <v>23.6</v>
      </c>
      <c r="L108" s="122">
        <v>2.5</v>
      </c>
      <c r="M108" s="54">
        <f t="shared" si="10"/>
        <v>13.05</v>
      </c>
      <c r="N108" s="36">
        <v>63.5</v>
      </c>
      <c r="O108" s="55">
        <f t="shared" si="11"/>
        <v>8.101050640133062</v>
      </c>
      <c r="P108" s="56">
        <f t="shared" si="12"/>
        <v>13.674573480544609</v>
      </c>
      <c r="Q108" s="121">
        <v>5.9539139999999993</v>
      </c>
      <c r="R108" s="11">
        <f t="shared" si="13"/>
        <v>1.0772729180684999</v>
      </c>
      <c r="S108" s="35">
        <f t="shared" si="14"/>
        <v>2.273639287541648</v>
      </c>
      <c r="AF108" s="34"/>
    </row>
    <row r="109" spans="7:32" ht="18.5" x14ac:dyDescent="0.45">
      <c r="G109" s="59">
        <v>2010</v>
      </c>
      <c r="H109" s="59">
        <v>4</v>
      </c>
      <c r="I109" s="46">
        <f t="shared" si="16"/>
        <v>16</v>
      </c>
      <c r="J109" s="46">
        <f t="shared" si="16"/>
        <v>106</v>
      </c>
      <c r="K109" s="122">
        <v>26.3</v>
      </c>
      <c r="L109" s="122">
        <v>5.0999999999999996</v>
      </c>
      <c r="M109" s="54">
        <f t="shared" si="10"/>
        <v>15.7</v>
      </c>
      <c r="N109" s="36">
        <v>50.5</v>
      </c>
      <c r="O109" s="55">
        <f t="shared" si="11"/>
        <v>27.519455257918491</v>
      </c>
      <c r="P109" s="56">
        <f t="shared" si="12"/>
        <v>46.672996117429769</v>
      </c>
      <c r="Q109" s="121">
        <v>20.273453999999997</v>
      </c>
      <c r="R109" s="11">
        <f t="shared" si="13"/>
        <v>3.9832775582849993</v>
      </c>
      <c r="S109" s="35">
        <f t="shared" si="14"/>
        <v>7.7306026743821059</v>
      </c>
      <c r="AF109" s="34"/>
    </row>
    <row r="110" spans="7:32" ht="18.5" x14ac:dyDescent="0.45">
      <c r="G110" s="59">
        <v>2010</v>
      </c>
      <c r="H110" s="59">
        <v>4</v>
      </c>
      <c r="I110" s="46">
        <f t="shared" si="16"/>
        <v>17</v>
      </c>
      <c r="J110" s="46">
        <f t="shared" si="16"/>
        <v>107</v>
      </c>
      <c r="K110" s="122">
        <v>25.9</v>
      </c>
      <c r="L110" s="122">
        <v>6.9</v>
      </c>
      <c r="M110" s="54">
        <f t="shared" si="10"/>
        <v>16.399999999999999</v>
      </c>
      <c r="N110" s="36">
        <v>69.5</v>
      </c>
      <c r="O110" s="55">
        <f t="shared" si="11"/>
        <v>25.514972689332367</v>
      </c>
      <c r="P110" s="56">
        <f t="shared" si="12"/>
        <v>38.782758487785202</v>
      </c>
      <c r="Q110" s="121">
        <v>17.794750000000001</v>
      </c>
      <c r="R110" s="11">
        <f t="shared" si="13"/>
        <v>3.5693243392500005</v>
      </c>
      <c r="S110" s="35">
        <f t="shared" si="14"/>
        <v>6.6177421704426749</v>
      </c>
      <c r="AF110" s="34"/>
    </row>
    <row r="111" spans="7:32" ht="18.5" x14ac:dyDescent="0.45">
      <c r="G111" s="59">
        <v>2010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2">
        <v>26.6</v>
      </c>
      <c r="L111" s="122">
        <v>7.3</v>
      </c>
      <c r="M111" s="54">
        <f t="shared" si="10"/>
        <v>16.95</v>
      </c>
      <c r="N111" s="36">
        <v>84</v>
      </c>
      <c r="O111" s="55">
        <f t="shared" si="11"/>
        <v>28.717157839227706</v>
      </c>
      <c r="P111" s="56">
        <f t="shared" si="12"/>
        <v>44.339291703767579</v>
      </c>
      <c r="Q111" s="121">
        <v>20.185527</v>
      </c>
      <c r="R111" s="11">
        <f t="shared" si="13"/>
        <v>4.1139870259612499</v>
      </c>
      <c r="S111" s="35">
        <f t="shared" si="14"/>
        <v>7.635765673159522</v>
      </c>
      <c r="AF111" s="34"/>
    </row>
    <row r="112" spans="7:32" ht="18.5" x14ac:dyDescent="0.45">
      <c r="G112" s="59">
        <v>2010</v>
      </c>
      <c r="H112" s="59">
        <v>4</v>
      </c>
      <c r="I112" s="46">
        <f t="shared" si="17"/>
        <v>19</v>
      </c>
      <c r="J112" s="46">
        <f t="shared" si="17"/>
        <v>109</v>
      </c>
      <c r="K112" s="122">
        <v>25.8</v>
      </c>
      <c r="L112" s="122">
        <v>10.5</v>
      </c>
      <c r="M112" s="54">
        <f t="shared" si="10"/>
        <v>18.149999999999999</v>
      </c>
      <c r="N112" s="36">
        <v>70.5</v>
      </c>
      <c r="O112" s="55">
        <f t="shared" si="11"/>
        <v>33.296984471101474</v>
      </c>
      <c r="P112" s="56">
        <f t="shared" si="12"/>
        <v>40.755508992628201</v>
      </c>
      <c r="Q112" s="121">
        <v>20.838698999999998</v>
      </c>
      <c r="R112" s="11">
        <f t="shared" si="13"/>
        <v>4.3937719583782497</v>
      </c>
      <c r="S112" s="35">
        <f t="shared" si="14"/>
        <v>7.272104263861916</v>
      </c>
      <c r="AF112" s="34"/>
    </row>
    <row r="113" spans="7:32" ht="18.5" x14ac:dyDescent="0.45">
      <c r="G113" s="59">
        <v>2010</v>
      </c>
      <c r="H113" s="59">
        <v>4</v>
      </c>
      <c r="I113" s="46">
        <f t="shared" si="17"/>
        <v>20</v>
      </c>
      <c r="J113" s="46">
        <f t="shared" si="17"/>
        <v>110</v>
      </c>
      <c r="K113" s="122">
        <v>27.7</v>
      </c>
      <c r="L113" s="122">
        <v>7</v>
      </c>
      <c r="M113" s="54">
        <f t="shared" si="10"/>
        <v>17.350000000000001</v>
      </c>
      <c r="N113" s="36">
        <v>94.5</v>
      </c>
      <c r="O113" s="55">
        <f t="shared" si="11"/>
        <v>29.454562836741434</v>
      </c>
      <c r="P113" s="56">
        <f t="shared" si="12"/>
        <v>48.776756057643816</v>
      </c>
      <c r="Q113" s="121">
        <v>21.441627</v>
      </c>
      <c r="R113" s="11">
        <f t="shared" si="13"/>
        <v>4.42029325377825</v>
      </c>
      <c r="S113" s="35">
        <f t="shared" si="14"/>
        <v>8.4570895658744139</v>
      </c>
      <c r="AF113" s="34"/>
    </row>
    <row r="114" spans="7:32" ht="18.5" x14ac:dyDescent="0.45">
      <c r="G114" s="59">
        <v>2010</v>
      </c>
      <c r="H114" s="59">
        <v>4</v>
      </c>
      <c r="I114" s="46">
        <f t="shared" si="17"/>
        <v>21</v>
      </c>
      <c r="J114" s="46">
        <f t="shared" si="17"/>
        <v>111</v>
      </c>
      <c r="K114" s="122">
        <v>23.9</v>
      </c>
      <c r="L114" s="122">
        <v>12.4</v>
      </c>
      <c r="M114" s="54">
        <f t="shared" si="10"/>
        <v>18.149999999999999</v>
      </c>
      <c r="N114" s="36">
        <v>68</v>
      </c>
      <c r="O114" s="55">
        <f t="shared" si="11"/>
        <v>34.362658272284115</v>
      </c>
      <c r="P114" s="56">
        <f t="shared" si="12"/>
        <v>31.613645610501383</v>
      </c>
      <c r="Q114" s="121">
        <v>18.644711000000001</v>
      </c>
      <c r="R114" s="11">
        <f t="shared" si="13"/>
        <v>3.931176719039251</v>
      </c>
      <c r="S114" s="35">
        <f t="shared" si="14"/>
        <v>5.7204694427597591</v>
      </c>
      <c r="AF114" s="34"/>
    </row>
    <row r="115" spans="7:32" ht="18.5" x14ac:dyDescent="0.45">
      <c r="G115" s="59">
        <v>2010</v>
      </c>
      <c r="H115" s="59">
        <v>4</v>
      </c>
      <c r="I115" s="46">
        <f t="shared" si="17"/>
        <v>22</v>
      </c>
      <c r="J115" s="46">
        <f t="shared" si="17"/>
        <v>112</v>
      </c>
      <c r="K115" s="122">
        <v>21.2</v>
      </c>
      <c r="L115" s="122">
        <v>11.8</v>
      </c>
      <c r="M115" s="54">
        <f t="shared" si="10"/>
        <v>16.5</v>
      </c>
      <c r="N115" s="36">
        <v>72</v>
      </c>
      <c r="O115" s="55">
        <f t="shared" si="11"/>
        <v>45.296864329466764</v>
      </c>
      <c r="P115" s="56">
        <f t="shared" si="12"/>
        <v>34.063241975758999</v>
      </c>
      <c r="Q115" s="121">
        <v>22.220409</v>
      </c>
      <c r="R115" s="11">
        <f t="shared" si="13"/>
        <v>4.4700685683254981</v>
      </c>
      <c r="S115" s="35">
        <f t="shared" si="14"/>
        <v>5.8705978636827716</v>
      </c>
      <c r="AF115" s="34"/>
    </row>
    <row r="116" spans="7:32" ht="18.5" x14ac:dyDescent="0.45">
      <c r="G116" s="59">
        <v>2010</v>
      </c>
      <c r="H116" s="59">
        <v>4</v>
      </c>
      <c r="I116" s="46">
        <f t="shared" si="17"/>
        <v>23</v>
      </c>
      <c r="J116" s="46">
        <f t="shared" si="17"/>
        <v>113</v>
      </c>
      <c r="K116" s="122">
        <v>22.8</v>
      </c>
      <c r="L116" s="122">
        <v>5</v>
      </c>
      <c r="M116" s="54">
        <f t="shared" si="10"/>
        <v>13.9</v>
      </c>
      <c r="N116" s="36">
        <v>77.5</v>
      </c>
      <c r="O116" s="55">
        <f t="shared" si="11"/>
        <v>23.780724718364379</v>
      </c>
      <c r="P116" s="56">
        <f t="shared" si="12"/>
        <v>33.863751998950882</v>
      </c>
      <c r="Q116" s="121">
        <v>16.052957999999997</v>
      </c>
      <c r="R116" s="11">
        <f t="shared" si="13"/>
        <v>2.9845739778389992</v>
      </c>
      <c r="S116" s="35">
        <f t="shared" si="14"/>
        <v>5.3607168637882125</v>
      </c>
      <c r="AF116" s="34"/>
    </row>
    <row r="117" spans="7:32" ht="18.5" x14ac:dyDescent="0.45">
      <c r="G117" s="59">
        <v>2010</v>
      </c>
      <c r="H117" s="59">
        <v>4</v>
      </c>
      <c r="I117" s="46">
        <f t="shared" si="17"/>
        <v>24</v>
      </c>
      <c r="J117" s="46">
        <f t="shared" si="17"/>
        <v>114</v>
      </c>
      <c r="K117" s="122">
        <v>23.4</v>
      </c>
      <c r="L117" s="122">
        <v>3.5</v>
      </c>
      <c r="M117" s="54">
        <f t="shared" si="10"/>
        <v>13.45</v>
      </c>
      <c r="N117" s="36">
        <v>34.5</v>
      </c>
      <c r="O117" s="55">
        <f t="shared" si="11"/>
        <v>21.347080883320441</v>
      </c>
      <c r="P117" s="56">
        <f t="shared" si="12"/>
        <v>33.984552766246139</v>
      </c>
      <c r="Q117" s="121">
        <v>15.236492999999998</v>
      </c>
      <c r="R117" s="11">
        <f t="shared" si="13"/>
        <v>2.7925634826562495</v>
      </c>
      <c r="S117" s="35">
        <f t="shared" si="14"/>
        <v>6.4575940162605132</v>
      </c>
      <c r="AF117" s="34"/>
    </row>
    <row r="118" spans="7:32" ht="18.5" x14ac:dyDescent="0.45">
      <c r="G118" s="59">
        <v>2010</v>
      </c>
      <c r="H118" s="59">
        <v>4</v>
      </c>
      <c r="I118" s="46">
        <f t="shared" si="17"/>
        <v>25</v>
      </c>
      <c r="J118" s="46">
        <f t="shared" si="17"/>
        <v>115</v>
      </c>
      <c r="K118" s="122">
        <v>24.8</v>
      </c>
      <c r="L118" s="122">
        <v>5.6</v>
      </c>
      <c r="M118" s="54">
        <f t="shared" si="10"/>
        <v>15.2</v>
      </c>
      <c r="N118" s="36">
        <v>36.5</v>
      </c>
      <c r="O118" s="55">
        <f t="shared" si="11"/>
        <v>7.6802141976055491</v>
      </c>
      <c r="P118" s="56">
        <f t="shared" si="12"/>
        <v>11.796809007522125</v>
      </c>
      <c r="Q118" s="121">
        <v>5.3844819999999993</v>
      </c>
      <c r="R118" s="11">
        <f t="shared" si="13"/>
        <v>1.0421395686899997</v>
      </c>
      <c r="S118" s="35">
        <f t="shared" si="14"/>
        <v>2.5845755807131479</v>
      </c>
      <c r="AF118" s="34"/>
    </row>
    <row r="119" spans="7:32" ht="18.5" x14ac:dyDescent="0.45">
      <c r="G119" s="59">
        <v>2010</v>
      </c>
      <c r="H119" s="59">
        <v>4</v>
      </c>
      <c r="I119" s="46">
        <f t="shared" si="17"/>
        <v>26</v>
      </c>
      <c r="J119" s="46">
        <f t="shared" si="17"/>
        <v>116</v>
      </c>
      <c r="K119" s="122">
        <v>26.8</v>
      </c>
      <c r="L119" s="122">
        <v>5.9</v>
      </c>
      <c r="M119" s="54">
        <f t="shared" si="10"/>
        <v>16.350000000000001</v>
      </c>
      <c r="N119" s="36">
        <v>49.5</v>
      </c>
      <c r="O119" s="55">
        <f t="shared" si="11"/>
        <v>29.193086309881696</v>
      </c>
      <c r="P119" s="56">
        <f t="shared" si="12"/>
        <v>48.810840310122195</v>
      </c>
      <c r="Q119" s="121">
        <v>21.3537</v>
      </c>
      <c r="R119" s="11">
        <f t="shared" si="13"/>
        <v>4.276927234575</v>
      </c>
      <c r="S119" s="35">
        <f t="shared" si="14"/>
        <v>8.2881563419392723</v>
      </c>
      <c r="AF119" s="34"/>
    </row>
    <row r="120" spans="7:32" ht="18.5" x14ac:dyDescent="0.45">
      <c r="G120" s="59">
        <v>2010</v>
      </c>
      <c r="H120" s="59">
        <v>4</v>
      </c>
      <c r="I120" s="46">
        <f t="shared" si="17"/>
        <v>27</v>
      </c>
      <c r="J120" s="46">
        <f t="shared" si="17"/>
        <v>117</v>
      </c>
      <c r="K120" s="122">
        <v>25.1</v>
      </c>
      <c r="L120" s="122">
        <v>11</v>
      </c>
      <c r="M120" s="54">
        <f t="shared" si="10"/>
        <v>18.05</v>
      </c>
      <c r="N120" s="36">
        <v>76.5</v>
      </c>
      <c r="O120" s="55">
        <f t="shared" si="11"/>
        <v>40.664391908799743</v>
      </c>
      <c r="P120" s="56">
        <f t="shared" si="12"/>
        <v>45.869434073126115</v>
      </c>
      <c r="Q120" s="121">
        <v>24.431144999999997</v>
      </c>
      <c r="R120" s="11">
        <f t="shared" si="13"/>
        <v>5.1368986554862497</v>
      </c>
      <c r="S120" s="35">
        <f t="shared" si="14"/>
        <v>8.119728089445605</v>
      </c>
      <c r="AF120" s="34"/>
    </row>
    <row r="121" spans="7:32" ht="18.5" x14ac:dyDescent="0.45">
      <c r="G121" s="59">
        <v>2010</v>
      </c>
      <c r="H121" s="59">
        <v>4</v>
      </c>
      <c r="I121" s="46">
        <f t="shared" si="17"/>
        <v>28</v>
      </c>
      <c r="J121" s="46">
        <f t="shared" si="17"/>
        <v>118</v>
      </c>
      <c r="K121" s="122">
        <v>21.1</v>
      </c>
      <c r="L121" s="122">
        <v>12.3</v>
      </c>
      <c r="M121" s="54">
        <f t="shared" si="10"/>
        <v>16.700000000000003</v>
      </c>
      <c r="N121" s="36">
        <v>66</v>
      </c>
      <c r="O121" s="55">
        <f t="shared" si="11"/>
        <v>40.993435336715045</v>
      </c>
      <c r="P121" s="56">
        <f t="shared" si="12"/>
        <v>28.859378477047393</v>
      </c>
      <c r="Q121" s="121">
        <v>19.456989</v>
      </c>
      <c r="R121" s="11">
        <f t="shared" si="13"/>
        <v>3.9369757967324999</v>
      </c>
      <c r="S121" s="35">
        <f t="shared" si="14"/>
        <v>5.0544142705260056</v>
      </c>
      <c r="AF121" s="34"/>
    </row>
    <row r="122" spans="7:32" ht="18.5" x14ac:dyDescent="0.45">
      <c r="G122" s="59">
        <v>2010</v>
      </c>
      <c r="H122" s="59">
        <v>4</v>
      </c>
      <c r="I122" s="46">
        <f t="shared" si="17"/>
        <v>29</v>
      </c>
      <c r="J122" s="46">
        <f t="shared" si="17"/>
        <v>119</v>
      </c>
      <c r="K122" s="122">
        <v>22.2</v>
      </c>
      <c r="L122" s="122">
        <v>5.9</v>
      </c>
      <c r="M122" s="54">
        <f t="shared" si="10"/>
        <v>14.05</v>
      </c>
      <c r="N122" s="36">
        <v>66.5</v>
      </c>
      <c r="O122" s="55">
        <f t="shared" si="11"/>
        <v>30.19825767131239</v>
      </c>
      <c r="P122" s="56">
        <f t="shared" si="12"/>
        <v>39.378528003391352</v>
      </c>
      <c r="Q122" s="121">
        <v>19.507232999999999</v>
      </c>
      <c r="R122" s="11">
        <f t="shared" si="13"/>
        <v>3.6439560012082493</v>
      </c>
      <c r="S122" s="35">
        <f t="shared" si="14"/>
        <v>6.2174242243983153</v>
      </c>
      <c r="AF122" s="34"/>
    </row>
    <row r="123" spans="7:32" ht="18.5" x14ac:dyDescent="0.45">
      <c r="G123" s="59">
        <v>2010</v>
      </c>
      <c r="H123" s="60">
        <v>4</v>
      </c>
      <c r="I123" s="60">
        <f t="shared" si="17"/>
        <v>30</v>
      </c>
      <c r="J123" s="46">
        <f t="shared" si="17"/>
        <v>120</v>
      </c>
      <c r="K123" s="122">
        <v>22</v>
      </c>
      <c r="L123" s="122">
        <v>15.6</v>
      </c>
      <c r="M123" s="54">
        <f t="shared" si="10"/>
        <v>18.8</v>
      </c>
      <c r="N123" s="36">
        <v>62</v>
      </c>
      <c r="O123" s="55">
        <f t="shared" si="11"/>
        <v>48.410419308925796</v>
      </c>
      <c r="P123" s="56">
        <f t="shared" si="12"/>
        <v>24.786134686170008</v>
      </c>
      <c r="Q123" s="121">
        <v>19.59516</v>
      </c>
      <c r="R123" s="49">
        <f t="shared" si="13"/>
        <v>4.20627745044</v>
      </c>
      <c r="S123" s="48">
        <f t="shared" si="14"/>
        <v>4.6341453535798465</v>
      </c>
      <c r="AF123" s="34"/>
    </row>
    <row r="124" spans="7:32" ht="18.5" x14ac:dyDescent="0.45">
      <c r="G124" s="59">
        <v>2010</v>
      </c>
      <c r="H124" s="59">
        <v>5</v>
      </c>
      <c r="I124" s="46">
        <v>1</v>
      </c>
      <c r="J124" s="46">
        <f t="shared" si="17"/>
        <v>121</v>
      </c>
      <c r="K124" s="122">
        <v>23.8</v>
      </c>
      <c r="L124" s="122">
        <v>13.3</v>
      </c>
      <c r="M124" s="54">
        <f t="shared" si="10"/>
        <v>18.55</v>
      </c>
      <c r="N124" s="36">
        <v>62</v>
      </c>
      <c r="O124" s="55">
        <f t="shared" si="11"/>
        <v>43.440005641509856</v>
      </c>
      <c r="P124" s="56">
        <f t="shared" si="12"/>
        <v>36.48960473886828</v>
      </c>
      <c r="Q124" s="121">
        <v>22.521872999999999</v>
      </c>
      <c r="R124" s="11">
        <f t="shared" si="13"/>
        <v>4.8015000400207501</v>
      </c>
      <c r="S124" s="35">
        <f t="shared" si="14"/>
        <v>6.6125787496531174</v>
      </c>
      <c r="AF124" s="34"/>
    </row>
    <row r="125" spans="7:32" ht="18.5" x14ac:dyDescent="0.45">
      <c r="G125" s="59">
        <v>2010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2">
        <v>18.600000000000001</v>
      </c>
      <c r="L125" s="122">
        <v>8.6</v>
      </c>
      <c r="M125" s="54">
        <f t="shared" si="10"/>
        <v>13.600000000000001</v>
      </c>
      <c r="N125" s="36">
        <v>57.5</v>
      </c>
      <c r="O125" s="55">
        <f t="shared" si="11"/>
        <v>34.383810637365237</v>
      </c>
      <c r="P125" s="56">
        <f t="shared" si="12"/>
        <v>27.507048509892194</v>
      </c>
      <c r="Q125" s="121">
        <v>17.396984999999997</v>
      </c>
      <c r="R125" s="11">
        <f t="shared" si="13"/>
        <v>3.2038461545849999</v>
      </c>
      <c r="S125" s="35">
        <f t="shared" si="14"/>
        <v>4.3629775006190732</v>
      </c>
      <c r="AF125" s="34"/>
    </row>
    <row r="126" spans="7:32" ht="18.5" x14ac:dyDescent="0.45">
      <c r="G126" s="59">
        <v>2010</v>
      </c>
      <c r="H126" s="59">
        <v>5</v>
      </c>
      <c r="I126" s="46">
        <f t="shared" si="18"/>
        <v>3</v>
      </c>
      <c r="J126" s="46">
        <f t="shared" si="17"/>
        <v>123</v>
      </c>
      <c r="K126" s="122">
        <v>18.8</v>
      </c>
      <c r="L126" s="122">
        <v>10.6</v>
      </c>
      <c r="M126" s="54">
        <f t="shared" si="10"/>
        <v>14.7</v>
      </c>
      <c r="N126" s="36">
        <v>58.5</v>
      </c>
      <c r="O126" s="55">
        <f t="shared" si="11"/>
        <v>32.048803321543723</v>
      </c>
      <c r="P126" s="56">
        <f t="shared" si="12"/>
        <v>21.024014978932687</v>
      </c>
      <c r="Q126" s="121">
        <v>14.683808999999998</v>
      </c>
      <c r="R126" s="11">
        <f t="shared" si="13"/>
        <v>2.7989175430124993</v>
      </c>
      <c r="S126" s="35">
        <f t="shared" si="14"/>
        <v>3.5464837124241164</v>
      </c>
      <c r="AF126" s="34"/>
    </row>
    <row r="127" spans="7:32" ht="18.5" x14ac:dyDescent="0.45">
      <c r="G127" s="59">
        <v>2010</v>
      </c>
      <c r="H127" s="59">
        <v>5</v>
      </c>
      <c r="I127" s="46">
        <f t="shared" si="18"/>
        <v>4</v>
      </c>
      <c r="J127" s="46">
        <f t="shared" si="18"/>
        <v>124</v>
      </c>
      <c r="K127" s="122">
        <v>21.6</v>
      </c>
      <c r="L127" s="122">
        <v>10.6</v>
      </c>
      <c r="M127" s="54">
        <f t="shared" si="10"/>
        <v>16.100000000000001</v>
      </c>
      <c r="N127" s="36">
        <v>62.5</v>
      </c>
      <c r="O127" s="55">
        <f t="shared" si="11"/>
        <v>46.441570040696291</v>
      </c>
      <c r="P127" s="56">
        <f t="shared" si="12"/>
        <v>40.868581635812738</v>
      </c>
      <c r="Q127" s="121">
        <v>24.644682</v>
      </c>
      <c r="R127" s="11">
        <f t="shared" si="13"/>
        <v>4.8999419316269996</v>
      </c>
      <c r="S127" s="35">
        <f t="shared" si="14"/>
        <v>6.8940926348662819</v>
      </c>
      <c r="AF127" s="34"/>
    </row>
    <row r="128" spans="7:32" ht="18.5" x14ac:dyDescent="0.45">
      <c r="G128" s="59">
        <v>2010</v>
      </c>
      <c r="H128" s="59">
        <v>5</v>
      </c>
      <c r="I128" s="46">
        <f t="shared" si="18"/>
        <v>5</v>
      </c>
      <c r="J128" s="46">
        <f t="shared" si="18"/>
        <v>125</v>
      </c>
      <c r="K128" s="122">
        <v>23.9</v>
      </c>
      <c r="L128" s="122">
        <v>8.6</v>
      </c>
      <c r="M128" s="54">
        <f t="shared" si="10"/>
        <v>16.25</v>
      </c>
      <c r="N128" s="36">
        <v>61</v>
      </c>
      <c r="O128" s="55">
        <f t="shared" si="11"/>
        <v>27.563507337942148</v>
      </c>
      <c r="P128" s="56">
        <f t="shared" si="12"/>
        <v>33.737732981641187</v>
      </c>
      <c r="Q128" s="121">
        <v>17.250439999999998</v>
      </c>
      <c r="R128" s="11">
        <f t="shared" si="13"/>
        <v>3.4449689319299992</v>
      </c>
      <c r="S128" s="35">
        <f t="shared" si="14"/>
        <v>5.7754305566405604</v>
      </c>
      <c r="AF128" s="34"/>
    </row>
    <row r="129" spans="7:32" ht="18.5" x14ac:dyDescent="0.45">
      <c r="G129" s="59">
        <v>2010</v>
      </c>
      <c r="H129" s="59">
        <v>5</v>
      </c>
      <c r="I129" s="46">
        <f t="shared" si="18"/>
        <v>6</v>
      </c>
      <c r="J129" s="46">
        <f t="shared" si="18"/>
        <v>126</v>
      </c>
      <c r="K129" s="122">
        <v>24</v>
      </c>
      <c r="L129" s="122">
        <v>11.4</v>
      </c>
      <c r="M129" s="54">
        <f t="shared" si="10"/>
        <v>17.7</v>
      </c>
      <c r="N129" s="36">
        <v>62.5</v>
      </c>
      <c r="O129" s="55">
        <f t="shared" si="11"/>
        <v>23.620561270859891</v>
      </c>
      <c r="P129" s="56">
        <f t="shared" si="12"/>
        <v>23.809525761026769</v>
      </c>
      <c r="Q129" s="121">
        <v>13.415147999999999</v>
      </c>
      <c r="R129" s="11">
        <f t="shared" si="13"/>
        <v>2.7931344272099996</v>
      </c>
      <c r="S129" s="35">
        <f t="shared" si="14"/>
        <v>4.3458929006346754</v>
      </c>
      <c r="AF129" s="34"/>
    </row>
    <row r="130" spans="7:32" ht="18.5" x14ac:dyDescent="0.45">
      <c r="G130" s="59">
        <v>2010</v>
      </c>
      <c r="H130" s="59">
        <v>5</v>
      </c>
      <c r="I130" s="46">
        <f t="shared" si="18"/>
        <v>7</v>
      </c>
      <c r="J130" s="46">
        <f t="shared" si="18"/>
        <v>127</v>
      </c>
      <c r="K130" s="122">
        <v>27.1</v>
      </c>
      <c r="L130" s="122">
        <v>8.1999999999999993</v>
      </c>
      <c r="M130" s="54">
        <f t="shared" si="10"/>
        <v>17.649999999999999</v>
      </c>
      <c r="N130" s="36">
        <v>54.5</v>
      </c>
      <c r="O130" s="55">
        <f t="shared" si="11"/>
        <v>27.628974252241552</v>
      </c>
      <c r="P130" s="56">
        <f t="shared" si="12"/>
        <v>41.775009069389235</v>
      </c>
      <c r="Q130" s="121">
        <v>19.218329999999998</v>
      </c>
      <c r="R130" s="11">
        <f t="shared" si="13"/>
        <v>3.9957646682024994</v>
      </c>
      <c r="S130" s="35">
        <f t="shared" si="14"/>
        <v>7.3509156852423629</v>
      </c>
      <c r="AF130" s="34"/>
    </row>
    <row r="131" spans="7:32" ht="18.5" x14ac:dyDescent="0.45">
      <c r="G131" s="59">
        <v>2010</v>
      </c>
      <c r="H131" s="59">
        <v>5</v>
      </c>
      <c r="I131" s="46">
        <f t="shared" si="18"/>
        <v>8</v>
      </c>
      <c r="J131" s="46">
        <f t="shared" si="18"/>
        <v>128</v>
      </c>
      <c r="K131" s="122">
        <v>29.5</v>
      </c>
      <c r="L131" s="122">
        <v>11.3</v>
      </c>
      <c r="M131" s="54">
        <f t="shared" si="10"/>
        <v>20.399999999999999</v>
      </c>
      <c r="N131" s="36">
        <v>56.5</v>
      </c>
      <c r="O131" s="55">
        <f t="shared" si="11"/>
        <v>29.572253180950732</v>
      </c>
      <c r="P131" s="56">
        <f t="shared" si="12"/>
        <v>43.057200631464262</v>
      </c>
      <c r="Q131" s="121">
        <v>20.185527</v>
      </c>
      <c r="R131" s="11">
        <f t="shared" si="13"/>
        <v>4.5224260256609998</v>
      </c>
      <c r="S131" s="35">
        <f t="shared" si="14"/>
        <v>8.0652795704344626</v>
      </c>
      <c r="AF131" s="34"/>
    </row>
    <row r="132" spans="7:32" ht="18.5" x14ac:dyDescent="0.45">
      <c r="G132" s="59">
        <v>2010</v>
      </c>
      <c r="H132" s="59">
        <v>5</v>
      </c>
      <c r="I132" s="46">
        <f t="shared" si="18"/>
        <v>9</v>
      </c>
      <c r="J132" s="46">
        <f t="shared" si="18"/>
        <v>129</v>
      </c>
      <c r="K132" s="122">
        <v>29.7</v>
      </c>
      <c r="L132" s="122">
        <v>11.1</v>
      </c>
      <c r="M132" s="54">
        <f t="shared" si="10"/>
        <v>20.399999999999999</v>
      </c>
      <c r="N132" s="36">
        <v>73.5</v>
      </c>
      <c r="O132" s="55">
        <f t="shared" si="11"/>
        <v>36.79473663658127</v>
      </c>
      <c r="P132" s="56">
        <f t="shared" si="12"/>
        <v>54.750568115232937</v>
      </c>
      <c r="Q132" s="121">
        <v>25.389967999999996</v>
      </c>
      <c r="R132" s="11">
        <f t="shared" si="13"/>
        <v>5.6884446006239999</v>
      </c>
      <c r="S132" s="35">
        <f t="shared" si="14"/>
        <v>10.154230303975512</v>
      </c>
      <c r="AF132" s="34"/>
    </row>
    <row r="133" spans="7:32" ht="18.5" x14ac:dyDescent="0.45">
      <c r="G133" s="59">
        <v>2010</v>
      </c>
      <c r="H133" s="59">
        <v>5</v>
      </c>
      <c r="I133" s="46">
        <f t="shared" si="18"/>
        <v>10</v>
      </c>
      <c r="J133" s="46">
        <f t="shared" si="18"/>
        <v>130</v>
      </c>
      <c r="K133" s="122">
        <v>30.8</v>
      </c>
      <c r="L133" s="122">
        <v>14.5</v>
      </c>
      <c r="M133" s="54">
        <f t="shared" ref="M133:M196" si="19">(K133+L133)/2</f>
        <v>22.65</v>
      </c>
      <c r="N133" s="36">
        <v>81.5</v>
      </c>
      <c r="O133" s="55">
        <f t="shared" ref="O133:O196" si="20">((Q133)/(0.16*(K133-(L133))^0.5))</f>
        <v>38.841609593333224</v>
      </c>
      <c r="P133" s="56">
        <f t="shared" ref="P133:P196" si="21">0.16*((K133-L133)^1/2)*O133</f>
        <v>50.649458909706524</v>
      </c>
      <c r="Q133" s="121">
        <v>25.090597499999998</v>
      </c>
      <c r="R133" s="11">
        <f t="shared" ref="R133:R196" si="22">0.0023*0.408*O133*(K133-L133)^0.5*(M133+17.8)</f>
        <v>5.9524745329518742</v>
      </c>
      <c r="S133" s="35">
        <f t="shared" ref="S133:S196" si="23">0.31*(IF(N133&gt;50,1,(1+(50-N133)/70)))*(P133+2.09)*((M133/(M133+15)))</f>
        <v>9.8355939106110082</v>
      </c>
      <c r="AF133" s="34"/>
    </row>
    <row r="134" spans="7:32" ht="18.5" x14ac:dyDescent="0.45">
      <c r="G134" s="59">
        <v>2010</v>
      </c>
      <c r="H134" s="59">
        <v>5</v>
      </c>
      <c r="I134" s="46">
        <f t="shared" si="18"/>
        <v>11</v>
      </c>
      <c r="J134" s="46">
        <f t="shared" si="18"/>
        <v>131</v>
      </c>
      <c r="K134" s="122">
        <v>28.9</v>
      </c>
      <c r="L134" s="122">
        <v>11.8</v>
      </c>
      <c r="M134" s="54">
        <f t="shared" si="19"/>
        <v>20.350000000000001</v>
      </c>
      <c r="N134" s="36">
        <v>79.5</v>
      </c>
      <c r="O134" s="55">
        <f t="shared" si="20"/>
        <v>34.906731105428698</v>
      </c>
      <c r="P134" s="56">
        <f t="shared" si="21"/>
        <v>47.752408152226451</v>
      </c>
      <c r="Q134" s="121">
        <v>23.095492</v>
      </c>
      <c r="R134" s="11">
        <f t="shared" si="22"/>
        <v>5.1676105611269998</v>
      </c>
      <c r="S134" s="35">
        <f t="shared" si="23"/>
        <v>8.8947901507304259</v>
      </c>
      <c r="AF134" s="34"/>
    </row>
    <row r="135" spans="7:32" ht="18.5" x14ac:dyDescent="0.45">
      <c r="G135" s="59">
        <v>2010</v>
      </c>
      <c r="H135" s="59">
        <v>5</v>
      </c>
      <c r="I135" s="46">
        <f t="shared" si="18"/>
        <v>12</v>
      </c>
      <c r="J135" s="46">
        <f t="shared" si="18"/>
        <v>132</v>
      </c>
      <c r="K135" s="122">
        <v>31.9</v>
      </c>
      <c r="L135" s="122">
        <v>14.1</v>
      </c>
      <c r="M135" s="54">
        <f t="shared" si="19"/>
        <v>23</v>
      </c>
      <c r="N135" s="36">
        <v>88</v>
      </c>
      <c r="O135" s="55">
        <f t="shared" si="20"/>
        <v>35.940899681941161</v>
      </c>
      <c r="P135" s="56">
        <f t="shared" si="21"/>
        <v>51.179841147084204</v>
      </c>
      <c r="Q135" s="121">
        <v>24.261571499999999</v>
      </c>
      <c r="R135" s="11">
        <f t="shared" si="22"/>
        <v>5.805599967377999</v>
      </c>
      <c r="S135" s="35">
        <f t="shared" si="23"/>
        <v>9.9951044047029036</v>
      </c>
      <c r="AF135" s="34"/>
    </row>
    <row r="136" spans="7:32" ht="18.5" x14ac:dyDescent="0.45">
      <c r="G136" s="59">
        <v>2010</v>
      </c>
      <c r="H136" s="59">
        <v>5</v>
      </c>
      <c r="I136" s="46">
        <f t="shared" si="18"/>
        <v>13</v>
      </c>
      <c r="J136" s="46">
        <f t="shared" si="18"/>
        <v>133</v>
      </c>
      <c r="K136" s="122">
        <v>33</v>
      </c>
      <c r="L136" s="122">
        <v>12.6</v>
      </c>
      <c r="M136" s="54">
        <f t="shared" si="19"/>
        <v>22.8</v>
      </c>
      <c r="N136" s="36">
        <v>76.5</v>
      </c>
      <c r="O136" s="55">
        <f t="shared" si="20"/>
        <v>32.312349601786451</v>
      </c>
      <c r="P136" s="56">
        <f t="shared" si="21"/>
        <v>52.733754550115485</v>
      </c>
      <c r="Q136" s="121">
        <v>23.350899000000002</v>
      </c>
      <c r="R136" s="11">
        <f t="shared" si="22"/>
        <v>5.5602927189810005</v>
      </c>
      <c r="S136" s="35">
        <f t="shared" si="23"/>
        <v>10.251171882545405</v>
      </c>
      <c r="AF136" s="34"/>
    </row>
    <row r="137" spans="7:32" ht="18.5" x14ac:dyDescent="0.45">
      <c r="G137" s="59">
        <v>2010</v>
      </c>
      <c r="H137" s="59">
        <v>5</v>
      </c>
      <c r="I137" s="46">
        <f t="shared" si="18"/>
        <v>14</v>
      </c>
      <c r="J137" s="46">
        <f t="shared" si="18"/>
        <v>134</v>
      </c>
      <c r="K137" s="122">
        <v>33.6</v>
      </c>
      <c r="L137" s="122">
        <v>11.4</v>
      </c>
      <c r="M137" s="54">
        <f t="shared" si="19"/>
        <v>22.5</v>
      </c>
      <c r="N137" s="36">
        <v>63</v>
      </c>
      <c r="O137" s="55">
        <f t="shared" si="20"/>
        <v>34.273782581735972</v>
      </c>
      <c r="P137" s="56">
        <f t="shared" si="21"/>
        <v>60.870237865163098</v>
      </c>
      <c r="Q137" s="121">
        <v>25.837976999999999</v>
      </c>
      <c r="R137" s="11">
        <f t="shared" si="22"/>
        <v>6.1070513247314979</v>
      </c>
      <c r="S137" s="35">
        <f t="shared" si="23"/>
        <v>11.710604242920336</v>
      </c>
      <c r="AF137" s="34"/>
    </row>
    <row r="138" spans="7:32" ht="18.5" x14ac:dyDescent="0.45">
      <c r="G138" s="59">
        <v>2010</v>
      </c>
      <c r="H138" s="59">
        <v>5</v>
      </c>
      <c r="I138" s="46">
        <f t="shared" si="18"/>
        <v>15</v>
      </c>
      <c r="J138" s="46">
        <f t="shared" si="18"/>
        <v>135</v>
      </c>
      <c r="K138" s="122">
        <v>32.5</v>
      </c>
      <c r="L138" s="122">
        <v>10.8</v>
      </c>
      <c r="M138" s="54">
        <f t="shared" si="19"/>
        <v>21.65</v>
      </c>
      <c r="N138" s="36">
        <v>37</v>
      </c>
      <c r="O138" s="55">
        <f t="shared" si="20"/>
        <v>34.169232894176332</v>
      </c>
      <c r="P138" s="56">
        <f t="shared" si="21"/>
        <v>59.317788304290112</v>
      </c>
      <c r="Q138" s="121">
        <v>25.467427499999999</v>
      </c>
      <c r="R138" s="11">
        <f t="shared" si="22"/>
        <v>5.8925069372418735</v>
      </c>
      <c r="S138" s="35">
        <f t="shared" si="23"/>
        <v>13.333652235413048</v>
      </c>
      <c r="AF138" s="34"/>
    </row>
    <row r="139" spans="7:32" ht="18.5" x14ac:dyDescent="0.45">
      <c r="G139" s="59">
        <v>2010</v>
      </c>
      <c r="H139" s="59">
        <v>5</v>
      </c>
      <c r="I139" s="46">
        <f t="shared" si="18"/>
        <v>16</v>
      </c>
      <c r="J139" s="46">
        <f t="shared" si="18"/>
        <v>136</v>
      </c>
      <c r="K139" s="122">
        <v>32.700000000000003</v>
      </c>
      <c r="L139" s="122">
        <v>11.8</v>
      </c>
      <c r="M139" s="54">
        <f t="shared" si="19"/>
        <v>22.25</v>
      </c>
      <c r="N139" s="36">
        <v>57</v>
      </c>
      <c r="O139" s="55">
        <f t="shared" si="20"/>
        <v>30.377982165988662</v>
      </c>
      <c r="P139" s="56">
        <f t="shared" si="21"/>
        <v>50.791986181533048</v>
      </c>
      <c r="Q139" s="121">
        <v>22.220409</v>
      </c>
      <c r="R139" s="11">
        <f t="shared" si="22"/>
        <v>5.2194240863392496</v>
      </c>
      <c r="S139" s="35">
        <f t="shared" si="23"/>
        <v>9.7920402600570267</v>
      </c>
      <c r="AF139" s="34"/>
    </row>
    <row r="140" spans="7:32" ht="18.5" x14ac:dyDescent="0.45">
      <c r="G140" s="59">
        <v>2010</v>
      </c>
      <c r="H140" s="59">
        <v>5</v>
      </c>
      <c r="I140" s="46">
        <f t="shared" si="18"/>
        <v>17</v>
      </c>
      <c r="J140" s="46">
        <f t="shared" si="18"/>
        <v>137</v>
      </c>
      <c r="K140" s="122">
        <v>33.299999999999997</v>
      </c>
      <c r="L140" s="122">
        <v>14.2</v>
      </c>
      <c r="M140" s="54">
        <f t="shared" si="19"/>
        <v>23.75</v>
      </c>
      <c r="N140" s="36">
        <v>84.5</v>
      </c>
      <c r="O140" s="55">
        <f t="shared" si="20"/>
        <v>37.058409610119746</v>
      </c>
      <c r="P140" s="56">
        <f t="shared" si="21"/>
        <v>56.625249884262963</v>
      </c>
      <c r="Q140" s="121">
        <v>25.913342999999998</v>
      </c>
      <c r="R140" s="11">
        <f t="shared" si="22"/>
        <v>6.3148419906772482</v>
      </c>
      <c r="S140" s="35">
        <f t="shared" si="23"/>
        <v>11.155897478009964</v>
      </c>
      <c r="AF140" s="34"/>
    </row>
    <row r="141" spans="7:32" ht="18.5" x14ac:dyDescent="0.45">
      <c r="G141" s="59">
        <v>2010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2">
        <v>29.4</v>
      </c>
      <c r="L141" s="122">
        <v>6.5</v>
      </c>
      <c r="M141" s="54">
        <f t="shared" si="19"/>
        <v>17.95</v>
      </c>
      <c r="N141" s="36">
        <v>58.5</v>
      </c>
      <c r="O141" s="55">
        <f t="shared" si="20"/>
        <v>28.086023321132462</v>
      </c>
      <c r="P141" s="56">
        <f t="shared" si="21"/>
        <v>51.453594724314669</v>
      </c>
      <c r="Q141" s="121">
        <v>21.504432000000001</v>
      </c>
      <c r="R141" s="11">
        <f t="shared" si="22"/>
        <v>4.5089148990600005</v>
      </c>
      <c r="S141" s="35">
        <f t="shared" si="23"/>
        <v>9.0422862774946591</v>
      </c>
      <c r="AF141" s="34"/>
    </row>
    <row r="142" spans="7:32" ht="18.5" x14ac:dyDescent="0.45">
      <c r="G142" s="59">
        <v>2010</v>
      </c>
      <c r="H142" s="59">
        <v>5</v>
      </c>
      <c r="I142" s="46">
        <f t="shared" si="24"/>
        <v>19</v>
      </c>
      <c r="J142" s="46">
        <f t="shared" si="24"/>
        <v>139</v>
      </c>
      <c r="K142" s="122">
        <v>27</v>
      </c>
      <c r="L142" s="122">
        <v>16.399999999999999</v>
      </c>
      <c r="M142" s="54">
        <f t="shared" si="19"/>
        <v>21.7</v>
      </c>
      <c r="N142" s="36">
        <v>70</v>
      </c>
      <c r="O142" s="55">
        <f t="shared" si="20"/>
        <v>49.375392492658733</v>
      </c>
      <c r="P142" s="56">
        <f t="shared" si="21"/>
        <v>41.870332833774611</v>
      </c>
      <c r="Q142" s="121">
        <v>25.720740999999997</v>
      </c>
      <c r="R142" s="11">
        <f t="shared" si="22"/>
        <v>5.9586597656174982</v>
      </c>
      <c r="S142" s="35">
        <f t="shared" si="23"/>
        <v>8.0577972472153085</v>
      </c>
      <c r="AF142" s="34"/>
    </row>
    <row r="143" spans="7:32" ht="18.5" x14ac:dyDescent="0.45">
      <c r="G143" s="59">
        <v>2010</v>
      </c>
      <c r="H143" s="59">
        <v>5</v>
      </c>
      <c r="I143" s="46">
        <f t="shared" si="24"/>
        <v>20</v>
      </c>
      <c r="J143" s="46">
        <f t="shared" si="24"/>
        <v>140</v>
      </c>
      <c r="K143" s="122">
        <v>28.7</v>
      </c>
      <c r="L143" s="122">
        <v>8.1999999999999993</v>
      </c>
      <c r="M143" s="54">
        <f t="shared" si="19"/>
        <v>18.45</v>
      </c>
      <c r="N143" s="36">
        <v>67</v>
      </c>
      <c r="O143" s="55">
        <f t="shared" si="20"/>
        <v>30.794294858380468</v>
      </c>
      <c r="P143" s="56">
        <f t="shared" si="21"/>
        <v>50.502643567743974</v>
      </c>
      <c r="Q143" s="121">
        <v>22.308335999999997</v>
      </c>
      <c r="R143" s="11">
        <f t="shared" si="22"/>
        <v>4.7428916606999989</v>
      </c>
      <c r="S143" s="35">
        <f t="shared" si="23"/>
        <v>8.9926345257312903</v>
      </c>
      <c r="AF143" s="34"/>
    </row>
    <row r="144" spans="7:32" ht="18.5" x14ac:dyDescent="0.45">
      <c r="G144" s="59">
        <v>2010</v>
      </c>
      <c r="H144" s="59">
        <v>5</v>
      </c>
      <c r="I144" s="46">
        <f t="shared" si="24"/>
        <v>21</v>
      </c>
      <c r="J144" s="46">
        <f t="shared" si="24"/>
        <v>141</v>
      </c>
      <c r="K144" s="122">
        <v>28.6</v>
      </c>
      <c r="L144" s="122">
        <v>11.1</v>
      </c>
      <c r="M144" s="54">
        <f t="shared" si="19"/>
        <v>19.850000000000001</v>
      </c>
      <c r="N144" s="36">
        <v>57</v>
      </c>
      <c r="O144" s="55">
        <f t="shared" si="20"/>
        <v>37.946031235074152</v>
      </c>
      <c r="P144" s="56">
        <f t="shared" si="21"/>
        <v>53.124443729103817</v>
      </c>
      <c r="Q144" s="121">
        <v>25.398342</v>
      </c>
      <c r="R144" s="11">
        <f t="shared" si="22"/>
        <v>5.6083920349995005</v>
      </c>
      <c r="S144" s="35">
        <f t="shared" si="23"/>
        <v>9.7492705735162222</v>
      </c>
      <c r="AF144" s="34"/>
    </row>
    <row r="145" spans="7:32" ht="18.5" x14ac:dyDescent="0.45">
      <c r="G145" s="59">
        <v>2010</v>
      </c>
      <c r="H145" s="59">
        <v>5</v>
      </c>
      <c r="I145" s="46">
        <f t="shared" si="24"/>
        <v>22</v>
      </c>
      <c r="J145" s="46">
        <f t="shared" si="24"/>
        <v>142</v>
      </c>
      <c r="K145" s="122">
        <v>28.7</v>
      </c>
      <c r="L145" s="122">
        <v>8.9</v>
      </c>
      <c r="M145" s="54">
        <f t="shared" si="19"/>
        <v>18.8</v>
      </c>
      <c r="N145" s="36">
        <v>56.5</v>
      </c>
      <c r="O145" s="55">
        <f t="shared" si="20"/>
        <v>34.509644725033191</v>
      </c>
      <c r="P145" s="56">
        <f t="shared" si="21"/>
        <v>54.663277244452566</v>
      </c>
      <c r="Q145" s="121">
        <v>24.569315999999997</v>
      </c>
      <c r="R145" s="11">
        <f t="shared" si="22"/>
        <v>5.2740248032439982</v>
      </c>
      <c r="S145" s="35">
        <f t="shared" si="23"/>
        <v>9.7857425970612297</v>
      </c>
      <c r="AF145" s="34"/>
    </row>
    <row r="146" spans="7:32" ht="18.5" x14ac:dyDescent="0.45">
      <c r="G146" s="59">
        <v>2010</v>
      </c>
      <c r="H146" s="59">
        <v>5</v>
      </c>
      <c r="I146" s="46">
        <f t="shared" si="24"/>
        <v>23</v>
      </c>
      <c r="J146" s="46">
        <f t="shared" si="24"/>
        <v>143</v>
      </c>
      <c r="K146" s="122">
        <v>28.5</v>
      </c>
      <c r="L146" s="122">
        <v>14.7</v>
      </c>
      <c r="M146" s="54">
        <f t="shared" si="19"/>
        <v>21.6</v>
      </c>
      <c r="N146" s="36">
        <v>39.5</v>
      </c>
      <c r="O146" s="55">
        <f t="shared" si="20"/>
        <v>40.575690430515699</v>
      </c>
      <c r="P146" s="56">
        <f t="shared" si="21"/>
        <v>44.795562235289339</v>
      </c>
      <c r="Q146" s="121">
        <v>24.11712</v>
      </c>
      <c r="R146" s="11">
        <f t="shared" si="22"/>
        <v>5.5730082067200009</v>
      </c>
      <c r="S146" s="35">
        <f t="shared" si="23"/>
        <v>9.8644148479951372</v>
      </c>
      <c r="AF146" s="34"/>
    </row>
    <row r="147" spans="7:32" ht="18.5" x14ac:dyDescent="0.45">
      <c r="G147" s="59">
        <v>2010</v>
      </c>
      <c r="H147" s="59">
        <v>5</v>
      </c>
      <c r="I147" s="46">
        <f t="shared" si="24"/>
        <v>24</v>
      </c>
      <c r="J147" s="46">
        <f t="shared" si="24"/>
        <v>144</v>
      </c>
      <c r="K147" s="122">
        <v>26.7</v>
      </c>
      <c r="L147" s="122">
        <v>8.4</v>
      </c>
      <c r="M147" s="54">
        <f t="shared" si="19"/>
        <v>17.55</v>
      </c>
      <c r="N147" s="36">
        <v>53.5</v>
      </c>
      <c r="O147" s="55">
        <f t="shared" si="20"/>
        <v>36.483380121901533</v>
      </c>
      <c r="P147" s="56">
        <f t="shared" si="21"/>
        <v>53.411668498463833</v>
      </c>
      <c r="Q147" s="121">
        <v>24.971267999999998</v>
      </c>
      <c r="R147" s="11">
        <f t="shared" si="22"/>
        <v>5.1772368090869989</v>
      </c>
      <c r="S147" s="35">
        <f t="shared" si="23"/>
        <v>9.2767074490289563</v>
      </c>
      <c r="AF147" s="34"/>
    </row>
    <row r="148" spans="7:32" ht="18.5" x14ac:dyDescent="0.45">
      <c r="G148" s="59">
        <v>2010</v>
      </c>
      <c r="H148" s="59">
        <v>5</v>
      </c>
      <c r="I148" s="46">
        <f t="shared" si="24"/>
        <v>25</v>
      </c>
      <c r="J148" s="46">
        <f t="shared" si="24"/>
        <v>145</v>
      </c>
      <c r="K148" s="122">
        <v>28.6</v>
      </c>
      <c r="L148" s="122">
        <v>6.7</v>
      </c>
      <c r="M148" s="54">
        <f t="shared" si="19"/>
        <v>17.650000000000002</v>
      </c>
      <c r="N148" s="36">
        <v>39.5</v>
      </c>
      <c r="O148" s="55">
        <f t="shared" si="20"/>
        <v>31.806838851097059</v>
      </c>
      <c r="P148" s="56">
        <f t="shared" si="21"/>
        <v>55.725581667122057</v>
      </c>
      <c r="Q148" s="121">
        <v>23.815655999999997</v>
      </c>
      <c r="R148" s="11">
        <f t="shared" si="22"/>
        <v>4.9516142554979989</v>
      </c>
      <c r="S148" s="35">
        <f t="shared" si="23"/>
        <v>11.14207192512732</v>
      </c>
      <c r="AF148" s="34"/>
    </row>
    <row r="149" spans="7:32" ht="18.5" x14ac:dyDescent="0.45">
      <c r="G149" s="59">
        <v>2010</v>
      </c>
      <c r="H149" s="59">
        <v>5</v>
      </c>
      <c r="I149" s="46">
        <f t="shared" si="24"/>
        <v>26</v>
      </c>
      <c r="J149" s="46">
        <f t="shared" si="24"/>
        <v>146</v>
      </c>
      <c r="K149" s="122">
        <v>31.2</v>
      </c>
      <c r="L149" s="122">
        <v>8.1</v>
      </c>
      <c r="M149" s="54">
        <f t="shared" si="19"/>
        <v>19.649999999999999</v>
      </c>
      <c r="N149" s="36">
        <v>47.5</v>
      </c>
      <c r="O149" s="55">
        <f t="shared" si="20"/>
        <v>19.307041031661871</v>
      </c>
      <c r="P149" s="56">
        <f t="shared" si="21"/>
        <v>35.679411826511142</v>
      </c>
      <c r="Q149" s="121">
        <v>14.847102</v>
      </c>
      <c r="R149" s="11">
        <f t="shared" si="22"/>
        <v>3.2610805834635004</v>
      </c>
      <c r="S149" s="35">
        <f t="shared" si="23"/>
        <v>6.8770344177433387</v>
      </c>
      <c r="AF149" s="34"/>
    </row>
    <row r="150" spans="7:32" ht="18.5" x14ac:dyDescent="0.45">
      <c r="G150" s="59">
        <v>2010</v>
      </c>
      <c r="H150" s="59">
        <v>5</v>
      </c>
      <c r="I150" s="46">
        <f t="shared" si="24"/>
        <v>27</v>
      </c>
      <c r="J150" s="46">
        <f t="shared" si="24"/>
        <v>147</v>
      </c>
      <c r="K150" s="122">
        <v>33.4</v>
      </c>
      <c r="L150" s="122">
        <v>9.1999999999999993</v>
      </c>
      <c r="M150" s="54">
        <f t="shared" si="19"/>
        <v>21.299999999999997</v>
      </c>
      <c r="N150" s="36">
        <v>59</v>
      </c>
      <c r="O150" s="55">
        <f t="shared" si="20"/>
        <v>30.353380252240331</v>
      </c>
      <c r="P150" s="56">
        <f t="shared" si="21"/>
        <v>58.764144168337282</v>
      </c>
      <c r="Q150" s="121">
        <v>23.891022</v>
      </c>
      <c r="R150" s="11">
        <f t="shared" si="22"/>
        <v>5.4787250015729976</v>
      </c>
      <c r="S150" s="35">
        <f t="shared" si="23"/>
        <v>11.069419116901681</v>
      </c>
      <c r="AF150" s="34"/>
    </row>
    <row r="151" spans="7:32" ht="18.5" x14ac:dyDescent="0.45">
      <c r="G151" s="59">
        <v>2010</v>
      </c>
      <c r="H151" s="59">
        <v>5</v>
      </c>
      <c r="I151" s="46">
        <f t="shared" si="24"/>
        <v>28</v>
      </c>
      <c r="J151" s="46">
        <f t="shared" si="24"/>
        <v>148</v>
      </c>
      <c r="K151" s="122">
        <v>27.3</v>
      </c>
      <c r="L151" s="122">
        <v>15.9</v>
      </c>
      <c r="M151" s="54">
        <f t="shared" si="19"/>
        <v>21.6</v>
      </c>
      <c r="N151" s="36">
        <v>63.5</v>
      </c>
      <c r="O151" s="55">
        <f t="shared" si="20"/>
        <v>44.131431541261428</v>
      </c>
      <c r="P151" s="56">
        <f t="shared" si="21"/>
        <v>40.247865565630427</v>
      </c>
      <c r="Q151" s="121">
        <v>23.840777999999997</v>
      </c>
      <c r="R151" s="11">
        <f t="shared" si="22"/>
        <v>5.5091508210179994</v>
      </c>
      <c r="S151" s="35">
        <f t="shared" si="23"/>
        <v>7.7457472084005818</v>
      </c>
      <c r="AF151" s="34"/>
    </row>
    <row r="152" spans="7:32" ht="18.5" x14ac:dyDescent="0.45">
      <c r="G152" s="59">
        <v>2010</v>
      </c>
      <c r="H152" s="59">
        <v>5</v>
      </c>
      <c r="I152" s="46">
        <f t="shared" si="24"/>
        <v>29</v>
      </c>
      <c r="J152" s="46">
        <f t="shared" si="24"/>
        <v>149</v>
      </c>
      <c r="K152" s="122">
        <v>33.1</v>
      </c>
      <c r="L152" s="122">
        <v>12.2</v>
      </c>
      <c r="M152" s="54">
        <f t="shared" si="19"/>
        <v>22.65</v>
      </c>
      <c r="N152" s="36">
        <v>61</v>
      </c>
      <c r="O152" s="55">
        <f t="shared" si="20"/>
        <v>35.117565590416511</v>
      </c>
      <c r="P152" s="56">
        <f t="shared" si="21"/>
        <v>58.716569667176415</v>
      </c>
      <c r="Q152" s="121">
        <v>25.687244999999997</v>
      </c>
      <c r="R152" s="11">
        <f t="shared" si="22"/>
        <v>6.0940227383662497</v>
      </c>
      <c r="S152" s="35">
        <f t="shared" si="23"/>
        <v>11.340061857053898</v>
      </c>
      <c r="AF152" s="34"/>
    </row>
    <row r="153" spans="7:32" ht="18.5" x14ac:dyDescent="0.45">
      <c r="G153" s="59">
        <v>2010</v>
      </c>
      <c r="H153" s="59">
        <v>5</v>
      </c>
      <c r="I153" s="46">
        <f t="shared" si="24"/>
        <v>30</v>
      </c>
      <c r="J153" s="46">
        <f t="shared" si="24"/>
        <v>150</v>
      </c>
      <c r="K153" s="122">
        <v>33.5</v>
      </c>
      <c r="L153" s="122">
        <v>15.8</v>
      </c>
      <c r="M153" s="54">
        <f t="shared" si="19"/>
        <v>24.65</v>
      </c>
      <c r="N153" s="36">
        <v>57</v>
      </c>
      <c r="O153" s="55">
        <f t="shared" si="20"/>
        <v>36.872666046005598</v>
      </c>
      <c r="P153" s="56">
        <f t="shared" si="21"/>
        <v>52.211695121143926</v>
      </c>
      <c r="Q153" s="121">
        <v>24.820535999999997</v>
      </c>
      <c r="R153" s="11">
        <f t="shared" si="22"/>
        <v>6.1795502325180003</v>
      </c>
      <c r="S153" s="35">
        <f t="shared" si="23"/>
        <v>10.465230851657536</v>
      </c>
      <c r="AF153" s="34"/>
    </row>
    <row r="154" spans="7:32" ht="18.5" x14ac:dyDescent="0.45">
      <c r="G154" s="59">
        <v>2010</v>
      </c>
      <c r="H154" s="60">
        <v>5</v>
      </c>
      <c r="I154" s="60">
        <f t="shared" si="24"/>
        <v>31</v>
      </c>
      <c r="J154" s="46">
        <f t="shared" si="24"/>
        <v>151</v>
      </c>
      <c r="K154" s="122">
        <v>34.700000000000003</v>
      </c>
      <c r="L154" s="122">
        <v>17.2</v>
      </c>
      <c r="M154" s="54">
        <f t="shared" si="19"/>
        <v>25.950000000000003</v>
      </c>
      <c r="N154" s="36">
        <v>51</v>
      </c>
      <c r="O154" s="55">
        <f t="shared" si="20"/>
        <v>37.298584114594398</v>
      </c>
      <c r="P154" s="56">
        <f t="shared" si="21"/>
        <v>52.218017760432168</v>
      </c>
      <c r="Q154" s="121">
        <v>24.964987499999999</v>
      </c>
      <c r="R154" s="49">
        <f t="shared" si="22"/>
        <v>6.4058597613281245</v>
      </c>
      <c r="S154" s="48">
        <f t="shared" si="23"/>
        <v>10.668640998139111</v>
      </c>
      <c r="AF154" s="34"/>
    </row>
    <row r="155" spans="7:32" ht="18.5" x14ac:dyDescent="0.45">
      <c r="G155" s="59">
        <v>2010</v>
      </c>
      <c r="H155" s="59">
        <v>6</v>
      </c>
      <c r="I155" s="46">
        <v>1</v>
      </c>
      <c r="J155" s="46">
        <f t="shared" si="24"/>
        <v>152</v>
      </c>
      <c r="K155" s="122">
        <v>37.1</v>
      </c>
      <c r="L155" s="122">
        <v>17.2</v>
      </c>
      <c r="M155" s="54">
        <f t="shared" si="19"/>
        <v>27.15</v>
      </c>
      <c r="N155" s="36">
        <v>63.5</v>
      </c>
      <c r="O155" s="55">
        <f t="shared" si="20"/>
        <v>29.395499397174703</v>
      </c>
      <c r="P155" s="56">
        <f t="shared" si="21"/>
        <v>46.797635040302133</v>
      </c>
      <c r="Q155" s="121">
        <v>20.981057</v>
      </c>
      <c r="R155" s="11">
        <f t="shared" si="22"/>
        <v>5.53127277375975</v>
      </c>
      <c r="S155" s="35">
        <f t="shared" si="23"/>
        <v>9.7618690466596174</v>
      </c>
      <c r="AF155" s="34"/>
    </row>
    <row r="156" spans="7:32" ht="18.5" x14ac:dyDescent="0.45">
      <c r="G156" s="59">
        <v>2010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2">
        <v>37.1</v>
      </c>
      <c r="L156" s="122">
        <v>17.7</v>
      </c>
      <c r="M156" s="54">
        <f t="shared" si="19"/>
        <v>27.4</v>
      </c>
      <c r="N156" s="36">
        <v>58</v>
      </c>
      <c r="O156" s="55">
        <f t="shared" si="20"/>
        <v>30.31849795585547</v>
      </c>
      <c r="P156" s="56">
        <f t="shared" si="21"/>
        <v>47.054308827487695</v>
      </c>
      <c r="Q156" s="121">
        <v>21.366260999999998</v>
      </c>
      <c r="R156" s="11">
        <f t="shared" si="22"/>
        <v>5.6641530585779991</v>
      </c>
      <c r="S156" s="35">
        <f t="shared" si="23"/>
        <v>9.8450886599217089</v>
      </c>
      <c r="AF156" s="34"/>
    </row>
    <row r="157" spans="7:32" ht="18.5" x14ac:dyDescent="0.45">
      <c r="G157" s="59">
        <v>2010</v>
      </c>
      <c r="H157" s="59">
        <v>6</v>
      </c>
      <c r="I157" s="46">
        <f t="shared" si="25"/>
        <v>3</v>
      </c>
      <c r="J157" s="46">
        <f t="shared" si="25"/>
        <v>154</v>
      </c>
      <c r="K157" s="122">
        <v>37.1</v>
      </c>
      <c r="L157" s="122">
        <v>16.8</v>
      </c>
      <c r="M157" s="54">
        <f t="shared" si="19"/>
        <v>26.950000000000003</v>
      </c>
      <c r="N157" s="36">
        <v>50</v>
      </c>
      <c r="O157" s="55">
        <f t="shared" si="20"/>
        <v>33.155605584087468</v>
      </c>
      <c r="P157" s="56">
        <f t="shared" si="21"/>
        <v>53.844703468558052</v>
      </c>
      <c r="Q157" s="121">
        <v>23.9014895</v>
      </c>
      <c r="R157" s="11">
        <f t="shared" si="22"/>
        <v>6.2731550573081245</v>
      </c>
      <c r="S157" s="35">
        <f t="shared" si="23"/>
        <v>11.139606200907469</v>
      </c>
      <c r="AF157" s="34"/>
    </row>
    <row r="158" spans="7:32" ht="18.5" x14ac:dyDescent="0.45">
      <c r="G158" s="59">
        <v>2010</v>
      </c>
      <c r="H158" s="59">
        <v>6</v>
      </c>
      <c r="I158" s="46">
        <f t="shared" si="25"/>
        <v>4</v>
      </c>
      <c r="J158" s="46">
        <f t="shared" si="25"/>
        <v>155</v>
      </c>
      <c r="K158" s="122">
        <v>37.1</v>
      </c>
      <c r="L158" s="122">
        <v>13.3</v>
      </c>
      <c r="M158" s="54">
        <f t="shared" si="19"/>
        <v>25.200000000000003</v>
      </c>
      <c r="N158" s="36">
        <v>62</v>
      </c>
      <c r="O158" s="55">
        <f t="shared" si="20"/>
        <v>30.521562730192464</v>
      </c>
      <c r="P158" s="56">
        <f t="shared" si="21"/>
        <v>58.113055438286459</v>
      </c>
      <c r="Q158" s="121">
        <v>23.824029999999997</v>
      </c>
      <c r="R158" s="11">
        <f t="shared" si="22"/>
        <v>6.0083012458499994</v>
      </c>
      <c r="S158" s="35">
        <f t="shared" si="23"/>
        <v>11.699160922484921</v>
      </c>
      <c r="AF158" s="34"/>
    </row>
    <row r="159" spans="7:32" ht="18.5" x14ac:dyDescent="0.45">
      <c r="G159" s="59">
        <v>2010</v>
      </c>
      <c r="H159" s="59">
        <v>6</v>
      </c>
      <c r="I159" s="46">
        <f t="shared" si="25"/>
        <v>5</v>
      </c>
      <c r="J159" s="46">
        <f t="shared" si="25"/>
        <v>156</v>
      </c>
      <c r="K159" s="122">
        <v>38</v>
      </c>
      <c r="L159" s="122">
        <v>16.600000000000001</v>
      </c>
      <c r="M159" s="54">
        <f t="shared" si="19"/>
        <v>27.3</v>
      </c>
      <c r="N159" s="36">
        <v>34.5</v>
      </c>
      <c r="O159" s="55">
        <f t="shared" si="20"/>
        <v>32.600533791987061</v>
      </c>
      <c r="P159" s="56">
        <f t="shared" si="21"/>
        <v>55.812113851881847</v>
      </c>
      <c r="Q159" s="121">
        <v>24.129680999999998</v>
      </c>
      <c r="R159" s="11">
        <f t="shared" si="22"/>
        <v>6.3825781158314996</v>
      </c>
      <c r="S159" s="35">
        <f t="shared" si="23"/>
        <v>14.149675077569979</v>
      </c>
      <c r="AF159" s="34"/>
    </row>
    <row r="160" spans="7:32" ht="18.5" x14ac:dyDescent="0.45">
      <c r="G160" s="59">
        <v>2010</v>
      </c>
      <c r="H160" s="59">
        <v>6</v>
      </c>
      <c r="I160" s="46">
        <f t="shared" si="25"/>
        <v>6</v>
      </c>
      <c r="J160" s="46">
        <f t="shared" si="25"/>
        <v>157</v>
      </c>
      <c r="K160" s="122">
        <v>37.1</v>
      </c>
      <c r="L160" s="122">
        <v>18.600000000000001</v>
      </c>
      <c r="M160" s="54">
        <f t="shared" si="19"/>
        <v>27.85</v>
      </c>
      <c r="N160" s="36">
        <v>44.5</v>
      </c>
      <c r="O160" s="55">
        <f t="shared" si="20"/>
        <v>35.080982831023263</v>
      </c>
      <c r="P160" s="56">
        <f t="shared" si="21"/>
        <v>51.919854589914429</v>
      </c>
      <c r="Q160" s="121">
        <v>24.142242</v>
      </c>
      <c r="R160" s="11">
        <f t="shared" si="22"/>
        <v>6.4637774819145006</v>
      </c>
      <c r="S160" s="35">
        <f t="shared" si="23"/>
        <v>11.737023840624429</v>
      </c>
      <c r="AF160" s="34"/>
    </row>
    <row r="161" spans="7:32" ht="18.5" x14ac:dyDescent="0.45">
      <c r="G161" s="59">
        <v>2010</v>
      </c>
      <c r="H161" s="59">
        <v>6</v>
      </c>
      <c r="I161" s="46">
        <f t="shared" si="25"/>
        <v>7</v>
      </c>
      <c r="J161" s="46">
        <f t="shared" si="25"/>
        <v>158</v>
      </c>
      <c r="K161" s="122">
        <v>34.799999999999997</v>
      </c>
      <c r="L161" s="122">
        <v>21.3</v>
      </c>
      <c r="M161" s="54">
        <f t="shared" si="19"/>
        <v>28.049999999999997</v>
      </c>
      <c r="N161" s="36">
        <v>60</v>
      </c>
      <c r="O161" s="55">
        <f t="shared" si="20"/>
        <v>46.921262005126735</v>
      </c>
      <c r="P161" s="56">
        <f t="shared" si="21"/>
        <v>50.674962965536864</v>
      </c>
      <c r="Q161" s="121">
        <v>27.583955999999997</v>
      </c>
      <c r="R161" s="11">
        <f t="shared" si="22"/>
        <v>7.4176085039489976</v>
      </c>
      <c r="S161" s="35">
        <f t="shared" si="23"/>
        <v>10.657787118857742</v>
      </c>
      <c r="AF161" s="34"/>
    </row>
    <row r="162" spans="7:32" ht="18.5" x14ac:dyDescent="0.45">
      <c r="G162" s="59">
        <v>2010</v>
      </c>
      <c r="H162" s="59">
        <v>6</v>
      </c>
      <c r="I162" s="46">
        <f t="shared" si="25"/>
        <v>8</v>
      </c>
      <c r="J162" s="46">
        <f t="shared" si="25"/>
        <v>159</v>
      </c>
      <c r="K162" s="122">
        <v>31.5</v>
      </c>
      <c r="L162" s="122">
        <v>11.5</v>
      </c>
      <c r="M162" s="54">
        <f t="shared" si="19"/>
        <v>21.5</v>
      </c>
      <c r="N162" s="36">
        <v>70.5</v>
      </c>
      <c r="O162" s="55">
        <f t="shared" si="20"/>
        <v>35.723470922523646</v>
      </c>
      <c r="P162" s="56">
        <f t="shared" si="21"/>
        <v>57.157553476037833</v>
      </c>
      <c r="Q162" s="121">
        <v>25.561634999999999</v>
      </c>
      <c r="R162" s="11">
        <f t="shared" si="22"/>
        <v>5.8918162785074992</v>
      </c>
      <c r="S162" s="35">
        <f t="shared" si="23"/>
        <v>10.818765586788828</v>
      </c>
      <c r="AF162" s="34"/>
    </row>
    <row r="163" spans="7:32" ht="18.5" x14ac:dyDescent="0.45">
      <c r="G163" s="59">
        <v>2010</v>
      </c>
      <c r="H163" s="59">
        <v>6</v>
      </c>
      <c r="I163" s="46">
        <f t="shared" si="25"/>
        <v>9</v>
      </c>
      <c r="J163" s="46">
        <f t="shared" si="25"/>
        <v>160</v>
      </c>
      <c r="K163" s="122">
        <v>33.700000000000003</v>
      </c>
      <c r="L163" s="122">
        <v>13.4</v>
      </c>
      <c r="M163" s="54">
        <f t="shared" si="19"/>
        <v>23.55</v>
      </c>
      <c r="N163" s="36">
        <v>72.5</v>
      </c>
      <c r="O163" s="55">
        <f t="shared" si="20"/>
        <v>36.625952319042753</v>
      </c>
      <c r="P163" s="56">
        <f t="shared" si="21"/>
        <v>59.48054656612544</v>
      </c>
      <c r="Q163" s="121">
        <v>26.403222</v>
      </c>
      <c r="R163" s="11">
        <f t="shared" si="22"/>
        <v>6.4032499921905002</v>
      </c>
      <c r="S163" s="35">
        <f t="shared" si="23"/>
        <v>11.660071989779476</v>
      </c>
      <c r="AF163" s="34"/>
    </row>
    <row r="164" spans="7:32" ht="18.5" x14ac:dyDescent="0.45">
      <c r="G164" s="59">
        <v>2010</v>
      </c>
      <c r="H164" s="59">
        <v>6</v>
      </c>
      <c r="I164" s="46">
        <f t="shared" si="25"/>
        <v>10</v>
      </c>
      <c r="J164" s="46">
        <f t="shared" si="25"/>
        <v>161</v>
      </c>
      <c r="K164" s="122">
        <v>34.4</v>
      </c>
      <c r="L164" s="122">
        <v>13.4</v>
      </c>
      <c r="M164" s="54">
        <f t="shared" si="19"/>
        <v>23.9</v>
      </c>
      <c r="N164" s="36">
        <v>56.5</v>
      </c>
      <c r="O164" s="55">
        <f t="shared" si="20"/>
        <v>37.449389584311874</v>
      </c>
      <c r="P164" s="56">
        <f t="shared" si="21"/>
        <v>62.914974501643947</v>
      </c>
      <c r="Q164" s="121">
        <v>27.458345999999995</v>
      </c>
      <c r="R164" s="11">
        <f t="shared" si="22"/>
        <v>6.7155014103929975</v>
      </c>
      <c r="S164" s="35">
        <f t="shared" si="23"/>
        <v>12.381024577960924</v>
      </c>
      <c r="AF164" s="34"/>
    </row>
    <row r="165" spans="7:32" ht="18.5" x14ac:dyDescent="0.45">
      <c r="G165" s="59">
        <v>2010</v>
      </c>
      <c r="H165" s="59">
        <v>6</v>
      </c>
      <c r="I165" s="46">
        <f t="shared" si="25"/>
        <v>11</v>
      </c>
      <c r="J165" s="46">
        <f t="shared" si="25"/>
        <v>162</v>
      </c>
      <c r="K165" s="122">
        <v>35.200000000000003</v>
      </c>
      <c r="L165" s="122">
        <v>14.1</v>
      </c>
      <c r="M165" s="54">
        <f t="shared" si="19"/>
        <v>24.650000000000002</v>
      </c>
      <c r="N165" s="36">
        <v>66.5</v>
      </c>
      <c r="O165" s="55">
        <f t="shared" si="20"/>
        <v>36.135699163406471</v>
      </c>
      <c r="P165" s="56">
        <f t="shared" si="21"/>
        <v>60.99706018783013</v>
      </c>
      <c r="Q165" s="121">
        <v>26.558140999999996</v>
      </c>
      <c r="R165" s="11">
        <f t="shared" si="22"/>
        <v>6.6121604461642489</v>
      </c>
      <c r="S165" s="35">
        <f t="shared" si="23"/>
        <v>12.158380086388497</v>
      </c>
      <c r="AF165" s="34"/>
    </row>
    <row r="166" spans="7:32" ht="18.5" x14ac:dyDescent="0.45">
      <c r="G166" s="59">
        <v>2010</v>
      </c>
      <c r="H166" s="59">
        <v>6</v>
      </c>
      <c r="I166" s="46">
        <f t="shared" si="25"/>
        <v>12</v>
      </c>
      <c r="J166" s="46">
        <f t="shared" si="25"/>
        <v>163</v>
      </c>
      <c r="K166" s="122">
        <v>37.1</v>
      </c>
      <c r="L166" s="122">
        <v>16.2</v>
      </c>
      <c r="M166" s="54">
        <f t="shared" si="19"/>
        <v>26.65</v>
      </c>
      <c r="N166" s="36">
        <v>66.5</v>
      </c>
      <c r="O166" s="55">
        <f t="shared" si="20"/>
        <v>36.577219905910596</v>
      </c>
      <c r="P166" s="56">
        <f t="shared" si="21"/>
        <v>61.157111682682519</v>
      </c>
      <c r="Q166" s="121">
        <v>26.754929999999998</v>
      </c>
      <c r="R166" s="11">
        <f t="shared" si="22"/>
        <v>6.9749901848025004</v>
      </c>
      <c r="S166" s="35">
        <f t="shared" si="23"/>
        <v>12.545402476986352</v>
      </c>
      <c r="AF166" s="34"/>
    </row>
    <row r="167" spans="7:32" ht="18.5" x14ac:dyDescent="0.45">
      <c r="G167" s="59">
        <v>2010</v>
      </c>
      <c r="H167" s="59">
        <v>6</v>
      </c>
      <c r="I167" s="46">
        <f t="shared" si="25"/>
        <v>13</v>
      </c>
      <c r="J167" s="46">
        <f t="shared" si="25"/>
        <v>164</v>
      </c>
      <c r="K167" s="122">
        <v>37.1</v>
      </c>
      <c r="L167" s="122">
        <v>16.5</v>
      </c>
      <c r="M167" s="54">
        <f t="shared" si="19"/>
        <v>26.8</v>
      </c>
      <c r="N167" s="36">
        <v>55</v>
      </c>
      <c r="O167" s="55">
        <f t="shared" si="20"/>
        <v>36.271795415987803</v>
      </c>
      <c r="P167" s="56">
        <f t="shared" si="21"/>
        <v>59.775918845547906</v>
      </c>
      <c r="Q167" s="121">
        <v>26.340416999999999</v>
      </c>
      <c r="R167" s="11">
        <f t="shared" si="22"/>
        <v>6.8900999384429991</v>
      </c>
      <c r="S167" s="35">
        <f t="shared" si="23"/>
        <v>12.296221382028996</v>
      </c>
      <c r="AF167" s="34"/>
    </row>
    <row r="168" spans="7:32" ht="18.5" x14ac:dyDescent="0.45">
      <c r="G168" s="59">
        <v>2010</v>
      </c>
      <c r="H168" s="59">
        <v>6</v>
      </c>
      <c r="I168" s="46">
        <f t="shared" si="25"/>
        <v>14</v>
      </c>
      <c r="J168" s="46">
        <f t="shared" si="25"/>
        <v>165</v>
      </c>
      <c r="K168" s="122">
        <v>37.1</v>
      </c>
      <c r="L168" s="122">
        <v>19</v>
      </c>
      <c r="M168" s="54">
        <f t="shared" si="19"/>
        <v>28.05</v>
      </c>
      <c r="N168" s="36">
        <v>54</v>
      </c>
      <c r="O168" s="55">
        <f t="shared" si="20"/>
        <v>37.330243973873671</v>
      </c>
      <c r="P168" s="56">
        <f t="shared" si="21"/>
        <v>54.05419327416908</v>
      </c>
      <c r="Q168" s="121">
        <v>25.410902999999998</v>
      </c>
      <c r="R168" s="11">
        <f t="shared" si="22"/>
        <v>6.833252278455749</v>
      </c>
      <c r="S168" s="35">
        <f t="shared" si="23"/>
        <v>11.340344543914922</v>
      </c>
      <c r="AF168" s="34"/>
    </row>
    <row r="169" spans="7:32" ht="18.5" x14ac:dyDescent="0.45">
      <c r="G169" s="59">
        <v>2010</v>
      </c>
      <c r="H169" s="59">
        <v>6</v>
      </c>
      <c r="I169" s="46">
        <f t="shared" si="25"/>
        <v>15</v>
      </c>
      <c r="J169" s="46">
        <f t="shared" si="25"/>
        <v>166</v>
      </c>
      <c r="K169" s="122">
        <v>37.1</v>
      </c>
      <c r="L169" s="122">
        <v>22.3</v>
      </c>
      <c r="M169" s="54">
        <f t="shared" si="19"/>
        <v>29.700000000000003</v>
      </c>
      <c r="N169" s="36">
        <v>44.5</v>
      </c>
      <c r="O169" s="55">
        <f t="shared" si="20"/>
        <v>43.724815803179787</v>
      </c>
      <c r="P169" s="56">
        <f t="shared" si="21"/>
        <v>51.770181910964872</v>
      </c>
      <c r="Q169" s="121">
        <v>26.914035999999996</v>
      </c>
      <c r="R169" s="11">
        <f t="shared" si="22"/>
        <v>7.4979140041499983</v>
      </c>
      <c r="S169" s="35">
        <f t="shared" si="23"/>
        <v>11.965403471235584</v>
      </c>
      <c r="AF169" s="34"/>
    </row>
    <row r="170" spans="7:32" ht="18.5" x14ac:dyDescent="0.45">
      <c r="G170" s="59">
        <v>2010</v>
      </c>
      <c r="H170" s="59">
        <v>6</v>
      </c>
      <c r="I170" s="46">
        <f t="shared" si="25"/>
        <v>16</v>
      </c>
      <c r="J170" s="46">
        <f t="shared" si="25"/>
        <v>167</v>
      </c>
      <c r="K170" s="122">
        <v>37.1</v>
      </c>
      <c r="L170" s="122">
        <v>15.9</v>
      </c>
      <c r="M170" s="54">
        <f t="shared" si="19"/>
        <v>26.5</v>
      </c>
      <c r="N170" s="36">
        <v>41</v>
      </c>
      <c r="O170" s="55">
        <f t="shared" si="20"/>
        <v>37.391676196168063</v>
      </c>
      <c r="P170" s="56">
        <f t="shared" si="21"/>
        <v>63.416282828701043</v>
      </c>
      <c r="Q170" s="121">
        <v>27.546272999999996</v>
      </c>
      <c r="R170" s="11">
        <f t="shared" si="22"/>
        <v>7.1570588777234985</v>
      </c>
      <c r="S170" s="35">
        <f t="shared" si="23"/>
        <v>14.634283979891411</v>
      </c>
      <c r="AF170" s="34"/>
    </row>
    <row r="171" spans="7:32" ht="18.5" x14ac:dyDescent="0.45">
      <c r="G171" s="59">
        <v>2010</v>
      </c>
      <c r="H171" s="59">
        <v>6</v>
      </c>
      <c r="I171" s="46">
        <f t="shared" si="25"/>
        <v>17</v>
      </c>
      <c r="J171" s="46">
        <f t="shared" si="25"/>
        <v>168</v>
      </c>
      <c r="K171" s="122">
        <v>37.1</v>
      </c>
      <c r="L171" s="122">
        <v>21</v>
      </c>
      <c r="M171" s="54">
        <f t="shared" si="19"/>
        <v>29.05</v>
      </c>
      <c r="N171" s="36">
        <v>38</v>
      </c>
      <c r="O171" s="55">
        <f t="shared" si="20"/>
        <v>42.978915718112169</v>
      </c>
      <c r="P171" s="56">
        <f t="shared" si="21"/>
        <v>55.356843444928472</v>
      </c>
      <c r="Q171" s="121">
        <v>27.592329999999997</v>
      </c>
      <c r="R171" s="11">
        <f t="shared" si="22"/>
        <v>7.5816893738324973</v>
      </c>
      <c r="S171" s="35">
        <f t="shared" si="23"/>
        <v>13.757638718583065</v>
      </c>
      <c r="AF171" s="34"/>
    </row>
    <row r="172" spans="7:32" ht="18.5" x14ac:dyDescent="0.45">
      <c r="G172" s="59">
        <v>2010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2">
        <v>36.200000000000003</v>
      </c>
      <c r="L172" s="122">
        <v>16.7</v>
      </c>
      <c r="M172" s="54">
        <f t="shared" si="19"/>
        <v>26.450000000000003</v>
      </c>
      <c r="N172" s="36">
        <v>38.5</v>
      </c>
      <c r="O172" s="55">
        <f t="shared" si="20"/>
        <v>37.86156493150537</v>
      </c>
      <c r="P172" s="56">
        <f t="shared" si="21"/>
        <v>59.064041293148385</v>
      </c>
      <c r="Q172" s="121">
        <v>26.750742999999996</v>
      </c>
      <c r="R172" s="11">
        <f t="shared" si="22"/>
        <v>6.9425200155037476</v>
      </c>
      <c r="S172" s="35">
        <f t="shared" si="23"/>
        <v>14.084698869215361</v>
      </c>
      <c r="AF172" s="34"/>
    </row>
    <row r="173" spans="7:32" ht="18.5" x14ac:dyDescent="0.45">
      <c r="G173" s="59">
        <v>2010</v>
      </c>
      <c r="H173" s="59">
        <v>6</v>
      </c>
      <c r="I173" s="46">
        <f t="shared" si="26"/>
        <v>19</v>
      </c>
      <c r="J173" s="46">
        <f t="shared" si="26"/>
        <v>170</v>
      </c>
      <c r="K173" s="122">
        <v>35.9</v>
      </c>
      <c r="L173" s="122">
        <v>20.8</v>
      </c>
      <c r="M173" s="54">
        <f t="shared" si="19"/>
        <v>28.35</v>
      </c>
      <c r="N173" s="36">
        <v>36</v>
      </c>
      <c r="O173" s="55">
        <f t="shared" si="20"/>
        <v>42.991973652328603</v>
      </c>
      <c r="P173" s="56">
        <f t="shared" si="21"/>
        <v>51.934304172012951</v>
      </c>
      <c r="Q173" s="121">
        <v>26.729807999999998</v>
      </c>
      <c r="R173" s="11">
        <f t="shared" si="22"/>
        <v>7.234950448908001</v>
      </c>
      <c r="S173" s="35">
        <f t="shared" si="23"/>
        <v>13.143047673791994</v>
      </c>
      <c r="AF173" s="34"/>
    </row>
    <row r="174" spans="7:32" ht="18.5" x14ac:dyDescent="0.45">
      <c r="G174" s="59">
        <v>2010</v>
      </c>
      <c r="H174" s="59">
        <v>6</v>
      </c>
      <c r="I174" s="46">
        <f t="shared" si="26"/>
        <v>20</v>
      </c>
      <c r="J174" s="46">
        <f t="shared" si="26"/>
        <v>171</v>
      </c>
      <c r="K174" s="122">
        <v>37.1</v>
      </c>
      <c r="L174" s="122">
        <v>20.6</v>
      </c>
      <c r="M174" s="54">
        <f t="shared" si="19"/>
        <v>28.85</v>
      </c>
      <c r="N174" s="36">
        <v>39</v>
      </c>
      <c r="O174" s="55">
        <f t="shared" si="20"/>
        <v>40.927937675708129</v>
      </c>
      <c r="P174" s="56">
        <f t="shared" si="21"/>
        <v>54.024877731934737</v>
      </c>
      <c r="Q174" s="121">
        <v>26.600010999999995</v>
      </c>
      <c r="R174" s="11">
        <f t="shared" si="22"/>
        <v>7.2778228596247487</v>
      </c>
      <c r="S174" s="35">
        <f t="shared" si="23"/>
        <v>13.243504195680147</v>
      </c>
      <c r="AF174" s="34"/>
    </row>
    <row r="175" spans="7:32" ht="18.5" x14ac:dyDescent="0.45">
      <c r="G175" s="59">
        <v>2010</v>
      </c>
      <c r="H175" s="59">
        <v>6</v>
      </c>
      <c r="I175" s="46">
        <f t="shared" si="26"/>
        <v>21</v>
      </c>
      <c r="J175" s="46">
        <f t="shared" si="26"/>
        <v>172</v>
      </c>
      <c r="K175" s="122">
        <v>37.1</v>
      </c>
      <c r="L175" s="122">
        <v>14</v>
      </c>
      <c r="M175" s="54">
        <f t="shared" si="19"/>
        <v>25.55</v>
      </c>
      <c r="N175" s="36">
        <v>34</v>
      </c>
      <c r="O175" s="55">
        <f t="shared" si="20"/>
        <v>33.893494196868346</v>
      </c>
      <c r="P175" s="56">
        <f t="shared" si="21"/>
        <v>62.635177275812708</v>
      </c>
      <c r="Q175" s="121">
        <v>26.064074999999999</v>
      </c>
      <c r="R175" s="11">
        <f t="shared" si="22"/>
        <v>6.6267324245812507</v>
      </c>
      <c r="S175" s="35">
        <f t="shared" si="23"/>
        <v>15.532286746071664</v>
      </c>
      <c r="AF175" s="34"/>
    </row>
    <row r="176" spans="7:32" ht="18.5" x14ac:dyDescent="0.45">
      <c r="G176" s="59">
        <v>2010</v>
      </c>
      <c r="H176" s="59">
        <v>6</v>
      </c>
      <c r="I176" s="46">
        <f t="shared" si="26"/>
        <v>22</v>
      </c>
      <c r="J176" s="46">
        <f t="shared" si="26"/>
        <v>173</v>
      </c>
      <c r="K176" s="122">
        <v>37.1</v>
      </c>
      <c r="L176" s="122">
        <v>15.1</v>
      </c>
      <c r="M176" s="54">
        <f t="shared" si="19"/>
        <v>26.1</v>
      </c>
      <c r="N176" s="36">
        <v>24</v>
      </c>
      <c r="O176" s="55">
        <f t="shared" si="20"/>
        <v>33.006524992110286</v>
      </c>
      <c r="P176" s="56">
        <f t="shared" si="21"/>
        <v>58.091483986114106</v>
      </c>
      <c r="Q176" s="121">
        <v>24.770291999999998</v>
      </c>
      <c r="R176" s="11">
        <f t="shared" si="22"/>
        <v>6.3776937772619995</v>
      </c>
      <c r="S176" s="35">
        <f t="shared" si="23"/>
        <v>16.247871096780788</v>
      </c>
      <c r="AF176" s="34"/>
    </row>
    <row r="177" spans="7:32" ht="18.5" x14ac:dyDescent="0.45">
      <c r="G177" s="59">
        <v>2010</v>
      </c>
      <c r="H177" s="59">
        <v>6</v>
      </c>
      <c r="I177" s="46">
        <f t="shared" si="26"/>
        <v>23</v>
      </c>
      <c r="J177" s="46">
        <f t="shared" si="26"/>
        <v>174</v>
      </c>
      <c r="K177" s="122">
        <v>36</v>
      </c>
      <c r="L177" s="122">
        <v>17.399999999999999</v>
      </c>
      <c r="M177" s="54">
        <f t="shared" si="19"/>
        <v>26.7</v>
      </c>
      <c r="N177" s="36">
        <v>29.5</v>
      </c>
      <c r="O177" s="55">
        <f t="shared" si="20"/>
        <v>39.682977836946165</v>
      </c>
      <c r="P177" s="56">
        <f t="shared" si="21"/>
        <v>59.048271021375903</v>
      </c>
      <c r="Q177" s="121">
        <v>27.38298</v>
      </c>
      <c r="R177" s="11">
        <f t="shared" si="22"/>
        <v>7.1467524076500002</v>
      </c>
      <c r="S177" s="35">
        <f t="shared" si="23"/>
        <v>15.68919252023827</v>
      </c>
      <c r="AF177" s="34"/>
    </row>
    <row r="178" spans="7:32" ht="18.5" x14ac:dyDescent="0.45">
      <c r="G178" s="59">
        <v>2010</v>
      </c>
      <c r="H178" s="59">
        <v>6</v>
      </c>
      <c r="I178" s="46">
        <f t="shared" si="26"/>
        <v>24</v>
      </c>
      <c r="J178" s="46">
        <f t="shared" si="26"/>
        <v>175</v>
      </c>
      <c r="K178" s="122">
        <v>28.1</v>
      </c>
      <c r="L178" s="122">
        <v>16.2</v>
      </c>
      <c r="M178" s="54">
        <f t="shared" si="19"/>
        <v>22.15</v>
      </c>
      <c r="N178" s="36">
        <v>22.5</v>
      </c>
      <c r="O178" s="55">
        <f t="shared" si="20"/>
        <v>41.578546154134834</v>
      </c>
      <c r="P178" s="56">
        <f t="shared" si="21"/>
        <v>39.582775938736368</v>
      </c>
      <c r="Q178" s="121">
        <v>22.948947</v>
      </c>
      <c r="R178" s="11">
        <f t="shared" si="22"/>
        <v>5.3770931874922496</v>
      </c>
      <c r="S178" s="35">
        <f t="shared" si="23"/>
        <v>10.728416192414915</v>
      </c>
      <c r="AF178" s="34"/>
    </row>
    <row r="179" spans="7:32" ht="18.5" x14ac:dyDescent="0.45">
      <c r="G179" s="59">
        <v>2010</v>
      </c>
      <c r="H179" s="59">
        <v>6</v>
      </c>
      <c r="I179" s="46">
        <f t="shared" si="26"/>
        <v>25</v>
      </c>
      <c r="J179" s="46">
        <f t="shared" si="26"/>
        <v>176</v>
      </c>
      <c r="K179" s="122">
        <v>31.3</v>
      </c>
      <c r="L179" s="122">
        <v>11.1</v>
      </c>
      <c r="M179" s="54">
        <f t="shared" si="19"/>
        <v>21.2</v>
      </c>
      <c r="N179" s="36">
        <v>32</v>
      </c>
      <c r="O179" s="55">
        <f t="shared" si="20"/>
        <v>34.218658867424679</v>
      </c>
      <c r="P179" s="56">
        <f t="shared" si="21"/>
        <v>55.297352729758295</v>
      </c>
      <c r="Q179" s="121">
        <v>24.606999000000002</v>
      </c>
      <c r="R179" s="11">
        <f t="shared" si="22"/>
        <v>5.6284819162650006</v>
      </c>
      <c r="S179" s="35">
        <f t="shared" si="23"/>
        <v>13.097542236905085</v>
      </c>
      <c r="AF179" s="34"/>
    </row>
    <row r="180" spans="7:32" ht="18.5" x14ac:dyDescent="0.45">
      <c r="G180" s="59">
        <v>2010</v>
      </c>
      <c r="H180" s="59">
        <v>6</v>
      </c>
      <c r="I180" s="46">
        <f t="shared" si="26"/>
        <v>26</v>
      </c>
      <c r="J180" s="46">
        <f t="shared" si="26"/>
        <v>177</v>
      </c>
      <c r="K180" s="122">
        <v>33.1</v>
      </c>
      <c r="L180" s="122">
        <v>15</v>
      </c>
      <c r="M180" s="54">
        <f t="shared" si="19"/>
        <v>24.05</v>
      </c>
      <c r="N180" s="36">
        <v>27.5</v>
      </c>
      <c r="O180" s="55">
        <f t="shared" si="20"/>
        <v>35.798652154876386</v>
      </c>
      <c r="P180" s="56">
        <f t="shared" si="21"/>
        <v>51.836448320261013</v>
      </c>
      <c r="Q180" s="121">
        <v>24.36834</v>
      </c>
      <c r="R180" s="11">
        <f t="shared" si="22"/>
        <v>5.9812151450849989</v>
      </c>
      <c r="S180" s="35">
        <f t="shared" si="23"/>
        <v>13.605084609212662</v>
      </c>
      <c r="AF180" s="34"/>
    </row>
    <row r="181" spans="7:32" ht="18.5" x14ac:dyDescent="0.45">
      <c r="G181" s="59">
        <v>2010</v>
      </c>
      <c r="H181" s="59">
        <v>6</v>
      </c>
      <c r="I181" s="46">
        <f t="shared" si="26"/>
        <v>27</v>
      </c>
      <c r="J181" s="46">
        <f t="shared" si="26"/>
        <v>178</v>
      </c>
      <c r="K181" s="122">
        <v>36</v>
      </c>
      <c r="L181" s="122">
        <v>13.9</v>
      </c>
      <c r="M181" s="54">
        <f t="shared" si="19"/>
        <v>24.95</v>
      </c>
      <c r="N181" s="36">
        <v>27</v>
      </c>
      <c r="O181" s="55">
        <f t="shared" si="20"/>
        <v>32.706319277697929</v>
      </c>
      <c r="P181" s="56">
        <f t="shared" si="21"/>
        <v>57.824772482969948</v>
      </c>
      <c r="Q181" s="121">
        <v>24.600718499999996</v>
      </c>
      <c r="R181" s="11">
        <f t="shared" si="22"/>
        <v>6.1681073986068737</v>
      </c>
      <c r="S181" s="35">
        <f t="shared" si="23"/>
        <v>15.411122875940062</v>
      </c>
      <c r="AF181" s="34"/>
    </row>
    <row r="182" spans="7:32" ht="18.5" x14ac:dyDescent="0.45">
      <c r="G182" s="59">
        <v>2010</v>
      </c>
      <c r="H182" s="59">
        <v>6</v>
      </c>
      <c r="I182" s="46">
        <f t="shared" si="26"/>
        <v>28</v>
      </c>
      <c r="J182" s="46">
        <f t="shared" si="26"/>
        <v>179</v>
      </c>
      <c r="K182" s="122">
        <v>35.9</v>
      </c>
      <c r="L182" s="122">
        <v>16.100000000000001</v>
      </c>
      <c r="M182" s="54">
        <f t="shared" si="19"/>
        <v>26</v>
      </c>
      <c r="N182" s="36">
        <v>24</v>
      </c>
      <c r="O182" s="55">
        <f t="shared" si="20"/>
        <v>34.615502530938208</v>
      </c>
      <c r="P182" s="56">
        <f t="shared" si="21"/>
        <v>54.830956009006115</v>
      </c>
      <c r="Q182" s="121">
        <v>24.644682</v>
      </c>
      <c r="R182" s="11">
        <f t="shared" si="22"/>
        <v>6.3308984249339995</v>
      </c>
      <c r="S182" s="35">
        <f t="shared" si="23"/>
        <v>15.346048404713789</v>
      </c>
      <c r="AF182" s="34"/>
    </row>
    <row r="183" spans="7:32" ht="18.5" x14ac:dyDescent="0.45">
      <c r="G183" s="59">
        <v>2010</v>
      </c>
      <c r="H183" s="59">
        <v>6</v>
      </c>
      <c r="I183" s="46">
        <f t="shared" si="26"/>
        <v>29</v>
      </c>
      <c r="J183" s="46">
        <f t="shared" si="26"/>
        <v>180</v>
      </c>
      <c r="K183" s="122">
        <v>36</v>
      </c>
      <c r="L183" s="122">
        <v>16.7</v>
      </c>
      <c r="M183" s="54">
        <f t="shared" si="19"/>
        <v>26.35</v>
      </c>
      <c r="N183" s="36">
        <v>27.5</v>
      </c>
      <c r="O183" s="55">
        <f t="shared" si="20"/>
        <v>34.650011854550421</v>
      </c>
      <c r="P183" s="56">
        <f t="shared" si="21"/>
        <v>53.499618303425848</v>
      </c>
      <c r="Q183" s="121">
        <v>24.355779000000002</v>
      </c>
      <c r="R183" s="11">
        <f t="shared" si="22"/>
        <v>6.3066793253152511</v>
      </c>
      <c r="S183" s="35">
        <f t="shared" si="23"/>
        <v>14.511228617314528</v>
      </c>
      <c r="AF183" s="34"/>
    </row>
    <row r="184" spans="7:32" ht="18.5" x14ac:dyDescent="0.45">
      <c r="G184" s="59">
        <v>2010</v>
      </c>
      <c r="H184" s="60">
        <v>6</v>
      </c>
      <c r="I184" s="60">
        <f t="shared" si="26"/>
        <v>30</v>
      </c>
      <c r="J184" s="46">
        <f t="shared" si="26"/>
        <v>181</v>
      </c>
      <c r="K184" s="122">
        <v>35.799999999999997</v>
      </c>
      <c r="L184" s="122">
        <v>15.7</v>
      </c>
      <c r="M184" s="54">
        <f t="shared" si="19"/>
        <v>25.75</v>
      </c>
      <c r="N184" s="36">
        <v>39</v>
      </c>
      <c r="O184" s="55">
        <f t="shared" si="20"/>
        <v>33.200493350064633</v>
      </c>
      <c r="P184" s="56">
        <f t="shared" si="21"/>
        <v>53.386393306903926</v>
      </c>
      <c r="Q184" s="121">
        <v>23.815655999999997</v>
      </c>
      <c r="R184" s="49">
        <f t="shared" si="22"/>
        <v>6.0830127172619965</v>
      </c>
      <c r="S184" s="48">
        <f t="shared" si="23"/>
        <v>12.574957081634077</v>
      </c>
      <c r="AF184" s="34"/>
    </row>
    <row r="185" spans="7:32" ht="18.5" x14ac:dyDescent="0.45">
      <c r="G185" s="59">
        <v>2010</v>
      </c>
      <c r="H185" s="59">
        <v>7</v>
      </c>
      <c r="I185" s="46">
        <v>1</v>
      </c>
      <c r="J185" s="46">
        <f t="shared" si="26"/>
        <v>182</v>
      </c>
      <c r="K185" s="122">
        <v>37.700000000000003</v>
      </c>
      <c r="L185" s="122">
        <v>19</v>
      </c>
      <c r="M185" s="54">
        <f t="shared" si="19"/>
        <v>28.35</v>
      </c>
      <c r="N185" s="36">
        <v>34</v>
      </c>
      <c r="O185" s="55">
        <f t="shared" si="20"/>
        <v>31.207523511140135</v>
      </c>
      <c r="P185" s="56">
        <f t="shared" si="21"/>
        <v>46.686455172665646</v>
      </c>
      <c r="Q185" s="121">
        <v>21.592359000000002</v>
      </c>
      <c r="R185" s="11">
        <f t="shared" si="22"/>
        <v>5.8443984124402508</v>
      </c>
      <c r="S185" s="35">
        <f t="shared" si="23"/>
        <v>12.148881647885187</v>
      </c>
      <c r="AF185" s="34"/>
    </row>
    <row r="186" spans="7:32" ht="18.5" x14ac:dyDescent="0.45">
      <c r="G186" s="59">
        <v>2010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2">
        <v>37.700000000000003</v>
      </c>
      <c r="L186" s="122">
        <v>16.399999999999999</v>
      </c>
      <c r="M186" s="54">
        <f t="shared" si="19"/>
        <v>27.05</v>
      </c>
      <c r="N186" s="36">
        <v>43</v>
      </c>
      <c r="O186" s="55">
        <f t="shared" si="20"/>
        <v>30.346546965800488</v>
      </c>
      <c r="P186" s="56">
        <f t="shared" si="21"/>
        <v>51.710516029724047</v>
      </c>
      <c r="Q186" s="121">
        <v>22.408823999999999</v>
      </c>
      <c r="R186" s="11">
        <f t="shared" si="22"/>
        <v>5.894534711286</v>
      </c>
      <c r="S186" s="35">
        <f t="shared" si="23"/>
        <v>11.801632577502406</v>
      </c>
      <c r="AF186" s="34"/>
    </row>
    <row r="187" spans="7:32" ht="18.5" x14ac:dyDescent="0.45">
      <c r="G187" s="59">
        <v>2010</v>
      </c>
      <c r="H187" s="59">
        <v>7</v>
      </c>
      <c r="I187" s="46">
        <f t="shared" si="27"/>
        <v>3</v>
      </c>
      <c r="J187" s="46">
        <f t="shared" si="26"/>
        <v>184</v>
      </c>
      <c r="K187" s="122">
        <v>37.700000000000003</v>
      </c>
      <c r="L187" s="122">
        <v>17.100000000000001</v>
      </c>
      <c r="M187" s="54">
        <f t="shared" si="19"/>
        <v>27.400000000000002</v>
      </c>
      <c r="N187" s="36">
        <v>43.5</v>
      </c>
      <c r="O187" s="55">
        <f t="shared" si="20"/>
        <v>24.642450104583034</v>
      </c>
      <c r="P187" s="56">
        <f t="shared" si="21"/>
        <v>40.610757772352841</v>
      </c>
      <c r="Q187" s="121">
        <v>17.895237999999999</v>
      </c>
      <c r="R187" s="11">
        <f t="shared" si="22"/>
        <v>4.7439918033239996</v>
      </c>
      <c r="S187" s="35">
        <f t="shared" si="23"/>
        <v>9.348574155544112</v>
      </c>
      <c r="AF187" s="34"/>
    </row>
    <row r="188" spans="7:32" ht="18.5" x14ac:dyDescent="0.45">
      <c r="G188" s="59">
        <v>2010</v>
      </c>
      <c r="H188" s="59">
        <v>7</v>
      </c>
      <c r="I188" s="46">
        <f t="shared" si="27"/>
        <v>4</v>
      </c>
      <c r="J188" s="46">
        <f t="shared" si="27"/>
        <v>185</v>
      </c>
      <c r="K188" s="122">
        <v>38.299999999999997</v>
      </c>
      <c r="L188" s="122">
        <v>17.7</v>
      </c>
      <c r="M188" s="54">
        <f t="shared" si="19"/>
        <v>28</v>
      </c>
      <c r="N188" s="36">
        <v>36</v>
      </c>
      <c r="O188" s="55">
        <f t="shared" si="20"/>
        <v>32.535644815199362</v>
      </c>
      <c r="P188" s="56">
        <f t="shared" si="21"/>
        <v>53.618742655448543</v>
      </c>
      <c r="Q188" s="121">
        <v>23.627240999999998</v>
      </c>
      <c r="R188" s="11">
        <f t="shared" si="22"/>
        <v>6.3466785956969991</v>
      </c>
      <c r="S188" s="35">
        <f t="shared" si="23"/>
        <v>13.494471244166329</v>
      </c>
      <c r="AF188" s="34"/>
    </row>
    <row r="189" spans="7:32" ht="18.5" x14ac:dyDescent="0.45">
      <c r="G189" s="59">
        <v>2010</v>
      </c>
      <c r="H189" s="59">
        <v>7</v>
      </c>
      <c r="I189" s="46">
        <f t="shared" si="27"/>
        <v>5</v>
      </c>
      <c r="J189" s="46">
        <f t="shared" si="27"/>
        <v>186</v>
      </c>
      <c r="K189" s="122">
        <v>38.799999999999997</v>
      </c>
      <c r="L189" s="122">
        <v>18.7</v>
      </c>
      <c r="M189" s="54">
        <f t="shared" si="19"/>
        <v>28.75</v>
      </c>
      <c r="N189" s="36">
        <v>46.5</v>
      </c>
      <c r="O189" s="55">
        <f t="shared" si="20"/>
        <v>35.354322823723898</v>
      </c>
      <c r="P189" s="56">
        <f t="shared" si="21"/>
        <v>56.849751100548026</v>
      </c>
      <c r="Q189" s="121">
        <v>25.360659000000002</v>
      </c>
      <c r="R189" s="11">
        <f t="shared" si="22"/>
        <v>6.9238593373792492</v>
      </c>
      <c r="S189" s="35">
        <f t="shared" si="23"/>
        <v>12.607212760407224</v>
      </c>
      <c r="AF189" s="34"/>
    </row>
    <row r="190" spans="7:32" ht="18.5" x14ac:dyDescent="0.45">
      <c r="G190" s="59">
        <v>2010</v>
      </c>
      <c r="H190" s="59">
        <v>7</v>
      </c>
      <c r="I190" s="46">
        <f t="shared" si="27"/>
        <v>6</v>
      </c>
      <c r="J190" s="46">
        <f t="shared" si="27"/>
        <v>187</v>
      </c>
      <c r="K190" s="122">
        <v>38.6</v>
      </c>
      <c r="L190" s="122">
        <v>20.7</v>
      </c>
      <c r="M190" s="54">
        <f t="shared" si="19"/>
        <v>29.65</v>
      </c>
      <c r="N190" s="36">
        <v>37</v>
      </c>
      <c r="O190" s="55">
        <f t="shared" si="20"/>
        <v>36.684650578968515</v>
      </c>
      <c r="P190" s="56">
        <f t="shared" si="21"/>
        <v>52.532419629082916</v>
      </c>
      <c r="Q190" s="121">
        <v>24.833096999999999</v>
      </c>
      <c r="R190" s="11">
        <f t="shared" si="22"/>
        <v>6.9109081047922514</v>
      </c>
      <c r="S190" s="35">
        <f t="shared" si="23"/>
        <v>13.332632702517802</v>
      </c>
      <c r="AF190" s="34"/>
    </row>
    <row r="191" spans="7:32" ht="18.5" x14ac:dyDescent="0.45">
      <c r="G191" s="59">
        <v>2010</v>
      </c>
      <c r="H191" s="59">
        <v>7</v>
      </c>
      <c r="I191" s="46">
        <f t="shared" si="27"/>
        <v>7</v>
      </c>
      <c r="J191" s="46">
        <f t="shared" si="27"/>
        <v>188</v>
      </c>
      <c r="K191" s="122">
        <v>37.700000000000003</v>
      </c>
      <c r="L191" s="122">
        <v>19.7</v>
      </c>
      <c r="M191" s="54">
        <f t="shared" si="19"/>
        <v>28.700000000000003</v>
      </c>
      <c r="N191" s="36">
        <v>56</v>
      </c>
      <c r="O191" s="55">
        <f t="shared" si="20"/>
        <v>32.067606305444073</v>
      </c>
      <c r="P191" s="56">
        <f t="shared" si="21"/>
        <v>46.177353079839477</v>
      </c>
      <c r="Q191" s="121">
        <v>21.768212999999999</v>
      </c>
      <c r="R191" s="11">
        <f t="shared" si="22"/>
        <v>5.9366814698924992</v>
      </c>
      <c r="S191" s="35">
        <f t="shared" si="23"/>
        <v>9.8268796419069062</v>
      </c>
      <c r="AF191" s="34"/>
    </row>
    <row r="192" spans="7:32" ht="18.5" x14ac:dyDescent="0.45">
      <c r="G192" s="59">
        <v>2010</v>
      </c>
      <c r="H192" s="59">
        <v>7</v>
      </c>
      <c r="I192" s="46">
        <f t="shared" si="27"/>
        <v>8</v>
      </c>
      <c r="J192" s="46">
        <f t="shared" si="27"/>
        <v>189</v>
      </c>
      <c r="K192" s="122">
        <v>38.6</v>
      </c>
      <c r="L192" s="122">
        <v>19.100000000000001</v>
      </c>
      <c r="M192" s="54">
        <f t="shared" si="19"/>
        <v>28.85</v>
      </c>
      <c r="N192" s="36">
        <v>18.5</v>
      </c>
      <c r="O192" s="55">
        <f t="shared" si="20"/>
        <v>35.342991587337309</v>
      </c>
      <c r="P192" s="56">
        <f t="shared" si="21"/>
        <v>55.135066876246206</v>
      </c>
      <c r="Q192" s="121">
        <v>24.971267999999998</v>
      </c>
      <c r="R192" s="11">
        <f t="shared" si="22"/>
        <v>6.8321951101530001</v>
      </c>
      <c r="S192" s="35">
        <f t="shared" si="23"/>
        <v>16.923579455671071</v>
      </c>
      <c r="AF192" s="34"/>
    </row>
    <row r="193" spans="7:32" ht="18.5" x14ac:dyDescent="0.45">
      <c r="G193" s="59">
        <v>2010</v>
      </c>
      <c r="H193" s="59">
        <v>7</v>
      </c>
      <c r="I193" s="46">
        <f t="shared" si="27"/>
        <v>9</v>
      </c>
      <c r="J193" s="46">
        <f t="shared" si="27"/>
        <v>190</v>
      </c>
      <c r="K193" s="122">
        <v>37.700000000000003</v>
      </c>
      <c r="L193" s="122">
        <v>19.8</v>
      </c>
      <c r="M193" s="54">
        <f t="shared" si="19"/>
        <v>28.75</v>
      </c>
      <c r="N193" s="36">
        <v>17</v>
      </c>
      <c r="O193" s="55">
        <f t="shared" si="20"/>
        <v>38.298997873035411</v>
      </c>
      <c r="P193" s="56">
        <f t="shared" si="21"/>
        <v>54.844164954186716</v>
      </c>
      <c r="Q193" s="121">
        <v>25.925903999999999</v>
      </c>
      <c r="R193" s="11">
        <f t="shared" si="22"/>
        <v>7.0781801249879992</v>
      </c>
      <c r="S193" s="35">
        <f t="shared" si="23"/>
        <v>17.066074041104155</v>
      </c>
      <c r="AF193" s="34"/>
    </row>
    <row r="194" spans="7:32" ht="18.5" x14ac:dyDescent="0.45">
      <c r="G194" s="59">
        <v>2010</v>
      </c>
      <c r="H194" s="59">
        <v>7</v>
      </c>
      <c r="I194" s="46">
        <f t="shared" si="27"/>
        <v>10</v>
      </c>
      <c r="J194" s="46">
        <f t="shared" si="27"/>
        <v>191</v>
      </c>
      <c r="K194" s="122">
        <v>39</v>
      </c>
      <c r="L194" s="122">
        <v>16.399999999999999</v>
      </c>
      <c r="M194" s="54">
        <f t="shared" si="19"/>
        <v>27.7</v>
      </c>
      <c r="N194" s="36">
        <v>25</v>
      </c>
      <c r="O194" s="55">
        <f t="shared" si="20"/>
        <v>33.093883260037792</v>
      </c>
      <c r="P194" s="56">
        <f t="shared" si="21"/>
        <v>59.833740934148331</v>
      </c>
      <c r="Q194" s="121">
        <v>25.172243999999999</v>
      </c>
      <c r="R194" s="11">
        <f t="shared" si="22"/>
        <v>6.7174021032299986</v>
      </c>
      <c r="S194" s="35">
        <f t="shared" si="23"/>
        <v>16.900374882283543</v>
      </c>
      <c r="AF194" s="34"/>
    </row>
    <row r="195" spans="7:32" ht="18.5" x14ac:dyDescent="0.45">
      <c r="G195" s="59">
        <v>2010</v>
      </c>
      <c r="H195" s="59">
        <v>7</v>
      </c>
      <c r="I195" s="46">
        <f t="shared" si="27"/>
        <v>11</v>
      </c>
      <c r="J195" s="46">
        <f t="shared" si="27"/>
        <v>192</v>
      </c>
      <c r="K195" s="122">
        <v>37.700000000000003</v>
      </c>
      <c r="L195" s="122">
        <v>16.8</v>
      </c>
      <c r="M195" s="54">
        <f t="shared" si="19"/>
        <v>27.25</v>
      </c>
      <c r="N195" s="36">
        <v>33</v>
      </c>
      <c r="O195" s="55">
        <f t="shared" si="20"/>
        <v>34.808462323606001</v>
      </c>
      <c r="P195" s="56">
        <f t="shared" si="21"/>
        <v>58.199749005069236</v>
      </c>
      <c r="Q195" s="121">
        <v>25.461147</v>
      </c>
      <c r="R195" s="11">
        <f t="shared" si="22"/>
        <v>6.7272997033327497</v>
      </c>
      <c r="S195" s="35">
        <f t="shared" si="23"/>
        <v>14.981875219160793</v>
      </c>
      <c r="AF195" s="34"/>
    </row>
    <row r="196" spans="7:32" ht="18.5" x14ac:dyDescent="0.45">
      <c r="G196" s="59">
        <v>2010</v>
      </c>
      <c r="H196" s="59">
        <v>7</v>
      </c>
      <c r="I196" s="46">
        <f t="shared" si="27"/>
        <v>12</v>
      </c>
      <c r="J196" s="46">
        <f t="shared" si="27"/>
        <v>193</v>
      </c>
      <c r="K196" s="122">
        <v>40.200000000000003</v>
      </c>
      <c r="L196" s="122">
        <v>17.899999999999999</v>
      </c>
      <c r="M196" s="54">
        <f t="shared" si="19"/>
        <v>29.05</v>
      </c>
      <c r="N196" s="36">
        <v>31.5</v>
      </c>
      <c r="O196" s="55">
        <f t="shared" si="20"/>
        <v>31.403912552661204</v>
      </c>
      <c r="P196" s="56">
        <f t="shared" si="21"/>
        <v>56.024579993947604</v>
      </c>
      <c r="Q196" s="121">
        <v>23.727729</v>
      </c>
      <c r="R196" s="11">
        <f t="shared" si="22"/>
        <v>6.5197926679072493</v>
      </c>
      <c r="S196" s="35">
        <f t="shared" si="23"/>
        <v>15.020771927028155</v>
      </c>
      <c r="AF196" s="34"/>
    </row>
    <row r="197" spans="7:32" ht="18.5" x14ac:dyDescent="0.45">
      <c r="G197" s="59">
        <v>2010</v>
      </c>
      <c r="H197" s="59">
        <v>7</v>
      </c>
      <c r="I197" s="46">
        <f t="shared" si="27"/>
        <v>13</v>
      </c>
      <c r="J197" s="46">
        <f t="shared" si="27"/>
        <v>194</v>
      </c>
      <c r="K197" s="122">
        <v>37.9</v>
      </c>
      <c r="L197" s="122">
        <v>17.5</v>
      </c>
      <c r="M197" s="54">
        <f t="shared" ref="M197:M260" si="28">(K197+L197)/2</f>
        <v>27.7</v>
      </c>
      <c r="N197" s="36">
        <v>41</v>
      </c>
      <c r="O197" s="55">
        <f t="shared" ref="O197:O260" si="29">((Q197)/(0.16*(K197-(L197))^0.5))</f>
        <v>33.146665245081635</v>
      </c>
      <c r="P197" s="56">
        <f t="shared" ref="P197:P260" si="30">0.16*((K197-L197)^1/2)*O197</f>
        <v>54.095357679973226</v>
      </c>
      <c r="Q197" s="121">
        <v>23.953827</v>
      </c>
      <c r="R197" s="11">
        <f t="shared" ref="R197:R260" si="31">0.0023*0.408*O197*(K197-L197)^0.5*(M197+17.8)</f>
        <v>6.3922583886524995</v>
      </c>
      <c r="S197" s="35">
        <f t="shared" ref="S197:S260" si="32">0.31*(IF(N197&gt;50,1,(1+(50-N197)/70)))*(P197+2.09)*((M197/(M197+15)))</f>
        <v>12.751632534438432</v>
      </c>
      <c r="AF197" s="34"/>
    </row>
    <row r="198" spans="7:32" ht="18.5" x14ac:dyDescent="0.45">
      <c r="G198" s="59">
        <v>2010</v>
      </c>
      <c r="H198" s="59">
        <v>7</v>
      </c>
      <c r="I198" s="46">
        <f t="shared" si="27"/>
        <v>14</v>
      </c>
      <c r="J198" s="46">
        <f t="shared" si="27"/>
        <v>195</v>
      </c>
      <c r="K198" s="122">
        <v>37.700000000000003</v>
      </c>
      <c r="L198" s="122">
        <v>18.399999999999999</v>
      </c>
      <c r="M198" s="54">
        <f t="shared" si="28"/>
        <v>28.05</v>
      </c>
      <c r="N198" s="36">
        <v>64.5</v>
      </c>
      <c r="O198" s="55">
        <f t="shared" si="29"/>
        <v>33.452719026156977</v>
      </c>
      <c r="P198" s="56">
        <f t="shared" si="30"/>
        <v>51.650998176386388</v>
      </c>
      <c r="Q198" s="121">
        <v>23.514192000000001</v>
      </c>
      <c r="R198" s="11">
        <f t="shared" si="31"/>
        <v>6.3232072492680009</v>
      </c>
      <c r="S198" s="35">
        <f t="shared" si="32"/>
        <v>10.854932628171147</v>
      </c>
      <c r="AF198" s="34"/>
    </row>
    <row r="199" spans="7:32" ht="18.5" x14ac:dyDescent="0.45">
      <c r="G199" s="59">
        <v>2010</v>
      </c>
      <c r="H199" s="59">
        <v>7</v>
      </c>
      <c r="I199" s="46">
        <f t="shared" si="27"/>
        <v>15</v>
      </c>
      <c r="J199" s="46">
        <f t="shared" si="27"/>
        <v>196</v>
      </c>
      <c r="K199" s="122">
        <v>37.700000000000003</v>
      </c>
      <c r="L199" s="122">
        <v>19.5</v>
      </c>
      <c r="M199" s="54">
        <f t="shared" si="28"/>
        <v>28.6</v>
      </c>
      <c r="N199" s="36">
        <v>50</v>
      </c>
      <c r="O199" s="55">
        <f t="shared" si="29"/>
        <v>31.578087404176383</v>
      </c>
      <c r="P199" s="56">
        <f t="shared" si="30"/>
        <v>45.977695260480822</v>
      </c>
      <c r="Q199" s="121">
        <v>21.554675999999997</v>
      </c>
      <c r="R199" s="11">
        <f t="shared" si="31"/>
        <v>5.865803307935999</v>
      </c>
      <c r="S199" s="35">
        <f t="shared" si="32"/>
        <v>9.7744996830142892</v>
      </c>
      <c r="AF199" s="34"/>
    </row>
    <row r="200" spans="7:32" ht="18.5" x14ac:dyDescent="0.45">
      <c r="G200" s="59">
        <v>2010</v>
      </c>
      <c r="H200" s="59">
        <v>7</v>
      </c>
      <c r="I200" s="46">
        <f t="shared" si="27"/>
        <v>16</v>
      </c>
      <c r="J200" s="46">
        <f t="shared" si="27"/>
        <v>197</v>
      </c>
      <c r="K200" s="122">
        <v>37.700000000000003</v>
      </c>
      <c r="L200" s="122">
        <v>19.399999999999999</v>
      </c>
      <c r="M200" s="54">
        <f t="shared" si="28"/>
        <v>28.55</v>
      </c>
      <c r="N200" s="36">
        <v>26</v>
      </c>
      <c r="O200" s="55">
        <f t="shared" si="29"/>
        <v>33.785665394577819</v>
      </c>
      <c r="P200" s="56">
        <f t="shared" si="30"/>
        <v>49.462214137661938</v>
      </c>
      <c r="Q200" s="121">
        <v>23.124800999999998</v>
      </c>
      <c r="R200" s="11">
        <f t="shared" si="31"/>
        <v>6.2863094970427484</v>
      </c>
      <c r="S200" s="35">
        <f t="shared" si="32"/>
        <v>14.068791174408871</v>
      </c>
      <c r="AF200" s="34"/>
    </row>
    <row r="201" spans="7:32" ht="18.5" x14ac:dyDescent="0.45">
      <c r="G201" s="59">
        <v>2010</v>
      </c>
      <c r="H201" s="59">
        <v>7</v>
      </c>
      <c r="I201" s="46">
        <f t="shared" si="27"/>
        <v>17</v>
      </c>
      <c r="J201" s="46">
        <f t="shared" si="27"/>
        <v>198</v>
      </c>
      <c r="K201" s="122">
        <v>37.799999999999997</v>
      </c>
      <c r="L201" s="122">
        <v>22.1</v>
      </c>
      <c r="M201" s="54">
        <f t="shared" si="28"/>
        <v>29.95</v>
      </c>
      <c r="N201" s="36">
        <v>24.5</v>
      </c>
      <c r="O201" s="55">
        <f t="shared" si="29"/>
        <v>37.565808455883236</v>
      </c>
      <c r="P201" s="56">
        <f t="shared" si="30"/>
        <v>47.182655420589334</v>
      </c>
      <c r="Q201" s="121">
        <v>23.815655999999997</v>
      </c>
      <c r="R201" s="11">
        <f t="shared" si="31"/>
        <v>6.6696637715099998</v>
      </c>
      <c r="S201" s="35">
        <f t="shared" si="32"/>
        <v>13.884815847325624</v>
      </c>
      <c r="AF201" s="34"/>
    </row>
    <row r="202" spans="7:32" ht="18.5" x14ac:dyDescent="0.45">
      <c r="G202" s="59">
        <v>2010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2">
        <v>37.700000000000003</v>
      </c>
      <c r="L202" s="122">
        <v>21.9</v>
      </c>
      <c r="M202" s="54">
        <f t="shared" si="28"/>
        <v>29.8</v>
      </c>
      <c r="N202" s="36">
        <v>24</v>
      </c>
      <c r="O202" s="55">
        <f t="shared" si="29"/>
        <v>36.755476945936117</v>
      </c>
      <c r="P202" s="56">
        <f t="shared" si="30"/>
        <v>46.458922859663268</v>
      </c>
      <c r="Q202" s="121">
        <v>23.376020999999998</v>
      </c>
      <c r="R202" s="11">
        <f t="shared" si="31"/>
        <v>6.5259772866539985</v>
      </c>
      <c r="S202" s="35">
        <f t="shared" si="32"/>
        <v>13.729437225843958</v>
      </c>
      <c r="AF202" s="34"/>
    </row>
    <row r="203" spans="7:32" ht="18.5" x14ac:dyDescent="0.45">
      <c r="G203" s="59">
        <v>2010</v>
      </c>
      <c r="H203" s="59">
        <v>7</v>
      </c>
      <c r="I203" s="46">
        <f t="shared" si="33"/>
        <v>19</v>
      </c>
      <c r="J203" s="46">
        <f t="shared" si="33"/>
        <v>200</v>
      </c>
      <c r="K203" s="122">
        <v>37.700000000000003</v>
      </c>
      <c r="L203" s="122">
        <v>21.3</v>
      </c>
      <c r="M203" s="54">
        <f t="shared" si="28"/>
        <v>29.5</v>
      </c>
      <c r="N203" s="36">
        <v>21</v>
      </c>
      <c r="O203" s="55">
        <f t="shared" si="29"/>
        <v>37.802186490398768</v>
      </c>
      <c r="P203" s="56">
        <f t="shared" si="30"/>
        <v>49.596468675403194</v>
      </c>
      <c r="Q203" s="121">
        <v>24.493949999999998</v>
      </c>
      <c r="R203" s="11">
        <f t="shared" si="31"/>
        <v>6.7949768922749989</v>
      </c>
      <c r="S203" s="35">
        <f t="shared" si="32"/>
        <v>15.022344413361044</v>
      </c>
      <c r="AF203" s="34"/>
    </row>
    <row r="204" spans="7:32" ht="18.5" x14ac:dyDescent="0.45">
      <c r="G204" s="59">
        <v>2010</v>
      </c>
      <c r="H204" s="59">
        <v>7</v>
      </c>
      <c r="I204" s="46">
        <f t="shared" si="33"/>
        <v>20</v>
      </c>
      <c r="J204" s="46">
        <f t="shared" si="33"/>
        <v>201</v>
      </c>
      <c r="K204" s="122">
        <v>37.700000000000003</v>
      </c>
      <c r="L204" s="122">
        <v>20.2</v>
      </c>
      <c r="M204" s="54">
        <f t="shared" si="28"/>
        <v>28.950000000000003</v>
      </c>
      <c r="N204" s="36">
        <v>27.5</v>
      </c>
      <c r="O204" s="55">
        <f t="shared" si="29"/>
        <v>36.069372914842987</v>
      </c>
      <c r="P204" s="56">
        <f t="shared" si="30"/>
        <v>50.497122080780194</v>
      </c>
      <c r="Q204" s="121">
        <v>24.142242</v>
      </c>
      <c r="R204" s="11">
        <f t="shared" si="31"/>
        <v>6.6195311561774988</v>
      </c>
      <c r="S204" s="35">
        <f t="shared" si="32"/>
        <v>14.18974134829887</v>
      </c>
      <c r="AF204" s="34"/>
    </row>
    <row r="205" spans="7:32" ht="18.5" x14ac:dyDescent="0.45">
      <c r="G205" s="59">
        <v>2010</v>
      </c>
      <c r="H205" s="59">
        <v>7</v>
      </c>
      <c r="I205" s="46">
        <f t="shared" si="33"/>
        <v>21</v>
      </c>
      <c r="J205" s="46">
        <f t="shared" si="33"/>
        <v>202</v>
      </c>
      <c r="K205" s="122">
        <v>37.700000000000003</v>
      </c>
      <c r="L205" s="122">
        <v>20.9</v>
      </c>
      <c r="M205" s="54">
        <f t="shared" si="28"/>
        <v>29.3</v>
      </c>
      <c r="N205" s="36">
        <v>35.5</v>
      </c>
      <c r="O205" s="55">
        <f t="shared" si="29"/>
        <v>36.181081971879728</v>
      </c>
      <c r="P205" s="56">
        <f t="shared" si="30"/>
        <v>48.627374170206366</v>
      </c>
      <c r="Q205" s="121">
        <v>23.727729</v>
      </c>
      <c r="R205" s="11">
        <f t="shared" si="31"/>
        <v>6.5545834505535012</v>
      </c>
      <c r="S205" s="35">
        <f t="shared" si="32"/>
        <v>12.5528117898048</v>
      </c>
      <c r="AF205" s="34"/>
    </row>
    <row r="206" spans="7:32" ht="18.5" x14ac:dyDescent="0.45">
      <c r="G206" s="59">
        <v>2010</v>
      </c>
      <c r="H206" s="59">
        <v>7</v>
      </c>
      <c r="I206" s="46">
        <f t="shared" si="33"/>
        <v>22</v>
      </c>
      <c r="J206" s="46">
        <f t="shared" si="33"/>
        <v>203</v>
      </c>
      <c r="K206" s="122">
        <v>37.700000000000003</v>
      </c>
      <c r="L206" s="122">
        <v>21</v>
      </c>
      <c r="M206" s="54">
        <f t="shared" si="28"/>
        <v>29.35</v>
      </c>
      <c r="N206" s="36">
        <v>36.5</v>
      </c>
      <c r="O206" s="55">
        <f t="shared" si="29"/>
        <v>35.155808255937281</v>
      </c>
      <c r="P206" s="56">
        <f t="shared" si="30"/>
        <v>46.968159829932219</v>
      </c>
      <c r="Q206" s="121">
        <v>22.986629999999998</v>
      </c>
      <c r="R206" s="11">
        <f t="shared" si="31"/>
        <v>6.3566019803925018</v>
      </c>
      <c r="S206" s="35">
        <f t="shared" si="32"/>
        <v>12.005378712274213</v>
      </c>
      <c r="AF206" s="34"/>
    </row>
    <row r="207" spans="7:32" ht="18.5" x14ac:dyDescent="0.45">
      <c r="G207" s="59">
        <v>2010</v>
      </c>
      <c r="H207" s="59">
        <v>7</v>
      </c>
      <c r="I207" s="46">
        <f t="shared" si="33"/>
        <v>23</v>
      </c>
      <c r="J207" s="46">
        <f t="shared" si="33"/>
        <v>204</v>
      </c>
      <c r="K207" s="122">
        <v>37.700000000000003</v>
      </c>
      <c r="L207" s="122">
        <v>20.3</v>
      </c>
      <c r="M207" s="54">
        <f t="shared" si="28"/>
        <v>29</v>
      </c>
      <c r="N207" s="36">
        <v>25.5</v>
      </c>
      <c r="O207" s="55">
        <f t="shared" si="29"/>
        <v>34.686057845976329</v>
      </c>
      <c r="P207" s="56">
        <f t="shared" si="30"/>
        <v>48.282992521599056</v>
      </c>
      <c r="Q207" s="121">
        <v>23.149922999999998</v>
      </c>
      <c r="R207" s="11">
        <f t="shared" si="31"/>
        <v>6.3542371648859977</v>
      </c>
      <c r="S207" s="35">
        <f t="shared" si="32"/>
        <v>13.894359630417886</v>
      </c>
      <c r="AF207" s="34"/>
    </row>
    <row r="208" spans="7:32" ht="18.5" x14ac:dyDescent="0.45">
      <c r="G208" s="59">
        <v>2010</v>
      </c>
      <c r="H208" s="59">
        <v>7</v>
      </c>
      <c r="I208" s="46">
        <f t="shared" si="33"/>
        <v>24</v>
      </c>
      <c r="J208" s="46">
        <f t="shared" si="33"/>
        <v>205</v>
      </c>
      <c r="K208" s="122">
        <v>37.799999999999997</v>
      </c>
      <c r="L208" s="122">
        <v>22.5</v>
      </c>
      <c r="M208" s="54">
        <f t="shared" si="28"/>
        <v>30.15</v>
      </c>
      <c r="N208" s="36">
        <v>24</v>
      </c>
      <c r="O208" s="55">
        <f t="shared" si="29"/>
        <v>36.929747695495308</v>
      </c>
      <c r="P208" s="56">
        <f t="shared" si="30"/>
        <v>45.202011179286245</v>
      </c>
      <c r="Q208" s="121">
        <v>23.11224</v>
      </c>
      <c r="R208" s="11">
        <f t="shared" si="31"/>
        <v>6.4997801404199986</v>
      </c>
      <c r="S208" s="35">
        <f t="shared" si="32"/>
        <v>13.426172795054928</v>
      </c>
      <c r="AF208" s="34"/>
    </row>
    <row r="209" spans="7:32" ht="18.5" x14ac:dyDescent="0.45">
      <c r="G209" s="59">
        <v>2010</v>
      </c>
      <c r="H209" s="59">
        <v>7</v>
      </c>
      <c r="I209" s="46">
        <f t="shared" si="33"/>
        <v>25</v>
      </c>
      <c r="J209" s="46">
        <f t="shared" si="33"/>
        <v>206</v>
      </c>
      <c r="K209" s="122">
        <v>37.700000000000003</v>
      </c>
      <c r="L209" s="122">
        <v>20.7</v>
      </c>
      <c r="M209" s="54">
        <f t="shared" si="28"/>
        <v>29.200000000000003</v>
      </c>
      <c r="N209" s="36">
        <v>30.5</v>
      </c>
      <c r="O209" s="55">
        <f t="shared" si="29"/>
        <v>34.920391465457797</v>
      </c>
      <c r="P209" s="56">
        <f t="shared" si="30"/>
        <v>47.491732393022616</v>
      </c>
      <c r="Q209" s="121">
        <v>23.036874000000001</v>
      </c>
      <c r="R209" s="11">
        <f t="shared" si="31"/>
        <v>6.3502295024699977</v>
      </c>
      <c r="S209" s="35">
        <f t="shared" si="32"/>
        <v>12.982817978389411</v>
      </c>
      <c r="AF209" s="34"/>
    </row>
    <row r="210" spans="7:32" ht="18.5" x14ac:dyDescent="0.45">
      <c r="G210" s="59">
        <v>2010</v>
      </c>
      <c r="H210" s="59">
        <v>7</v>
      </c>
      <c r="I210" s="46">
        <f t="shared" si="33"/>
        <v>26</v>
      </c>
      <c r="J210" s="46">
        <f t="shared" si="33"/>
        <v>207</v>
      </c>
      <c r="K210" s="122">
        <v>37.700000000000003</v>
      </c>
      <c r="L210" s="122">
        <v>19.600000000000001</v>
      </c>
      <c r="M210" s="54">
        <f t="shared" si="28"/>
        <v>28.650000000000002</v>
      </c>
      <c r="N210" s="36">
        <v>25</v>
      </c>
      <c r="O210" s="55">
        <f t="shared" si="29"/>
        <v>27.937711011589094</v>
      </c>
      <c r="P210" s="56">
        <f t="shared" si="30"/>
        <v>40.453805544781012</v>
      </c>
      <c r="Q210" s="121">
        <v>19.017353999999997</v>
      </c>
      <c r="R210" s="11">
        <f t="shared" si="31"/>
        <v>5.1808834872044995</v>
      </c>
      <c r="S210" s="35">
        <f t="shared" si="32"/>
        <v>11.748000932700831</v>
      </c>
      <c r="AF210" s="34"/>
    </row>
    <row r="211" spans="7:32" ht="18.5" x14ac:dyDescent="0.45">
      <c r="G211" s="59">
        <v>2010</v>
      </c>
      <c r="H211" s="59">
        <v>7</v>
      </c>
      <c r="I211" s="46">
        <f t="shared" si="33"/>
        <v>27</v>
      </c>
      <c r="J211" s="46">
        <f t="shared" si="33"/>
        <v>208</v>
      </c>
      <c r="K211" s="122">
        <v>37.700000000000003</v>
      </c>
      <c r="L211" s="122">
        <v>21.2</v>
      </c>
      <c r="M211" s="54">
        <f t="shared" si="28"/>
        <v>29.450000000000003</v>
      </c>
      <c r="N211" s="36">
        <v>30</v>
      </c>
      <c r="O211" s="55">
        <f t="shared" si="29"/>
        <v>27.701893909262552</v>
      </c>
      <c r="P211" s="56">
        <f t="shared" si="30"/>
        <v>36.566499960226579</v>
      </c>
      <c r="Q211" s="121">
        <v>18.004099999999998</v>
      </c>
      <c r="R211" s="11">
        <f t="shared" si="31"/>
        <v>4.9893186971249994</v>
      </c>
      <c r="S211" s="35">
        <f t="shared" si="32"/>
        <v>10.208036790878987</v>
      </c>
      <c r="AF211" s="34"/>
    </row>
    <row r="212" spans="7:32" ht="18.5" x14ac:dyDescent="0.45">
      <c r="G212" s="59">
        <v>2010</v>
      </c>
      <c r="H212" s="59">
        <v>7</v>
      </c>
      <c r="I212" s="46">
        <f t="shared" si="33"/>
        <v>28</v>
      </c>
      <c r="J212" s="46">
        <f t="shared" si="33"/>
        <v>209</v>
      </c>
      <c r="K212" s="122">
        <v>39.9</v>
      </c>
      <c r="L212" s="122">
        <v>21.9</v>
      </c>
      <c r="M212" s="54">
        <f t="shared" si="28"/>
        <v>30.9</v>
      </c>
      <c r="N212" s="36">
        <v>27</v>
      </c>
      <c r="O212" s="55">
        <f t="shared" si="29"/>
        <v>25.609675202962848</v>
      </c>
      <c r="P212" s="56">
        <f t="shared" si="30"/>
        <v>36.8779322922665</v>
      </c>
      <c r="Q212" s="121">
        <v>17.384423999999999</v>
      </c>
      <c r="R212" s="11">
        <f t="shared" si="31"/>
        <v>4.9654347972119997</v>
      </c>
      <c r="S212" s="35">
        <f t="shared" si="32"/>
        <v>10.804377708922729</v>
      </c>
      <c r="AF212" s="34"/>
    </row>
    <row r="213" spans="7:32" ht="18.5" x14ac:dyDescent="0.45">
      <c r="G213" s="59">
        <v>2010</v>
      </c>
      <c r="H213" s="59">
        <v>7</v>
      </c>
      <c r="I213" s="46">
        <f t="shared" si="33"/>
        <v>29</v>
      </c>
      <c r="J213" s="46">
        <f t="shared" si="33"/>
        <v>210</v>
      </c>
      <c r="K213" s="122">
        <v>39.6</v>
      </c>
      <c r="L213" s="122">
        <v>23</v>
      </c>
      <c r="M213" s="54">
        <f t="shared" si="28"/>
        <v>31.3</v>
      </c>
      <c r="N213" s="36">
        <v>19.5</v>
      </c>
      <c r="O213" s="55">
        <f t="shared" si="29"/>
        <v>24.792266914472975</v>
      </c>
      <c r="P213" s="56">
        <f t="shared" si="30"/>
        <v>32.924130462420116</v>
      </c>
      <c r="Q213" s="121">
        <v>16.161819999999999</v>
      </c>
      <c r="R213" s="11">
        <f t="shared" si="31"/>
        <v>4.6541435481300004</v>
      </c>
      <c r="S213" s="35">
        <f t="shared" si="32"/>
        <v>10.535045307505298</v>
      </c>
      <c r="AF213" s="34"/>
    </row>
    <row r="214" spans="7:32" ht="18.5" x14ac:dyDescent="0.45">
      <c r="G214" s="59">
        <v>2010</v>
      </c>
      <c r="H214" s="59">
        <v>7</v>
      </c>
      <c r="I214" s="46">
        <f t="shared" si="33"/>
        <v>30</v>
      </c>
      <c r="J214" s="46">
        <f t="shared" si="33"/>
        <v>211</v>
      </c>
      <c r="K214" s="122">
        <v>37.700000000000003</v>
      </c>
      <c r="L214" s="122">
        <v>19.7</v>
      </c>
      <c r="M214" s="54">
        <f t="shared" si="28"/>
        <v>28.700000000000003</v>
      </c>
      <c r="N214" s="36">
        <v>29</v>
      </c>
      <c r="O214" s="55">
        <f t="shared" si="29"/>
        <v>31.864061199062142</v>
      </c>
      <c r="P214" s="56">
        <f t="shared" si="30"/>
        <v>45.884248126649496</v>
      </c>
      <c r="Q214" s="121">
        <v>21.630042</v>
      </c>
      <c r="R214" s="11">
        <f t="shared" si="31"/>
        <v>5.8989991293449977</v>
      </c>
      <c r="S214" s="35">
        <f t="shared" si="32"/>
        <v>12.697367305666837</v>
      </c>
      <c r="AF214" s="34"/>
    </row>
    <row r="215" spans="7:32" ht="18.5" x14ac:dyDescent="0.45">
      <c r="G215" s="59">
        <v>2010</v>
      </c>
      <c r="H215" s="60">
        <v>7</v>
      </c>
      <c r="I215" s="60">
        <f t="shared" si="33"/>
        <v>31</v>
      </c>
      <c r="J215" s="46">
        <f t="shared" si="33"/>
        <v>212</v>
      </c>
      <c r="K215" s="122">
        <v>39.1</v>
      </c>
      <c r="L215" s="122">
        <v>19.399999999999999</v>
      </c>
      <c r="M215" s="54">
        <f t="shared" si="28"/>
        <v>29.25</v>
      </c>
      <c r="N215" s="36">
        <v>26.5</v>
      </c>
      <c r="O215" s="55">
        <f t="shared" si="29"/>
        <v>32.085469794316957</v>
      </c>
      <c r="P215" s="56">
        <f t="shared" si="30"/>
        <v>50.566700395843533</v>
      </c>
      <c r="Q215" s="121">
        <v>22.785654000000001</v>
      </c>
      <c r="R215" s="49">
        <f t="shared" si="31"/>
        <v>6.2876613464054998</v>
      </c>
      <c r="S215" s="48">
        <f t="shared" si="32"/>
        <v>14.412572391759674</v>
      </c>
      <c r="AF215" s="34"/>
    </row>
    <row r="216" spans="7:32" ht="18.5" x14ac:dyDescent="0.45">
      <c r="G216" s="59">
        <v>2010</v>
      </c>
      <c r="H216" s="59">
        <v>8</v>
      </c>
      <c r="I216" s="46">
        <v>1</v>
      </c>
      <c r="J216" s="46">
        <f t="shared" si="33"/>
        <v>213</v>
      </c>
      <c r="K216" s="122">
        <v>37.1</v>
      </c>
      <c r="L216" s="122">
        <v>21.4</v>
      </c>
      <c r="M216" s="54">
        <f t="shared" si="28"/>
        <v>29.25</v>
      </c>
      <c r="N216" s="36">
        <v>30</v>
      </c>
      <c r="O216" s="55">
        <f t="shared" si="29"/>
        <v>24.76648764232808</v>
      </c>
      <c r="P216" s="56">
        <f t="shared" si="30"/>
        <v>31.106708478764073</v>
      </c>
      <c r="Q216" s="121">
        <v>15.70125</v>
      </c>
      <c r="R216" s="11">
        <f t="shared" si="31"/>
        <v>4.3327324603125001</v>
      </c>
      <c r="S216" s="35">
        <f t="shared" si="32"/>
        <v>8.7460868028433865</v>
      </c>
      <c r="AF216" s="34"/>
    </row>
    <row r="217" spans="7:32" ht="18.5" x14ac:dyDescent="0.45">
      <c r="G217" s="59">
        <v>2010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2">
        <v>37.1</v>
      </c>
      <c r="L217" s="122">
        <v>18.7</v>
      </c>
      <c r="M217" s="54">
        <f t="shared" si="28"/>
        <v>27.9</v>
      </c>
      <c r="N217" s="36">
        <v>51</v>
      </c>
      <c r="O217" s="55">
        <f t="shared" si="29"/>
        <v>29.218925717114775</v>
      </c>
      <c r="P217" s="56">
        <f t="shared" si="30"/>
        <v>43.010258655592956</v>
      </c>
      <c r="Q217" s="121">
        <v>20.0536365</v>
      </c>
      <c r="R217" s="11">
        <f t="shared" si="31"/>
        <v>5.3749862179132499</v>
      </c>
      <c r="S217" s="35">
        <f t="shared" si="32"/>
        <v>9.092590608676538</v>
      </c>
      <c r="AF217" s="34"/>
    </row>
    <row r="218" spans="7:32" ht="18.5" x14ac:dyDescent="0.45">
      <c r="G218" s="59">
        <v>2010</v>
      </c>
      <c r="H218" s="59">
        <v>8</v>
      </c>
      <c r="I218" s="46">
        <f t="shared" si="34"/>
        <v>3</v>
      </c>
      <c r="J218" s="46">
        <f t="shared" si="34"/>
        <v>215</v>
      </c>
      <c r="K218" s="122">
        <v>38.6</v>
      </c>
      <c r="L218" s="122">
        <v>19.7</v>
      </c>
      <c r="M218" s="54">
        <f t="shared" si="28"/>
        <v>29.15</v>
      </c>
      <c r="N218" s="36">
        <v>43.5</v>
      </c>
      <c r="O218" s="55">
        <f t="shared" si="29"/>
        <v>28.08042807989256</v>
      </c>
      <c r="P218" s="56">
        <f t="shared" si="30"/>
        <v>42.457607256797559</v>
      </c>
      <c r="Q218" s="121">
        <v>19.532354999999999</v>
      </c>
      <c r="R218" s="11">
        <f t="shared" si="31"/>
        <v>5.37846345442125</v>
      </c>
      <c r="S218" s="35">
        <f t="shared" si="32"/>
        <v>9.964541547538559</v>
      </c>
      <c r="AF218" s="34"/>
    </row>
    <row r="219" spans="7:32" ht="18.5" x14ac:dyDescent="0.45">
      <c r="G219" s="59">
        <v>2010</v>
      </c>
      <c r="H219" s="59">
        <v>8</v>
      </c>
      <c r="I219" s="46">
        <f t="shared" si="34"/>
        <v>4</v>
      </c>
      <c r="J219" s="46">
        <f t="shared" si="34"/>
        <v>216</v>
      </c>
      <c r="K219" s="122">
        <v>37.6</v>
      </c>
      <c r="L219" s="122">
        <v>23.5</v>
      </c>
      <c r="M219" s="54">
        <f t="shared" si="28"/>
        <v>30.55</v>
      </c>
      <c r="N219" s="36">
        <v>40</v>
      </c>
      <c r="O219" s="55">
        <f t="shared" si="29"/>
        <v>32.008834967800723</v>
      </c>
      <c r="P219" s="56">
        <f t="shared" si="30"/>
        <v>36.105965843679222</v>
      </c>
      <c r="Q219" s="121">
        <v>19.230891</v>
      </c>
      <c r="R219" s="11">
        <f t="shared" si="31"/>
        <v>5.4533566458202491</v>
      </c>
      <c r="S219" s="35">
        <f t="shared" si="32"/>
        <v>9.0759891992489017</v>
      </c>
      <c r="AF219" s="34"/>
    </row>
    <row r="220" spans="7:32" ht="18.5" x14ac:dyDescent="0.45">
      <c r="G220" s="59">
        <v>2010</v>
      </c>
      <c r="H220" s="59">
        <v>8</v>
      </c>
      <c r="I220" s="46">
        <f t="shared" si="34"/>
        <v>5</v>
      </c>
      <c r="J220" s="46">
        <f t="shared" si="34"/>
        <v>217</v>
      </c>
      <c r="K220" s="122">
        <v>38.1</v>
      </c>
      <c r="L220" s="122">
        <v>24.1</v>
      </c>
      <c r="M220" s="54">
        <f t="shared" si="28"/>
        <v>31.1</v>
      </c>
      <c r="N220" s="36">
        <v>47.5</v>
      </c>
      <c r="O220" s="55">
        <f t="shared" si="29"/>
        <v>34.305043322170675</v>
      </c>
      <c r="P220" s="56">
        <f t="shared" si="30"/>
        <v>38.421648520831162</v>
      </c>
      <c r="Q220" s="121">
        <v>20.537234999999999</v>
      </c>
      <c r="R220" s="11">
        <f t="shared" si="31"/>
        <v>5.890048192147499</v>
      </c>
      <c r="S220" s="35">
        <f t="shared" si="32"/>
        <v>8.7748770516661487</v>
      </c>
      <c r="AF220" s="34"/>
    </row>
    <row r="221" spans="7:32" ht="18.5" x14ac:dyDescent="0.45">
      <c r="G221" s="59">
        <v>2010</v>
      </c>
      <c r="H221" s="59">
        <v>8</v>
      </c>
      <c r="I221" s="46">
        <f t="shared" si="34"/>
        <v>6</v>
      </c>
      <c r="J221" s="46">
        <f t="shared" si="34"/>
        <v>218</v>
      </c>
      <c r="K221" s="122">
        <v>38.700000000000003</v>
      </c>
      <c r="L221" s="122">
        <v>20.399999999999999</v>
      </c>
      <c r="M221" s="54">
        <f t="shared" si="28"/>
        <v>29.55</v>
      </c>
      <c r="N221" s="36">
        <v>63</v>
      </c>
      <c r="O221" s="55">
        <f t="shared" si="29"/>
        <v>31.106302468120266</v>
      </c>
      <c r="P221" s="56">
        <f t="shared" si="30"/>
        <v>45.539626813328084</v>
      </c>
      <c r="Q221" s="121">
        <v>21.290894999999999</v>
      </c>
      <c r="R221" s="11">
        <f t="shared" si="31"/>
        <v>5.9126465459362496</v>
      </c>
      <c r="S221" s="35">
        <f t="shared" si="32"/>
        <v>9.7937417827944326</v>
      </c>
      <c r="AF221" s="34"/>
    </row>
    <row r="222" spans="7:32" ht="18.5" x14ac:dyDescent="0.45">
      <c r="G222" s="59">
        <v>2010</v>
      </c>
      <c r="H222" s="59">
        <v>8</v>
      </c>
      <c r="I222" s="46">
        <f t="shared" si="34"/>
        <v>7</v>
      </c>
      <c r="J222" s="46">
        <f t="shared" si="34"/>
        <v>219</v>
      </c>
      <c r="K222" s="122">
        <v>37.1</v>
      </c>
      <c r="L222" s="122">
        <v>21.3</v>
      </c>
      <c r="M222" s="54">
        <f t="shared" si="28"/>
        <v>29.200000000000003</v>
      </c>
      <c r="N222" s="36">
        <v>65.5</v>
      </c>
      <c r="O222" s="55">
        <f t="shared" si="29"/>
        <v>31.857380071894127</v>
      </c>
      <c r="P222" s="56">
        <f t="shared" si="30"/>
        <v>40.267728410874177</v>
      </c>
      <c r="Q222" s="121">
        <v>20.260892999999999</v>
      </c>
      <c r="R222" s="11">
        <f t="shared" si="31"/>
        <v>5.585016459914999</v>
      </c>
      <c r="S222" s="35">
        <f t="shared" si="32"/>
        <v>8.6747094474034618</v>
      </c>
      <c r="AF222" s="34"/>
    </row>
    <row r="223" spans="7:32" ht="18.5" x14ac:dyDescent="0.45">
      <c r="G223" s="59">
        <v>2010</v>
      </c>
      <c r="H223" s="59">
        <v>8</v>
      </c>
      <c r="I223" s="46">
        <f t="shared" si="34"/>
        <v>8</v>
      </c>
      <c r="J223" s="46">
        <f t="shared" si="34"/>
        <v>220</v>
      </c>
      <c r="K223" s="122">
        <v>37.1</v>
      </c>
      <c r="L223" s="122">
        <v>18.5</v>
      </c>
      <c r="M223" s="54">
        <f t="shared" si="28"/>
        <v>27.8</v>
      </c>
      <c r="N223" s="36">
        <v>63</v>
      </c>
      <c r="O223" s="55">
        <f t="shared" si="29"/>
        <v>30.818019026582501</v>
      </c>
      <c r="P223" s="56">
        <f t="shared" si="30"/>
        <v>45.857212311554768</v>
      </c>
      <c r="Q223" s="121">
        <v>21.265772999999999</v>
      </c>
      <c r="R223" s="11">
        <f t="shared" si="31"/>
        <v>5.6874033942120006</v>
      </c>
      <c r="S223" s="35">
        <f t="shared" si="32"/>
        <v>9.6544176565649291</v>
      </c>
      <c r="AF223" s="34"/>
    </row>
    <row r="224" spans="7:32" ht="18.5" x14ac:dyDescent="0.45">
      <c r="G224" s="59">
        <v>2010</v>
      </c>
      <c r="H224" s="59">
        <v>8</v>
      </c>
      <c r="I224" s="46">
        <f t="shared" si="34"/>
        <v>9</v>
      </c>
      <c r="J224" s="46">
        <f t="shared" si="34"/>
        <v>221</v>
      </c>
      <c r="K224" s="122">
        <v>37.1</v>
      </c>
      <c r="L224" s="122">
        <v>17</v>
      </c>
      <c r="M224" s="54">
        <f t="shared" si="28"/>
        <v>27.05</v>
      </c>
      <c r="N224" s="36">
        <v>52</v>
      </c>
      <c r="O224" s="55">
        <f t="shared" si="29"/>
        <v>27.964761540112463</v>
      </c>
      <c r="P224" s="56">
        <f t="shared" si="30"/>
        <v>44.96733655650084</v>
      </c>
      <c r="Q224" s="121">
        <v>20.059916999999999</v>
      </c>
      <c r="R224" s="11">
        <f t="shared" si="31"/>
        <v>5.2766658822442496</v>
      </c>
      <c r="S224" s="35">
        <f t="shared" si="32"/>
        <v>9.3840498381578552</v>
      </c>
      <c r="AF224" s="34"/>
    </row>
    <row r="225" spans="7:32" ht="18.5" x14ac:dyDescent="0.45">
      <c r="G225" s="59">
        <v>2010</v>
      </c>
      <c r="H225" s="59">
        <v>8</v>
      </c>
      <c r="I225" s="46">
        <f t="shared" si="34"/>
        <v>10</v>
      </c>
      <c r="J225" s="46">
        <f t="shared" si="34"/>
        <v>222</v>
      </c>
      <c r="K225" s="122">
        <v>37.4</v>
      </c>
      <c r="L225" s="122">
        <v>17.100000000000001</v>
      </c>
      <c r="M225" s="54">
        <f t="shared" si="28"/>
        <v>27.25</v>
      </c>
      <c r="N225" s="36">
        <v>45</v>
      </c>
      <c r="O225" s="55">
        <f t="shared" si="29"/>
        <v>29.900158981673339</v>
      </c>
      <c r="P225" s="56">
        <f t="shared" si="30"/>
        <v>48.557858186237503</v>
      </c>
      <c r="Q225" s="121">
        <v>21.554675999999997</v>
      </c>
      <c r="R225" s="11">
        <f t="shared" si="31"/>
        <v>5.6951387720369988</v>
      </c>
      <c r="S225" s="35">
        <f t="shared" si="32"/>
        <v>10.849901488459203</v>
      </c>
      <c r="AF225" s="34"/>
    </row>
    <row r="226" spans="7:32" ht="18.5" x14ac:dyDescent="0.45">
      <c r="G226" s="59">
        <v>2010</v>
      </c>
      <c r="H226" s="59">
        <v>8</v>
      </c>
      <c r="I226" s="46">
        <f t="shared" si="34"/>
        <v>11</v>
      </c>
      <c r="J226" s="46">
        <f t="shared" si="34"/>
        <v>223</v>
      </c>
      <c r="K226" s="122">
        <v>37.1</v>
      </c>
      <c r="L226" s="122">
        <v>18.399999999999999</v>
      </c>
      <c r="M226" s="54">
        <f t="shared" si="28"/>
        <v>27.75</v>
      </c>
      <c r="N226" s="36">
        <v>39</v>
      </c>
      <c r="O226" s="55">
        <f t="shared" si="29"/>
        <v>30.735507448726143</v>
      </c>
      <c r="P226" s="56">
        <f t="shared" si="30"/>
        <v>45.980319143294317</v>
      </c>
      <c r="Q226" s="121">
        <v>21.265772999999999</v>
      </c>
      <c r="R226" s="11">
        <f t="shared" si="31"/>
        <v>5.6811672062797482</v>
      </c>
      <c r="S226" s="35">
        <f t="shared" si="32"/>
        <v>11.193155740967528</v>
      </c>
      <c r="AF226" s="34"/>
    </row>
    <row r="227" spans="7:32" ht="18.5" x14ac:dyDescent="0.45">
      <c r="G227" s="59">
        <v>2010</v>
      </c>
      <c r="H227" s="59">
        <v>8</v>
      </c>
      <c r="I227" s="46">
        <f t="shared" si="34"/>
        <v>12</v>
      </c>
      <c r="J227" s="46">
        <f t="shared" si="34"/>
        <v>224</v>
      </c>
      <c r="K227" s="122">
        <v>37.4</v>
      </c>
      <c r="L227" s="122">
        <v>20.2</v>
      </c>
      <c r="M227" s="54">
        <f t="shared" si="28"/>
        <v>28.799999999999997</v>
      </c>
      <c r="N227" s="36">
        <v>46.5</v>
      </c>
      <c r="O227" s="55">
        <f t="shared" si="29"/>
        <v>32.539875442114685</v>
      </c>
      <c r="P227" s="56">
        <f t="shared" si="30"/>
        <v>44.774868608349806</v>
      </c>
      <c r="Q227" s="121">
        <v>21.592359000000002</v>
      </c>
      <c r="R227" s="11">
        <f t="shared" si="31"/>
        <v>5.901386045930999</v>
      </c>
      <c r="S227" s="35">
        <f t="shared" si="32"/>
        <v>10.030365851189828</v>
      </c>
      <c r="AF227" s="34"/>
    </row>
    <row r="228" spans="7:32" ht="18.5" x14ac:dyDescent="0.45">
      <c r="G228" s="59">
        <v>2010</v>
      </c>
      <c r="H228" s="59">
        <v>8</v>
      </c>
      <c r="I228" s="46">
        <f t="shared" si="34"/>
        <v>13</v>
      </c>
      <c r="J228" s="46">
        <f t="shared" si="34"/>
        <v>225</v>
      </c>
      <c r="K228" s="122">
        <v>39</v>
      </c>
      <c r="L228" s="122">
        <v>19</v>
      </c>
      <c r="M228" s="54">
        <f t="shared" si="28"/>
        <v>29</v>
      </c>
      <c r="N228" s="36">
        <v>70</v>
      </c>
      <c r="O228" s="55">
        <f t="shared" si="29"/>
        <v>29.640825873553403</v>
      </c>
      <c r="P228" s="56">
        <f t="shared" si="30"/>
        <v>47.425321397685451</v>
      </c>
      <c r="Q228" s="121">
        <v>21.209248499999998</v>
      </c>
      <c r="R228" s="11">
        <f t="shared" si="31"/>
        <v>5.8215569467769992</v>
      </c>
      <c r="S228" s="35">
        <f t="shared" si="32"/>
        <v>10.116880440118004</v>
      </c>
      <c r="AF228" s="34"/>
    </row>
    <row r="229" spans="7:32" ht="18.5" x14ac:dyDescent="0.45">
      <c r="G229" s="59">
        <v>2010</v>
      </c>
      <c r="H229" s="59">
        <v>8</v>
      </c>
      <c r="I229" s="46">
        <f t="shared" si="34"/>
        <v>14</v>
      </c>
      <c r="J229" s="46">
        <f t="shared" si="34"/>
        <v>226</v>
      </c>
      <c r="K229" s="122">
        <v>38.9</v>
      </c>
      <c r="L229" s="122">
        <v>19.899999999999999</v>
      </c>
      <c r="M229" s="54">
        <f t="shared" si="28"/>
        <v>29.4</v>
      </c>
      <c r="N229" s="36">
        <v>54.5</v>
      </c>
      <c r="O229" s="55">
        <f t="shared" si="29"/>
        <v>29.735449348297227</v>
      </c>
      <c r="P229" s="56">
        <f t="shared" si="30"/>
        <v>45.197883009411782</v>
      </c>
      <c r="Q229" s="121">
        <v>20.738211</v>
      </c>
      <c r="R229" s="11">
        <f t="shared" si="31"/>
        <v>5.7409174747079996</v>
      </c>
      <c r="S229" s="35">
        <f t="shared" si="32"/>
        <v>9.7067965258508782</v>
      </c>
      <c r="AF229" s="34"/>
    </row>
    <row r="230" spans="7:32" ht="18.5" x14ac:dyDescent="0.45">
      <c r="G230" s="59">
        <v>2010</v>
      </c>
      <c r="H230" s="59">
        <v>8</v>
      </c>
      <c r="I230" s="46">
        <f t="shared" si="34"/>
        <v>15</v>
      </c>
      <c r="J230" s="46">
        <f t="shared" si="34"/>
        <v>227</v>
      </c>
      <c r="K230" s="122">
        <v>39</v>
      </c>
      <c r="L230" s="122">
        <v>19.600000000000001</v>
      </c>
      <c r="M230" s="54">
        <f t="shared" si="28"/>
        <v>29.3</v>
      </c>
      <c r="N230" s="36">
        <v>62.5</v>
      </c>
      <c r="O230" s="55">
        <f t="shared" si="29"/>
        <v>29.052999216957328</v>
      </c>
      <c r="P230" s="56">
        <f t="shared" si="30"/>
        <v>45.090254784717771</v>
      </c>
      <c r="Q230" s="121">
        <v>20.474429999999998</v>
      </c>
      <c r="R230" s="11">
        <f t="shared" si="31"/>
        <v>5.6558872548449992</v>
      </c>
      <c r="S230" s="35">
        <f t="shared" si="32"/>
        <v>9.6735497564241886</v>
      </c>
      <c r="AF230" s="34"/>
    </row>
    <row r="231" spans="7:32" ht="18.5" x14ac:dyDescent="0.45">
      <c r="G231" s="59">
        <v>2010</v>
      </c>
      <c r="H231" s="59">
        <v>8</v>
      </c>
      <c r="I231" s="46">
        <f t="shared" si="34"/>
        <v>16</v>
      </c>
      <c r="J231" s="46">
        <f t="shared" si="34"/>
        <v>228</v>
      </c>
      <c r="K231" s="122">
        <v>37.1</v>
      </c>
      <c r="L231" s="122">
        <v>18.600000000000001</v>
      </c>
      <c r="M231" s="54">
        <f t="shared" si="28"/>
        <v>27.85</v>
      </c>
      <c r="N231" s="36">
        <v>70.5</v>
      </c>
      <c r="O231" s="55">
        <f t="shared" si="29"/>
        <v>28.455386177713457</v>
      </c>
      <c r="P231" s="56">
        <f t="shared" si="30"/>
        <v>42.113971543015914</v>
      </c>
      <c r="Q231" s="121">
        <v>19.582598999999998</v>
      </c>
      <c r="R231" s="11">
        <f t="shared" si="31"/>
        <v>5.2429912041127498</v>
      </c>
      <c r="S231" s="35">
        <f t="shared" si="32"/>
        <v>8.9063007775175684</v>
      </c>
      <c r="AF231" s="34"/>
    </row>
    <row r="232" spans="7:32" ht="18.5" x14ac:dyDescent="0.45">
      <c r="G232" s="59">
        <v>2010</v>
      </c>
      <c r="H232" s="59">
        <v>8</v>
      </c>
      <c r="I232" s="46">
        <f t="shared" si="34"/>
        <v>17</v>
      </c>
      <c r="J232" s="46">
        <f t="shared" si="34"/>
        <v>229</v>
      </c>
      <c r="K232" s="122">
        <v>37.1</v>
      </c>
      <c r="L232" s="122">
        <v>18.399999999999999</v>
      </c>
      <c r="M232" s="54">
        <f t="shared" si="28"/>
        <v>27.75</v>
      </c>
      <c r="N232" s="36">
        <v>62</v>
      </c>
      <c r="O232" s="55">
        <f t="shared" si="29"/>
        <v>29.119760158155188</v>
      </c>
      <c r="P232" s="56">
        <f t="shared" si="30"/>
        <v>43.56316119660017</v>
      </c>
      <c r="Q232" s="121">
        <v>20.147843999999999</v>
      </c>
      <c r="R232" s="11">
        <f t="shared" si="31"/>
        <v>5.3825116354829987</v>
      </c>
      <c r="S232" s="35">
        <f t="shared" si="32"/>
        <v>9.1866975250000689</v>
      </c>
      <c r="AF232" s="34"/>
    </row>
    <row r="233" spans="7:32" ht="18.5" x14ac:dyDescent="0.45">
      <c r="G233" s="59">
        <v>2010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2">
        <v>37.1</v>
      </c>
      <c r="L233" s="122">
        <v>19.2</v>
      </c>
      <c r="M233" s="54">
        <f t="shared" si="28"/>
        <v>28.15</v>
      </c>
      <c r="N233" s="36">
        <v>69</v>
      </c>
      <c r="O233" s="55">
        <f t="shared" si="29"/>
        <v>27.796462603588683</v>
      </c>
      <c r="P233" s="56">
        <f t="shared" si="30"/>
        <v>39.804534448338998</v>
      </c>
      <c r="Q233" s="121">
        <v>18.816377999999997</v>
      </c>
      <c r="R233" s="11">
        <f t="shared" si="31"/>
        <v>5.0709527177714993</v>
      </c>
      <c r="S233" s="35">
        <f t="shared" si="32"/>
        <v>8.4725991857110134</v>
      </c>
      <c r="AF233" s="34"/>
    </row>
    <row r="234" spans="7:32" ht="18.5" x14ac:dyDescent="0.45">
      <c r="G234" s="59">
        <v>2010</v>
      </c>
      <c r="H234" s="59">
        <v>8</v>
      </c>
      <c r="I234" s="46">
        <f t="shared" si="35"/>
        <v>19</v>
      </c>
      <c r="J234" s="46">
        <f t="shared" si="35"/>
        <v>231</v>
      </c>
      <c r="K234" s="122">
        <v>37.1</v>
      </c>
      <c r="L234" s="122">
        <v>16.8</v>
      </c>
      <c r="M234" s="54">
        <f t="shared" si="28"/>
        <v>26.950000000000003</v>
      </c>
      <c r="N234" s="36">
        <v>75</v>
      </c>
      <c r="O234" s="55">
        <f t="shared" si="29"/>
        <v>27.478176406817518</v>
      </c>
      <c r="P234" s="56">
        <f t="shared" si="30"/>
        <v>44.624558484671653</v>
      </c>
      <c r="Q234" s="121">
        <v>19.808696999999999</v>
      </c>
      <c r="R234" s="11">
        <f t="shared" si="31"/>
        <v>5.1989658537487493</v>
      </c>
      <c r="S234" s="35">
        <f t="shared" si="32"/>
        <v>9.303379710612381</v>
      </c>
      <c r="AF234" s="34"/>
    </row>
    <row r="235" spans="7:32" ht="18.5" x14ac:dyDescent="0.45">
      <c r="G235" s="59">
        <v>2010</v>
      </c>
      <c r="H235" s="59">
        <v>8</v>
      </c>
      <c r="I235" s="46">
        <f t="shared" si="35"/>
        <v>20</v>
      </c>
      <c r="J235" s="46">
        <f t="shared" si="35"/>
        <v>232</v>
      </c>
      <c r="K235" s="122">
        <v>37.1</v>
      </c>
      <c r="L235" s="122">
        <v>17.399999999999999</v>
      </c>
      <c r="M235" s="54">
        <f t="shared" si="28"/>
        <v>27.25</v>
      </c>
      <c r="N235" s="36">
        <v>91</v>
      </c>
      <c r="O235" s="55">
        <f t="shared" si="29"/>
        <v>28.937060961137011</v>
      </c>
      <c r="P235" s="56">
        <f t="shared" si="30"/>
        <v>45.604808074751936</v>
      </c>
      <c r="Q235" s="121">
        <v>20.549796000000001</v>
      </c>
      <c r="R235" s="11">
        <f t="shared" si="31"/>
        <v>5.4296311369770001</v>
      </c>
      <c r="S235" s="35">
        <f t="shared" si="32"/>
        <v>9.5361394369577965</v>
      </c>
      <c r="AF235" s="34"/>
    </row>
    <row r="236" spans="7:32" ht="18.5" x14ac:dyDescent="0.45">
      <c r="G236" s="59">
        <v>2010</v>
      </c>
      <c r="H236" s="59">
        <v>8</v>
      </c>
      <c r="I236" s="46">
        <f t="shared" si="35"/>
        <v>21</v>
      </c>
      <c r="J236" s="46">
        <f t="shared" si="35"/>
        <v>233</v>
      </c>
      <c r="K236" s="122">
        <v>37.1</v>
      </c>
      <c r="L236" s="122">
        <v>17.2</v>
      </c>
      <c r="M236" s="54">
        <f t="shared" si="28"/>
        <v>27.15</v>
      </c>
      <c r="N236" s="36">
        <v>67</v>
      </c>
      <c r="O236" s="55">
        <f t="shared" si="29"/>
        <v>28.773682806454183</v>
      </c>
      <c r="P236" s="56">
        <f t="shared" si="30"/>
        <v>45.807703027875064</v>
      </c>
      <c r="Q236" s="121">
        <v>20.537234999999999</v>
      </c>
      <c r="R236" s="11">
        <f t="shared" si="31"/>
        <v>5.4142672032112502</v>
      </c>
      <c r="S236" s="35">
        <f t="shared" si="32"/>
        <v>9.5641997042493596</v>
      </c>
      <c r="AF236" s="34"/>
    </row>
    <row r="237" spans="7:32" ht="18.5" x14ac:dyDescent="0.45">
      <c r="G237" s="59">
        <v>2010</v>
      </c>
      <c r="H237" s="59">
        <v>8</v>
      </c>
      <c r="I237" s="46">
        <f t="shared" si="35"/>
        <v>22</v>
      </c>
      <c r="J237" s="46">
        <f t="shared" si="35"/>
        <v>234</v>
      </c>
      <c r="K237" s="122">
        <v>37.1</v>
      </c>
      <c r="L237" s="122">
        <v>18</v>
      </c>
      <c r="M237" s="54">
        <f t="shared" si="28"/>
        <v>27.55</v>
      </c>
      <c r="N237" s="36">
        <v>67.5</v>
      </c>
      <c r="O237" s="55">
        <f t="shared" si="29"/>
        <v>29.747322498477121</v>
      </c>
      <c r="P237" s="56">
        <f t="shared" si="30"/>
        <v>45.45390877767305</v>
      </c>
      <c r="Q237" s="121">
        <v>20.801016000000001</v>
      </c>
      <c r="R237" s="11">
        <f t="shared" si="31"/>
        <v>5.5326074333940003</v>
      </c>
      <c r="S237" s="35">
        <f t="shared" si="32"/>
        <v>9.5428614081249528</v>
      </c>
      <c r="AF237" s="34"/>
    </row>
    <row r="238" spans="7:32" ht="18.5" x14ac:dyDescent="0.45">
      <c r="G238" s="59">
        <v>2010</v>
      </c>
      <c r="H238" s="59">
        <v>8</v>
      </c>
      <c r="I238" s="46">
        <f t="shared" si="35"/>
        <v>23</v>
      </c>
      <c r="J238" s="46">
        <f t="shared" si="35"/>
        <v>235</v>
      </c>
      <c r="K238" s="122">
        <v>38</v>
      </c>
      <c r="L238" s="122">
        <v>19.399999999999999</v>
      </c>
      <c r="M238" s="54">
        <f t="shared" si="28"/>
        <v>28.7</v>
      </c>
      <c r="N238" s="36">
        <v>55</v>
      </c>
      <c r="O238" s="55">
        <f t="shared" si="29"/>
        <v>29.76223337770962</v>
      </c>
      <c r="P238" s="56">
        <f t="shared" si="30"/>
        <v>44.286203266031919</v>
      </c>
      <c r="Q238" s="121">
        <v>20.537234999999999</v>
      </c>
      <c r="R238" s="11">
        <f t="shared" si="31"/>
        <v>5.6009660722875001</v>
      </c>
      <c r="S238" s="35">
        <f t="shared" si="32"/>
        <v>9.4418553880523106</v>
      </c>
      <c r="AF238" s="34"/>
    </row>
    <row r="239" spans="7:32" ht="18.5" x14ac:dyDescent="0.45">
      <c r="G239" s="59">
        <v>2010</v>
      </c>
      <c r="H239" s="59">
        <v>8</v>
      </c>
      <c r="I239" s="46">
        <f t="shared" si="35"/>
        <v>24</v>
      </c>
      <c r="J239" s="46">
        <f t="shared" si="35"/>
        <v>236</v>
      </c>
      <c r="K239" s="122">
        <v>37.1</v>
      </c>
      <c r="L239" s="122">
        <v>19.899999999999999</v>
      </c>
      <c r="M239" s="54">
        <f t="shared" si="28"/>
        <v>28.5</v>
      </c>
      <c r="N239" s="36">
        <v>62.5</v>
      </c>
      <c r="O239" s="55">
        <f t="shared" si="29"/>
        <v>30.930864730898996</v>
      </c>
      <c r="P239" s="56">
        <f t="shared" si="30"/>
        <v>42.560869869717031</v>
      </c>
      <c r="Q239" s="121">
        <v>20.524673999999997</v>
      </c>
      <c r="R239" s="11">
        <f t="shared" si="31"/>
        <v>5.5734649623629986</v>
      </c>
      <c r="S239" s="35">
        <f t="shared" si="32"/>
        <v>9.0687456390563206</v>
      </c>
      <c r="AF239" s="34"/>
    </row>
    <row r="240" spans="7:32" ht="18.5" x14ac:dyDescent="0.45">
      <c r="G240" s="59">
        <v>2010</v>
      </c>
      <c r="H240" s="59">
        <v>8</v>
      </c>
      <c r="I240" s="46">
        <f t="shared" si="35"/>
        <v>25</v>
      </c>
      <c r="J240" s="46">
        <f t="shared" si="35"/>
        <v>237</v>
      </c>
      <c r="K240" s="122">
        <v>37.1</v>
      </c>
      <c r="L240" s="122">
        <v>20</v>
      </c>
      <c r="M240" s="54">
        <f t="shared" si="28"/>
        <v>28.55</v>
      </c>
      <c r="N240" s="36">
        <v>75</v>
      </c>
      <c r="O240" s="55">
        <f t="shared" si="29"/>
        <v>30.565538658306846</v>
      </c>
      <c r="P240" s="56">
        <f t="shared" si="30"/>
        <v>41.81365688456377</v>
      </c>
      <c r="Q240" s="121">
        <v>20.223209999999998</v>
      </c>
      <c r="R240" s="11">
        <f t="shared" si="31"/>
        <v>5.4975330202274995</v>
      </c>
      <c r="S240" s="35">
        <f t="shared" si="32"/>
        <v>8.9223723365518186</v>
      </c>
      <c r="AF240" s="34"/>
    </row>
    <row r="241" spans="7:32" ht="18.5" x14ac:dyDescent="0.45">
      <c r="G241" s="59">
        <v>2010</v>
      </c>
      <c r="H241" s="59">
        <v>8</v>
      </c>
      <c r="I241" s="46">
        <f t="shared" si="35"/>
        <v>26</v>
      </c>
      <c r="J241" s="46">
        <f t="shared" si="35"/>
        <v>238</v>
      </c>
      <c r="K241" s="122">
        <v>37.1</v>
      </c>
      <c r="L241" s="122">
        <v>21.5</v>
      </c>
      <c r="M241" s="54">
        <f t="shared" si="28"/>
        <v>29.3</v>
      </c>
      <c r="N241" s="36">
        <v>73</v>
      </c>
      <c r="O241" s="55">
        <f t="shared" si="29"/>
        <v>30.649705610756712</v>
      </c>
      <c r="P241" s="56">
        <f t="shared" si="30"/>
        <v>38.250832602224385</v>
      </c>
      <c r="Q241" s="121">
        <v>19.369062</v>
      </c>
      <c r="R241" s="11">
        <f t="shared" si="31"/>
        <v>5.3505387404729996</v>
      </c>
      <c r="S241" s="35">
        <f t="shared" si="32"/>
        <v>8.2712366258691663</v>
      </c>
      <c r="AF241" s="34"/>
    </row>
    <row r="242" spans="7:32" ht="18.5" x14ac:dyDescent="0.45">
      <c r="G242" s="59">
        <v>2010</v>
      </c>
      <c r="H242" s="59">
        <v>8</v>
      </c>
      <c r="I242" s="46">
        <f t="shared" si="35"/>
        <v>27</v>
      </c>
      <c r="J242" s="46">
        <f t="shared" si="35"/>
        <v>239</v>
      </c>
      <c r="K242" s="122">
        <v>37.1</v>
      </c>
      <c r="L242" s="122">
        <v>20.6</v>
      </c>
      <c r="M242" s="54">
        <f t="shared" si="28"/>
        <v>28.85</v>
      </c>
      <c r="N242" s="36">
        <v>77</v>
      </c>
      <c r="O242" s="55">
        <f t="shared" si="29"/>
        <v>28.584489133813474</v>
      </c>
      <c r="P242" s="56">
        <f t="shared" si="30"/>
        <v>37.731525656633785</v>
      </c>
      <c r="Q242" s="121">
        <v>18.577718999999998</v>
      </c>
      <c r="R242" s="11">
        <f t="shared" si="31"/>
        <v>5.0829057182677495</v>
      </c>
      <c r="S242" s="35">
        <f t="shared" si="32"/>
        <v>8.1218657858632657</v>
      </c>
      <c r="AF242" s="34"/>
    </row>
    <row r="243" spans="7:32" ht="18.5" x14ac:dyDescent="0.45">
      <c r="G243" s="59">
        <v>2010</v>
      </c>
      <c r="H243" s="59">
        <v>8</v>
      </c>
      <c r="I243" s="46">
        <f t="shared" si="35"/>
        <v>28</v>
      </c>
      <c r="J243" s="46">
        <f t="shared" si="35"/>
        <v>240</v>
      </c>
      <c r="K243" s="122">
        <v>37.1</v>
      </c>
      <c r="L243" s="122">
        <v>19.7</v>
      </c>
      <c r="M243" s="54">
        <f t="shared" si="28"/>
        <v>28.4</v>
      </c>
      <c r="N243" s="36">
        <v>78.5</v>
      </c>
      <c r="O243" s="55">
        <f t="shared" si="29"/>
        <v>27.553113774557435</v>
      </c>
      <c r="P243" s="56">
        <f t="shared" si="30"/>
        <v>38.35393437418395</v>
      </c>
      <c r="Q243" s="121">
        <v>18.389303999999999</v>
      </c>
      <c r="R243" s="11">
        <f t="shared" si="31"/>
        <v>4.9828209797520007</v>
      </c>
      <c r="S243" s="35">
        <f t="shared" si="32"/>
        <v>8.204340973048744</v>
      </c>
      <c r="AF243" s="34"/>
    </row>
    <row r="244" spans="7:32" ht="18.5" x14ac:dyDescent="0.45">
      <c r="G244" s="59">
        <v>2010</v>
      </c>
      <c r="H244" s="59">
        <v>8</v>
      </c>
      <c r="I244" s="46">
        <f t="shared" si="35"/>
        <v>29</v>
      </c>
      <c r="J244" s="46">
        <f t="shared" si="35"/>
        <v>241</v>
      </c>
      <c r="K244" s="122">
        <v>38.299999999999997</v>
      </c>
      <c r="L244" s="122">
        <v>18.5</v>
      </c>
      <c r="M244" s="54">
        <f t="shared" si="28"/>
        <v>28.4</v>
      </c>
      <c r="N244" s="36">
        <v>73.5</v>
      </c>
      <c r="O244" s="55">
        <f t="shared" si="29"/>
        <v>26.305664767394937</v>
      </c>
      <c r="P244" s="56">
        <f t="shared" si="30"/>
        <v>41.668172991553575</v>
      </c>
      <c r="Q244" s="121">
        <v>18.728451</v>
      </c>
      <c r="R244" s="11">
        <f t="shared" si="31"/>
        <v>5.0747172683129991</v>
      </c>
      <c r="S244" s="35">
        <f t="shared" si="32"/>
        <v>8.8766579497151543</v>
      </c>
      <c r="AF244" s="34"/>
    </row>
    <row r="245" spans="7:32" ht="18.5" x14ac:dyDescent="0.45">
      <c r="G245" s="59">
        <v>2010</v>
      </c>
      <c r="H245" s="59">
        <v>8</v>
      </c>
      <c r="I245" s="46">
        <f t="shared" si="35"/>
        <v>30</v>
      </c>
      <c r="J245" s="46">
        <f t="shared" si="35"/>
        <v>242</v>
      </c>
      <c r="K245" s="122">
        <v>37.299999999999997</v>
      </c>
      <c r="L245" s="122">
        <v>18.5</v>
      </c>
      <c r="M245" s="54">
        <f t="shared" si="28"/>
        <v>27.9</v>
      </c>
      <c r="N245" s="36">
        <v>75</v>
      </c>
      <c r="O245" s="55">
        <f t="shared" si="29"/>
        <v>20.677184943165692</v>
      </c>
      <c r="P245" s="56">
        <f t="shared" si="30"/>
        <v>31.098486154521197</v>
      </c>
      <c r="Q245" s="121">
        <v>14.344662</v>
      </c>
      <c r="R245" s="11">
        <f t="shared" si="31"/>
        <v>3.8448069281909993</v>
      </c>
      <c r="S245" s="35">
        <f t="shared" si="32"/>
        <v>6.6910773135303927</v>
      </c>
      <c r="AF245" s="34"/>
    </row>
    <row r="246" spans="7:32" ht="18.5" x14ac:dyDescent="0.45">
      <c r="G246" s="59">
        <v>2010</v>
      </c>
      <c r="H246" s="60">
        <v>8</v>
      </c>
      <c r="I246" s="60">
        <f t="shared" si="35"/>
        <v>31</v>
      </c>
      <c r="J246" s="46">
        <f t="shared" si="35"/>
        <v>243</v>
      </c>
      <c r="K246" s="122">
        <v>37.1</v>
      </c>
      <c r="L246" s="122">
        <v>19.399999999999999</v>
      </c>
      <c r="M246" s="54">
        <f t="shared" si="28"/>
        <v>28.25</v>
      </c>
      <c r="N246" s="36">
        <v>71</v>
      </c>
      <c r="O246" s="55">
        <f t="shared" si="29"/>
        <v>26.236320071196289</v>
      </c>
      <c r="P246" s="56">
        <f t="shared" si="30"/>
        <v>37.150629220813947</v>
      </c>
      <c r="Q246" s="121">
        <v>17.660765999999999</v>
      </c>
      <c r="R246" s="49">
        <f t="shared" si="31"/>
        <v>4.7698770787694995</v>
      </c>
      <c r="S246" s="48">
        <f t="shared" si="32"/>
        <v>7.945660356098915</v>
      </c>
      <c r="AF246" s="34"/>
    </row>
    <row r="247" spans="7:32" ht="18.5" x14ac:dyDescent="0.45">
      <c r="G247" s="59">
        <v>2010</v>
      </c>
      <c r="H247" s="59">
        <v>9</v>
      </c>
      <c r="I247" s="46">
        <v>1</v>
      </c>
      <c r="J247" s="46">
        <f t="shared" si="35"/>
        <v>244</v>
      </c>
      <c r="K247" s="122">
        <v>38.299999999999997</v>
      </c>
      <c r="L247" s="122">
        <v>21.5</v>
      </c>
      <c r="M247" s="54">
        <f t="shared" si="28"/>
        <v>29.9</v>
      </c>
      <c r="N247" s="36">
        <v>48.5</v>
      </c>
      <c r="O247" s="55">
        <f t="shared" si="29"/>
        <v>22.601205255065157</v>
      </c>
      <c r="P247" s="56">
        <f t="shared" si="30"/>
        <v>30.376019862807567</v>
      </c>
      <c r="Q247" s="121">
        <v>14.82198</v>
      </c>
      <c r="R247" s="11">
        <f t="shared" si="31"/>
        <v>4.1466045357899999</v>
      </c>
      <c r="S247" s="35">
        <f t="shared" si="32"/>
        <v>6.8457903196780068</v>
      </c>
      <c r="AF247" s="34"/>
    </row>
    <row r="248" spans="7:32" ht="18.5" x14ac:dyDescent="0.45">
      <c r="G248" s="59">
        <v>2010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2">
        <v>38.299999999999997</v>
      </c>
      <c r="L248" s="122">
        <v>20.399999999999999</v>
      </c>
      <c r="M248" s="54">
        <f t="shared" si="28"/>
        <v>29.349999999999998</v>
      </c>
      <c r="N248" s="36">
        <v>51.5</v>
      </c>
      <c r="O248" s="55">
        <f t="shared" si="29"/>
        <v>26.831565370353296</v>
      </c>
      <c r="P248" s="56">
        <f t="shared" si="30"/>
        <v>38.422801610345921</v>
      </c>
      <c r="Q248" s="121">
        <v>18.163205999999999</v>
      </c>
      <c r="R248" s="11">
        <f t="shared" si="31"/>
        <v>5.0227576304084991</v>
      </c>
      <c r="S248" s="35">
        <f t="shared" si="32"/>
        <v>8.3112903145824646</v>
      </c>
      <c r="AF248" s="34"/>
    </row>
    <row r="249" spans="7:32" ht="18.5" x14ac:dyDescent="0.45">
      <c r="G249" s="59">
        <v>2010</v>
      </c>
      <c r="H249" s="59">
        <v>9</v>
      </c>
      <c r="I249" s="46">
        <f t="shared" si="36"/>
        <v>3</v>
      </c>
      <c r="J249" s="46">
        <f t="shared" si="36"/>
        <v>246</v>
      </c>
      <c r="K249" s="122">
        <v>38.299999999999997</v>
      </c>
      <c r="L249" s="122">
        <v>17.7</v>
      </c>
      <c r="M249" s="54">
        <f t="shared" si="28"/>
        <v>28</v>
      </c>
      <c r="N249" s="36">
        <v>54</v>
      </c>
      <c r="O249" s="55">
        <f t="shared" si="29"/>
        <v>23.973633021725846</v>
      </c>
      <c r="P249" s="56">
        <f t="shared" si="30"/>
        <v>39.508547219804193</v>
      </c>
      <c r="Q249" s="121">
        <v>17.409545999999999</v>
      </c>
      <c r="R249" s="11">
        <f t="shared" si="31"/>
        <v>4.6765000178819989</v>
      </c>
      <c r="S249" s="35">
        <f t="shared" si="32"/>
        <v>8.3971020899511721</v>
      </c>
      <c r="AF249" s="34"/>
    </row>
    <row r="250" spans="7:32" ht="18.5" x14ac:dyDescent="0.45">
      <c r="G250" s="59">
        <v>2010</v>
      </c>
      <c r="H250" s="59">
        <v>9</v>
      </c>
      <c r="I250" s="46">
        <f t="shared" si="36"/>
        <v>4</v>
      </c>
      <c r="J250" s="46">
        <f t="shared" si="36"/>
        <v>247</v>
      </c>
      <c r="K250" s="122">
        <v>38.299999999999997</v>
      </c>
      <c r="L250" s="122">
        <v>16.3</v>
      </c>
      <c r="M250" s="54">
        <f t="shared" si="28"/>
        <v>27.299999999999997</v>
      </c>
      <c r="N250" s="36">
        <v>66.5</v>
      </c>
      <c r="O250" s="55">
        <f t="shared" si="29"/>
        <v>22.595744796830065</v>
      </c>
      <c r="P250" s="56">
        <f t="shared" si="30"/>
        <v>39.768510842420909</v>
      </c>
      <c r="Q250" s="121">
        <v>16.957349999999998</v>
      </c>
      <c r="R250" s="11">
        <f t="shared" si="31"/>
        <v>4.4854140845249981</v>
      </c>
      <c r="S250" s="35">
        <f t="shared" si="32"/>
        <v>8.3746708571964099</v>
      </c>
      <c r="AF250" s="34"/>
    </row>
    <row r="251" spans="7:32" ht="18.5" x14ac:dyDescent="0.45">
      <c r="G251" s="59">
        <v>2010</v>
      </c>
      <c r="H251" s="59">
        <v>9</v>
      </c>
      <c r="I251" s="46">
        <f t="shared" si="36"/>
        <v>5</v>
      </c>
      <c r="J251" s="46">
        <f t="shared" si="36"/>
        <v>248</v>
      </c>
      <c r="K251" s="122">
        <v>38.299999999999997</v>
      </c>
      <c r="L251" s="122">
        <v>17.2</v>
      </c>
      <c r="M251" s="54">
        <f t="shared" si="28"/>
        <v>27.75</v>
      </c>
      <c r="N251" s="36">
        <v>68.5</v>
      </c>
      <c r="O251" s="55">
        <f t="shared" si="29"/>
        <v>19.526266574582326</v>
      </c>
      <c r="P251" s="56">
        <f t="shared" si="30"/>
        <v>32.960337977894966</v>
      </c>
      <c r="Q251" s="121">
        <v>14.350942499999999</v>
      </c>
      <c r="R251" s="11">
        <f t="shared" si="31"/>
        <v>3.8338650520818738</v>
      </c>
      <c r="S251" s="35">
        <f t="shared" si="32"/>
        <v>7.0531118702886895</v>
      </c>
      <c r="AF251" s="34"/>
    </row>
    <row r="252" spans="7:32" ht="18.5" x14ac:dyDescent="0.45">
      <c r="G252" s="59">
        <v>2010</v>
      </c>
      <c r="H252" s="59">
        <v>9</v>
      </c>
      <c r="I252" s="46">
        <f t="shared" si="36"/>
        <v>6</v>
      </c>
      <c r="J252" s="46">
        <f t="shared" si="36"/>
        <v>249</v>
      </c>
      <c r="K252" s="122">
        <v>38.9</v>
      </c>
      <c r="L252" s="122">
        <v>17.8</v>
      </c>
      <c r="M252" s="54">
        <f t="shared" si="28"/>
        <v>28.35</v>
      </c>
      <c r="N252" s="36">
        <v>71.5</v>
      </c>
      <c r="O252" s="55">
        <f t="shared" si="29"/>
        <v>18.40681759372006</v>
      </c>
      <c r="P252" s="56">
        <f t="shared" si="30"/>
        <v>31.070708098199461</v>
      </c>
      <c r="Q252" s="121">
        <v>13.528197</v>
      </c>
      <c r="R252" s="11">
        <f t="shared" si="31"/>
        <v>3.6616736999407502</v>
      </c>
      <c r="S252" s="35">
        <f t="shared" si="32"/>
        <v>6.7227885379706116</v>
      </c>
      <c r="AF252" s="34"/>
    </row>
    <row r="253" spans="7:32" ht="18.5" x14ac:dyDescent="0.45">
      <c r="G253" s="59">
        <v>2010</v>
      </c>
      <c r="H253" s="59">
        <v>9</v>
      </c>
      <c r="I253" s="46">
        <f t="shared" si="36"/>
        <v>7</v>
      </c>
      <c r="J253" s="46">
        <f t="shared" si="36"/>
        <v>250</v>
      </c>
      <c r="K253" s="122">
        <v>38.299999999999997</v>
      </c>
      <c r="L253" s="122">
        <v>17.8</v>
      </c>
      <c r="M253" s="54">
        <f t="shared" si="28"/>
        <v>28.049999999999997</v>
      </c>
      <c r="N253" s="36">
        <v>72</v>
      </c>
      <c r="O253" s="55">
        <f t="shared" si="29"/>
        <v>20.130729915866965</v>
      </c>
      <c r="P253" s="56">
        <f t="shared" si="30"/>
        <v>33.014397062021814</v>
      </c>
      <c r="Q253" s="121">
        <v>14.583321</v>
      </c>
      <c r="R253" s="11">
        <f t="shared" si="31"/>
        <v>3.9216044959402487</v>
      </c>
      <c r="S253" s="35">
        <f t="shared" si="32"/>
        <v>7.09059894663904</v>
      </c>
      <c r="AF253" s="34"/>
    </row>
    <row r="254" spans="7:32" ht="18.5" x14ac:dyDescent="0.45">
      <c r="G254" s="59">
        <v>2010</v>
      </c>
      <c r="H254" s="59">
        <v>9</v>
      </c>
      <c r="I254" s="46">
        <f t="shared" si="36"/>
        <v>8</v>
      </c>
      <c r="J254" s="46">
        <f t="shared" si="36"/>
        <v>251</v>
      </c>
      <c r="K254" s="122">
        <v>38.299999999999997</v>
      </c>
      <c r="L254" s="122">
        <v>18.5</v>
      </c>
      <c r="M254" s="54">
        <f t="shared" si="28"/>
        <v>28.4</v>
      </c>
      <c r="N254" s="36">
        <v>87</v>
      </c>
      <c r="O254" s="55">
        <f t="shared" si="29"/>
        <v>21.947851757638698</v>
      </c>
      <c r="P254" s="56">
        <f t="shared" si="30"/>
        <v>34.765397184099697</v>
      </c>
      <c r="Q254" s="121">
        <v>15.625883999999999</v>
      </c>
      <c r="R254" s="11">
        <f t="shared" si="31"/>
        <v>4.2340364062919997</v>
      </c>
      <c r="S254" s="35">
        <f t="shared" si="32"/>
        <v>7.4763805716316529</v>
      </c>
      <c r="AF254" s="34"/>
    </row>
    <row r="255" spans="7:32" ht="18.5" x14ac:dyDescent="0.45">
      <c r="G255" s="59">
        <v>2010</v>
      </c>
      <c r="H255" s="59">
        <v>9</v>
      </c>
      <c r="I255" s="46">
        <f t="shared" si="36"/>
        <v>9</v>
      </c>
      <c r="J255" s="46">
        <f t="shared" si="36"/>
        <v>252</v>
      </c>
      <c r="K255" s="122">
        <v>38.299999999999997</v>
      </c>
      <c r="L255" s="122">
        <v>16.5</v>
      </c>
      <c r="M255" s="54">
        <f t="shared" si="28"/>
        <v>27.4</v>
      </c>
      <c r="N255" s="36">
        <v>88.5</v>
      </c>
      <c r="O255" s="55">
        <f t="shared" si="29"/>
        <v>21.068181793368591</v>
      </c>
      <c r="P255" s="56">
        <f t="shared" si="30"/>
        <v>36.742909047634818</v>
      </c>
      <c r="Q255" s="121">
        <v>15.738932999999998</v>
      </c>
      <c r="R255" s="11">
        <f t="shared" si="31"/>
        <v>4.1723596604339992</v>
      </c>
      <c r="S255" s="35">
        <f t="shared" si="32"/>
        <v>7.7794039964766544</v>
      </c>
      <c r="AF255" s="34"/>
    </row>
    <row r="256" spans="7:32" ht="18.5" x14ac:dyDescent="0.45">
      <c r="G256" s="59">
        <v>2010</v>
      </c>
      <c r="H256" s="59">
        <v>9</v>
      </c>
      <c r="I256" s="46">
        <f t="shared" si="36"/>
        <v>10</v>
      </c>
      <c r="J256" s="46">
        <f t="shared" si="36"/>
        <v>253</v>
      </c>
      <c r="K256" s="122">
        <v>38.299999999999997</v>
      </c>
      <c r="L256" s="122">
        <v>16</v>
      </c>
      <c r="M256" s="54">
        <f t="shared" si="28"/>
        <v>27.15</v>
      </c>
      <c r="N256" s="36">
        <v>80</v>
      </c>
      <c r="O256" s="55">
        <f t="shared" si="29"/>
        <v>17.705223329054625</v>
      </c>
      <c r="P256" s="56">
        <f t="shared" si="30"/>
        <v>31.586118419033447</v>
      </c>
      <c r="Q256" s="121">
        <v>13.377464999999999</v>
      </c>
      <c r="R256" s="11">
        <f t="shared" si="31"/>
        <v>3.5267245085137495</v>
      </c>
      <c r="S256" s="35">
        <f t="shared" si="32"/>
        <v>6.7244377384055749</v>
      </c>
      <c r="AF256" s="34"/>
    </row>
    <row r="257" spans="7:32" ht="18.5" x14ac:dyDescent="0.45">
      <c r="G257" s="59">
        <v>2010</v>
      </c>
      <c r="H257" s="59">
        <v>9</v>
      </c>
      <c r="I257" s="46">
        <f t="shared" si="36"/>
        <v>11</v>
      </c>
      <c r="J257" s="46">
        <f t="shared" si="36"/>
        <v>254</v>
      </c>
      <c r="K257" s="122">
        <v>38.299999999999997</v>
      </c>
      <c r="L257" s="122">
        <v>16.399999999999999</v>
      </c>
      <c r="M257" s="54">
        <f t="shared" si="28"/>
        <v>27.349999999999998</v>
      </c>
      <c r="N257" s="36">
        <v>80.5</v>
      </c>
      <c r="O257" s="55">
        <f t="shared" si="29"/>
        <v>21.942692625123922</v>
      </c>
      <c r="P257" s="56">
        <f t="shared" si="30"/>
        <v>38.443597479217111</v>
      </c>
      <c r="Q257" s="121">
        <v>16.429787999999999</v>
      </c>
      <c r="R257" s="11">
        <f t="shared" si="31"/>
        <v>4.350685903892999</v>
      </c>
      <c r="S257" s="35">
        <f t="shared" si="32"/>
        <v>8.1148549286314591</v>
      </c>
      <c r="AF257" s="34"/>
    </row>
    <row r="258" spans="7:32" ht="18.5" x14ac:dyDescent="0.45">
      <c r="G258" s="59">
        <v>2010</v>
      </c>
      <c r="H258" s="59">
        <v>9</v>
      </c>
      <c r="I258" s="46">
        <f t="shared" si="36"/>
        <v>12</v>
      </c>
      <c r="J258" s="46">
        <f t="shared" si="36"/>
        <v>255</v>
      </c>
      <c r="K258" s="122">
        <v>38.299999999999997</v>
      </c>
      <c r="L258" s="122">
        <v>17.600000000000001</v>
      </c>
      <c r="M258" s="54">
        <f t="shared" si="28"/>
        <v>27.95</v>
      </c>
      <c r="N258" s="36">
        <v>80</v>
      </c>
      <c r="O258" s="55">
        <f t="shared" si="29"/>
        <v>22.742304521865965</v>
      </c>
      <c r="P258" s="56">
        <f t="shared" si="30"/>
        <v>37.661256288210033</v>
      </c>
      <c r="Q258" s="121">
        <v>16.555397999999997</v>
      </c>
      <c r="R258" s="11">
        <f t="shared" si="31"/>
        <v>4.4422064741024991</v>
      </c>
      <c r="S258" s="35">
        <f t="shared" si="32"/>
        <v>8.019202796488841</v>
      </c>
      <c r="AF258" s="34"/>
    </row>
    <row r="259" spans="7:32" ht="18.5" x14ac:dyDescent="0.45">
      <c r="G259" s="59">
        <v>2010</v>
      </c>
      <c r="H259" s="59">
        <v>9</v>
      </c>
      <c r="I259" s="46">
        <f t="shared" si="36"/>
        <v>13</v>
      </c>
      <c r="J259" s="46">
        <f t="shared" si="36"/>
        <v>256</v>
      </c>
      <c r="K259" s="122">
        <v>35.6</v>
      </c>
      <c r="L259" s="122">
        <v>19.3</v>
      </c>
      <c r="M259" s="54">
        <f t="shared" si="28"/>
        <v>27.450000000000003</v>
      </c>
      <c r="N259" s="36">
        <v>58</v>
      </c>
      <c r="O259" s="55">
        <f t="shared" si="29"/>
        <v>24.461949871546032</v>
      </c>
      <c r="P259" s="56">
        <f t="shared" si="30"/>
        <v>31.898382632496027</v>
      </c>
      <c r="Q259" s="121">
        <v>15.801737999999999</v>
      </c>
      <c r="R259" s="11">
        <f t="shared" si="31"/>
        <v>4.1936429999924991</v>
      </c>
      <c r="S259" s="35">
        <f t="shared" si="32"/>
        <v>6.8132895644575964</v>
      </c>
      <c r="AF259" s="34"/>
    </row>
    <row r="260" spans="7:32" ht="18.5" x14ac:dyDescent="0.45">
      <c r="G260" s="59">
        <v>2010</v>
      </c>
      <c r="H260" s="59">
        <v>9</v>
      </c>
      <c r="I260" s="46">
        <f t="shared" si="36"/>
        <v>14</v>
      </c>
      <c r="J260" s="46">
        <f t="shared" si="36"/>
        <v>257</v>
      </c>
      <c r="K260" s="122">
        <v>33.200000000000003</v>
      </c>
      <c r="L260" s="122">
        <v>17.600000000000001</v>
      </c>
      <c r="M260" s="54">
        <f t="shared" si="28"/>
        <v>25.400000000000002</v>
      </c>
      <c r="N260" s="36">
        <v>35</v>
      </c>
      <c r="O260" s="55">
        <f t="shared" si="29"/>
        <v>25.124012900127418</v>
      </c>
      <c r="P260" s="56">
        <f t="shared" si="30"/>
        <v>31.354768099359024</v>
      </c>
      <c r="Q260" s="121">
        <v>15.877103999999999</v>
      </c>
      <c r="R260" s="11">
        <f t="shared" si="31"/>
        <v>4.0227500862719996</v>
      </c>
      <c r="S260" s="35">
        <f t="shared" si="32"/>
        <v>7.9152223625247515</v>
      </c>
      <c r="AF260" s="34"/>
    </row>
    <row r="261" spans="7:32" ht="18.5" x14ac:dyDescent="0.45">
      <c r="G261" s="59">
        <v>2010</v>
      </c>
      <c r="H261" s="59">
        <v>9</v>
      </c>
      <c r="I261" s="46">
        <f t="shared" si="36"/>
        <v>15</v>
      </c>
      <c r="J261" s="46">
        <f t="shared" si="36"/>
        <v>258</v>
      </c>
      <c r="K261" s="122">
        <v>34</v>
      </c>
      <c r="L261" s="122">
        <v>15</v>
      </c>
      <c r="M261" s="54">
        <f t="shared" ref="M261:M324" si="37">(K261+L261)/2</f>
        <v>24.5</v>
      </c>
      <c r="N261" s="36">
        <v>30</v>
      </c>
      <c r="O261" s="55">
        <f t="shared" ref="O261:O324" si="38">((Q261)/(0.16*(K261-(L261))^0.5))</f>
        <v>20.009742111422298</v>
      </c>
      <c r="P261" s="56">
        <f t="shared" ref="P261:P324" si="39">0.16*((K261-L261)^1/2)*O261</f>
        <v>30.414808009361895</v>
      </c>
      <c r="Q261" s="121">
        <v>13.955271</v>
      </c>
      <c r="R261" s="11">
        <f t="shared" ref="R261:R324" si="40">0.0023*0.408*O261*(K261-L261)^0.5*(M261+17.8)</f>
        <v>3.4621562047544989</v>
      </c>
      <c r="S261" s="35">
        <f t="shared" ref="S261:S324" si="41">0.31*(IF(N261&gt;50,1,(1+(50-N261)/70)))*(P261+2.09)*((M261/(M261+15)))</f>
        <v>8.0356822838333883</v>
      </c>
      <c r="AF261" s="34"/>
    </row>
    <row r="262" spans="7:32" ht="18.5" x14ac:dyDescent="0.45">
      <c r="G262" s="59">
        <v>2010</v>
      </c>
      <c r="H262" s="59">
        <v>9</v>
      </c>
      <c r="I262" s="46">
        <f t="shared" si="36"/>
        <v>16</v>
      </c>
      <c r="J262" s="46">
        <f t="shared" si="36"/>
        <v>259</v>
      </c>
      <c r="K262" s="122">
        <v>34.5</v>
      </c>
      <c r="L262" s="122">
        <v>13.6</v>
      </c>
      <c r="M262" s="54">
        <f t="shared" si="37"/>
        <v>24.05</v>
      </c>
      <c r="N262" s="36">
        <v>22.5</v>
      </c>
      <c r="O262" s="55">
        <f t="shared" si="38"/>
        <v>18.803782064306152</v>
      </c>
      <c r="P262" s="56">
        <f t="shared" si="39"/>
        <v>31.439923611519884</v>
      </c>
      <c r="Q262" s="121">
        <v>13.754294999999999</v>
      </c>
      <c r="R262" s="11">
        <f t="shared" si="40"/>
        <v>3.3759951463237492</v>
      </c>
      <c r="S262" s="35">
        <f t="shared" si="41"/>
        <v>8.9165094877828555</v>
      </c>
      <c r="AF262" s="34"/>
    </row>
    <row r="263" spans="7:32" ht="18.5" x14ac:dyDescent="0.45">
      <c r="G263" s="59">
        <v>2010</v>
      </c>
      <c r="H263" s="59">
        <v>9</v>
      </c>
      <c r="I263" s="46">
        <f t="shared" si="36"/>
        <v>17</v>
      </c>
      <c r="J263" s="46">
        <f t="shared" si="36"/>
        <v>260</v>
      </c>
      <c r="K263" s="122">
        <v>35.799999999999997</v>
      </c>
      <c r="L263" s="122">
        <v>12.5</v>
      </c>
      <c r="M263" s="54">
        <f t="shared" si="37"/>
        <v>24.15</v>
      </c>
      <c r="N263" s="36">
        <v>19.5</v>
      </c>
      <c r="O263" s="55">
        <f t="shared" si="38"/>
        <v>18.980040224171301</v>
      </c>
      <c r="P263" s="56">
        <f t="shared" si="39"/>
        <v>35.3787949778553</v>
      </c>
      <c r="Q263" s="121">
        <v>14.658687</v>
      </c>
      <c r="R263" s="11">
        <f t="shared" si="40"/>
        <v>3.6065757087472501</v>
      </c>
      <c r="S263" s="35">
        <f t="shared" si="41"/>
        <v>10.286906924638652</v>
      </c>
      <c r="AF263" s="34"/>
    </row>
    <row r="264" spans="7:32" ht="18.5" x14ac:dyDescent="0.45">
      <c r="G264" s="59">
        <v>2010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2">
        <v>35.5</v>
      </c>
      <c r="L264" s="122">
        <v>14</v>
      </c>
      <c r="M264" s="54">
        <f t="shared" si="37"/>
        <v>24.75</v>
      </c>
      <c r="N264" s="36">
        <v>16.5</v>
      </c>
      <c r="O264" s="55">
        <f t="shared" si="38"/>
        <v>19.453826204692998</v>
      </c>
      <c r="P264" s="56">
        <f t="shared" si="39"/>
        <v>33.460581072071953</v>
      </c>
      <c r="Q264" s="121">
        <v>14.432588999999998</v>
      </c>
      <c r="R264" s="11">
        <f t="shared" si="40"/>
        <v>3.6017355723367492</v>
      </c>
      <c r="S264" s="35">
        <f t="shared" si="41"/>
        <v>10.145857949330226</v>
      </c>
      <c r="AF264" s="34"/>
    </row>
    <row r="265" spans="7:32" ht="18.5" x14ac:dyDescent="0.45">
      <c r="G265" s="59">
        <v>2010</v>
      </c>
      <c r="H265" s="59">
        <v>9</v>
      </c>
      <c r="I265" s="46">
        <f t="shared" si="42"/>
        <v>19</v>
      </c>
      <c r="J265" s="46">
        <f t="shared" si="42"/>
        <v>262</v>
      </c>
      <c r="K265" s="122">
        <v>35.700000000000003</v>
      </c>
      <c r="L265" s="122">
        <v>15.1</v>
      </c>
      <c r="M265" s="54">
        <f t="shared" si="37"/>
        <v>25.400000000000002</v>
      </c>
      <c r="N265" s="36">
        <v>30.5</v>
      </c>
      <c r="O265" s="55">
        <f t="shared" si="38"/>
        <v>20.652610265469448</v>
      </c>
      <c r="P265" s="56">
        <f t="shared" si="39"/>
        <v>34.035501717493652</v>
      </c>
      <c r="Q265" s="121">
        <v>14.997833999999999</v>
      </c>
      <c r="R265" s="11">
        <f t="shared" si="40"/>
        <v>3.7999712049120005</v>
      </c>
      <c r="S265" s="35">
        <f t="shared" si="41"/>
        <v>9.0022885243483994</v>
      </c>
      <c r="AF265" s="34"/>
    </row>
    <row r="266" spans="7:32" ht="18.5" x14ac:dyDescent="0.45">
      <c r="G266" s="59">
        <v>2010</v>
      </c>
      <c r="H266" s="59">
        <v>9</v>
      </c>
      <c r="I266" s="46">
        <f t="shared" si="42"/>
        <v>20</v>
      </c>
      <c r="J266" s="46">
        <f t="shared" si="42"/>
        <v>263</v>
      </c>
      <c r="K266" s="122">
        <v>38.299999999999997</v>
      </c>
      <c r="L266" s="122">
        <v>13.8</v>
      </c>
      <c r="M266" s="54">
        <f t="shared" si="37"/>
        <v>26.049999999999997</v>
      </c>
      <c r="N266" s="36">
        <v>34.5</v>
      </c>
      <c r="O266" s="55">
        <f t="shared" si="38"/>
        <v>14.187358259114532</v>
      </c>
      <c r="P266" s="56">
        <f t="shared" si="39"/>
        <v>27.807222187864479</v>
      </c>
      <c r="Q266" s="121">
        <v>11.2358145</v>
      </c>
      <c r="R266" s="11">
        <f t="shared" si="40"/>
        <v>2.8896295820636242</v>
      </c>
      <c r="S266" s="35">
        <f t="shared" si="41"/>
        <v>7.1838155629119607</v>
      </c>
      <c r="AF266" s="34"/>
    </row>
    <row r="267" spans="7:32" ht="18.5" x14ac:dyDescent="0.45">
      <c r="G267" s="59">
        <v>2010</v>
      </c>
      <c r="H267" s="59">
        <v>9</v>
      </c>
      <c r="I267" s="46">
        <f t="shared" si="42"/>
        <v>21</v>
      </c>
      <c r="J267" s="46">
        <f t="shared" si="42"/>
        <v>264</v>
      </c>
      <c r="K267" s="122">
        <v>38.299999999999997</v>
      </c>
      <c r="L267" s="122">
        <v>15</v>
      </c>
      <c r="M267" s="54">
        <f t="shared" si="37"/>
        <v>26.65</v>
      </c>
      <c r="N267" s="36">
        <v>39.5</v>
      </c>
      <c r="O267" s="55">
        <f t="shared" si="38"/>
        <v>13.86502509949103</v>
      </c>
      <c r="P267" s="56">
        <f t="shared" si="39"/>
        <v>25.844406785451277</v>
      </c>
      <c r="Q267" s="121">
        <v>10.708252499999999</v>
      </c>
      <c r="R267" s="11">
        <f t="shared" si="40"/>
        <v>2.7916333955606247</v>
      </c>
      <c r="S267" s="35">
        <f t="shared" si="41"/>
        <v>6.3720796376160038</v>
      </c>
      <c r="AF267" s="34"/>
    </row>
    <row r="268" spans="7:32" ht="18.5" x14ac:dyDescent="0.45">
      <c r="G268" s="59">
        <v>2010</v>
      </c>
      <c r="H268" s="59">
        <v>9</v>
      </c>
      <c r="I268" s="46">
        <f t="shared" si="42"/>
        <v>22</v>
      </c>
      <c r="J268" s="46">
        <f t="shared" si="42"/>
        <v>265</v>
      </c>
      <c r="K268" s="122">
        <v>36</v>
      </c>
      <c r="L268" s="122">
        <v>15.4</v>
      </c>
      <c r="M268" s="54">
        <f t="shared" si="37"/>
        <v>25.7</v>
      </c>
      <c r="N268" s="36">
        <v>44.5</v>
      </c>
      <c r="O268" s="55">
        <f t="shared" si="38"/>
        <v>17.452666463868233</v>
      </c>
      <c r="P268" s="56">
        <f t="shared" si="39"/>
        <v>28.761994332454851</v>
      </c>
      <c r="Q268" s="121">
        <v>12.674048999999998</v>
      </c>
      <c r="R268" s="11">
        <f t="shared" si="40"/>
        <v>3.2334984362474994</v>
      </c>
      <c r="S268" s="35">
        <f t="shared" si="41"/>
        <v>6.5137721421282615</v>
      </c>
      <c r="AF268" s="34"/>
    </row>
    <row r="269" spans="7:32" ht="18.5" x14ac:dyDescent="0.45">
      <c r="G269" s="59">
        <v>2010</v>
      </c>
      <c r="H269" s="59">
        <v>9</v>
      </c>
      <c r="I269" s="46">
        <f t="shared" si="42"/>
        <v>23</v>
      </c>
      <c r="J269" s="46">
        <f t="shared" si="42"/>
        <v>266</v>
      </c>
      <c r="K269" s="122">
        <v>32.799999999999997</v>
      </c>
      <c r="L269" s="122">
        <v>20.7</v>
      </c>
      <c r="M269" s="54">
        <f t="shared" si="37"/>
        <v>26.75</v>
      </c>
      <c r="N269" s="36">
        <v>56.5</v>
      </c>
      <c r="O269" s="55">
        <f t="shared" si="38"/>
        <v>16.114237476257816</v>
      </c>
      <c r="P269" s="56">
        <f t="shared" si="39"/>
        <v>15.598581877017564</v>
      </c>
      <c r="Q269" s="121">
        <v>8.9685539999999992</v>
      </c>
      <c r="R269" s="11">
        <f t="shared" si="40"/>
        <v>2.3433553583054993</v>
      </c>
      <c r="S269" s="35">
        <f t="shared" si="41"/>
        <v>3.5133548554531293</v>
      </c>
      <c r="AF269" s="34"/>
    </row>
    <row r="270" spans="7:32" ht="18.5" x14ac:dyDescent="0.45">
      <c r="G270" s="59">
        <v>2010</v>
      </c>
      <c r="H270" s="59">
        <v>9</v>
      </c>
      <c r="I270" s="46">
        <f t="shared" si="42"/>
        <v>24</v>
      </c>
      <c r="J270" s="46">
        <f t="shared" si="42"/>
        <v>267</v>
      </c>
      <c r="K270" s="122">
        <v>35.9</v>
      </c>
      <c r="L270" s="122">
        <v>18</v>
      </c>
      <c r="M270" s="54">
        <f t="shared" si="37"/>
        <v>26.95</v>
      </c>
      <c r="N270" s="36">
        <v>76.5</v>
      </c>
      <c r="O270" s="55">
        <f t="shared" si="38"/>
        <v>21.858633475986295</v>
      </c>
      <c r="P270" s="56">
        <f t="shared" si="39"/>
        <v>31.301563137612373</v>
      </c>
      <c r="Q270" s="121">
        <v>14.796857999999999</v>
      </c>
      <c r="R270" s="11">
        <f t="shared" si="40"/>
        <v>3.8835648546074997</v>
      </c>
      <c r="S270" s="35">
        <f t="shared" si="41"/>
        <v>6.6500551664644227</v>
      </c>
      <c r="AF270" s="34"/>
    </row>
    <row r="271" spans="7:32" ht="18.5" x14ac:dyDescent="0.45">
      <c r="G271" s="59">
        <v>2010</v>
      </c>
      <c r="H271" s="59">
        <v>9</v>
      </c>
      <c r="I271" s="46">
        <f t="shared" si="42"/>
        <v>25</v>
      </c>
      <c r="J271" s="46">
        <f t="shared" si="42"/>
        <v>268</v>
      </c>
      <c r="K271" s="122">
        <v>34.799999999999997</v>
      </c>
      <c r="L271" s="122">
        <v>17</v>
      </c>
      <c r="M271" s="54">
        <f t="shared" si="37"/>
        <v>25.9</v>
      </c>
      <c r="N271" s="36">
        <v>63.5</v>
      </c>
      <c r="O271" s="55">
        <f t="shared" si="38"/>
        <v>18.775235712699264</v>
      </c>
      <c r="P271" s="56">
        <f t="shared" si="39"/>
        <v>26.735935654883747</v>
      </c>
      <c r="Q271" s="121">
        <v>12.674048999999998</v>
      </c>
      <c r="R271" s="11">
        <f t="shared" si="40"/>
        <v>3.2483650957244996</v>
      </c>
      <c r="S271" s="35">
        <f t="shared" si="41"/>
        <v>5.6587637499526062</v>
      </c>
      <c r="AF271" s="34"/>
    </row>
    <row r="272" spans="7:32" ht="18.5" x14ac:dyDescent="0.45">
      <c r="G272" s="59">
        <v>2010</v>
      </c>
      <c r="H272" s="59">
        <v>9</v>
      </c>
      <c r="I272" s="46">
        <f t="shared" si="42"/>
        <v>26</v>
      </c>
      <c r="J272" s="46">
        <f t="shared" si="42"/>
        <v>269</v>
      </c>
      <c r="K272" s="122">
        <v>30.8</v>
      </c>
      <c r="L272" s="122">
        <v>13.5</v>
      </c>
      <c r="M272" s="54">
        <f t="shared" si="37"/>
        <v>22.15</v>
      </c>
      <c r="N272" s="36">
        <v>62</v>
      </c>
      <c r="O272" s="55">
        <f t="shared" si="38"/>
        <v>15.364045557988851</v>
      </c>
      <c r="P272" s="56">
        <f t="shared" si="39"/>
        <v>21.263839052256571</v>
      </c>
      <c r="Q272" s="121">
        <v>10.224653999999999</v>
      </c>
      <c r="R272" s="11">
        <f t="shared" si="40"/>
        <v>2.3957054486144993</v>
      </c>
      <c r="S272" s="35">
        <f t="shared" si="41"/>
        <v>4.3165312477071263</v>
      </c>
      <c r="AF272" s="34"/>
    </row>
    <row r="273" spans="7:32" ht="18.5" x14ac:dyDescent="0.45">
      <c r="G273" s="59">
        <v>2010</v>
      </c>
      <c r="H273" s="59">
        <v>9</v>
      </c>
      <c r="I273" s="46">
        <f t="shared" si="42"/>
        <v>27</v>
      </c>
      <c r="J273" s="46">
        <f t="shared" si="42"/>
        <v>270</v>
      </c>
      <c r="K273" s="122">
        <v>33.299999999999997</v>
      </c>
      <c r="L273" s="122">
        <v>15.8</v>
      </c>
      <c r="M273" s="54">
        <f t="shared" si="37"/>
        <v>24.549999999999997</v>
      </c>
      <c r="N273" s="36">
        <v>58</v>
      </c>
      <c r="O273" s="55">
        <f t="shared" si="38"/>
        <v>22.444833509964734</v>
      </c>
      <c r="P273" s="56">
        <f t="shared" si="39"/>
        <v>31.422766913950621</v>
      </c>
      <c r="Q273" s="121">
        <v>15.022955999999999</v>
      </c>
      <c r="R273" s="11">
        <f t="shared" si="40"/>
        <v>3.7314431244089987</v>
      </c>
      <c r="S273" s="35">
        <f t="shared" si="41"/>
        <v>6.4487714942761363</v>
      </c>
      <c r="AF273" s="34"/>
    </row>
    <row r="274" spans="7:32" ht="18.5" x14ac:dyDescent="0.45">
      <c r="G274" s="59">
        <v>2010</v>
      </c>
      <c r="H274" s="59">
        <v>9</v>
      </c>
      <c r="I274" s="46">
        <f t="shared" si="42"/>
        <v>28</v>
      </c>
      <c r="J274" s="46">
        <f t="shared" si="42"/>
        <v>271</v>
      </c>
      <c r="K274" s="122">
        <v>35</v>
      </c>
      <c r="L274" s="122">
        <v>15.1</v>
      </c>
      <c r="M274" s="54">
        <f t="shared" si="37"/>
        <v>25.05</v>
      </c>
      <c r="N274" s="36">
        <v>37</v>
      </c>
      <c r="O274" s="55">
        <f t="shared" si="38"/>
        <v>20.414355997239667</v>
      </c>
      <c r="P274" s="56">
        <f t="shared" si="39"/>
        <v>32.499654747605547</v>
      </c>
      <c r="Q274" s="121">
        <v>14.57076</v>
      </c>
      <c r="R274" s="11">
        <f t="shared" si="40"/>
        <v>3.6618541920899998</v>
      </c>
      <c r="S274" s="35">
        <f t="shared" si="41"/>
        <v>7.9523078320777838</v>
      </c>
      <c r="AF274" s="34"/>
    </row>
    <row r="275" spans="7:32" ht="18.5" x14ac:dyDescent="0.45">
      <c r="G275" s="59">
        <v>2010</v>
      </c>
      <c r="H275" s="59">
        <v>9</v>
      </c>
      <c r="I275" s="46">
        <f t="shared" si="42"/>
        <v>29</v>
      </c>
      <c r="J275" s="46">
        <f t="shared" si="42"/>
        <v>272</v>
      </c>
      <c r="K275" s="122">
        <v>32.9</v>
      </c>
      <c r="L275" s="122">
        <v>14.7</v>
      </c>
      <c r="M275" s="54">
        <f t="shared" si="37"/>
        <v>23.799999999999997</v>
      </c>
      <c r="N275" s="36">
        <v>27.5</v>
      </c>
      <c r="O275" s="55">
        <f t="shared" si="38"/>
        <v>18.991017599714471</v>
      </c>
      <c r="P275" s="56">
        <f t="shared" si="39"/>
        <v>27.650921625184271</v>
      </c>
      <c r="Q275" s="121">
        <v>12.962952</v>
      </c>
      <c r="R275" s="11">
        <f t="shared" si="40"/>
        <v>3.1627528807679992</v>
      </c>
      <c r="S275" s="35">
        <f t="shared" si="41"/>
        <v>7.473173076926134</v>
      </c>
      <c r="AF275" s="34"/>
    </row>
    <row r="276" spans="7:32" ht="18.5" x14ac:dyDescent="0.45">
      <c r="G276" s="59">
        <v>2010</v>
      </c>
      <c r="H276" s="60">
        <v>9</v>
      </c>
      <c r="I276" s="60">
        <f t="shared" si="42"/>
        <v>30</v>
      </c>
      <c r="J276" s="46">
        <f t="shared" si="42"/>
        <v>273</v>
      </c>
      <c r="K276" s="122">
        <v>33.6</v>
      </c>
      <c r="L276" s="122">
        <v>15.3</v>
      </c>
      <c r="M276" s="54">
        <f t="shared" si="37"/>
        <v>24.450000000000003</v>
      </c>
      <c r="N276" s="36">
        <v>44</v>
      </c>
      <c r="O276" s="55">
        <f t="shared" si="38"/>
        <v>19.471260718982656</v>
      </c>
      <c r="P276" s="56">
        <f t="shared" si="39"/>
        <v>28.505925692590612</v>
      </c>
      <c r="Q276" s="121">
        <v>13.327221</v>
      </c>
      <c r="R276" s="49">
        <f t="shared" si="40"/>
        <v>3.3024353867212493</v>
      </c>
      <c r="S276" s="48">
        <f t="shared" si="41"/>
        <v>6.382233651208141</v>
      </c>
      <c r="AF276" s="34"/>
    </row>
    <row r="277" spans="7:32" ht="18.5" x14ac:dyDescent="0.45">
      <c r="G277" s="59">
        <v>2010</v>
      </c>
      <c r="H277" s="59">
        <v>10</v>
      </c>
      <c r="I277" s="46">
        <v>1</v>
      </c>
      <c r="J277" s="46">
        <f t="shared" si="42"/>
        <v>274</v>
      </c>
      <c r="K277" s="122">
        <v>30.6</v>
      </c>
      <c r="L277" s="122">
        <v>17.899999999999999</v>
      </c>
      <c r="M277" s="54">
        <f t="shared" si="37"/>
        <v>24.25</v>
      </c>
      <c r="N277" s="36">
        <v>53</v>
      </c>
      <c r="O277" s="55">
        <f t="shared" si="38"/>
        <v>8.437254444656805</v>
      </c>
      <c r="P277" s="56">
        <f t="shared" si="39"/>
        <v>8.5722505157713158</v>
      </c>
      <c r="Q277" s="121">
        <v>4.8108630000000003</v>
      </c>
      <c r="R277" s="11">
        <f t="shared" si="40"/>
        <v>1.1864706683647497</v>
      </c>
      <c r="S277" s="35">
        <f t="shared" si="41"/>
        <v>2.0421265796767099</v>
      </c>
      <c r="AF277" s="34"/>
    </row>
    <row r="278" spans="7:32" ht="18.5" x14ac:dyDescent="0.45">
      <c r="G278" s="59">
        <v>2010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2">
        <v>30.9</v>
      </c>
      <c r="L278" s="122">
        <v>17.600000000000001</v>
      </c>
      <c r="M278" s="54">
        <f t="shared" si="37"/>
        <v>24.25</v>
      </c>
      <c r="N278" s="36">
        <v>53.5</v>
      </c>
      <c r="O278" s="55">
        <f t="shared" si="38"/>
        <v>21.494457167074412</v>
      </c>
      <c r="P278" s="56">
        <f t="shared" si="39"/>
        <v>22.870102425767172</v>
      </c>
      <c r="Q278" s="121">
        <v>12.542158499999999</v>
      </c>
      <c r="R278" s="11">
        <f t="shared" si="40"/>
        <v>3.0931878912851252</v>
      </c>
      <c r="S278" s="35">
        <f t="shared" si="41"/>
        <v>4.7805750314829227</v>
      </c>
      <c r="AF278" s="34"/>
    </row>
    <row r="279" spans="7:32" ht="18.5" x14ac:dyDescent="0.45">
      <c r="G279" s="59">
        <v>2010</v>
      </c>
      <c r="H279" s="59">
        <v>10</v>
      </c>
      <c r="I279" s="46">
        <f t="shared" si="43"/>
        <v>3</v>
      </c>
      <c r="J279" s="46">
        <f t="shared" si="42"/>
        <v>276</v>
      </c>
      <c r="K279" s="122">
        <v>22.8</v>
      </c>
      <c r="L279" s="122">
        <v>17.100000000000001</v>
      </c>
      <c r="M279" s="54">
        <f t="shared" si="37"/>
        <v>19.950000000000003</v>
      </c>
      <c r="N279" s="36">
        <v>49</v>
      </c>
      <c r="O279" s="55">
        <f t="shared" si="38"/>
        <v>10.8183917308444</v>
      </c>
      <c r="P279" s="56">
        <f t="shared" si="39"/>
        <v>4.9331866292650464</v>
      </c>
      <c r="Q279" s="121">
        <v>4.1325690000000002</v>
      </c>
      <c r="R279" s="11">
        <f t="shared" si="40"/>
        <v>0.91496627373375006</v>
      </c>
      <c r="S279" s="35">
        <f t="shared" si="41"/>
        <v>1.2605263590095919</v>
      </c>
      <c r="AF279" s="34"/>
    </row>
    <row r="280" spans="7:32" ht="18.5" x14ac:dyDescent="0.45">
      <c r="G280" s="59">
        <v>2010</v>
      </c>
      <c r="H280" s="59">
        <v>10</v>
      </c>
      <c r="I280" s="46">
        <f t="shared" si="43"/>
        <v>4</v>
      </c>
      <c r="J280" s="46">
        <f t="shared" si="43"/>
        <v>277</v>
      </c>
      <c r="K280" s="122">
        <v>29.1</v>
      </c>
      <c r="L280" s="122">
        <v>13.5</v>
      </c>
      <c r="M280" s="54">
        <f t="shared" si="37"/>
        <v>21.3</v>
      </c>
      <c r="N280" s="36">
        <v>54</v>
      </c>
      <c r="O280" s="55">
        <f t="shared" si="38"/>
        <v>6.2810032250318546</v>
      </c>
      <c r="P280" s="56">
        <f t="shared" si="39"/>
        <v>7.838692024839756</v>
      </c>
      <c r="Q280" s="121">
        <v>3.9692759999999998</v>
      </c>
      <c r="R280" s="11">
        <f t="shared" si="40"/>
        <v>0.91024032623399986</v>
      </c>
      <c r="S280" s="35">
        <f t="shared" si="41"/>
        <v>1.8060372848489505</v>
      </c>
      <c r="AF280" s="34"/>
    </row>
    <row r="281" spans="7:32" ht="18.5" x14ac:dyDescent="0.45">
      <c r="G281" s="59">
        <v>2010</v>
      </c>
      <c r="H281" s="59">
        <v>10</v>
      </c>
      <c r="I281" s="46">
        <f t="shared" si="43"/>
        <v>5</v>
      </c>
      <c r="J281" s="46">
        <f t="shared" si="43"/>
        <v>278</v>
      </c>
      <c r="K281" s="122">
        <v>30.2</v>
      </c>
      <c r="L281" s="122">
        <v>13.6</v>
      </c>
      <c r="M281" s="54">
        <f t="shared" si="37"/>
        <v>21.9</v>
      </c>
      <c r="N281" s="36">
        <v>75</v>
      </c>
      <c r="O281" s="55">
        <f t="shared" si="38"/>
        <v>10.655536479562349</v>
      </c>
      <c r="P281" s="56">
        <f t="shared" si="39"/>
        <v>14.1505524448588</v>
      </c>
      <c r="Q281" s="121">
        <v>6.9462329999999994</v>
      </c>
      <c r="R281" s="11">
        <f t="shared" si="40"/>
        <v>1.6173643648364999</v>
      </c>
      <c r="S281" s="35">
        <f t="shared" si="41"/>
        <v>2.9879975758305255</v>
      </c>
      <c r="AF281" s="34"/>
    </row>
    <row r="282" spans="7:32" ht="18.5" x14ac:dyDescent="0.45">
      <c r="G282" s="59">
        <v>2010</v>
      </c>
      <c r="H282" s="59">
        <v>10</v>
      </c>
      <c r="I282" s="46">
        <f t="shared" si="43"/>
        <v>6</v>
      </c>
      <c r="J282" s="46">
        <f t="shared" si="43"/>
        <v>279</v>
      </c>
      <c r="K282" s="122">
        <v>27.1</v>
      </c>
      <c r="L282" s="122">
        <v>11.1</v>
      </c>
      <c r="M282" s="54">
        <f t="shared" si="37"/>
        <v>19.100000000000001</v>
      </c>
      <c r="N282" s="36">
        <v>80</v>
      </c>
      <c r="O282" s="55">
        <f t="shared" si="38"/>
        <v>11.874070312499999</v>
      </c>
      <c r="P282" s="56">
        <f t="shared" si="39"/>
        <v>15.198809999999998</v>
      </c>
      <c r="Q282" s="121">
        <v>7.599405</v>
      </c>
      <c r="R282" s="11">
        <f t="shared" si="40"/>
        <v>1.6446518309925</v>
      </c>
      <c r="S282" s="35">
        <f t="shared" si="41"/>
        <v>3.0019660999999997</v>
      </c>
      <c r="AF282" s="34"/>
    </row>
    <row r="283" spans="7:32" ht="18.5" x14ac:dyDescent="0.45">
      <c r="G283" s="59">
        <v>2010</v>
      </c>
      <c r="H283" s="59">
        <v>10</v>
      </c>
      <c r="I283" s="46">
        <f t="shared" si="43"/>
        <v>7</v>
      </c>
      <c r="J283" s="46">
        <f t="shared" si="43"/>
        <v>280</v>
      </c>
      <c r="K283" s="122">
        <v>27.8</v>
      </c>
      <c r="L283" s="122">
        <v>7.6</v>
      </c>
      <c r="M283" s="54">
        <f t="shared" si="37"/>
        <v>17.7</v>
      </c>
      <c r="N283" s="36">
        <v>65.5</v>
      </c>
      <c r="O283" s="55">
        <f t="shared" si="38"/>
        <v>7.8254002922951784</v>
      </c>
      <c r="P283" s="56">
        <f t="shared" si="39"/>
        <v>12.645846872349011</v>
      </c>
      <c r="Q283" s="121">
        <v>5.6273280000000003</v>
      </c>
      <c r="R283" s="11">
        <f t="shared" si="40"/>
        <v>1.1716518945599999</v>
      </c>
      <c r="S283" s="35">
        <f t="shared" si="41"/>
        <v>2.4726480669290218</v>
      </c>
      <c r="AF283" s="34"/>
    </row>
    <row r="284" spans="7:32" ht="18.5" x14ac:dyDescent="0.45">
      <c r="G284" s="59">
        <v>2010</v>
      </c>
      <c r="H284" s="59">
        <v>10</v>
      </c>
      <c r="I284" s="46">
        <f t="shared" si="43"/>
        <v>8</v>
      </c>
      <c r="J284" s="46">
        <f t="shared" si="43"/>
        <v>281</v>
      </c>
      <c r="K284" s="122">
        <v>29.2</v>
      </c>
      <c r="L284" s="122">
        <v>13.8</v>
      </c>
      <c r="M284" s="54">
        <f t="shared" si="37"/>
        <v>21.5</v>
      </c>
      <c r="N284" s="36">
        <v>66.5</v>
      </c>
      <c r="O284" s="55">
        <f t="shared" si="38"/>
        <v>6.5817255758506148</v>
      </c>
      <c r="P284" s="56">
        <f t="shared" si="39"/>
        <v>8.1086859094479582</v>
      </c>
      <c r="Q284" s="121">
        <v>4.1325690000000002</v>
      </c>
      <c r="R284" s="11">
        <f t="shared" si="40"/>
        <v>0.95253442537049982</v>
      </c>
      <c r="S284" s="35">
        <f t="shared" si="41"/>
        <v>1.8623079886704288</v>
      </c>
      <c r="AF284" s="34"/>
    </row>
    <row r="285" spans="7:32" ht="18.5" x14ac:dyDescent="0.45">
      <c r="G285" s="59">
        <v>2010</v>
      </c>
      <c r="H285" s="59">
        <v>10</v>
      </c>
      <c r="I285" s="46">
        <f t="shared" si="43"/>
        <v>9</v>
      </c>
      <c r="J285" s="46">
        <f t="shared" si="43"/>
        <v>282</v>
      </c>
      <c r="K285" s="122">
        <v>26.8</v>
      </c>
      <c r="L285" s="122">
        <v>13</v>
      </c>
      <c r="M285" s="54">
        <f t="shared" si="37"/>
        <v>19.899999999999999</v>
      </c>
      <c r="N285" s="36">
        <v>61</v>
      </c>
      <c r="O285" s="55">
        <f t="shared" si="38"/>
        <v>19.569317363884135</v>
      </c>
      <c r="P285" s="56">
        <f t="shared" si="39"/>
        <v>21.604526369728088</v>
      </c>
      <c r="Q285" s="121">
        <v>11.631486000000001</v>
      </c>
      <c r="R285" s="11">
        <f t="shared" si="40"/>
        <v>2.5718436852030004</v>
      </c>
      <c r="S285" s="35">
        <f t="shared" si="41"/>
        <v>4.1882960795086692</v>
      </c>
      <c r="AF285" s="34"/>
    </row>
    <row r="286" spans="7:32" ht="18.5" x14ac:dyDescent="0.45">
      <c r="G286" s="59">
        <v>2010</v>
      </c>
      <c r="H286" s="59">
        <v>10</v>
      </c>
      <c r="I286" s="46">
        <f t="shared" si="43"/>
        <v>10</v>
      </c>
      <c r="J286" s="46">
        <f t="shared" si="43"/>
        <v>283</v>
      </c>
      <c r="K286" s="122">
        <v>25.2</v>
      </c>
      <c r="L286" s="122">
        <v>12.6</v>
      </c>
      <c r="M286" s="54">
        <f t="shared" si="37"/>
        <v>18.899999999999999</v>
      </c>
      <c r="N286" s="36">
        <v>66</v>
      </c>
      <c r="O286" s="55">
        <f t="shared" si="38"/>
        <v>14.972958783119987</v>
      </c>
      <c r="P286" s="56">
        <f t="shared" si="39"/>
        <v>15.092742453384947</v>
      </c>
      <c r="Q286" s="121">
        <v>8.5037969999999987</v>
      </c>
      <c r="R286" s="11">
        <f t="shared" si="40"/>
        <v>1.8304040371634998</v>
      </c>
      <c r="S286" s="35">
        <f t="shared" si="41"/>
        <v>2.9697253107487436</v>
      </c>
      <c r="AF286" s="34"/>
    </row>
    <row r="287" spans="7:32" ht="18.5" x14ac:dyDescent="0.45">
      <c r="G287" s="59">
        <v>2010</v>
      </c>
      <c r="H287" s="59">
        <v>10</v>
      </c>
      <c r="I287" s="46">
        <f t="shared" si="43"/>
        <v>11</v>
      </c>
      <c r="J287" s="46">
        <f t="shared" si="43"/>
        <v>284</v>
      </c>
      <c r="K287" s="122">
        <v>22.1</v>
      </c>
      <c r="L287" s="122">
        <v>12.5</v>
      </c>
      <c r="M287" s="54">
        <f t="shared" si="37"/>
        <v>17.3</v>
      </c>
      <c r="N287" s="36">
        <v>71</v>
      </c>
      <c r="O287" s="55">
        <f t="shared" si="38"/>
        <v>7.7280238867562314</v>
      </c>
      <c r="P287" s="56">
        <f t="shared" si="39"/>
        <v>5.9351223450287867</v>
      </c>
      <c r="Q287" s="121">
        <v>3.831105</v>
      </c>
      <c r="R287" s="11">
        <f t="shared" si="40"/>
        <v>0.78867702195749989</v>
      </c>
      <c r="S287" s="35">
        <f t="shared" si="41"/>
        <v>1.3324684562349658</v>
      </c>
      <c r="AF287" s="34"/>
    </row>
    <row r="288" spans="7:32" ht="18.5" x14ac:dyDescent="0.45">
      <c r="G288" s="59">
        <v>2010</v>
      </c>
      <c r="H288" s="59">
        <v>10</v>
      </c>
      <c r="I288" s="46">
        <f t="shared" si="43"/>
        <v>12</v>
      </c>
      <c r="J288" s="46">
        <f t="shared" si="43"/>
        <v>285</v>
      </c>
      <c r="K288" s="122">
        <v>22.1</v>
      </c>
      <c r="L288" s="122">
        <v>8.3000000000000007</v>
      </c>
      <c r="M288" s="54">
        <f t="shared" si="37"/>
        <v>15.200000000000001</v>
      </c>
      <c r="N288" s="36">
        <v>68.5</v>
      </c>
      <c r="O288" s="55">
        <f t="shared" si="38"/>
        <v>16.483874237397004</v>
      </c>
      <c r="P288" s="56">
        <f t="shared" si="39"/>
        <v>18.198197158086295</v>
      </c>
      <c r="Q288" s="121">
        <v>9.79758</v>
      </c>
      <c r="R288" s="11">
        <f t="shared" si="40"/>
        <v>1.8962726210999998</v>
      </c>
      <c r="S288" s="35">
        <f t="shared" si="41"/>
        <v>3.1654961923477689</v>
      </c>
      <c r="AF288" s="34"/>
    </row>
    <row r="289" spans="7:32" ht="18.5" x14ac:dyDescent="0.45">
      <c r="G289" s="59">
        <v>2010</v>
      </c>
      <c r="H289" s="59">
        <v>10</v>
      </c>
      <c r="I289" s="46">
        <f t="shared" si="43"/>
        <v>13</v>
      </c>
      <c r="J289" s="46">
        <f t="shared" si="43"/>
        <v>286</v>
      </c>
      <c r="K289" s="122">
        <v>23.3</v>
      </c>
      <c r="L289" s="122">
        <v>5.6</v>
      </c>
      <c r="M289" s="54">
        <f t="shared" si="37"/>
        <v>14.45</v>
      </c>
      <c r="N289" s="36">
        <v>72.5</v>
      </c>
      <c r="O289" s="55">
        <f t="shared" si="38"/>
        <v>15.189448462271537</v>
      </c>
      <c r="P289" s="56">
        <f t="shared" si="39"/>
        <v>21.5082590225765</v>
      </c>
      <c r="Q289" s="121">
        <v>10.224653999999999</v>
      </c>
      <c r="R289" s="11">
        <f t="shared" si="40"/>
        <v>1.9339549616475</v>
      </c>
      <c r="S289" s="35">
        <f t="shared" si="41"/>
        <v>3.5894193986971619</v>
      </c>
      <c r="AF289" s="34"/>
    </row>
    <row r="290" spans="7:32" ht="18.5" x14ac:dyDescent="0.45">
      <c r="G290" s="59">
        <v>2010</v>
      </c>
      <c r="H290" s="59">
        <v>10</v>
      </c>
      <c r="I290" s="46">
        <f t="shared" si="43"/>
        <v>14</v>
      </c>
      <c r="J290" s="46">
        <f t="shared" si="43"/>
        <v>287</v>
      </c>
      <c r="K290" s="122">
        <v>20.7</v>
      </c>
      <c r="L290" s="122">
        <v>11.9</v>
      </c>
      <c r="M290" s="54">
        <f t="shared" si="37"/>
        <v>16.3</v>
      </c>
      <c r="N290" s="36">
        <v>80.5</v>
      </c>
      <c r="O290" s="55">
        <f t="shared" si="38"/>
        <v>23.950328586008467</v>
      </c>
      <c r="P290" s="56">
        <f t="shared" si="39"/>
        <v>16.861031324549959</v>
      </c>
      <c r="Q290" s="121">
        <v>11.367704999999999</v>
      </c>
      <c r="R290" s="11">
        <f t="shared" si="40"/>
        <v>2.2735012130324996</v>
      </c>
      <c r="S290" s="35">
        <f t="shared" si="41"/>
        <v>3.0594109036086565</v>
      </c>
      <c r="AF290" s="34"/>
    </row>
    <row r="291" spans="7:32" ht="18.5" x14ac:dyDescent="0.45">
      <c r="G291" s="59">
        <v>2010</v>
      </c>
      <c r="H291" s="59">
        <v>10</v>
      </c>
      <c r="I291" s="46">
        <f t="shared" si="43"/>
        <v>15</v>
      </c>
      <c r="J291" s="46">
        <f t="shared" si="43"/>
        <v>288</v>
      </c>
      <c r="K291" s="122">
        <v>21.2</v>
      </c>
      <c r="L291" s="122">
        <v>14.9</v>
      </c>
      <c r="M291" s="54">
        <f t="shared" si="37"/>
        <v>18.05</v>
      </c>
      <c r="N291" s="36">
        <v>76</v>
      </c>
      <c r="O291" s="55">
        <f t="shared" si="38"/>
        <v>29.369702711617727</v>
      </c>
      <c r="P291" s="56">
        <f t="shared" si="39"/>
        <v>14.802330166655331</v>
      </c>
      <c r="Q291" s="121">
        <v>11.794778999999998</v>
      </c>
      <c r="R291" s="11">
        <f t="shared" si="40"/>
        <v>2.4799731812347496</v>
      </c>
      <c r="S291" s="35">
        <f t="shared" si="41"/>
        <v>2.8599404976556708</v>
      </c>
      <c r="AF291" s="34"/>
    </row>
    <row r="292" spans="7:32" ht="18.5" x14ac:dyDescent="0.45">
      <c r="G292" s="59">
        <v>2010</v>
      </c>
      <c r="H292" s="59">
        <v>10</v>
      </c>
      <c r="I292" s="46">
        <f t="shared" si="43"/>
        <v>16</v>
      </c>
      <c r="J292" s="46">
        <f t="shared" si="43"/>
        <v>289</v>
      </c>
      <c r="K292" s="122">
        <v>26.9</v>
      </c>
      <c r="L292" s="122">
        <v>15.5</v>
      </c>
      <c r="M292" s="54">
        <f t="shared" si="37"/>
        <v>21.2</v>
      </c>
      <c r="N292" s="36">
        <v>66</v>
      </c>
      <c r="O292" s="55">
        <f t="shared" si="38"/>
        <v>20.391604563586025</v>
      </c>
      <c r="P292" s="56">
        <f t="shared" si="39"/>
        <v>18.597143361990454</v>
      </c>
      <c r="Q292" s="121">
        <v>11.015997</v>
      </c>
      <c r="R292" s="11">
        <f t="shared" si="40"/>
        <v>2.5197440737949997</v>
      </c>
      <c r="S292" s="35">
        <f t="shared" si="41"/>
        <v>3.7556880158840129</v>
      </c>
      <c r="AF292" s="34"/>
    </row>
    <row r="293" spans="7:32" ht="18.5" x14ac:dyDescent="0.45">
      <c r="G293" s="59">
        <v>2010</v>
      </c>
      <c r="H293" s="59">
        <v>10</v>
      </c>
      <c r="I293" s="46">
        <f t="shared" si="43"/>
        <v>17</v>
      </c>
      <c r="J293" s="46">
        <f t="shared" si="43"/>
        <v>290</v>
      </c>
      <c r="K293" s="122">
        <v>27.7</v>
      </c>
      <c r="L293" s="122">
        <v>17.2</v>
      </c>
      <c r="M293" s="54">
        <f t="shared" si="37"/>
        <v>22.45</v>
      </c>
      <c r="N293" s="36">
        <v>27.5</v>
      </c>
      <c r="O293" s="55">
        <f t="shared" si="38"/>
        <v>18.679444701396598</v>
      </c>
      <c r="P293" s="56">
        <f t="shared" si="39"/>
        <v>15.690733549173142</v>
      </c>
      <c r="Q293" s="121">
        <v>9.6845309999999998</v>
      </c>
      <c r="R293" s="11">
        <f t="shared" si="40"/>
        <v>2.2861909161787497</v>
      </c>
      <c r="S293" s="35">
        <f t="shared" si="41"/>
        <v>4.3663604425065872</v>
      </c>
      <c r="AF293" s="34"/>
    </row>
    <row r="294" spans="7:32" ht="18.5" x14ac:dyDescent="0.45">
      <c r="G294" s="59">
        <v>2010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2">
        <v>26.9</v>
      </c>
      <c r="L294" s="122">
        <v>10.8</v>
      </c>
      <c r="M294" s="54">
        <f t="shared" si="37"/>
        <v>18.850000000000001</v>
      </c>
      <c r="N294" s="36">
        <v>37.5</v>
      </c>
      <c r="O294" s="55">
        <f t="shared" si="38"/>
        <v>15.202405544600834</v>
      </c>
      <c r="P294" s="56">
        <f t="shared" si="39"/>
        <v>19.580698341445871</v>
      </c>
      <c r="Q294" s="121">
        <v>9.7598969999999987</v>
      </c>
      <c r="R294" s="11">
        <f t="shared" si="40"/>
        <v>2.09791181991825</v>
      </c>
      <c r="S294" s="35">
        <f t="shared" si="41"/>
        <v>4.4090313885016723</v>
      </c>
      <c r="AF294" s="34"/>
    </row>
    <row r="295" spans="7:32" ht="18.5" x14ac:dyDescent="0.45">
      <c r="G295" s="59">
        <v>2010</v>
      </c>
      <c r="H295" s="59">
        <v>10</v>
      </c>
      <c r="I295" s="46">
        <f t="shared" si="44"/>
        <v>19</v>
      </c>
      <c r="J295" s="46">
        <f t="shared" si="44"/>
        <v>292</v>
      </c>
      <c r="K295" s="122">
        <v>28.5</v>
      </c>
      <c r="L295" s="122">
        <v>9.6</v>
      </c>
      <c r="M295" s="54">
        <f t="shared" si="37"/>
        <v>19.05</v>
      </c>
      <c r="N295" s="36">
        <v>42.5</v>
      </c>
      <c r="O295" s="55">
        <f t="shared" si="38"/>
        <v>12.4781837962738</v>
      </c>
      <c r="P295" s="56">
        <f t="shared" si="39"/>
        <v>18.867013899965986</v>
      </c>
      <c r="Q295" s="121">
        <v>8.6796509999999998</v>
      </c>
      <c r="R295" s="11">
        <f t="shared" si="40"/>
        <v>1.8758917422877499</v>
      </c>
      <c r="S295" s="35">
        <f t="shared" si="41"/>
        <v>4.0241357385921157</v>
      </c>
      <c r="AF295" s="34"/>
    </row>
    <row r="296" spans="7:32" ht="18.5" x14ac:dyDescent="0.45">
      <c r="G296" s="59">
        <v>2010</v>
      </c>
      <c r="H296" s="59">
        <v>10</v>
      </c>
      <c r="I296" s="46">
        <f t="shared" si="44"/>
        <v>20</v>
      </c>
      <c r="J296" s="46">
        <f t="shared" si="44"/>
        <v>293</v>
      </c>
      <c r="K296" s="122">
        <v>30.7</v>
      </c>
      <c r="L296" s="122">
        <v>10.5</v>
      </c>
      <c r="M296" s="54">
        <f t="shared" si="37"/>
        <v>20.6</v>
      </c>
      <c r="N296" s="36">
        <v>84</v>
      </c>
      <c r="O296" s="55">
        <f t="shared" si="38"/>
        <v>8.3843574560305481</v>
      </c>
      <c r="P296" s="56">
        <f t="shared" si="39"/>
        <v>13.549121648945365</v>
      </c>
      <c r="Q296" s="121">
        <v>6.02928</v>
      </c>
      <c r="R296" s="11">
        <f t="shared" si="40"/>
        <v>1.3578903244799998</v>
      </c>
      <c r="S296" s="35">
        <f t="shared" si="41"/>
        <v>2.8053772710720528</v>
      </c>
      <c r="AF296" s="34"/>
    </row>
    <row r="297" spans="7:32" ht="18.5" x14ac:dyDescent="0.45">
      <c r="G297" s="59">
        <v>2010</v>
      </c>
      <c r="H297" s="59">
        <v>10</v>
      </c>
      <c r="I297" s="46">
        <f t="shared" si="44"/>
        <v>21</v>
      </c>
      <c r="J297" s="46">
        <f t="shared" si="44"/>
        <v>294</v>
      </c>
      <c r="K297" s="122">
        <v>31.3</v>
      </c>
      <c r="L297" s="122">
        <v>12.1</v>
      </c>
      <c r="M297" s="54">
        <f t="shared" si="37"/>
        <v>21.7</v>
      </c>
      <c r="N297" s="36">
        <v>73</v>
      </c>
      <c r="O297" s="55">
        <f t="shared" si="38"/>
        <v>13.580720906185865</v>
      </c>
      <c r="P297" s="56">
        <f t="shared" si="39"/>
        <v>20.859987311901492</v>
      </c>
      <c r="Q297" s="121">
        <v>9.5212380000000003</v>
      </c>
      <c r="R297" s="11">
        <f t="shared" si="40"/>
        <v>2.2057614043649996</v>
      </c>
      <c r="S297" s="35">
        <f t="shared" si="41"/>
        <v>4.2066638868436321</v>
      </c>
      <c r="AF297" s="34"/>
    </row>
    <row r="298" spans="7:32" ht="18.5" x14ac:dyDescent="0.45">
      <c r="G298" s="59">
        <v>2010</v>
      </c>
      <c r="H298" s="59">
        <v>10</v>
      </c>
      <c r="I298" s="46">
        <f t="shared" si="44"/>
        <v>22</v>
      </c>
      <c r="J298" s="46">
        <f t="shared" si="44"/>
        <v>295</v>
      </c>
      <c r="K298" s="122">
        <v>28.5</v>
      </c>
      <c r="L298" s="122">
        <v>10.6</v>
      </c>
      <c r="M298" s="54">
        <f t="shared" si="37"/>
        <v>19.55</v>
      </c>
      <c r="N298" s="36">
        <v>61.5</v>
      </c>
      <c r="O298" s="55">
        <f t="shared" si="38"/>
        <v>13.61989556143798</v>
      </c>
      <c r="P298" s="56">
        <f t="shared" si="39"/>
        <v>19.503690443979188</v>
      </c>
      <c r="Q298" s="121">
        <v>9.2197739999999992</v>
      </c>
      <c r="R298" s="11">
        <f t="shared" si="40"/>
        <v>2.0196629479484995</v>
      </c>
      <c r="S298" s="35">
        <f t="shared" si="41"/>
        <v>3.7878020531327317</v>
      </c>
      <c r="AF298" s="34"/>
    </row>
    <row r="299" spans="7:32" ht="18.5" x14ac:dyDescent="0.45">
      <c r="G299" s="59">
        <v>2010</v>
      </c>
      <c r="H299" s="59">
        <v>10</v>
      </c>
      <c r="I299" s="46">
        <f t="shared" si="44"/>
        <v>23</v>
      </c>
      <c r="J299" s="46">
        <f t="shared" si="44"/>
        <v>296</v>
      </c>
      <c r="K299" s="122">
        <v>27.8</v>
      </c>
      <c r="L299" s="122">
        <v>8.1</v>
      </c>
      <c r="M299" s="54">
        <f t="shared" si="37"/>
        <v>17.95</v>
      </c>
      <c r="N299" s="36">
        <v>45</v>
      </c>
      <c r="O299" s="55">
        <f t="shared" si="38"/>
        <v>12.239881531238881</v>
      </c>
      <c r="P299" s="56">
        <f t="shared" si="39"/>
        <v>19.290053293232479</v>
      </c>
      <c r="Q299" s="121">
        <v>8.6922119999999996</v>
      </c>
      <c r="R299" s="11">
        <f t="shared" si="40"/>
        <v>1.8225286858349998</v>
      </c>
      <c r="S299" s="35">
        <f t="shared" si="41"/>
        <v>3.8685011884952996</v>
      </c>
      <c r="AF299" s="34"/>
    </row>
    <row r="300" spans="7:32" ht="18.5" x14ac:dyDescent="0.45">
      <c r="G300" s="59">
        <v>2010</v>
      </c>
      <c r="H300" s="59">
        <v>10</v>
      </c>
      <c r="I300" s="46">
        <f t="shared" si="44"/>
        <v>24</v>
      </c>
      <c r="J300" s="46">
        <f t="shared" si="44"/>
        <v>297</v>
      </c>
      <c r="K300" s="122">
        <v>27.8</v>
      </c>
      <c r="L300" s="122">
        <v>10</v>
      </c>
      <c r="M300" s="54">
        <f t="shared" si="37"/>
        <v>18.899999999999999</v>
      </c>
      <c r="N300" s="36">
        <v>53</v>
      </c>
      <c r="O300" s="55">
        <f t="shared" si="38"/>
        <v>12.802142884377696</v>
      </c>
      <c r="P300" s="56">
        <f t="shared" si="39"/>
        <v>18.230251467353842</v>
      </c>
      <c r="Q300" s="121">
        <v>8.6419680000000003</v>
      </c>
      <c r="R300" s="11">
        <f t="shared" si="40"/>
        <v>1.860144723144</v>
      </c>
      <c r="S300" s="35">
        <f t="shared" si="41"/>
        <v>3.5119868244019514</v>
      </c>
      <c r="AF300" s="34"/>
    </row>
    <row r="301" spans="7:32" ht="18.5" x14ac:dyDescent="0.45">
      <c r="G301" s="59">
        <v>2010</v>
      </c>
      <c r="H301" s="59">
        <v>10</v>
      </c>
      <c r="I301" s="46">
        <f t="shared" si="44"/>
        <v>25</v>
      </c>
      <c r="J301" s="46">
        <f t="shared" si="44"/>
        <v>298</v>
      </c>
      <c r="K301" s="122">
        <v>28</v>
      </c>
      <c r="L301" s="122">
        <v>9.1</v>
      </c>
      <c r="M301" s="54">
        <f t="shared" si="37"/>
        <v>18.55</v>
      </c>
      <c r="N301" s="36">
        <v>54.5</v>
      </c>
      <c r="O301" s="55">
        <f t="shared" si="38"/>
        <v>13.760312666802655</v>
      </c>
      <c r="P301" s="56">
        <f t="shared" si="39"/>
        <v>20.805592752205616</v>
      </c>
      <c r="Q301" s="121">
        <v>9.5714819999999996</v>
      </c>
      <c r="R301" s="11">
        <f t="shared" si="40"/>
        <v>2.0405705691554998</v>
      </c>
      <c r="S301" s="35">
        <f t="shared" si="41"/>
        <v>3.924325070687285</v>
      </c>
      <c r="AF301" s="34"/>
    </row>
    <row r="302" spans="7:32" ht="18.5" x14ac:dyDescent="0.45">
      <c r="G302" s="59">
        <v>2010</v>
      </c>
      <c r="H302" s="59">
        <v>10</v>
      </c>
      <c r="I302" s="46">
        <f t="shared" si="44"/>
        <v>26</v>
      </c>
      <c r="J302" s="46">
        <f t="shared" si="44"/>
        <v>299</v>
      </c>
      <c r="K302" s="122">
        <v>26.6</v>
      </c>
      <c r="L302" s="122">
        <v>9.8000000000000007</v>
      </c>
      <c r="M302" s="54">
        <f t="shared" si="37"/>
        <v>18.200000000000003</v>
      </c>
      <c r="N302" s="36">
        <v>50.5</v>
      </c>
      <c r="O302" s="55">
        <f t="shared" si="38"/>
        <v>15.59100091323986</v>
      </c>
      <c r="P302" s="56">
        <f t="shared" si="39"/>
        <v>20.954305227394372</v>
      </c>
      <c r="Q302" s="121">
        <v>10.224653999999999</v>
      </c>
      <c r="R302" s="11">
        <f t="shared" si="40"/>
        <v>2.15883344556</v>
      </c>
      <c r="S302" s="35">
        <f t="shared" si="41"/>
        <v>3.9161436774987668</v>
      </c>
      <c r="AF302" s="34"/>
    </row>
    <row r="303" spans="7:32" ht="18.5" x14ac:dyDescent="0.45">
      <c r="G303" s="59">
        <v>2010</v>
      </c>
      <c r="H303" s="59">
        <v>10</v>
      </c>
      <c r="I303" s="46">
        <f t="shared" si="44"/>
        <v>27</v>
      </c>
      <c r="J303" s="46">
        <f t="shared" si="44"/>
        <v>300</v>
      </c>
      <c r="K303" s="122">
        <v>26.9</v>
      </c>
      <c r="L303" s="122">
        <v>9.1</v>
      </c>
      <c r="M303" s="54">
        <f t="shared" si="37"/>
        <v>18</v>
      </c>
      <c r="N303" s="36">
        <v>40</v>
      </c>
      <c r="O303" s="55">
        <f t="shared" si="38"/>
        <v>13.723227292483358</v>
      </c>
      <c r="P303" s="56">
        <f t="shared" si="39"/>
        <v>19.541875664496299</v>
      </c>
      <c r="Q303" s="121">
        <v>9.2637374999999995</v>
      </c>
      <c r="R303" s="11">
        <f t="shared" si="40"/>
        <v>1.9450791716624996</v>
      </c>
      <c r="S303" s="35">
        <f t="shared" si="41"/>
        <v>4.1802897388013616</v>
      </c>
      <c r="AF303" s="34"/>
    </row>
    <row r="304" spans="7:32" ht="18.5" x14ac:dyDescent="0.45">
      <c r="G304" s="59">
        <v>2010</v>
      </c>
      <c r="H304" s="59">
        <v>10</v>
      </c>
      <c r="I304" s="46">
        <f t="shared" si="44"/>
        <v>28</v>
      </c>
      <c r="J304" s="46">
        <f t="shared" si="44"/>
        <v>301</v>
      </c>
      <c r="K304" s="122">
        <v>26.3</v>
      </c>
      <c r="L304" s="122">
        <v>8.1</v>
      </c>
      <c r="M304" s="54">
        <f t="shared" si="37"/>
        <v>17.2</v>
      </c>
      <c r="N304" s="36">
        <v>44</v>
      </c>
      <c r="O304" s="55">
        <f t="shared" si="38"/>
        <v>11.961396744006207</v>
      </c>
      <c r="P304" s="56">
        <f t="shared" si="39"/>
        <v>17.415793659273039</v>
      </c>
      <c r="Q304" s="121">
        <v>8.16465</v>
      </c>
      <c r="R304" s="11">
        <f t="shared" si="40"/>
        <v>1.6759985287499997</v>
      </c>
      <c r="S304" s="35">
        <f t="shared" si="41"/>
        <v>3.5068197764572004</v>
      </c>
      <c r="AF304" s="34"/>
    </row>
    <row r="305" spans="7:32" ht="18.5" x14ac:dyDescent="0.45">
      <c r="G305" s="59">
        <v>2010</v>
      </c>
      <c r="H305" s="59">
        <v>10</v>
      </c>
      <c r="I305" s="46">
        <f t="shared" si="44"/>
        <v>29</v>
      </c>
      <c r="J305" s="46">
        <f t="shared" si="44"/>
        <v>302</v>
      </c>
      <c r="K305" s="122">
        <v>26.9</v>
      </c>
      <c r="L305" s="122">
        <v>12.2</v>
      </c>
      <c r="M305" s="54">
        <f t="shared" si="37"/>
        <v>19.549999999999997</v>
      </c>
      <c r="N305" s="36">
        <v>46.5</v>
      </c>
      <c r="O305" s="55">
        <f t="shared" si="38"/>
        <v>13.473221796110517</v>
      </c>
      <c r="P305" s="56">
        <f t="shared" si="39"/>
        <v>15.844508832225968</v>
      </c>
      <c r="Q305" s="121">
        <v>8.2651380000000003</v>
      </c>
      <c r="R305" s="11">
        <f t="shared" si="40"/>
        <v>1.8105425337194996</v>
      </c>
      <c r="S305" s="35">
        <f t="shared" si="41"/>
        <v>3.3032328601039289</v>
      </c>
      <c r="AF305" s="34"/>
    </row>
    <row r="306" spans="7:32" ht="18.5" x14ac:dyDescent="0.45">
      <c r="G306" s="59">
        <v>2010</v>
      </c>
      <c r="H306" s="59">
        <v>10</v>
      </c>
      <c r="I306" s="46">
        <f t="shared" si="44"/>
        <v>30</v>
      </c>
      <c r="J306" s="46">
        <f t="shared" si="44"/>
        <v>303</v>
      </c>
      <c r="K306" s="122">
        <v>22.4</v>
      </c>
      <c r="L306" s="122">
        <v>11.7</v>
      </c>
      <c r="M306" s="54">
        <f t="shared" si="37"/>
        <v>17.049999999999997</v>
      </c>
      <c r="N306" s="36">
        <v>95</v>
      </c>
      <c r="O306" s="55">
        <f t="shared" si="38"/>
        <v>17.568044594167993</v>
      </c>
      <c r="P306" s="56">
        <f t="shared" si="39"/>
        <v>15.038246172607803</v>
      </c>
      <c r="Q306" s="121">
        <v>9.1946519999999996</v>
      </c>
      <c r="R306" s="11">
        <f t="shared" si="40"/>
        <v>1.8793431942029994</v>
      </c>
      <c r="S306" s="35">
        <f t="shared" si="41"/>
        <v>2.8246909561721849</v>
      </c>
      <c r="AF306" s="34"/>
    </row>
    <row r="307" spans="7:32" ht="18.5" x14ac:dyDescent="0.45">
      <c r="G307" s="59">
        <v>2010</v>
      </c>
      <c r="H307" s="61">
        <v>10</v>
      </c>
      <c r="I307" s="60">
        <f t="shared" si="44"/>
        <v>31</v>
      </c>
      <c r="J307" s="46">
        <f t="shared" si="44"/>
        <v>304</v>
      </c>
      <c r="K307" s="122">
        <v>18.399999999999999</v>
      </c>
      <c r="L307" s="122">
        <v>4.5</v>
      </c>
      <c r="M307" s="54">
        <f t="shared" si="37"/>
        <v>11.45</v>
      </c>
      <c r="N307" s="36">
        <v>58.5</v>
      </c>
      <c r="O307" s="55">
        <f t="shared" si="38"/>
        <v>13.981858807535174</v>
      </c>
      <c r="P307" s="56">
        <f t="shared" si="39"/>
        <v>15.547826993979111</v>
      </c>
      <c r="Q307" s="121">
        <v>8.3405039999999993</v>
      </c>
      <c r="R307" s="49">
        <f t="shared" si="40"/>
        <v>1.4308238868299996</v>
      </c>
      <c r="S307" s="48">
        <f t="shared" si="41"/>
        <v>2.3669363673016579</v>
      </c>
      <c r="AF307" s="34"/>
    </row>
    <row r="308" spans="7:32" ht="18.5" x14ac:dyDescent="0.45">
      <c r="G308" s="59">
        <v>2010</v>
      </c>
      <c r="H308" s="59">
        <v>11</v>
      </c>
      <c r="I308" s="46">
        <v>1</v>
      </c>
      <c r="J308" s="46">
        <f t="shared" si="44"/>
        <v>305</v>
      </c>
      <c r="K308" s="122">
        <v>19.399999999999999</v>
      </c>
      <c r="L308" s="122">
        <v>0.2</v>
      </c>
      <c r="M308" s="54">
        <f t="shared" si="37"/>
        <v>9.7999999999999989</v>
      </c>
      <c r="N308" s="36">
        <v>46</v>
      </c>
      <c r="O308" s="55">
        <f t="shared" si="38"/>
        <v>13.903218236411918</v>
      </c>
      <c r="P308" s="56">
        <f t="shared" si="39"/>
        <v>21.355343211128709</v>
      </c>
      <c r="Q308" s="121">
        <v>9.7473360000000007</v>
      </c>
      <c r="R308" s="11">
        <f t="shared" si="40"/>
        <v>1.577840267664</v>
      </c>
      <c r="S308" s="35">
        <f t="shared" si="41"/>
        <v>3.036171945841168</v>
      </c>
      <c r="AF308" s="34"/>
    </row>
    <row r="309" spans="7:32" ht="18.5" x14ac:dyDescent="0.45">
      <c r="G309" s="59">
        <v>2010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2">
        <v>20.399999999999999</v>
      </c>
      <c r="L309" s="122">
        <v>-1.5</v>
      </c>
      <c r="M309" s="54">
        <f t="shared" si="37"/>
        <v>9.4499999999999993</v>
      </c>
      <c r="N309" s="36">
        <v>57</v>
      </c>
      <c r="O309" s="55">
        <f t="shared" si="38"/>
        <v>10.73648568813403</v>
      </c>
      <c r="P309" s="56">
        <f t="shared" si="39"/>
        <v>18.810322925610819</v>
      </c>
      <c r="Q309" s="121">
        <v>8.03904</v>
      </c>
      <c r="R309" s="11">
        <f t="shared" si="40"/>
        <v>1.2848094215999999</v>
      </c>
      <c r="S309" s="35">
        <f t="shared" si="41"/>
        <v>2.5041920658722656</v>
      </c>
      <c r="AF309" s="34"/>
    </row>
    <row r="310" spans="7:32" ht="18.5" x14ac:dyDescent="0.45">
      <c r="G310" s="59">
        <v>2010</v>
      </c>
      <c r="H310" s="59">
        <v>11</v>
      </c>
      <c r="I310" s="46">
        <f t="shared" si="45"/>
        <v>3</v>
      </c>
      <c r="J310" s="46">
        <f t="shared" si="45"/>
        <v>307</v>
      </c>
      <c r="K310" s="122">
        <v>20.8</v>
      </c>
      <c r="L310" s="122">
        <v>-0.1</v>
      </c>
      <c r="M310" s="54">
        <f t="shared" si="37"/>
        <v>10.35</v>
      </c>
      <c r="N310" s="36">
        <v>64.5</v>
      </c>
      <c r="O310" s="55">
        <f t="shared" si="38"/>
        <v>10.955993568061485</v>
      </c>
      <c r="P310" s="56">
        <f t="shared" si="39"/>
        <v>18.318421245798806</v>
      </c>
      <c r="Q310" s="121">
        <v>8.0139180000000003</v>
      </c>
      <c r="R310" s="11">
        <f t="shared" si="40"/>
        <v>1.3230958583204999</v>
      </c>
      <c r="S310" s="35">
        <f t="shared" si="41"/>
        <v>2.5830540263173751</v>
      </c>
      <c r="AF310" s="34"/>
    </row>
    <row r="311" spans="7:32" ht="18.5" x14ac:dyDescent="0.45">
      <c r="G311" s="59">
        <v>2010</v>
      </c>
      <c r="H311" s="59">
        <v>11</v>
      </c>
      <c r="I311" s="46">
        <f t="shared" si="45"/>
        <v>4</v>
      </c>
      <c r="J311" s="46">
        <f t="shared" si="45"/>
        <v>308</v>
      </c>
      <c r="K311" s="122">
        <v>21.3</v>
      </c>
      <c r="L311" s="122">
        <v>-0.8</v>
      </c>
      <c r="M311" s="54">
        <f t="shared" si="37"/>
        <v>10.25</v>
      </c>
      <c r="N311" s="36">
        <v>55.5</v>
      </c>
      <c r="O311" s="55">
        <f t="shared" si="38"/>
        <v>11.689774569511643</v>
      </c>
      <c r="P311" s="56">
        <f t="shared" si="39"/>
        <v>20.667521438896589</v>
      </c>
      <c r="Q311" s="121">
        <v>8.7927</v>
      </c>
      <c r="R311" s="11">
        <f t="shared" si="40"/>
        <v>1.4465156532749996</v>
      </c>
      <c r="S311" s="35">
        <f t="shared" si="41"/>
        <v>2.863842549389858</v>
      </c>
      <c r="AF311" s="34"/>
    </row>
    <row r="312" spans="7:32" ht="18.5" x14ac:dyDescent="0.45">
      <c r="G312" s="59">
        <v>2010</v>
      </c>
      <c r="H312" s="59">
        <v>11</v>
      </c>
      <c r="I312" s="46">
        <f t="shared" si="45"/>
        <v>5</v>
      </c>
      <c r="J312" s="46">
        <f t="shared" si="45"/>
        <v>309</v>
      </c>
      <c r="K312" s="122">
        <v>21.9</v>
      </c>
      <c r="L312" s="122">
        <v>-0.5</v>
      </c>
      <c r="M312" s="54">
        <f t="shared" si="37"/>
        <v>10.7</v>
      </c>
      <c r="N312" s="36">
        <v>79</v>
      </c>
      <c r="O312" s="55">
        <f t="shared" si="38"/>
        <v>10.018833572752371</v>
      </c>
      <c r="P312" s="56">
        <f t="shared" si="39"/>
        <v>17.953749762372247</v>
      </c>
      <c r="Q312" s="121">
        <v>7.5868439999999993</v>
      </c>
      <c r="R312" s="11">
        <f t="shared" si="40"/>
        <v>1.2681599417099998</v>
      </c>
      <c r="S312" s="35">
        <f t="shared" si="41"/>
        <v>2.5869695704976166</v>
      </c>
      <c r="AF312" s="34"/>
    </row>
    <row r="313" spans="7:32" ht="18.5" x14ac:dyDescent="0.45">
      <c r="G313" s="59">
        <v>2010</v>
      </c>
      <c r="H313" s="59">
        <v>11</v>
      </c>
      <c r="I313" s="46">
        <f t="shared" si="45"/>
        <v>6</v>
      </c>
      <c r="J313" s="46">
        <f t="shared" si="45"/>
        <v>310</v>
      </c>
      <c r="K313" s="122">
        <v>23</v>
      </c>
      <c r="L313" s="122">
        <v>0.8</v>
      </c>
      <c r="M313" s="54">
        <f t="shared" si="37"/>
        <v>11.9</v>
      </c>
      <c r="N313" s="36">
        <v>67.5</v>
      </c>
      <c r="O313" s="55">
        <f t="shared" si="38"/>
        <v>10.530398926425445</v>
      </c>
      <c r="P313" s="56">
        <f t="shared" si="39"/>
        <v>18.701988493331591</v>
      </c>
      <c r="Q313" s="121">
        <v>7.9385519999999996</v>
      </c>
      <c r="R313" s="11">
        <f t="shared" si="40"/>
        <v>1.3828203421559999</v>
      </c>
      <c r="S313" s="35">
        <f t="shared" si="41"/>
        <v>2.8513622881747303</v>
      </c>
      <c r="AF313" s="34"/>
    </row>
    <row r="314" spans="7:32" ht="18.5" x14ac:dyDescent="0.45">
      <c r="G314" s="59">
        <v>2010</v>
      </c>
      <c r="H314" s="59">
        <v>11</v>
      </c>
      <c r="I314" s="46">
        <f t="shared" si="45"/>
        <v>7</v>
      </c>
      <c r="J314" s="46">
        <f t="shared" si="45"/>
        <v>311</v>
      </c>
      <c r="K314" s="122">
        <v>24.7</v>
      </c>
      <c r="L314" s="122">
        <v>1.6</v>
      </c>
      <c r="M314" s="54">
        <f t="shared" si="37"/>
        <v>13.15</v>
      </c>
      <c r="N314" s="36">
        <v>75</v>
      </c>
      <c r="O314" s="55">
        <f t="shared" si="38"/>
        <v>9.9638705831757566</v>
      </c>
      <c r="P314" s="56">
        <f t="shared" si="39"/>
        <v>18.413232837708797</v>
      </c>
      <c r="Q314" s="121">
        <v>7.66221</v>
      </c>
      <c r="R314" s="11">
        <f t="shared" si="40"/>
        <v>1.3908577680675003</v>
      </c>
      <c r="S314" s="35">
        <f t="shared" si="41"/>
        <v>2.9691448903346331</v>
      </c>
      <c r="AF314" s="34"/>
    </row>
    <row r="315" spans="7:32" ht="18.5" x14ac:dyDescent="0.45">
      <c r="G315" s="59">
        <v>2010</v>
      </c>
      <c r="H315" s="59">
        <v>11</v>
      </c>
      <c r="I315" s="46">
        <f t="shared" si="45"/>
        <v>8</v>
      </c>
      <c r="J315" s="46">
        <f t="shared" si="45"/>
        <v>312</v>
      </c>
      <c r="K315" s="122">
        <v>22.6</v>
      </c>
      <c r="L315" s="122">
        <v>2.2999999999999998</v>
      </c>
      <c r="M315" s="54">
        <f t="shared" si="37"/>
        <v>12.450000000000001</v>
      </c>
      <c r="N315" s="36">
        <v>82.5</v>
      </c>
      <c r="O315" s="55">
        <f t="shared" si="38"/>
        <v>11.221271785662957</v>
      </c>
      <c r="P315" s="56">
        <f t="shared" si="39"/>
        <v>18.223345379916644</v>
      </c>
      <c r="Q315" s="121">
        <v>8.0892839999999993</v>
      </c>
      <c r="R315" s="11">
        <f t="shared" si="40"/>
        <v>1.4351704324649999</v>
      </c>
      <c r="S315" s="35">
        <f t="shared" si="41"/>
        <v>2.8560785607937444</v>
      </c>
      <c r="AF315" s="34"/>
    </row>
    <row r="316" spans="7:32" ht="18.5" x14ac:dyDescent="0.45">
      <c r="G316" s="59">
        <v>2010</v>
      </c>
      <c r="H316" s="59">
        <v>11</v>
      </c>
      <c r="I316" s="46">
        <f t="shared" si="45"/>
        <v>9</v>
      </c>
      <c r="J316" s="46">
        <f t="shared" si="45"/>
        <v>313</v>
      </c>
      <c r="K316" s="122">
        <v>22.4</v>
      </c>
      <c r="L316" s="122">
        <v>1.6</v>
      </c>
      <c r="M316" s="54">
        <f t="shared" si="37"/>
        <v>12</v>
      </c>
      <c r="N316" s="36">
        <v>91</v>
      </c>
      <c r="O316" s="55">
        <f t="shared" si="38"/>
        <v>7.3330080976556928</v>
      </c>
      <c r="P316" s="56">
        <f t="shared" si="39"/>
        <v>12.20212547449907</v>
      </c>
      <c r="Q316" s="121">
        <v>5.3509859999999998</v>
      </c>
      <c r="R316" s="11">
        <f t="shared" si="40"/>
        <v>0.93522928012199991</v>
      </c>
      <c r="S316" s="35">
        <f t="shared" si="41"/>
        <v>1.9691372875976496</v>
      </c>
      <c r="AF316" s="34"/>
    </row>
    <row r="317" spans="7:32" ht="18.5" x14ac:dyDescent="0.45">
      <c r="G317" s="59">
        <v>2010</v>
      </c>
      <c r="H317" s="59">
        <v>11</v>
      </c>
      <c r="I317" s="46">
        <f t="shared" si="45"/>
        <v>10</v>
      </c>
      <c r="J317" s="46">
        <f t="shared" si="45"/>
        <v>314</v>
      </c>
      <c r="K317" s="122">
        <v>21.9</v>
      </c>
      <c r="L317" s="122">
        <v>2.2999999999999998</v>
      </c>
      <c r="M317" s="54">
        <f t="shared" si="37"/>
        <v>12.1</v>
      </c>
      <c r="N317" s="36">
        <v>70</v>
      </c>
      <c r="O317" s="55">
        <f t="shared" si="38"/>
        <v>11.065238699183038</v>
      </c>
      <c r="P317" s="56">
        <f t="shared" si="39"/>
        <v>17.350294280319002</v>
      </c>
      <c r="Q317" s="121">
        <v>7.8380639999999993</v>
      </c>
      <c r="R317" s="11">
        <f t="shared" si="40"/>
        <v>1.3745103362639997</v>
      </c>
      <c r="S317" s="35">
        <f t="shared" si="41"/>
        <v>2.6907949758478438</v>
      </c>
      <c r="AF317" s="34"/>
    </row>
    <row r="318" spans="7:32" ht="18.5" x14ac:dyDescent="0.45">
      <c r="G318" s="59">
        <v>2010</v>
      </c>
      <c r="H318" s="59">
        <v>11</v>
      </c>
      <c r="I318" s="46">
        <f t="shared" si="45"/>
        <v>11</v>
      </c>
      <c r="J318" s="46">
        <f t="shared" si="45"/>
        <v>315</v>
      </c>
      <c r="K318" s="122">
        <v>21.7</v>
      </c>
      <c r="L318" s="122">
        <v>2.5</v>
      </c>
      <c r="M318" s="54">
        <f t="shared" si="37"/>
        <v>12.1</v>
      </c>
      <c r="N318" s="36">
        <v>75</v>
      </c>
      <c r="O318" s="55">
        <f t="shared" si="38"/>
        <v>11.789069071596705</v>
      </c>
      <c r="P318" s="56">
        <f t="shared" si="39"/>
        <v>18.108010093972538</v>
      </c>
      <c r="Q318" s="121">
        <v>8.2651380000000003</v>
      </c>
      <c r="R318" s="11">
        <f t="shared" si="40"/>
        <v>1.449403527663</v>
      </c>
      <c r="S318" s="35">
        <f t="shared" si="41"/>
        <v>2.7956729100550177</v>
      </c>
      <c r="AF318" s="34"/>
    </row>
    <row r="319" spans="7:32" ht="18.5" x14ac:dyDescent="0.45">
      <c r="G319" s="59">
        <v>2010</v>
      </c>
      <c r="H319" s="59">
        <v>11</v>
      </c>
      <c r="I319" s="46">
        <f t="shared" si="45"/>
        <v>12</v>
      </c>
      <c r="J319" s="46">
        <f t="shared" si="45"/>
        <v>316</v>
      </c>
      <c r="K319" s="122">
        <v>22.1</v>
      </c>
      <c r="L319" s="122">
        <v>2.5</v>
      </c>
      <c r="M319" s="54">
        <f t="shared" si="37"/>
        <v>12.3</v>
      </c>
      <c r="N319" s="36">
        <v>49</v>
      </c>
      <c r="O319" s="55">
        <f t="shared" si="38"/>
        <v>12.980376166349334</v>
      </c>
      <c r="P319" s="56">
        <f t="shared" si="39"/>
        <v>20.353229828835758</v>
      </c>
      <c r="Q319" s="121">
        <v>9.1946519999999996</v>
      </c>
      <c r="R319" s="11">
        <f t="shared" si="40"/>
        <v>1.623191682798</v>
      </c>
      <c r="S319" s="35">
        <f t="shared" si="41"/>
        <v>3.1794340706184729</v>
      </c>
      <c r="AF319" s="34"/>
    </row>
    <row r="320" spans="7:32" ht="18.5" x14ac:dyDescent="0.45">
      <c r="G320" s="59">
        <v>2010</v>
      </c>
      <c r="H320" s="59">
        <v>11</v>
      </c>
      <c r="I320" s="46">
        <f t="shared" si="45"/>
        <v>13</v>
      </c>
      <c r="J320" s="46">
        <f t="shared" si="45"/>
        <v>317</v>
      </c>
      <c r="K320" s="122">
        <v>22.1</v>
      </c>
      <c r="L320" s="122">
        <v>2</v>
      </c>
      <c r="M320" s="54">
        <f t="shared" si="37"/>
        <v>12.05</v>
      </c>
      <c r="N320" s="36">
        <v>68</v>
      </c>
      <c r="O320" s="55">
        <f t="shared" si="38"/>
        <v>11.627176996014198</v>
      </c>
      <c r="P320" s="56">
        <f t="shared" si="39"/>
        <v>18.696500609590831</v>
      </c>
      <c r="Q320" s="121">
        <v>8.3405039999999993</v>
      </c>
      <c r="R320" s="11">
        <f t="shared" si="40"/>
        <v>1.4601741204059995</v>
      </c>
      <c r="S320" s="35">
        <f t="shared" si="41"/>
        <v>2.8705350472135511</v>
      </c>
      <c r="AF320" s="34"/>
    </row>
    <row r="321" spans="7:32" ht="18.5" x14ac:dyDescent="0.45">
      <c r="G321" s="59">
        <v>2010</v>
      </c>
      <c r="H321" s="59">
        <v>11</v>
      </c>
      <c r="I321" s="46">
        <f t="shared" si="45"/>
        <v>14</v>
      </c>
      <c r="J321" s="46">
        <f t="shared" si="45"/>
        <v>318</v>
      </c>
      <c r="K321" s="122">
        <v>21.8</v>
      </c>
      <c r="L321" s="122">
        <v>1.4</v>
      </c>
      <c r="M321" s="54">
        <f t="shared" si="37"/>
        <v>11.6</v>
      </c>
      <c r="N321" s="36">
        <v>71.5</v>
      </c>
      <c r="O321" s="55">
        <f t="shared" si="38"/>
        <v>13.488102899938829</v>
      </c>
      <c r="P321" s="56">
        <f t="shared" si="39"/>
        <v>22.012583932700171</v>
      </c>
      <c r="Q321" s="121">
        <v>9.7473360000000007</v>
      </c>
      <c r="R321" s="11">
        <f t="shared" si="40"/>
        <v>1.6807428938160001</v>
      </c>
      <c r="S321" s="35">
        <f t="shared" si="41"/>
        <v>3.2583793918041284</v>
      </c>
      <c r="AF321" s="34"/>
    </row>
    <row r="322" spans="7:32" ht="18.5" x14ac:dyDescent="0.45">
      <c r="G322" s="59">
        <v>2010</v>
      </c>
      <c r="H322" s="59">
        <v>11</v>
      </c>
      <c r="I322" s="46">
        <f t="shared" si="45"/>
        <v>15</v>
      </c>
      <c r="J322" s="46">
        <f t="shared" si="45"/>
        <v>319</v>
      </c>
      <c r="K322" s="122">
        <v>22.7</v>
      </c>
      <c r="L322" s="122">
        <v>1.8</v>
      </c>
      <c r="M322" s="54">
        <f t="shared" si="37"/>
        <v>12.25</v>
      </c>
      <c r="N322" s="36">
        <v>70</v>
      </c>
      <c r="O322" s="55">
        <f t="shared" si="38"/>
        <v>10.990338375484875</v>
      </c>
      <c r="P322" s="56">
        <f t="shared" si="39"/>
        <v>18.375845763810709</v>
      </c>
      <c r="Q322" s="121">
        <v>8.03904</v>
      </c>
      <c r="R322" s="11">
        <f t="shared" si="40"/>
        <v>1.4168265364800001</v>
      </c>
      <c r="S322" s="35">
        <f t="shared" si="41"/>
        <v>2.8520752032319696</v>
      </c>
      <c r="AF322" s="34"/>
    </row>
    <row r="323" spans="7:32" ht="18.5" x14ac:dyDescent="0.45">
      <c r="G323" s="59">
        <v>2010</v>
      </c>
      <c r="H323" s="59">
        <v>11</v>
      </c>
      <c r="I323" s="46">
        <f t="shared" si="45"/>
        <v>16</v>
      </c>
      <c r="J323" s="46">
        <f t="shared" si="45"/>
        <v>320</v>
      </c>
      <c r="K323" s="122">
        <v>22.4</v>
      </c>
      <c r="L323" s="122">
        <v>1.8</v>
      </c>
      <c r="M323" s="54">
        <f t="shared" si="37"/>
        <v>12.1</v>
      </c>
      <c r="N323" s="36">
        <v>70.5</v>
      </c>
      <c r="O323" s="55">
        <f t="shared" si="38"/>
        <v>11.035481867143645</v>
      </c>
      <c r="P323" s="56">
        <f t="shared" si="39"/>
        <v>18.186474117052725</v>
      </c>
      <c r="Q323" s="121">
        <v>8.0139180000000003</v>
      </c>
      <c r="R323" s="11">
        <f t="shared" si="40"/>
        <v>1.4053487091929999</v>
      </c>
      <c r="S323" s="35">
        <f t="shared" si="41"/>
        <v>2.8065333731758213</v>
      </c>
      <c r="AF323" s="34"/>
    </row>
    <row r="324" spans="7:32" ht="18.5" x14ac:dyDescent="0.45">
      <c r="G324" s="59">
        <v>2010</v>
      </c>
      <c r="H324" s="59">
        <v>11</v>
      </c>
      <c r="I324" s="46">
        <f t="shared" si="45"/>
        <v>17</v>
      </c>
      <c r="J324" s="46">
        <f t="shared" si="45"/>
        <v>321</v>
      </c>
      <c r="K324" s="122">
        <v>20.7</v>
      </c>
      <c r="L324" s="122">
        <v>1.1000000000000001</v>
      </c>
      <c r="M324" s="54">
        <f t="shared" si="37"/>
        <v>10.9</v>
      </c>
      <c r="N324" s="36">
        <v>66</v>
      </c>
      <c r="O324" s="55">
        <f t="shared" si="38"/>
        <v>12.412928027929691</v>
      </c>
      <c r="P324" s="56">
        <f t="shared" si="39"/>
        <v>19.463471147793754</v>
      </c>
      <c r="Q324" s="121">
        <v>8.7927</v>
      </c>
      <c r="R324" s="11">
        <f t="shared" si="40"/>
        <v>1.4800356238500001</v>
      </c>
      <c r="S324" s="35">
        <f t="shared" si="41"/>
        <v>2.8119374134515485</v>
      </c>
      <c r="AF324" s="34"/>
    </row>
    <row r="325" spans="7:32" ht="18.5" x14ac:dyDescent="0.45">
      <c r="G325" s="59">
        <v>2010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2">
        <v>21.4</v>
      </c>
      <c r="L325" s="122">
        <v>0.9</v>
      </c>
      <c r="M325" s="54">
        <f t="shared" ref="M325:M368" si="47">(K325+L325)/2</f>
        <v>11.149999999999999</v>
      </c>
      <c r="N325" s="36">
        <v>63</v>
      </c>
      <c r="O325" s="55">
        <f t="shared" ref="O325:O368" si="48">((Q325)/(0.16*(K325-(L325))^0.5))</f>
        <v>10.472834512647411</v>
      </c>
      <c r="P325" s="56">
        <f t="shared" ref="P325:P368" si="49">0.16*((K325-L325)^1/2)*O325</f>
        <v>17.175448600741756</v>
      </c>
      <c r="Q325" s="121">
        <v>7.5868439999999993</v>
      </c>
      <c r="R325" s="11">
        <f t="shared" ref="R325:R368" si="50">0.0023*0.408*O325*(K325-L325)^0.5*(M325+17.8)</f>
        <v>1.2881835197369997</v>
      </c>
      <c r="S325" s="35">
        <f t="shared" ref="S325:S368" si="51">0.31*(IF(N325&gt;50,1,(1+(50-N325)/70)))*(P325+2.09)*((M325/(M325+15)))</f>
        <v>2.5465018389469933</v>
      </c>
      <c r="AF325" s="34"/>
    </row>
    <row r="326" spans="7:32" ht="18.5" x14ac:dyDescent="0.45">
      <c r="G326" s="59">
        <v>2010</v>
      </c>
      <c r="H326" s="59">
        <v>11</v>
      </c>
      <c r="I326" s="46">
        <f t="shared" si="46"/>
        <v>19</v>
      </c>
      <c r="J326" s="46">
        <f t="shared" si="46"/>
        <v>323</v>
      </c>
      <c r="K326" s="122">
        <v>20.6</v>
      </c>
      <c r="L326" s="122">
        <v>0.9</v>
      </c>
      <c r="M326" s="54">
        <f t="shared" si="47"/>
        <v>10.75</v>
      </c>
      <c r="N326" s="36">
        <v>84</v>
      </c>
      <c r="O326" s="55">
        <f t="shared" si="48"/>
        <v>11.178620126796204</v>
      </c>
      <c r="P326" s="56">
        <f t="shared" si="49"/>
        <v>17.617505319830823</v>
      </c>
      <c r="Q326" s="121">
        <v>7.9385519999999996</v>
      </c>
      <c r="R326" s="11">
        <f t="shared" si="50"/>
        <v>1.329276793554</v>
      </c>
      <c r="S326" s="35">
        <f t="shared" si="51"/>
        <v>2.5504955913916976</v>
      </c>
      <c r="AF326" s="34"/>
    </row>
    <row r="327" spans="7:32" ht="18.5" x14ac:dyDescent="0.45">
      <c r="G327" s="59">
        <v>2010</v>
      </c>
      <c r="H327" s="59">
        <v>11</v>
      </c>
      <c r="I327" s="46">
        <f t="shared" si="46"/>
        <v>20</v>
      </c>
      <c r="J327" s="46">
        <f t="shared" si="46"/>
        <v>324</v>
      </c>
      <c r="K327" s="122">
        <v>21.6</v>
      </c>
      <c r="L327" s="122">
        <v>0.5</v>
      </c>
      <c r="M327" s="54">
        <f t="shared" si="47"/>
        <v>11.05</v>
      </c>
      <c r="N327" s="36">
        <v>74</v>
      </c>
      <c r="O327" s="55">
        <f t="shared" si="48"/>
        <v>10.425402722534109</v>
      </c>
      <c r="P327" s="56">
        <f t="shared" si="49"/>
        <v>17.598079795637577</v>
      </c>
      <c r="Q327" s="121">
        <v>7.66221</v>
      </c>
      <c r="R327" s="11">
        <f t="shared" si="50"/>
        <v>1.2964861586024998</v>
      </c>
      <c r="S327" s="35">
        <f t="shared" si="51"/>
        <v>2.5889258095952599</v>
      </c>
      <c r="AF327" s="34"/>
    </row>
    <row r="328" spans="7:32" ht="18.5" x14ac:dyDescent="0.45">
      <c r="G328" s="59">
        <v>2010</v>
      </c>
      <c r="H328" s="59">
        <v>11</v>
      </c>
      <c r="I328" s="46">
        <f t="shared" si="46"/>
        <v>21</v>
      </c>
      <c r="J328" s="46">
        <f t="shared" si="46"/>
        <v>325</v>
      </c>
      <c r="K328" s="122">
        <v>20.6</v>
      </c>
      <c r="L328" s="122">
        <v>0.1</v>
      </c>
      <c r="M328" s="54">
        <f t="shared" si="47"/>
        <v>10.350000000000001</v>
      </c>
      <c r="N328" s="36">
        <v>71</v>
      </c>
      <c r="O328" s="55">
        <f t="shared" si="48"/>
        <v>11.166399712160485</v>
      </c>
      <c r="P328" s="56">
        <f t="shared" si="49"/>
        <v>18.312895527943198</v>
      </c>
      <c r="Q328" s="121">
        <v>8.0892839999999993</v>
      </c>
      <c r="R328" s="11">
        <f t="shared" si="50"/>
        <v>1.3355387660789997</v>
      </c>
      <c r="S328" s="35">
        <f t="shared" si="51"/>
        <v>2.5823546469982546</v>
      </c>
      <c r="AF328" s="34"/>
    </row>
    <row r="329" spans="7:32" ht="18.5" x14ac:dyDescent="0.45">
      <c r="G329" s="59">
        <v>2010</v>
      </c>
      <c r="H329" s="59">
        <v>11</v>
      </c>
      <c r="I329" s="46">
        <f t="shared" si="46"/>
        <v>22</v>
      </c>
      <c r="J329" s="46">
        <f t="shared" si="46"/>
        <v>326</v>
      </c>
      <c r="K329" s="122">
        <v>20</v>
      </c>
      <c r="L329" s="122">
        <v>-0.3</v>
      </c>
      <c r="M329" s="54">
        <f t="shared" si="47"/>
        <v>9.85</v>
      </c>
      <c r="N329" s="36">
        <v>56.5</v>
      </c>
      <c r="O329" s="55">
        <f t="shared" si="48"/>
        <v>7.4227667402056206</v>
      </c>
      <c r="P329" s="56">
        <f t="shared" si="49"/>
        <v>12.054573186093929</v>
      </c>
      <c r="Q329" s="121">
        <v>5.3509859999999998</v>
      </c>
      <c r="R329" s="11">
        <f t="shared" si="50"/>
        <v>0.8677546844084999</v>
      </c>
      <c r="S329" s="35">
        <f t="shared" si="51"/>
        <v>1.7380464476353243</v>
      </c>
      <c r="AF329" s="34"/>
    </row>
    <row r="330" spans="7:32" ht="18.5" x14ac:dyDescent="0.45">
      <c r="G330" s="59">
        <v>2010</v>
      </c>
      <c r="H330" s="59">
        <v>11</v>
      </c>
      <c r="I330" s="46">
        <f t="shared" si="46"/>
        <v>23</v>
      </c>
      <c r="J330" s="46">
        <f t="shared" si="46"/>
        <v>327</v>
      </c>
      <c r="K330" s="122">
        <v>17</v>
      </c>
      <c r="L330" s="122">
        <v>-0.5</v>
      </c>
      <c r="M330" s="54">
        <f t="shared" si="47"/>
        <v>8.25</v>
      </c>
      <c r="N330" s="36">
        <v>30.5</v>
      </c>
      <c r="O330" s="55">
        <f t="shared" si="48"/>
        <v>11.710347918242467</v>
      </c>
      <c r="P330" s="56">
        <f t="shared" si="49"/>
        <v>16.394487085539456</v>
      </c>
      <c r="Q330" s="121">
        <v>7.8380639999999993</v>
      </c>
      <c r="R330" s="11">
        <f t="shared" si="50"/>
        <v>1.1975248916279999</v>
      </c>
      <c r="S330" s="35">
        <f t="shared" si="51"/>
        <v>2.5997110765305136</v>
      </c>
      <c r="AF330" s="34"/>
    </row>
    <row r="331" spans="7:32" ht="18.5" x14ac:dyDescent="0.45">
      <c r="G331" s="59">
        <v>2010</v>
      </c>
      <c r="H331" s="59">
        <v>11</v>
      </c>
      <c r="I331" s="46">
        <f t="shared" si="46"/>
        <v>24</v>
      </c>
      <c r="J331" s="46">
        <f t="shared" si="46"/>
        <v>328</v>
      </c>
      <c r="K331" s="122">
        <v>18.5</v>
      </c>
      <c r="L331" s="122">
        <v>-0.4</v>
      </c>
      <c r="M331" s="54">
        <f t="shared" si="47"/>
        <v>9.0500000000000007</v>
      </c>
      <c r="N331" s="36">
        <v>33</v>
      </c>
      <c r="O331" s="55">
        <f t="shared" si="48"/>
        <v>14.01312681028722</v>
      </c>
      <c r="P331" s="56">
        <f t="shared" si="49"/>
        <v>21.187847737154279</v>
      </c>
      <c r="Q331" s="121">
        <v>9.7473360000000007</v>
      </c>
      <c r="R331" s="11">
        <f t="shared" si="50"/>
        <v>1.534964173434</v>
      </c>
      <c r="S331" s="35">
        <f t="shared" si="51"/>
        <v>3.374886937281266</v>
      </c>
      <c r="AF331" s="34"/>
    </row>
    <row r="332" spans="7:32" ht="18.5" x14ac:dyDescent="0.45">
      <c r="G332" s="59">
        <v>2010</v>
      </c>
      <c r="H332" s="59">
        <v>11</v>
      </c>
      <c r="I332" s="46">
        <f t="shared" si="46"/>
        <v>25</v>
      </c>
      <c r="J332" s="46">
        <f t="shared" si="46"/>
        <v>329</v>
      </c>
      <c r="K332" s="122">
        <v>20.5</v>
      </c>
      <c r="L332" s="122">
        <v>4.3</v>
      </c>
      <c r="M332" s="54">
        <f t="shared" si="47"/>
        <v>12.4</v>
      </c>
      <c r="N332" s="36">
        <v>41.5</v>
      </c>
      <c r="O332" s="55">
        <f t="shared" si="48"/>
        <v>12.483222162388827</v>
      </c>
      <c r="P332" s="56">
        <f t="shared" si="49"/>
        <v>16.178255922455921</v>
      </c>
      <c r="Q332" s="121">
        <v>8.03904</v>
      </c>
      <c r="R332" s="11">
        <f t="shared" si="50"/>
        <v>1.42389888192</v>
      </c>
      <c r="S332" s="35">
        <f t="shared" si="51"/>
        <v>2.8740976525676563</v>
      </c>
      <c r="AF332" s="34"/>
    </row>
    <row r="333" spans="7:32" ht="18.5" x14ac:dyDescent="0.45">
      <c r="G333" s="59">
        <v>2010</v>
      </c>
      <c r="H333" s="59">
        <v>11</v>
      </c>
      <c r="I333" s="46">
        <f t="shared" si="46"/>
        <v>26</v>
      </c>
      <c r="J333" s="46">
        <f t="shared" si="46"/>
        <v>330</v>
      </c>
      <c r="K333" s="122">
        <v>20.5</v>
      </c>
      <c r="L333" s="122">
        <v>1.9</v>
      </c>
      <c r="M333" s="54">
        <f t="shared" si="47"/>
        <v>11.2</v>
      </c>
      <c r="N333" s="36">
        <v>33</v>
      </c>
      <c r="O333" s="55">
        <f t="shared" si="48"/>
        <v>11.613642137601675</v>
      </c>
      <c r="P333" s="56">
        <f t="shared" si="49"/>
        <v>17.281099500751296</v>
      </c>
      <c r="Q333" s="121">
        <v>8.0139180000000003</v>
      </c>
      <c r="R333" s="11">
        <f t="shared" si="50"/>
        <v>1.36304724303</v>
      </c>
      <c r="S333" s="35">
        <f t="shared" si="51"/>
        <v>3.1904644490703049</v>
      </c>
    </row>
    <row r="334" spans="7:32" ht="18.5" x14ac:dyDescent="0.45">
      <c r="G334" s="59">
        <v>2010</v>
      </c>
      <c r="H334" s="59">
        <v>11</v>
      </c>
      <c r="I334" s="46">
        <f t="shared" si="46"/>
        <v>27</v>
      </c>
      <c r="J334" s="46">
        <f t="shared" si="46"/>
        <v>331</v>
      </c>
      <c r="K334" s="122">
        <v>18.399999999999999</v>
      </c>
      <c r="L334" s="122">
        <v>1.5</v>
      </c>
      <c r="M334" s="54">
        <f t="shared" si="47"/>
        <v>9.9499999999999993</v>
      </c>
      <c r="N334" s="36">
        <v>38.5</v>
      </c>
      <c r="O334" s="55">
        <f t="shared" si="48"/>
        <v>13.367768645462744</v>
      </c>
      <c r="P334" s="56">
        <f t="shared" si="49"/>
        <v>18.073223208665627</v>
      </c>
      <c r="Q334" s="121">
        <v>8.7927</v>
      </c>
      <c r="R334" s="11">
        <f t="shared" si="50"/>
        <v>1.4310448976249999</v>
      </c>
      <c r="S334" s="35">
        <f t="shared" si="51"/>
        <v>2.902242858259962</v>
      </c>
    </row>
    <row r="335" spans="7:32" ht="18.5" x14ac:dyDescent="0.45">
      <c r="G335" s="59">
        <v>2010</v>
      </c>
      <c r="H335" s="59">
        <v>11</v>
      </c>
      <c r="I335" s="46">
        <f t="shared" si="46"/>
        <v>28</v>
      </c>
      <c r="J335" s="46">
        <f t="shared" si="46"/>
        <v>332</v>
      </c>
      <c r="K335" s="122">
        <v>19.600000000000001</v>
      </c>
      <c r="L335" s="122">
        <v>0.2</v>
      </c>
      <c r="M335" s="54">
        <f t="shared" si="47"/>
        <v>9.9</v>
      </c>
      <c r="N335" s="36">
        <v>65.5</v>
      </c>
      <c r="O335" s="55">
        <f t="shared" si="48"/>
        <v>10.765651243584188</v>
      </c>
      <c r="P335" s="56">
        <f t="shared" si="49"/>
        <v>16.708290730042663</v>
      </c>
      <c r="Q335" s="121">
        <v>7.5868439999999993</v>
      </c>
      <c r="R335" s="11">
        <f t="shared" si="50"/>
        <v>1.2325624696619997</v>
      </c>
      <c r="S335" s="35">
        <f t="shared" si="51"/>
        <v>2.3169459538353792</v>
      </c>
    </row>
    <row r="336" spans="7:32" ht="18.5" x14ac:dyDescent="0.45">
      <c r="G336" s="59">
        <v>2010</v>
      </c>
      <c r="H336" s="59">
        <v>11</v>
      </c>
      <c r="I336" s="46">
        <f t="shared" si="46"/>
        <v>29</v>
      </c>
      <c r="J336" s="46">
        <f t="shared" si="46"/>
        <v>333</v>
      </c>
      <c r="K336" s="122">
        <v>20.6</v>
      </c>
      <c r="L336" s="122">
        <v>1.4</v>
      </c>
      <c r="M336" s="54">
        <f t="shared" si="47"/>
        <v>11</v>
      </c>
      <c r="N336" s="36">
        <v>36.5</v>
      </c>
      <c r="O336" s="55">
        <f t="shared" si="48"/>
        <v>11.7890690715967</v>
      </c>
      <c r="P336" s="56">
        <f t="shared" si="49"/>
        <v>18.108010093972535</v>
      </c>
      <c r="Q336" s="121">
        <v>8.2651380000000003</v>
      </c>
      <c r="R336" s="51">
        <f t="shared" si="50"/>
        <v>1.3960809898559998</v>
      </c>
      <c r="S336" s="50">
        <f t="shared" si="51"/>
        <v>3.1599342879710273</v>
      </c>
    </row>
    <row r="337" spans="7:19" ht="18.5" x14ac:dyDescent="0.45">
      <c r="G337" s="59">
        <v>2010</v>
      </c>
      <c r="H337" s="60">
        <v>11</v>
      </c>
      <c r="I337" s="60">
        <f t="shared" si="46"/>
        <v>30</v>
      </c>
      <c r="J337" s="46">
        <f t="shared" si="46"/>
        <v>334</v>
      </c>
      <c r="K337" s="122">
        <v>20.100000000000001</v>
      </c>
      <c r="L337" s="122">
        <v>0.5</v>
      </c>
      <c r="M337" s="54">
        <f t="shared" si="47"/>
        <v>10.3</v>
      </c>
      <c r="N337" s="36">
        <v>43</v>
      </c>
      <c r="O337" s="55">
        <f t="shared" si="48"/>
        <v>12.980376166349334</v>
      </c>
      <c r="P337" s="56">
        <f t="shared" si="49"/>
        <v>20.353229828835758</v>
      </c>
      <c r="Q337" s="121">
        <v>9.1946519999999996</v>
      </c>
      <c r="R337" s="49">
        <f t="shared" si="50"/>
        <v>1.515338414838</v>
      </c>
      <c r="S337" s="48">
        <f t="shared" si="51"/>
        <v>3.1157057758031561</v>
      </c>
    </row>
    <row r="338" spans="7:19" ht="18.5" x14ac:dyDescent="0.45">
      <c r="G338" s="59">
        <v>2010</v>
      </c>
      <c r="H338" s="59">
        <v>12</v>
      </c>
      <c r="I338" s="46">
        <v>1</v>
      </c>
      <c r="J338" s="46">
        <f t="shared" si="46"/>
        <v>335</v>
      </c>
      <c r="K338" s="122">
        <v>19.7</v>
      </c>
      <c r="L338" s="122">
        <v>1.2</v>
      </c>
      <c r="M338" s="54">
        <f t="shared" si="47"/>
        <v>10.45</v>
      </c>
      <c r="N338" s="36">
        <v>34</v>
      </c>
      <c r="O338" s="55">
        <f t="shared" si="48"/>
        <v>12.119548699167245</v>
      </c>
      <c r="P338" s="56">
        <f t="shared" si="49"/>
        <v>17.936932074767522</v>
      </c>
      <c r="Q338" s="121">
        <v>8.3405039999999993</v>
      </c>
      <c r="R338" s="11">
        <f t="shared" si="50"/>
        <v>1.38190683087</v>
      </c>
      <c r="S338" s="35">
        <f t="shared" si="51"/>
        <v>3.1318794247735098</v>
      </c>
    </row>
    <row r="339" spans="7:19" ht="18.5" x14ac:dyDescent="0.45">
      <c r="G339" s="59">
        <v>2010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2">
        <v>17.8</v>
      </c>
      <c r="L339" s="122">
        <v>-0.4</v>
      </c>
      <c r="M339" s="54">
        <f t="shared" si="47"/>
        <v>8.7000000000000011</v>
      </c>
      <c r="N339" s="36">
        <v>36.5</v>
      </c>
      <c r="O339" s="55">
        <f t="shared" si="48"/>
        <v>14.280067497459719</v>
      </c>
      <c r="P339" s="56">
        <f t="shared" si="49"/>
        <v>20.791778276301351</v>
      </c>
      <c r="Q339" s="121">
        <v>9.7473360000000007</v>
      </c>
      <c r="R339" s="11">
        <f t="shared" si="50"/>
        <v>1.51495532946</v>
      </c>
      <c r="S339" s="35">
        <f t="shared" si="51"/>
        <v>3.1060669240108054</v>
      </c>
    </row>
    <row r="340" spans="7:19" ht="18.5" x14ac:dyDescent="0.45">
      <c r="G340" s="59">
        <v>2010</v>
      </c>
      <c r="H340" s="59">
        <v>12</v>
      </c>
      <c r="I340" s="46">
        <f t="shared" si="52"/>
        <v>3</v>
      </c>
      <c r="J340" s="46">
        <f t="shared" si="46"/>
        <v>337</v>
      </c>
      <c r="K340" s="122">
        <v>20.5</v>
      </c>
      <c r="L340" s="122">
        <v>1.7</v>
      </c>
      <c r="M340" s="54">
        <f t="shared" si="47"/>
        <v>11.1</v>
      </c>
      <c r="N340" s="36">
        <v>39</v>
      </c>
      <c r="O340" s="55">
        <f t="shared" si="48"/>
        <v>11.587914504050826</v>
      </c>
      <c r="P340" s="56">
        <f t="shared" si="49"/>
        <v>17.428223414092443</v>
      </c>
      <c r="Q340" s="121">
        <v>8.03904</v>
      </c>
      <c r="R340" s="11">
        <f t="shared" si="50"/>
        <v>1.36260522144</v>
      </c>
      <c r="S340" s="35">
        <f t="shared" si="51"/>
        <v>2.9776347828129492</v>
      </c>
    </row>
    <row r="341" spans="7:19" ht="18.5" x14ac:dyDescent="0.45">
      <c r="G341" s="59">
        <v>2010</v>
      </c>
      <c r="H341" s="59">
        <v>12</v>
      </c>
      <c r="I341" s="46">
        <f t="shared" si="52"/>
        <v>4</v>
      </c>
      <c r="J341" s="46">
        <f t="shared" si="52"/>
        <v>338</v>
      </c>
      <c r="K341" s="122">
        <v>12.5</v>
      </c>
      <c r="L341" s="122">
        <v>4.5</v>
      </c>
      <c r="M341" s="54">
        <f t="shared" si="47"/>
        <v>8.5</v>
      </c>
      <c r="N341" s="36">
        <v>59</v>
      </c>
      <c r="O341" s="55">
        <f t="shared" si="48"/>
        <v>17.708424255227918</v>
      </c>
      <c r="P341" s="56">
        <f t="shared" si="49"/>
        <v>11.333391523345867</v>
      </c>
      <c r="Q341" s="121">
        <v>8.0139180000000003</v>
      </c>
      <c r="R341" s="11">
        <f t="shared" si="50"/>
        <v>1.2361428445409997</v>
      </c>
      <c r="S341" s="35">
        <f t="shared" si="51"/>
        <v>1.505133475064526</v>
      </c>
    </row>
    <row r="342" spans="7:19" ht="18.5" x14ac:dyDescent="0.45">
      <c r="G342" s="59">
        <v>2010</v>
      </c>
      <c r="H342" s="59">
        <v>12</v>
      </c>
      <c r="I342" s="46">
        <f t="shared" si="52"/>
        <v>5</v>
      </c>
      <c r="J342" s="46">
        <f t="shared" si="52"/>
        <v>339</v>
      </c>
      <c r="K342" s="122">
        <v>20.5</v>
      </c>
      <c r="L342" s="122">
        <v>1.5</v>
      </c>
      <c r="M342" s="54">
        <f t="shared" si="47"/>
        <v>11</v>
      </c>
      <c r="N342" s="36">
        <v>80.5</v>
      </c>
      <c r="O342" s="55">
        <f t="shared" si="48"/>
        <v>12.607398270023051</v>
      </c>
      <c r="P342" s="56">
        <f t="shared" si="49"/>
        <v>19.163245370435039</v>
      </c>
      <c r="Q342" s="121">
        <v>8.7927</v>
      </c>
      <c r="R342" s="11">
        <f t="shared" si="50"/>
        <v>1.4851925423999999</v>
      </c>
      <c r="S342" s="35">
        <f t="shared" si="51"/>
        <v>2.7874448735839801</v>
      </c>
    </row>
    <row r="343" spans="7:19" ht="18.5" x14ac:dyDescent="0.45">
      <c r="G343" s="59">
        <v>2010</v>
      </c>
      <c r="H343" s="59">
        <v>12</v>
      </c>
      <c r="I343" s="46">
        <f t="shared" si="52"/>
        <v>6</v>
      </c>
      <c r="J343" s="46">
        <f t="shared" si="52"/>
        <v>340</v>
      </c>
      <c r="K343" s="122">
        <v>23</v>
      </c>
      <c r="L343" s="122">
        <v>0.8</v>
      </c>
      <c r="M343" s="54">
        <f t="shared" si="47"/>
        <v>11.9</v>
      </c>
      <c r="N343" s="36">
        <v>68</v>
      </c>
      <c r="O343" s="55">
        <f t="shared" si="48"/>
        <v>10.063862265128114</v>
      </c>
      <c r="P343" s="56">
        <f t="shared" si="49"/>
        <v>17.873419382867532</v>
      </c>
      <c r="Q343" s="121">
        <v>7.5868439999999993</v>
      </c>
      <c r="R343" s="11">
        <f t="shared" si="50"/>
        <v>1.3215561497819996</v>
      </c>
      <c r="S343" s="35">
        <f t="shared" si="51"/>
        <v>2.7377343532861831</v>
      </c>
    </row>
    <row r="344" spans="7:19" ht="18.5" x14ac:dyDescent="0.45">
      <c r="G344" s="59">
        <v>2010</v>
      </c>
      <c r="H344" s="59">
        <v>12</v>
      </c>
      <c r="I344" s="46">
        <f t="shared" si="52"/>
        <v>7</v>
      </c>
      <c r="J344" s="46">
        <f t="shared" si="52"/>
        <v>341</v>
      </c>
      <c r="K344" s="122">
        <v>17.899999999999999</v>
      </c>
      <c r="L344" s="122">
        <v>9.1</v>
      </c>
      <c r="M344" s="54">
        <f t="shared" si="47"/>
        <v>13.5</v>
      </c>
      <c r="N344" s="36">
        <v>76.5</v>
      </c>
      <c r="O344" s="55">
        <f t="shared" si="48"/>
        <v>16.725533332991549</v>
      </c>
      <c r="P344" s="56">
        <f t="shared" si="49"/>
        <v>11.77477546642605</v>
      </c>
      <c r="Q344" s="121">
        <v>7.9385519999999996</v>
      </c>
      <c r="R344" s="11">
        <f t="shared" si="50"/>
        <v>1.4573157141239999</v>
      </c>
      <c r="S344" s="35">
        <f t="shared" si="51"/>
        <v>2.0359328184909828</v>
      </c>
    </row>
    <row r="345" spans="7:19" ht="18.5" x14ac:dyDescent="0.45">
      <c r="G345" s="59">
        <v>2010</v>
      </c>
      <c r="H345" s="59">
        <v>12</v>
      </c>
      <c r="I345" s="46">
        <f t="shared" si="52"/>
        <v>8</v>
      </c>
      <c r="J345" s="46">
        <f t="shared" si="52"/>
        <v>342</v>
      </c>
      <c r="K345" s="122">
        <v>15.8</v>
      </c>
      <c r="L345" s="122">
        <v>0</v>
      </c>
      <c r="M345" s="54">
        <f t="shared" si="47"/>
        <v>7.9</v>
      </c>
      <c r="N345" s="36">
        <v>61</v>
      </c>
      <c r="O345" s="55">
        <f t="shared" si="48"/>
        <v>12.047738278893625</v>
      </c>
      <c r="P345" s="56">
        <f t="shared" si="49"/>
        <v>15.228341184521543</v>
      </c>
      <c r="Q345" s="121">
        <v>7.66221</v>
      </c>
      <c r="R345" s="11">
        <f t="shared" si="50"/>
        <v>1.154928744405</v>
      </c>
      <c r="S345" s="35">
        <f t="shared" si="51"/>
        <v>1.8520793694713216</v>
      </c>
    </row>
    <row r="346" spans="7:19" ht="18.5" x14ac:dyDescent="0.45">
      <c r="G346" s="59">
        <v>2010</v>
      </c>
      <c r="H346" s="59">
        <v>12</v>
      </c>
      <c r="I346" s="46">
        <f t="shared" si="52"/>
        <v>9</v>
      </c>
      <c r="J346" s="46">
        <f t="shared" si="52"/>
        <v>343</v>
      </c>
      <c r="K346" s="122">
        <v>15</v>
      </c>
      <c r="L346" s="122">
        <v>-2.5</v>
      </c>
      <c r="M346" s="54">
        <f t="shared" si="47"/>
        <v>6.25</v>
      </c>
      <c r="N346" s="36">
        <v>68</v>
      </c>
      <c r="O346" s="55">
        <f t="shared" si="48"/>
        <v>12.0856795822887</v>
      </c>
      <c r="P346" s="56">
        <f t="shared" si="49"/>
        <v>16.919951415204181</v>
      </c>
      <c r="Q346" s="121">
        <v>8.0892839999999993</v>
      </c>
      <c r="R346" s="11">
        <f t="shared" si="50"/>
        <v>1.1410197983729997</v>
      </c>
      <c r="S346" s="35">
        <f t="shared" si="51"/>
        <v>1.7332602760921461</v>
      </c>
    </row>
    <row r="347" spans="7:19" ht="18.5" x14ac:dyDescent="0.45">
      <c r="G347" s="59">
        <v>2010</v>
      </c>
      <c r="H347" s="59">
        <v>12</v>
      </c>
      <c r="I347" s="46">
        <f t="shared" si="52"/>
        <v>10</v>
      </c>
      <c r="J347" s="46">
        <f t="shared" si="52"/>
        <v>344</v>
      </c>
      <c r="K347" s="122">
        <v>16.2</v>
      </c>
      <c r="L347" s="122">
        <v>-2.6</v>
      </c>
      <c r="M347" s="54">
        <f t="shared" si="47"/>
        <v>6.8</v>
      </c>
      <c r="N347" s="36">
        <v>75.5</v>
      </c>
      <c r="O347" s="55">
        <f t="shared" si="48"/>
        <v>7.7132055917588298</v>
      </c>
      <c r="P347" s="56">
        <f t="shared" si="49"/>
        <v>11.60066121000528</v>
      </c>
      <c r="Q347" s="121">
        <v>5.3509859999999998</v>
      </c>
      <c r="R347" s="11">
        <f t="shared" si="50"/>
        <v>0.77203490909399997</v>
      </c>
      <c r="S347" s="35">
        <f t="shared" si="51"/>
        <v>1.3238492582885839</v>
      </c>
    </row>
    <row r="348" spans="7:19" ht="18.5" x14ac:dyDescent="0.45">
      <c r="G348" s="59">
        <v>2010</v>
      </c>
      <c r="H348" s="59">
        <v>12</v>
      </c>
      <c r="I348" s="46">
        <f t="shared" si="52"/>
        <v>11</v>
      </c>
      <c r="J348" s="46">
        <f t="shared" si="52"/>
        <v>345</v>
      </c>
      <c r="K348" s="122">
        <v>15.8</v>
      </c>
      <c r="L348" s="122">
        <v>0</v>
      </c>
      <c r="M348" s="54">
        <f t="shared" si="47"/>
        <v>7.9</v>
      </c>
      <c r="N348" s="36">
        <v>66.5</v>
      </c>
      <c r="O348" s="55">
        <f t="shared" si="48"/>
        <v>12.324243747589543</v>
      </c>
      <c r="P348" s="56">
        <f t="shared" si="49"/>
        <v>15.577844096953182</v>
      </c>
      <c r="Q348" s="121">
        <v>7.8380639999999993</v>
      </c>
      <c r="R348" s="11">
        <f t="shared" si="50"/>
        <v>1.1814353057519997</v>
      </c>
      <c r="S348" s="35">
        <f t="shared" si="51"/>
        <v>1.8894563403248184</v>
      </c>
    </row>
    <row r="349" spans="7:19" ht="18.5" x14ac:dyDescent="0.45">
      <c r="G349" s="59">
        <v>2010</v>
      </c>
      <c r="H349" s="59">
        <v>12</v>
      </c>
      <c r="I349" s="46">
        <f t="shared" si="52"/>
        <v>12</v>
      </c>
      <c r="J349" s="46">
        <f t="shared" si="52"/>
        <v>346</v>
      </c>
      <c r="K349" s="122">
        <v>11.9</v>
      </c>
      <c r="L349" s="122">
        <v>0</v>
      </c>
      <c r="M349" s="54">
        <f t="shared" si="47"/>
        <v>5.95</v>
      </c>
      <c r="N349" s="36">
        <v>74.5</v>
      </c>
      <c r="O349" s="55">
        <f t="shared" si="48"/>
        <v>17.660072148663733</v>
      </c>
      <c r="P349" s="56">
        <f t="shared" si="49"/>
        <v>16.812388685527875</v>
      </c>
      <c r="Q349" s="121">
        <v>9.7473360000000007</v>
      </c>
      <c r="R349" s="11">
        <f t="shared" si="50"/>
        <v>1.3577429839500001</v>
      </c>
      <c r="S349" s="35">
        <f t="shared" si="51"/>
        <v>1.6642222401172393</v>
      </c>
    </row>
    <row r="350" spans="7:19" ht="18.5" x14ac:dyDescent="0.45">
      <c r="G350" s="59">
        <v>2010</v>
      </c>
      <c r="H350" s="59">
        <v>12</v>
      </c>
      <c r="I350" s="46">
        <f t="shared" si="52"/>
        <v>13</v>
      </c>
      <c r="J350" s="46">
        <f t="shared" si="52"/>
        <v>347</v>
      </c>
      <c r="K350" s="122">
        <v>9</v>
      </c>
      <c r="L350" s="122">
        <v>3.6</v>
      </c>
      <c r="M350" s="54">
        <f t="shared" si="47"/>
        <v>6.3</v>
      </c>
      <c r="N350" s="36">
        <v>71.5</v>
      </c>
      <c r="O350" s="55">
        <f t="shared" si="48"/>
        <v>21.621575027427273</v>
      </c>
      <c r="P350" s="56">
        <f t="shared" si="49"/>
        <v>9.3405204118485834</v>
      </c>
      <c r="Q350" s="121">
        <v>8.03904</v>
      </c>
      <c r="R350" s="11">
        <f t="shared" si="50"/>
        <v>1.1362901673600001</v>
      </c>
      <c r="S350" s="35">
        <f t="shared" si="51"/>
        <v>1.0480660264948489</v>
      </c>
    </row>
    <row r="351" spans="7:19" ht="18.5" x14ac:dyDescent="0.45">
      <c r="G351" s="59">
        <v>2010</v>
      </c>
      <c r="H351" s="59">
        <v>12</v>
      </c>
      <c r="I351" s="46">
        <f t="shared" si="52"/>
        <v>14</v>
      </c>
      <c r="J351" s="46">
        <f t="shared" si="52"/>
        <v>348</v>
      </c>
      <c r="K351" s="122">
        <v>7</v>
      </c>
      <c r="L351" s="122">
        <v>3.8</v>
      </c>
      <c r="M351" s="54">
        <f t="shared" si="47"/>
        <v>5.4</v>
      </c>
      <c r="N351" s="36">
        <v>74</v>
      </c>
      <c r="O351" s="55">
        <f t="shared" si="48"/>
        <v>27.99947720954556</v>
      </c>
      <c r="P351" s="56">
        <f t="shared" si="49"/>
        <v>7.1678661656436633</v>
      </c>
      <c r="Q351" s="121">
        <v>8.0139180000000003</v>
      </c>
      <c r="R351" s="11">
        <f t="shared" si="50"/>
        <v>1.090437794424</v>
      </c>
      <c r="S351" s="35">
        <f t="shared" si="51"/>
        <v>0.75968960594546542</v>
      </c>
    </row>
    <row r="352" spans="7:19" ht="18.5" x14ac:dyDescent="0.45">
      <c r="G352" s="59">
        <v>2010</v>
      </c>
      <c r="H352" s="59">
        <v>12</v>
      </c>
      <c r="I352" s="46">
        <f t="shared" si="52"/>
        <v>15</v>
      </c>
      <c r="J352" s="46">
        <f t="shared" si="52"/>
        <v>349</v>
      </c>
      <c r="K352" s="122">
        <v>12</v>
      </c>
      <c r="L352" s="122">
        <v>4.3</v>
      </c>
      <c r="M352" s="54">
        <f t="shared" si="47"/>
        <v>8.15</v>
      </c>
      <c r="N352" s="36">
        <v>77</v>
      </c>
      <c r="O352" s="55">
        <f t="shared" si="48"/>
        <v>19.804182070608103</v>
      </c>
      <c r="P352" s="56">
        <f t="shared" si="49"/>
        <v>12.199376155494592</v>
      </c>
      <c r="Q352" s="121">
        <v>8.7927</v>
      </c>
      <c r="R352" s="11">
        <f t="shared" si="50"/>
        <v>1.3382203637250003</v>
      </c>
      <c r="S352" s="35">
        <f t="shared" si="51"/>
        <v>1.5594863437087296</v>
      </c>
    </row>
    <row r="353" spans="7:19" ht="18.5" x14ac:dyDescent="0.45">
      <c r="G353" s="59">
        <v>2010</v>
      </c>
      <c r="H353" s="59">
        <v>12</v>
      </c>
      <c r="I353" s="46">
        <f t="shared" si="52"/>
        <v>16</v>
      </c>
      <c r="J353" s="46">
        <f t="shared" si="52"/>
        <v>350</v>
      </c>
      <c r="K353" s="122">
        <v>10.1</v>
      </c>
      <c r="L353" s="122">
        <v>-1.2</v>
      </c>
      <c r="M353" s="54">
        <f t="shared" si="47"/>
        <v>4.45</v>
      </c>
      <c r="N353" s="36">
        <v>68</v>
      </c>
      <c r="O353" s="55">
        <f t="shared" si="48"/>
        <v>14.105937323809471</v>
      </c>
      <c r="P353" s="56">
        <f t="shared" si="49"/>
        <v>12.75176734072376</v>
      </c>
      <c r="Q353" s="121">
        <v>7.5868439999999993</v>
      </c>
      <c r="R353" s="11">
        <f t="shared" si="50"/>
        <v>0.99005469133499968</v>
      </c>
      <c r="S353" s="35">
        <f t="shared" si="51"/>
        <v>1.0526590255284538</v>
      </c>
    </row>
    <row r="354" spans="7:19" ht="18.5" x14ac:dyDescent="0.45">
      <c r="G354" s="59">
        <v>2010</v>
      </c>
      <c r="H354" s="59">
        <v>12</v>
      </c>
      <c r="I354" s="46">
        <f t="shared" si="52"/>
        <v>17</v>
      </c>
      <c r="J354" s="46">
        <f t="shared" si="52"/>
        <v>351</v>
      </c>
      <c r="K354" s="122">
        <v>15.3</v>
      </c>
      <c r="L354" s="122">
        <v>1.1000000000000001</v>
      </c>
      <c r="M354" s="54">
        <f t="shared" si="47"/>
        <v>8.2000000000000011</v>
      </c>
      <c r="N354" s="36">
        <v>32.5</v>
      </c>
      <c r="O354" s="55">
        <f t="shared" si="48"/>
        <v>15.250045583470605</v>
      </c>
      <c r="P354" s="56">
        <f t="shared" si="49"/>
        <v>17.324051782822611</v>
      </c>
      <c r="Q354" s="121">
        <v>9.1946519999999996</v>
      </c>
      <c r="R354" s="11">
        <f t="shared" si="50"/>
        <v>1.4020924834799997</v>
      </c>
      <c r="S354" s="35">
        <f t="shared" si="51"/>
        <v>2.6589719629275361</v>
      </c>
    </row>
    <row r="355" spans="7:19" ht="18.5" x14ac:dyDescent="0.45">
      <c r="G355" s="59">
        <v>2010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2">
        <v>13.2</v>
      </c>
      <c r="L355" s="122">
        <v>4.5</v>
      </c>
      <c r="M355" s="54">
        <f t="shared" si="47"/>
        <v>8.85</v>
      </c>
      <c r="N355" s="36">
        <v>42</v>
      </c>
      <c r="O355" s="55">
        <f t="shared" si="48"/>
        <v>17.673098013135572</v>
      </c>
      <c r="P355" s="56">
        <f t="shared" si="49"/>
        <v>12.300476217142357</v>
      </c>
      <c r="Q355" s="121">
        <v>8.3405039999999993</v>
      </c>
      <c r="R355" s="11">
        <f t="shared" si="50"/>
        <v>1.3036395413339996</v>
      </c>
      <c r="S355" s="35">
        <f t="shared" si="51"/>
        <v>1.8445409866037401</v>
      </c>
    </row>
    <row r="356" spans="7:19" ht="18.5" x14ac:dyDescent="0.45">
      <c r="G356" s="59">
        <v>2010</v>
      </c>
      <c r="H356" s="59">
        <v>12</v>
      </c>
      <c r="I356" s="46">
        <f t="shared" si="53"/>
        <v>19</v>
      </c>
      <c r="J356" s="46">
        <f t="shared" si="53"/>
        <v>353</v>
      </c>
      <c r="K356" s="122">
        <v>12.5</v>
      </c>
      <c r="L356" s="122">
        <v>1.1000000000000001</v>
      </c>
      <c r="M356" s="54">
        <f t="shared" si="47"/>
        <v>6.8</v>
      </c>
      <c r="N356" s="36">
        <v>20.5</v>
      </c>
      <c r="O356" s="55">
        <f t="shared" si="48"/>
        <v>18.043198564815</v>
      </c>
      <c r="P356" s="56">
        <f t="shared" si="49"/>
        <v>16.45539709111128</v>
      </c>
      <c r="Q356" s="121">
        <v>9.7473360000000007</v>
      </c>
      <c r="R356" s="11">
        <f t="shared" si="50"/>
        <v>1.406335890744</v>
      </c>
      <c r="S356" s="35">
        <f t="shared" si="51"/>
        <v>2.5490320172164003</v>
      </c>
    </row>
    <row r="357" spans="7:19" ht="18.5" x14ac:dyDescent="0.45">
      <c r="G357" s="59">
        <v>2010</v>
      </c>
      <c r="H357" s="59">
        <v>12</v>
      </c>
      <c r="I357" s="46">
        <f t="shared" si="53"/>
        <v>20</v>
      </c>
      <c r="J357" s="46">
        <f t="shared" si="53"/>
        <v>354</v>
      </c>
      <c r="K357" s="122">
        <v>12.1</v>
      </c>
      <c r="L357" s="122">
        <v>1.4</v>
      </c>
      <c r="M357" s="54">
        <f t="shared" si="47"/>
        <v>6.75</v>
      </c>
      <c r="N357" s="36">
        <v>37</v>
      </c>
      <c r="O357" s="55">
        <f t="shared" si="48"/>
        <v>15.360038989436498</v>
      </c>
      <c r="P357" s="56">
        <f t="shared" si="49"/>
        <v>13.148193374957643</v>
      </c>
      <c r="Q357" s="121">
        <v>8.03904</v>
      </c>
      <c r="R357" s="11">
        <f t="shared" si="50"/>
        <v>1.15750720368</v>
      </c>
      <c r="S357" s="35">
        <f t="shared" si="51"/>
        <v>1.738280019625094</v>
      </c>
    </row>
    <row r="358" spans="7:19" ht="18.5" x14ac:dyDescent="0.45">
      <c r="G358" s="59">
        <v>2010</v>
      </c>
      <c r="H358" s="59">
        <v>12</v>
      </c>
      <c r="I358" s="46">
        <f t="shared" si="53"/>
        <v>21</v>
      </c>
      <c r="J358" s="46">
        <f t="shared" si="53"/>
        <v>355</v>
      </c>
      <c r="K358" s="122">
        <v>10.8</v>
      </c>
      <c r="L358" s="122">
        <v>-0.8</v>
      </c>
      <c r="M358" s="54">
        <f t="shared" si="47"/>
        <v>5</v>
      </c>
      <c r="N358" s="36">
        <v>33</v>
      </c>
      <c r="O358" s="55">
        <f t="shared" si="48"/>
        <v>14.706045897290103</v>
      </c>
      <c r="P358" s="56">
        <f t="shared" si="49"/>
        <v>13.647210592685218</v>
      </c>
      <c r="Q358" s="121">
        <v>8.0139180000000003</v>
      </c>
      <c r="R358" s="11">
        <f t="shared" si="50"/>
        <v>1.0716371427959999</v>
      </c>
      <c r="S358" s="35">
        <f t="shared" si="51"/>
        <v>1.5158306060168583</v>
      </c>
    </row>
    <row r="359" spans="7:19" ht="18.5" x14ac:dyDescent="0.45">
      <c r="G359" s="59">
        <v>2010</v>
      </c>
      <c r="H359" s="59">
        <v>12</v>
      </c>
      <c r="I359" s="46">
        <f t="shared" si="53"/>
        <v>22</v>
      </c>
      <c r="J359" s="46">
        <f t="shared" si="53"/>
        <v>356</v>
      </c>
      <c r="K359" s="122">
        <v>10.1</v>
      </c>
      <c r="L359" s="122">
        <v>-2.2999999999999998</v>
      </c>
      <c r="M359" s="54">
        <f t="shared" si="47"/>
        <v>3.9</v>
      </c>
      <c r="N359" s="36">
        <v>36</v>
      </c>
      <c r="O359" s="55">
        <f t="shared" si="48"/>
        <v>15.605993812450521</v>
      </c>
      <c r="P359" s="56">
        <f t="shared" si="49"/>
        <v>15.481145861950916</v>
      </c>
      <c r="Q359" s="121">
        <v>8.7927</v>
      </c>
      <c r="R359" s="11">
        <f t="shared" si="50"/>
        <v>1.1190513253499996</v>
      </c>
      <c r="S359" s="35">
        <f t="shared" si="51"/>
        <v>1.3487946252126133</v>
      </c>
    </row>
    <row r="360" spans="7:19" ht="18.5" x14ac:dyDescent="0.45">
      <c r="G360" s="59">
        <v>2010</v>
      </c>
      <c r="H360" s="59">
        <v>12</v>
      </c>
      <c r="I360" s="46">
        <f t="shared" si="53"/>
        <v>23</v>
      </c>
      <c r="J360" s="46">
        <f t="shared" si="53"/>
        <v>357</v>
      </c>
      <c r="K360" s="122">
        <v>10.199999999999999</v>
      </c>
      <c r="L360" s="122">
        <v>-3.5</v>
      </c>
      <c r="M360" s="54">
        <f t="shared" si="47"/>
        <v>3.3499999999999996</v>
      </c>
      <c r="N360" s="36">
        <v>37.5</v>
      </c>
      <c r="O360" s="55">
        <f t="shared" si="48"/>
        <v>12.810936779341281</v>
      </c>
      <c r="P360" s="56">
        <f t="shared" si="49"/>
        <v>14.040786710158043</v>
      </c>
      <c r="Q360" s="121">
        <v>7.5868439999999993</v>
      </c>
      <c r="R360" s="11">
        <f t="shared" si="50"/>
        <v>0.94110816726899971</v>
      </c>
      <c r="S360" s="35">
        <f t="shared" si="51"/>
        <v>1.0759247293703214</v>
      </c>
    </row>
    <row r="361" spans="7:19" ht="18.5" x14ac:dyDescent="0.45">
      <c r="G361" s="59">
        <v>2010</v>
      </c>
      <c r="H361" s="59">
        <v>12</v>
      </c>
      <c r="I361" s="46">
        <f t="shared" si="53"/>
        <v>24</v>
      </c>
      <c r="J361" s="46">
        <f t="shared" si="53"/>
        <v>358</v>
      </c>
      <c r="K361" s="122">
        <v>10.9</v>
      </c>
      <c r="L361" s="122">
        <v>-4.3</v>
      </c>
      <c r="M361" s="54">
        <f t="shared" si="47"/>
        <v>3.3000000000000003</v>
      </c>
      <c r="N361" s="36">
        <v>39.5</v>
      </c>
      <c r="O361" s="55">
        <f t="shared" si="48"/>
        <v>12.726222654534849</v>
      </c>
      <c r="P361" s="56">
        <f t="shared" si="49"/>
        <v>15.475086747914377</v>
      </c>
      <c r="Q361" s="121">
        <v>7.9385519999999996</v>
      </c>
      <c r="R361" s="11">
        <f t="shared" si="50"/>
        <v>0.98240771782799996</v>
      </c>
      <c r="S361" s="35">
        <f t="shared" si="51"/>
        <v>1.1292047160974794</v>
      </c>
    </row>
    <row r="362" spans="7:19" ht="18.5" x14ac:dyDescent="0.45">
      <c r="G362" s="59">
        <v>2010</v>
      </c>
      <c r="H362" s="59">
        <v>12</v>
      </c>
      <c r="I362" s="46">
        <f t="shared" si="53"/>
        <v>25</v>
      </c>
      <c r="J362" s="46">
        <f t="shared" si="53"/>
        <v>359</v>
      </c>
      <c r="K362" s="122">
        <v>10.3</v>
      </c>
      <c r="L362" s="122">
        <v>-4.2</v>
      </c>
      <c r="M362" s="54">
        <f t="shared" si="47"/>
        <v>3.0500000000000003</v>
      </c>
      <c r="N362" s="36">
        <v>40</v>
      </c>
      <c r="O362" s="55">
        <f t="shared" si="48"/>
        <v>12.576218286526185</v>
      </c>
      <c r="P362" s="56">
        <f t="shared" si="49"/>
        <v>14.588413212370373</v>
      </c>
      <c r="Q362" s="121">
        <v>7.66221</v>
      </c>
      <c r="R362" s="11">
        <f t="shared" si="50"/>
        <v>0.93697526540249998</v>
      </c>
      <c r="S362" s="35">
        <f t="shared" si="51"/>
        <v>0.99846076405516027</v>
      </c>
    </row>
    <row r="363" spans="7:19" ht="18.5" x14ac:dyDescent="0.45">
      <c r="G363" s="59">
        <v>2010</v>
      </c>
      <c r="H363" s="59">
        <v>12</v>
      </c>
      <c r="I363" s="46">
        <f t="shared" si="53"/>
        <v>26</v>
      </c>
      <c r="J363" s="46">
        <f t="shared" si="53"/>
        <v>360</v>
      </c>
      <c r="K363" s="122">
        <v>10.7</v>
      </c>
      <c r="L363" s="122">
        <v>-5.0999999999999996</v>
      </c>
      <c r="M363" s="54">
        <f t="shared" si="47"/>
        <v>2.8</v>
      </c>
      <c r="N363" s="36">
        <v>39</v>
      </c>
      <c r="O363" s="55">
        <f t="shared" si="48"/>
        <v>12.719251560012287</v>
      </c>
      <c r="P363" s="56">
        <f t="shared" si="49"/>
        <v>16.077133971855531</v>
      </c>
      <c r="Q363" s="121">
        <v>8.0892839999999993</v>
      </c>
      <c r="R363" s="11">
        <f t="shared" si="50"/>
        <v>0.97733920359600002</v>
      </c>
      <c r="S363" s="35">
        <f t="shared" si="51"/>
        <v>1.0251162562545895</v>
      </c>
    </row>
    <row r="364" spans="7:19" ht="18.5" x14ac:dyDescent="0.45">
      <c r="G364" s="59">
        <v>2010</v>
      </c>
      <c r="H364" s="59">
        <v>12</v>
      </c>
      <c r="I364" s="46">
        <f t="shared" si="53"/>
        <v>27</v>
      </c>
      <c r="J364" s="46">
        <f t="shared" si="53"/>
        <v>361</v>
      </c>
      <c r="K364" s="122">
        <v>12.4</v>
      </c>
      <c r="L364" s="122">
        <v>-4.3</v>
      </c>
      <c r="M364" s="54">
        <f t="shared" si="47"/>
        <v>4.0500000000000007</v>
      </c>
      <c r="N364" s="36">
        <v>34</v>
      </c>
      <c r="O364" s="55">
        <f t="shared" si="48"/>
        <v>8.1838111022017923</v>
      </c>
      <c r="P364" s="56">
        <f t="shared" si="49"/>
        <v>10.933571632541595</v>
      </c>
      <c r="Q364" s="121">
        <v>5.3509859999999998</v>
      </c>
      <c r="R364" s="11">
        <f t="shared" si="50"/>
        <v>0.68573019364650001</v>
      </c>
      <c r="S364" s="35">
        <f t="shared" si="51"/>
        <v>1.0545137606902242</v>
      </c>
    </row>
    <row r="365" spans="7:19" ht="18.5" x14ac:dyDescent="0.45">
      <c r="G365" s="59">
        <v>2010</v>
      </c>
      <c r="H365" s="59">
        <v>12</v>
      </c>
      <c r="I365" s="46">
        <f t="shared" si="53"/>
        <v>28</v>
      </c>
      <c r="J365" s="46">
        <f t="shared" si="53"/>
        <v>362</v>
      </c>
      <c r="K365" s="122">
        <v>13.2</v>
      </c>
      <c r="L365" s="122">
        <v>-3</v>
      </c>
      <c r="M365" s="54">
        <f t="shared" si="47"/>
        <v>5.0999999999999996</v>
      </c>
      <c r="N365" s="36">
        <v>40</v>
      </c>
      <c r="O365" s="55">
        <f t="shared" si="48"/>
        <v>12.171141608329105</v>
      </c>
      <c r="P365" s="56">
        <f t="shared" si="49"/>
        <v>15.773799524394521</v>
      </c>
      <c r="Q365" s="121">
        <v>7.8380639999999993</v>
      </c>
      <c r="R365" s="11">
        <f t="shared" si="50"/>
        <v>1.0527186187439999</v>
      </c>
      <c r="S365" s="35">
        <f t="shared" si="51"/>
        <v>1.6058375009562322</v>
      </c>
    </row>
    <row r="366" spans="7:19" ht="18.5" x14ac:dyDescent="0.45">
      <c r="G366" s="59">
        <v>2010</v>
      </c>
      <c r="H366" s="59">
        <v>12</v>
      </c>
      <c r="I366" s="46">
        <f t="shared" si="53"/>
        <v>29</v>
      </c>
      <c r="J366" s="46">
        <f t="shared" si="53"/>
        <v>363</v>
      </c>
      <c r="K366" s="122">
        <v>14.1</v>
      </c>
      <c r="L366" s="122">
        <v>-2.9</v>
      </c>
      <c r="M366" s="54">
        <f t="shared" si="47"/>
        <v>5.6</v>
      </c>
      <c r="N366" s="36">
        <v>36</v>
      </c>
      <c r="O366" s="55">
        <f t="shared" si="48"/>
        <v>12.147878819499496</v>
      </c>
      <c r="P366" s="56">
        <f t="shared" si="49"/>
        <v>16.521115194519314</v>
      </c>
      <c r="Q366" s="121">
        <v>8.0139180000000003</v>
      </c>
      <c r="R366" s="11">
        <f t="shared" si="50"/>
        <v>1.0998381202379999</v>
      </c>
      <c r="S366" s="35">
        <f t="shared" si="51"/>
        <v>1.8820716103506132</v>
      </c>
    </row>
    <row r="367" spans="7:19" ht="18.5" x14ac:dyDescent="0.45">
      <c r="G367" s="59">
        <v>2010</v>
      </c>
      <c r="H367" s="59">
        <v>12</v>
      </c>
      <c r="I367" s="46">
        <f t="shared" si="53"/>
        <v>30</v>
      </c>
      <c r="J367" s="46">
        <f t="shared" si="53"/>
        <v>364</v>
      </c>
      <c r="K367" s="122">
        <v>8.8000000000000007</v>
      </c>
      <c r="L367" s="122">
        <v>-3.8</v>
      </c>
      <c r="M367" s="54">
        <f t="shared" si="47"/>
        <v>2.5000000000000004</v>
      </c>
      <c r="N367" s="36">
        <v>28.5</v>
      </c>
      <c r="O367" s="55">
        <f t="shared" si="48"/>
        <v>15.481641282398806</v>
      </c>
      <c r="P367" s="56">
        <f t="shared" si="49"/>
        <v>15.605494412658</v>
      </c>
      <c r="Q367" s="121">
        <v>8.7927</v>
      </c>
      <c r="R367" s="11">
        <f t="shared" si="50"/>
        <v>1.0468544656500001</v>
      </c>
      <c r="S367" s="35">
        <f t="shared" si="51"/>
        <v>1.024352446969478</v>
      </c>
    </row>
    <row r="368" spans="7:19" ht="18.5" x14ac:dyDescent="0.45">
      <c r="G368" s="59">
        <v>2010</v>
      </c>
      <c r="H368" s="59">
        <v>12</v>
      </c>
      <c r="I368" s="46">
        <f t="shared" si="53"/>
        <v>31</v>
      </c>
      <c r="J368" s="46">
        <f t="shared" si="53"/>
        <v>365</v>
      </c>
      <c r="K368" s="122">
        <v>9</v>
      </c>
      <c r="L368" s="122">
        <v>4.3</v>
      </c>
      <c r="M368" s="54">
        <f t="shared" si="47"/>
        <v>6.65</v>
      </c>
      <c r="N368" s="36">
        <v>37</v>
      </c>
      <c r="O368" s="55">
        <f t="shared" si="48"/>
        <v>21.872188626395928</v>
      </c>
      <c r="P368" s="56">
        <f t="shared" si="49"/>
        <v>8.2239429235248682</v>
      </c>
      <c r="Q368" s="121">
        <v>7.5868439999999993</v>
      </c>
      <c r="R368" s="49">
        <f t="shared" si="50"/>
        <v>1.0879477394669999</v>
      </c>
      <c r="S368" s="48">
        <f t="shared" si="51"/>
        <v>1.164475121714458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1138.9376648820873</v>
      </c>
      <c r="S370" s="42">
        <f>SUM(S59:S369)</f>
        <v>2095.2665714845471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G1" zoomScale="91" zoomScaleNormal="91" workbookViewId="0">
      <selection activeCell="O9" sqref="O9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7" t="s">
        <v>7</v>
      </c>
      <c r="P2" s="140" t="s">
        <v>33</v>
      </c>
      <c r="Q2" s="142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3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2011</v>
      </c>
      <c r="H4" s="46">
        <v>1</v>
      </c>
      <c r="I4" s="46">
        <v>1</v>
      </c>
      <c r="J4" s="46">
        <v>1</v>
      </c>
      <c r="K4" s="124">
        <v>9.1999999999999993</v>
      </c>
      <c r="L4" s="124">
        <v>3.5</v>
      </c>
      <c r="M4" s="54">
        <f>(K4+L4)/2</f>
        <v>6.35</v>
      </c>
      <c r="N4" s="36">
        <v>57.5</v>
      </c>
      <c r="O4" s="55">
        <f>((Q4)/(0.16*(K4-(L4))^0.5))</f>
        <v>17.559334906598508</v>
      </c>
      <c r="P4" s="56">
        <f>0.16*((K4-(L4))^1/2)*O4</f>
        <v>8.0070567174089184</v>
      </c>
      <c r="Q4" s="123">
        <v>6.7075739999999993</v>
      </c>
      <c r="R4" s="11">
        <f>0.0023*0.408*O4*SQRT(K4-L4)*(M4+17.8)</f>
        <v>0.95005910446649977</v>
      </c>
      <c r="S4" s="35">
        <f>0.31*(IF(N4&gt;50,1,(1+(50-N4)/70)))*(P4+2.09)*((M4/(M4+15)))</f>
        <v>0.93096281724681273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2011</v>
      </c>
      <c r="H5" s="46">
        <v>1</v>
      </c>
      <c r="I5" s="46">
        <f t="shared" ref="I5:J20" si="0">I4+1</f>
        <v>2</v>
      </c>
      <c r="J5" s="46">
        <f>J4+1</f>
        <v>2</v>
      </c>
      <c r="K5" s="124">
        <v>9.3000000000000007</v>
      </c>
      <c r="L5" s="124">
        <v>0.2</v>
      </c>
      <c r="M5" s="54">
        <f t="shared" ref="M5:M68" si="1">(K5+L5)/2</f>
        <v>4.75</v>
      </c>
      <c r="N5" s="36">
        <v>64.5</v>
      </c>
      <c r="O5" s="55">
        <f t="shared" ref="O5:O68" si="2">((Q5)/(0.16*(K5-(L5))^0.5))</f>
        <v>12.699989409455219</v>
      </c>
      <c r="P5" s="56">
        <f t="shared" ref="P5:P68" si="3">0.16*((K5-L5)^1/2)*O5</f>
        <v>9.2455922900834011</v>
      </c>
      <c r="Q5" s="123">
        <v>6.1297679999999994</v>
      </c>
      <c r="R5" s="11">
        <f t="shared" ref="R5:R68" si="4">0.0023*0.408*O5*(K5-L5)^0.5*(M5+17.8)</f>
        <v>0.81069706416599996</v>
      </c>
      <c r="S5" s="35">
        <f t="shared" ref="S5:S68" si="5">0.31*(IF(N5&gt;50,1,(1+(50-N5)/70)))*(P5+2.09)*((M5/(M5+15)))</f>
        <v>0.84514732390621816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2011</v>
      </c>
      <c r="H6" s="46">
        <v>1</v>
      </c>
      <c r="I6" s="46">
        <f t="shared" si="0"/>
        <v>3</v>
      </c>
      <c r="J6" s="46">
        <f t="shared" si="0"/>
        <v>3</v>
      </c>
      <c r="K6" s="124">
        <v>7.4</v>
      </c>
      <c r="L6" s="124">
        <v>-3</v>
      </c>
      <c r="M6" s="54">
        <f t="shared" si="1"/>
        <v>2.2000000000000002</v>
      </c>
      <c r="N6" s="36">
        <v>83.5</v>
      </c>
      <c r="O6" s="55">
        <f t="shared" si="2"/>
        <v>9.9079081652850665</v>
      </c>
      <c r="P6" s="56">
        <f t="shared" si="3"/>
        <v>8.2433795935171759</v>
      </c>
      <c r="Q6" s="123">
        <v>5.1123269999999996</v>
      </c>
      <c r="R6" s="11">
        <f t="shared" si="4"/>
        <v>0.59967595709999999</v>
      </c>
      <c r="S6" s="35">
        <f t="shared" si="5"/>
        <v>0.40973051644062292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2011</v>
      </c>
      <c r="H7" s="46">
        <v>1</v>
      </c>
      <c r="I7" s="46">
        <f t="shared" si="0"/>
        <v>4</v>
      </c>
      <c r="J7" s="46">
        <f t="shared" si="0"/>
        <v>4</v>
      </c>
      <c r="K7" s="124">
        <v>5</v>
      </c>
      <c r="L7" s="124">
        <v>0.4</v>
      </c>
      <c r="M7" s="54">
        <f t="shared" si="1"/>
        <v>2.7</v>
      </c>
      <c r="N7" s="36">
        <v>64</v>
      </c>
      <c r="O7" s="55">
        <f t="shared" si="2"/>
        <v>7.6867828382011938</v>
      </c>
      <c r="P7" s="56">
        <f t="shared" si="3"/>
        <v>2.8287360844580394</v>
      </c>
      <c r="Q7" s="123">
        <v>2.63781</v>
      </c>
      <c r="R7" s="11">
        <f t="shared" si="4"/>
        <v>0.31715049082499996</v>
      </c>
      <c r="S7" s="35">
        <f t="shared" si="5"/>
        <v>0.23259785890911747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2011</v>
      </c>
      <c r="H8" s="46">
        <v>1</v>
      </c>
      <c r="I8" s="46">
        <f t="shared" si="0"/>
        <v>5</v>
      </c>
      <c r="J8" s="46">
        <f t="shared" si="0"/>
        <v>5</v>
      </c>
      <c r="K8" s="124">
        <v>5.8</v>
      </c>
      <c r="L8" s="124">
        <v>1.8</v>
      </c>
      <c r="M8" s="54">
        <f t="shared" si="1"/>
        <v>3.8</v>
      </c>
      <c r="N8" s="36">
        <v>94</v>
      </c>
      <c r="O8" s="55">
        <f t="shared" si="2"/>
        <v>26.417353124999998</v>
      </c>
      <c r="P8" s="56">
        <f t="shared" si="3"/>
        <v>8.4535529999999994</v>
      </c>
      <c r="Q8" s="123">
        <v>8.4535529999999994</v>
      </c>
      <c r="R8" s="11">
        <f t="shared" si="4"/>
        <v>1.0709299082520001</v>
      </c>
      <c r="S8" s="35">
        <f t="shared" si="5"/>
        <v>0.66065454436170201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2011</v>
      </c>
      <c r="H9" s="46">
        <v>1</v>
      </c>
      <c r="I9" s="46">
        <f t="shared" si="0"/>
        <v>6</v>
      </c>
      <c r="J9" s="46">
        <f t="shared" si="0"/>
        <v>6</v>
      </c>
      <c r="K9" s="124">
        <v>6.9</v>
      </c>
      <c r="L9" s="124">
        <v>1.2</v>
      </c>
      <c r="M9" s="54">
        <f t="shared" si="1"/>
        <v>4.05</v>
      </c>
      <c r="N9" s="36">
        <v>73</v>
      </c>
      <c r="O9" s="55">
        <f t="shared" si="2"/>
        <v>23.083620045753094</v>
      </c>
      <c r="P9" s="56">
        <f t="shared" si="3"/>
        <v>10.526130740863412</v>
      </c>
      <c r="Q9" s="123">
        <v>8.8178219999999996</v>
      </c>
      <c r="R9" s="11">
        <f t="shared" si="4"/>
        <v>1.1300060937554999</v>
      </c>
      <c r="S9" s="35">
        <f t="shared" si="5"/>
        <v>0.83147255355139171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2011</v>
      </c>
      <c r="H10" s="46">
        <v>1</v>
      </c>
      <c r="I10" s="46">
        <f t="shared" si="0"/>
        <v>7</v>
      </c>
      <c r="J10" s="46">
        <f t="shared" si="0"/>
        <v>7</v>
      </c>
      <c r="K10" s="124">
        <v>7.9</v>
      </c>
      <c r="L10" s="124">
        <v>4</v>
      </c>
      <c r="M10" s="54">
        <f t="shared" si="1"/>
        <v>5.95</v>
      </c>
      <c r="N10" s="36">
        <v>78.5</v>
      </c>
      <c r="O10" s="55">
        <f t="shared" si="2"/>
        <v>25.919076599498542</v>
      </c>
      <c r="P10" s="56">
        <f t="shared" si="3"/>
        <v>8.0867518990435467</v>
      </c>
      <c r="Q10" s="123">
        <v>8.1897719999999996</v>
      </c>
      <c r="R10" s="11">
        <f t="shared" si="4"/>
        <v>1.1407840535249998</v>
      </c>
      <c r="S10" s="35">
        <f t="shared" si="5"/>
        <v>0.8959913545482493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2011</v>
      </c>
      <c r="H11" s="46">
        <v>1</v>
      </c>
      <c r="I11" s="46">
        <f t="shared" si="0"/>
        <v>8</v>
      </c>
      <c r="J11" s="46">
        <f t="shared" si="0"/>
        <v>8</v>
      </c>
      <c r="K11" s="124">
        <v>10.5</v>
      </c>
      <c r="L11" s="124">
        <v>4</v>
      </c>
      <c r="M11" s="54">
        <f t="shared" si="1"/>
        <v>7.25</v>
      </c>
      <c r="N11" s="36">
        <v>65.5</v>
      </c>
      <c r="O11" s="55">
        <f t="shared" si="2"/>
        <v>13.364025146078706</v>
      </c>
      <c r="P11" s="56">
        <f t="shared" si="3"/>
        <v>6.9492930759609273</v>
      </c>
      <c r="Q11" s="123">
        <v>5.4514739999999993</v>
      </c>
      <c r="R11" s="11">
        <f t="shared" si="4"/>
        <v>0.80092102000049992</v>
      </c>
      <c r="S11" s="35">
        <f t="shared" si="5"/>
        <v>0.91307016576279476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2011</v>
      </c>
      <c r="H12" s="46">
        <v>1</v>
      </c>
      <c r="I12" s="46">
        <f t="shared" si="0"/>
        <v>9</v>
      </c>
      <c r="J12" s="46">
        <f t="shared" si="0"/>
        <v>9</v>
      </c>
      <c r="K12" s="124">
        <v>10.8</v>
      </c>
      <c r="L12" s="124">
        <v>-0.1</v>
      </c>
      <c r="M12" s="54">
        <f t="shared" si="1"/>
        <v>5.3500000000000005</v>
      </c>
      <c r="N12" s="36">
        <v>69.5</v>
      </c>
      <c r="O12" s="55">
        <f t="shared" si="2"/>
        <v>15.02823792952069</v>
      </c>
      <c r="P12" s="56">
        <f t="shared" si="3"/>
        <v>13.104623474542041</v>
      </c>
      <c r="Q12" s="123">
        <v>7.9385519999999996</v>
      </c>
      <c r="R12" s="11">
        <f t="shared" si="4"/>
        <v>1.0778549131619999</v>
      </c>
      <c r="S12" s="35">
        <f t="shared" si="5"/>
        <v>1.2383431465615713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2011</v>
      </c>
      <c r="H13" s="46">
        <v>1</v>
      </c>
      <c r="I13" s="46">
        <f t="shared" si="0"/>
        <v>10</v>
      </c>
      <c r="J13" s="46">
        <f t="shared" si="0"/>
        <v>10</v>
      </c>
      <c r="K13" s="124">
        <v>10.6</v>
      </c>
      <c r="L13" s="124">
        <v>-3.4</v>
      </c>
      <c r="M13" s="54">
        <f t="shared" si="1"/>
        <v>3.5999999999999996</v>
      </c>
      <c r="N13" s="36">
        <v>65.5</v>
      </c>
      <c r="O13" s="55">
        <f t="shared" si="2"/>
        <v>11.455996118596447</v>
      </c>
      <c r="P13" s="56">
        <f t="shared" si="3"/>
        <v>12.830715652828022</v>
      </c>
      <c r="Q13" s="123">
        <v>6.8583059999999998</v>
      </c>
      <c r="R13" s="11">
        <f t="shared" si="4"/>
        <v>0.8607928443659999</v>
      </c>
      <c r="S13" s="35">
        <f t="shared" si="5"/>
        <v>0.89524293916968112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2011</v>
      </c>
      <c r="H14" s="46">
        <v>1</v>
      </c>
      <c r="I14" s="46">
        <f t="shared" si="0"/>
        <v>11</v>
      </c>
      <c r="J14" s="46">
        <f t="shared" si="0"/>
        <v>11</v>
      </c>
      <c r="K14" s="124">
        <v>9.6</v>
      </c>
      <c r="L14" s="124">
        <v>-4.9000000000000004</v>
      </c>
      <c r="M14" s="54">
        <f t="shared" si="1"/>
        <v>2.3499999999999996</v>
      </c>
      <c r="N14" s="36">
        <v>67</v>
      </c>
      <c r="O14" s="55">
        <f t="shared" si="2"/>
        <v>15.46256346704039</v>
      </c>
      <c r="P14" s="56">
        <f t="shared" si="3"/>
        <v>17.936573621766851</v>
      </c>
      <c r="Q14" s="123">
        <v>9.42075</v>
      </c>
      <c r="R14" s="11">
        <f t="shared" si="4"/>
        <v>1.1133418798124999</v>
      </c>
      <c r="S14" s="35">
        <f t="shared" si="5"/>
        <v>0.84088523823960504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2011</v>
      </c>
      <c r="H15" s="46">
        <v>1</v>
      </c>
      <c r="I15" s="46">
        <f t="shared" si="0"/>
        <v>12</v>
      </c>
      <c r="J15" s="46">
        <f t="shared" si="0"/>
        <v>12</v>
      </c>
      <c r="K15" s="124">
        <v>9.6999999999999993</v>
      </c>
      <c r="L15" s="124">
        <v>-6.3</v>
      </c>
      <c r="M15" s="54">
        <f t="shared" si="1"/>
        <v>1.6999999999999997</v>
      </c>
      <c r="N15" s="36">
        <v>67</v>
      </c>
      <c r="O15" s="55">
        <f t="shared" si="2"/>
        <v>14.039534374999999</v>
      </c>
      <c r="P15" s="56">
        <f t="shared" si="3"/>
        <v>17.970603999999998</v>
      </c>
      <c r="Q15" s="123">
        <v>8.985301999999999</v>
      </c>
      <c r="R15" s="11">
        <f t="shared" si="4"/>
        <v>1.0276265264849997</v>
      </c>
      <c r="S15" s="35">
        <f t="shared" si="5"/>
        <v>0.63305019808383212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2011</v>
      </c>
      <c r="H16" s="46">
        <v>1</v>
      </c>
      <c r="I16" s="46">
        <f t="shared" si="0"/>
        <v>13</v>
      </c>
      <c r="J16" s="46">
        <f t="shared" si="0"/>
        <v>13</v>
      </c>
      <c r="K16" s="124">
        <v>8.5</v>
      </c>
      <c r="L16" s="124">
        <v>-7</v>
      </c>
      <c r="M16" s="54">
        <f t="shared" si="1"/>
        <v>0.75</v>
      </c>
      <c r="N16" s="36">
        <v>81.5</v>
      </c>
      <c r="O16" s="55">
        <f t="shared" si="2"/>
        <v>14.775990113497501</v>
      </c>
      <c r="P16" s="56">
        <f t="shared" si="3"/>
        <v>18.322227740736903</v>
      </c>
      <c r="Q16" s="123">
        <v>9.3077009999999998</v>
      </c>
      <c r="R16" s="11">
        <f t="shared" si="4"/>
        <v>1.01263831107075</v>
      </c>
      <c r="S16" s="35">
        <f t="shared" si="5"/>
        <v>0.30132336188706854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2011</v>
      </c>
      <c r="H17" s="46">
        <v>1</v>
      </c>
      <c r="I17" s="46">
        <f t="shared" si="0"/>
        <v>14</v>
      </c>
      <c r="J17" s="46">
        <f t="shared" si="0"/>
        <v>14</v>
      </c>
      <c r="K17" s="124">
        <v>8.3000000000000007</v>
      </c>
      <c r="L17" s="124">
        <v>-5.2</v>
      </c>
      <c r="M17" s="54">
        <f t="shared" si="1"/>
        <v>1.5500000000000003</v>
      </c>
      <c r="N17" s="36">
        <v>70</v>
      </c>
      <c r="O17" s="55">
        <f t="shared" si="2"/>
        <v>16.97940021557713</v>
      </c>
      <c r="P17" s="56">
        <f t="shared" si="3"/>
        <v>18.337752232823302</v>
      </c>
      <c r="Q17" s="123">
        <v>9.9818079999999991</v>
      </c>
      <c r="R17" s="11">
        <f t="shared" si="4"/>
        <v>1.1328129308519999</v>
      </c>
      <c r="S17" s="35">
        <f t="shared" si="5"/>
        <v>0.59308368265085187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2011</v>
      </c>
      <c r="H18" s="46">
        <v>1</v>
      </c>
      <c r="I18" s="46">
        <f t="shared" si="0"/>
        <v>15</v>
      </c>
      <c r="J18" s="46">
        <f t="shared" si="0"/>
        <v>15</v>
      </c>
      <c r="K18" s="124">
        <v>9.1999999999999993</v>
      </c>
      <c r="L18" s="124">
        <v>-6</v>
      </c>
      <c r="M18" s="54">
        <f t="shared" si="1"/>
        <v>1.5999999999999996</v>
      </c>
      <c r="N18" s="36">
        <v>72</v>
      </c>
      <c r="O18" s="55">
        <f t="shared" si="2"/>
        <v>15.283549042392325</v>
      </c>
      <c r="P18" s="56">
        <f t="shared" si="3"/>
        <v>18.584795635549067</v>
      </c>
      <c r="Q18" s="123">
        <v>9.5337989999999984</v>
      </c>
      <c r="R18" s="11">
        <f t="shared" si="4"/>
        <v>1.0847651840189996</v>
      </c>
      <c r="S18" s="35">
        <f t="shared" si="5"/>
        <v>0.61775292983327323</v>
      </c>
    </row>
    <row r="19" spans="2:22" ht="18.5" x14ac:dyDescent="0.45">
      <c r="G19" s="59">
        <v>2011</v>
      </c>
      <c r="H19" s="46">
        <v>1</v>
      </c>
      <c r="I19" s="46">
        <f t="shared" si="0"/>
        <v>16</v>
      </c>
      <c r="J19" s="46">
        <f t="shared" si="0"/>
        <v>16</v>
      </c>
      <c r="K19" s="124">
        <v>11.4</v>
      </c>
      <c r="L19" s="124">
        <v>-6.3</v>
      </c>
      <c r="M19" s="54">
        <f t="shared" si="1"/>
        <v>2.5500000000000003</v>
      </c>
      <c r="N19" s="36">
        <v>65</v>
      </c>
      <c r="O19" s="55">
        <f t="shared" si="2"/>
        <v>5.1999913654623269</v>
      </c>
      <c r="P19" s="56">
        <f t="shared" si="3"/>
        <v>7.363187773494654</v>
      </c>
      <c r="Q19" s="123">
        <v>3.5003319999999993</v>
      </c>
      <c r="R19" s="11">
        <f t="shared" si="4"/>
        <v>0.41777425011299996</v>
      </c>
      <c r="S19" s="35">
        <f t="shared" si="5"/>
        <v>0.42579743219074218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2011</v>
      </c>
      <c r="H20" s="46">
        <v>1</v>
      </c>
      <c r="I20" s="46">
        <f t="shared" si="0"/>
        <v>17</v>
      </c>
      <c r="J20" s="46">
        <f t="shared" si="0"/>
        <v>17</v>
      </c>
      <c r="K20" s="124">
        <v>9.3000000000000007</v>
      </c>
      <c r="L20" s="124">
        <v>-3.4</v>
      </c>
      <c r="M20" s="54">
        <f t="shared" si="1"/>
        <v>2.95</v>
      </c>
      <c r="N20" s="36">
        <v>49.5</v>
      </c>
      <c r="O20" s="55">
        <f t="shared" si="2"/>
        <v>15.310422556231016</v>
      </c>
      <c r="P20" s="56">
        <f t="shared" si="3"/>
        <v>15.555389317130713</v>
      </c>
      <c r="Q20" s="123">
        <v>8.7298949999999991</v>
      </c>
      <c r="R20" s="11">
        <f t="shared" si="4"/>
        <v>1.0624173091312497</v>
      </c>
      <c r="S20" s="35">
        <f t="shared" si="5"/>
        <v>0.90540226932063739</v>
      </c>
    </row>
    <row r="21" spans="2:22" ht="18.5" x14ac:dyDescent="0.45">
      <c r="B21" s="24"/>
      <c r="G21" s="59">
        <v>2011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4">
        <v>10.6</v>
      </c>
      <c r="L21" s="124">
        <v>-6.2</v>
      </c>
      <c r="M21" s="54">
        <f t="shared" si="1"/>
        <v>2.1999999999999997</v>
      </c>
      <c r="N21" s="36">
        <v>62</v>
      </c>
      <c r="O21" s="55">
        <f t="shared" si="2"/>
        <v>16.31883633670806</v>
      </c>
      <c r="P21" s="56">
        <f t="shared" si="3"/>
        <v>21.932516036535635</v>
      </c>
      <c r="Q21" s="123">
        <v>10.701972</v>
      </c>
      <c r="R21" s="11">
        <f t="shared" si="4"/>
        <v>1.2553413156</v>
      </c>
      <c r="S21" s="35">
        <f t="shared" si="5"/>
        <v>0.95252069400681982</v>
      </c>
    </row>
    <row r="22" spans="2:22" ht="18.5" x14ac:dyDescent="0.45">
      <c r="C22" s="13"/>
      <c r="G22" s="59">
        <v>2011</v>
      </c>
      <c r="H22" s="46">
        <v>1</v>
      </c>
      <c r="I22" s="46">
        <f t="shared" si="6"/>
        <v>19</v>
      </c>
      <c r="J22" s="46">
        <f t="shared" si="6"/>
        <v>19</v>
      </c>
      <c r="K22" s="124">
        <v>11</v>
      </c>
      <c r="L22" s="124">
        <v>-6.7</v>
      </c>
      <c r="M22" s="54">
        <f t="shared" si="1"/>
        <v>2.15</v>
      </c>
      <c r="N22" s="36">
        <v>95</v>
      </c>
      <c r="O22" s="55">
        <f t="shared" si="2"/>
        <v>13.758828828232856</v>
      </c>
      <c r="P22" s="56">
        <f t="shared" si="3"/>
        <v>19.482501620777722</v>
      </c>
      <c r="Q22" s="123">
        <v>9.2616439999999987</v>
      </c>
      <c r="R22" s="11">
        <f t="shared" si="4"/>
        <v>1.0836748640969995</v>
      </c>
      <c r="S22" s="35">
        <f t="shared" si="5"/>
        <v>0.83837156444596805</v>
      </c>
    </row>
    <row r="23" spans="2:22" ht="18.5" x14ac:dyDescent="0.45">
      <c r="B23" s="14"/>
      <c r="C23" s="14"/>
      <c r="D23" s="14"/>
      <c r="E23" s="14"/>
      <c r="G23" s="59">
        <v>2011</v>
      </c>
      <c r="H23" s="46">
        <v>1</v>
      </c>
      <c r="I23" s="46">
        <f t="shared" si="6"/>
        <v>20</v>
      </c>
      <c r="J23" s="46">
        <f t="shared" si="6"/>
        <v>20</v>
      </c>
      <c r="K23" s="124">
        <v>11.3</v>
      </c>
      <c r="L23" s="124">
        <v>-6.7</v>
      </c>
      <c r="M23" s="54">
        <f t="shared" si="1"/>
        <v>2.3000000000000003</v>
      </c>
      <c r="N23" s="36">
        <v>100</v>
      </c>
      <c r="O23" s="55">
        <f t="shared" si="2"/>
        <v>14.371518117269611</v>
      </c>
      <c r="P23" s="56">
        <f t="shared" si="3"/>
        <v>20.694986088868237</v>
      </c>
      <c r="Q23" s="123">
        <v>9.7557099999999988</v>
      </c>
      <c r="R23" s="11">
        <f t="shared" si="4"/>
        <v>1.1500665069149998</v>
      </c>
      <c r="S23" s="35">
        <f t="shared" si="5"/>
        <v>0.93905751915393387</v>
      </c>
    </row>
    <row r="24" spans="2:22" ht="18.5" x14ac:dyDescent="0.45">
      <c r="G24" s="59">
        <v>2011</v>
      </c>
      <c r="H24" s="46">
        <v>1</v>
      </c>
      <c r="I24" s="46">
        <f t="shared" si="6"/>
        <v>21</v>
      </c>
      <c r="J24" s="46">
        <f t="shared" si="6"/>
        <v>21</v>
      </c>
      <c r="K24" s="124">
        <v>12</v>
      </c>
      <c r="L24" s="124">
        <v>-6.3</v>
      </c>
      <c r="M24" s="54">
        <f t="shared" si="1"/>
        <v>2.85</v>
      </c>
      <c r="N24" s="36">
        <v>99</v>
      </c>
      <c r="O24" s="55">
        <f t="shared" si="2"/>
        <v>14.644737091185824</v>
      </c>
      <c r="P24" s="56">
        <f t="shared" si="3"/>
        <v>21.439895101496049</v>
      </c>
      <c r="Q24" s="123">
        <v>10.023678</v>
      </c>
      <c r="R24" s="11">
        <f t="shared" si="4"/>
        <v>1.2139901958554999</v>
      </c>
      <c r="S24" s="35">
        <f t="shared" si="5"/>
        <v>1.1646309424185859</v>
      </c>
      <c r="U24" s="14"/>
      <c r="V24" s="14"/>
    </row>
    <row r="25" spans="2:22" ht="18.5" x14ac:dyDescent="0.45">
      <c r="G25" s="59">
        <v>2011</v>
      </c>
      <c r="H25" s="46">
        <v>1</v>
      </c>
      <c r="I25" s="46">
        <f t="shared" si="6"/>
        <v>22</v>
      </c>
      <c r="J25" s="46">
        <f t="shared" si="6"/>
        <v>22</v>
      </c>
      <c r="K25" s="124">
        <v>11.7</v>
      </c>
      <c r="L25" s="124">
        <v>-6.6</v>
      </c>
      <c r="M25" s="54">
        <f t="shared" si="1"/>
        <v>2.5499999999999998</v>
      </c>
      <c r="N25" s="36">
        <v>68</v>
      </c>
      <c r="O25" s="55">
        <f t="shared" si="2"/>
        <v>13.617036242681557</v>
      </c>
      <c r="P25" s="56">
        <f t="shared" si="3"/>
        <v>19.935341059285797</v>
      </c>
      <c r="Q25" s="123">
        <v>9.3202619999999996</v>
      </c>
      <c r="R25" s="11">
        <f t="shared" si="4"/>
        <v>1.1123989004204999</v>
      </c>
      <c r="S25" s="35">
        <f t="shared" si="5"/>
        <v>0.99208160155928327</v>
      </c>
    </row>
    <row r="26" spans="2:22" ht="18.5" x14ac:dyDescent="0.45">
      <c r="G26" s="59">
        <v>2011</v>
      </c>
      <c r="H26" s="46">
        <v>1</v>
      </c>
      <c r="I26" s="46">
        <f t="shared" si="6"/>
        <v>23</v>
      </c>
      <c r="J26" s="46">
        <f t="shared" si="6"/>
        <v>23</v>
      </c>
      <c r="K26" s="124">
        <v>11.7</v>
      </c>
      <c r="L26" s="124">
        <v>-5.5</v>
      </c>
      <c r="M26" s="54">
        <f t="shared" si="1"/>
        <v>3.0999999999999996</v>
      </c>
      <c r="N26" s="36">
        <v>71.5</v>
      </c>
      <c r="O26" s="55">
        <f t="shared" si="2"/>
        <v>11.149497751835687</v>
      </c>
      <c r="P26" s="56">
        <f t="shared" si="3"/>
        <v>15.341708906525904</v>
      </c>
      <c r="Q26" s="123">
        <v>7.3984289999999993</v>
      </c>
      <c r="R26" s="11">
        <f t="shared" si="4"/>
        <v>0.90688832917649964</v>
      </c>
      <c r="S26" s="35">
        <f t="shared" si="5"/>
        <v>0.92551780437411002</v>
      </c>
    </row>
    <row r="27" spans="2:22" ht="18.5" x14ac:dyDescent="0.45">
      <c r="G27" s="59">
        <v>2011</v>
      </c>
      <c r="H27" s="46">
        <v>1</v>
      </c>
      <c r="I27" s="46">
        <f t="shared" si="6"/>
        <v>24</v>
      </c>
      <c r="J27" s="46">
        <f t="shared" si="6"/>
        <v>24</v>
      </c>
      <c r="K27" s="124">
        <v>11</v>
      </c>
      <c r="L27" s="124">
        <v>-3.8</v>
      </c>
      <c r="M27" s="54">
        <f t="shared" si="1"/>
        <v>3.6</v>
      </c>
      <c r="N27" s="36">
        <v>79.5</v>
      </c>
      <c r="O27" s="55">
        <f t="shared" si="2"/>
        <v>15.85602763491165</v>
      </c>
      <c r="P27" s="56">
        <f t="shared" si="3"/>
        <v>18.773536719735397</v>
      </c>
      <c r="Q27" s="123">
        <v>9.7598969999999987</v>
      </c>
      <c r="R27" s="11">
        <f t="shared" si="4"/>
        <v>1.2249744323669998</v>
      </c>
      <c r="S27" s="35">
        <f t="shared" si="5"/>
        <v>1.2518122031841237</v>
      </c>
    </row>
    <row r="28" spans="2:22" ht="18.5" x14ac:dyDescent="0.45">
      <c r="G28" s="59">
        <v>2011</v>
      </c>
      <c r="H28" s="46">
        <v>1</v>
      </c>
      <c r="I28" s="46">
        <f t="shared" si="6"/>
        <v>25</v>
      </c>
      <c r="J28" s="46">
        <f t="shared" si="6"/>
        <v>25</v>
      </c>
      <c r="K28" s="124">
        <v>14.3</v>
      </c>
      <c r="L28" s="124">
        <v>3</v>
      </c>
      <c r="M28" s="54">
        <f t="shared" si="1"/>
        <v>8.65</v>
      </c>
      <c r="N28" s="36">
        <v>77.5</v>
      </c>
      <c r="O28" s="55">
        <f t="shared" si="2"/>
        <v>18.146214073840991</v>
      </c>
      <c r="P28" s="56">
        <f t="shared" si="3"/>
        <v>16.404177522752256</v>
      </c>
      <c r="Q28" s="123">
        <v>9.7598969999999987</v>
      </c>
      <c r="R28" s="11">
        <f t="shared" si="4"/>
        <v>1.5140455016872496</v>
      </c>
      <c r="S28" s="35">
        <f t="shared" si="5"/>
        <v>2.0969191132033904</v>
      </c>
    </row>
    <row r="29" spans="2:22" ht="18.5" x14ac:dyDescent="0.45">
      <c r="G29" s="59">
        <v>2011</v>
      </c>
      <c r="H29" s="46">
        <v>1</v>
      </c>
      <c r="I29" s="46">
        <f t="shared" si="6"/>
        <v>26</v>
      </c>
      <c r="J29" s="46">
        <f t="shared" si="6"/>
        <v>26</v>
      </c>
      <c r="K29" s="124">
        <v>9.8000000000000007</v>
      </c>
      <c r="L29" s="124">
        <v>2</v>
      </c>
      <c r="M29" s="54">
        <f t="shared" si="1"/>
        <v>5.9</v>
      </c>
      <c r="N29" s="36">
        <v>78.5</v>
      </c>
      <c r="O29" s="55">
        <f t="shared" si="2"/>
        <v>19.142737478884825</v>
      </c>
      <c r="P29" s="56">
        <f t="shared" si="3"/>
        <v>11.945068186824134</v>
      </c>
      <c r="Q29" s="123">
        <v>8.5540409999999998</v>
      </c>
      <c r="R29" s="11">
        <f t="shared" si="4"/>
        <v>1.1890159760205004</v>
      </c>
      <c r="S29" s="35">
        <f t="shared" si="5"/>
        <v>1.2282363499378632</v>
      </c>
    </row>
    <row r="30" spans="2:22" ht="18.5" x14ac:dyDescent="0.45">
      <c r="G30" s="59">
        <v>2011</v>
      </c>
      <c r="H30" s="46">
        <v>1</v>
      </c>
      <c r="I30" s="46">
        <f t="shared" si="6"/>
        <v>27</v>
      </c>
      <c r="J30" s="46">
        <f t="shared" si="6"/>
        <v>27</v>
      </c>
      <c r="K30" s="124">
        <v>9.4</v>
      </c>
      <c r="L30" s="124">
        <v>7.1</v>
      </c>
      <c r="M30" s="54">
        <f t="shared" si="1"/>
        <v>8.25</v>
      </c>
      <c r="N30" s="36">
        <v>73</v>
      </c>
      <c r="O30" s="55">
        <f t="shared" si="2"/>
        <v>41.930045514517673</v>
      </c>
      <c r="P30" s="56">
        <f t="shared" si="3"/>
        <v>7.715128374671254</v>
      </c>
      <c r="Q30" s="123">
        <v>10.17441</v>
      </c>
      <c r="R30" s="11">
        <f t="shared" si="4"/>
        <v>1.5544794266324999</v>
      </c>
      <c r="S30" s="35">
        <f t="shared" si="5"/>
        <v>1.0785641212138379</v>
      </c>
    </row>
    <row r="31" spans="2:22" ht="18.5" x14ac:dyDescent="0.45">
      <c r="G31" s="59">
        <v>2011</v>
      </c>
      <c r="H31" s="46">
        <v>1</v>
      </c>
      <c r="I31" s="46">
        <f t="shared" si="6"/>
        <v>28</v>
      </c>
      <c r="J31" s="46">
        <f t="shared" si="6"/>
        <v>28</v>
      </c>
      <c r="K31" s="124">
        <v>8.1</v>
      </c>
      <c r="L31" s="124">
        <v>5</v>
      </c>
      <c r="M31" s="54">
        <f t="shared" si="1"/>
        <v>6.55</v>
      </c>
      <c r="N31" s="36">
        <v>98.5</v>
      </c>
      <c r="O31" s="55">
        <f t="shared" si="2"/>
        <v>17.300358854945152</v>
      </c>
      <c r="P31" s="56">
        <f t="shared" si="3"/>
        <v>4.2904889960263972</v>
      </c>
      <c r="Q31" s="123">
        <v>4.8736680000000003</v>
      </c>
      <c r="R31" s="11">
        <f t="shared" si="4"/>
        <v>0.69602192966700005</v>
      </c>
      <c r="S31" s="35">
        <f t="shared" si="5"/>
        <v>0.60118714182977251</v>
      </c>
    </row>
    <row r="32" spans="2:22" ht="18.5" x14ac:dyDescent="0.45">
      <c r="G32" s="59">
        <v>2011</v>
      </c>
      <c r="H32" s="46">
        <v>1</v>
      </c>
      <c r="I32" s="46">
        <f t="shared" si="6"/>
        <v>29</v>
      </c>
      <c r="J32" s="46">
        <f t="shared" si="6"/>
        <v>29</v>
      </c>
      <c r="K32" s="124">
        <v>7.2</v>
      </c>
      <c r="L32" s="124">
        <v>4.5</v>
      </c>
      <c r="M32" s="54">
        <f t="shared" si="1"/>
        <v>5.85</v>
      </c>
      <c r="N32" s="36">
        <v>56</v>
      </c>
      <c r="O32" s="55">
        <f t="shared" si="2"/>
        <v>4.5627400054204053</v>
      </c>
      <c r="P32" s="56">
        <f t="shared" si="3"/>
        <v>0.98555184117080763</v>
      </c>
      <c r="Q32" s="123">
        <v>1.1995754999999999</v>
      </c>
      <c r="R32" s="11">
        <f t="shared" si="4"/>
        <v>0.16638981877237496</v>
      </c>
      <c r="S32" s="35">
        <f t="shared" si="5"/>
        <v>0.2675066313651443</v>
      </c>
    </row>
    <row r="33" spans="7:19" ht="18.5" x14ac:dyDescent="0.45">
      <c r="G33" s="59">
        <v>2011</v>
      </c>
      <c r="H33" s="46">
        <v>1</v>
      </c>
      <c r="I33" s="46">
        <f t="shared" si="6"/>
        <v>30</v>
      </c>
      <c r="J33" s="46">
        <f t="shared" si="6"/>
        <v>30</v>
      </c>
      <c r="K33" s="124">
        <v>9.6999999999999993</v>
      </c>
      <c r="L33" s="124">
        <v>6.7</v>
      </c>
      <c r="M33" s="54">
        <f t="shared" si="1"/>
        <v>8.1999999999999993</v>
      </c>
      <c r="N33" s="36">
        <v>97</v>
      </c>
      <c r="O33" s="55">
        <f t="shared" si="2"/>
        <v>37.559817654144062</v>
      </c>
      <c r="P33" s="56">
        <f t="shared" si="3"/>
        <v>9.0143562369945727</v>
      </c>
      <c r="Q33" s="123">
        <v>10.408881999999998</v>
      </c>
      <c r="R33" s="11">
        <f t="shared" si="4"/>
        <v>1.5872504161799996</v>
      </c>
      <c r="S33" s="35">
        <f t="shared" si="5"/>
        <v>1.2166928256224225</v>
      </c>
    </row>
    <row r="34" spans="7:19" ht="18.5" x14ac:dyDescent="0.45">
      <c r="G34" s="59">
        <v>2011</v>
      </c>
      <c r="H34" s="60">
        <v>1</v>
      </c>
      <c r="I34" s="60">
        <f t="shared" si="6"/>
        <v>31</v>
      </c>
      <c r="J34" s="46">
        <f t="shared" si="6"/>
        <v>31</v>
      </c>
      <c r="K34" s="124">
        <v>10.4</v>
      </c>
      <c r="L34" s="124">
        <v>5</v>
      </c>
      <c r="M34" s="54">
        <f t="shared" si="1"/>
        <v>7.7</v>
      </c>
      <c r="N34" s="36">
        <v>60.5</v>
      </c>
      <c r="O34" s="55">
        <f t="shared" si="2"/>
        <v>29.020207732125037</v>
      </c>
      <c r="P34" s="56">
        <f t="shared" si="3"/>
        <v>12.536729740278018</v>
      </c>
      <c r="Q34" s="123">
        <v>10.789898999999998</v>
      </c>
      <c r="R34" s="49">
        <f t="shared" si="4"/>
        <v>1.6137103196924998</v>
      </c>
      <c r="S34" s="48">
        <f t="shared" si="5"/>
        <v>1.5380618453763715</v>
      </c>
    </row>
    <row r="35" spans="7:19" ht="18.5" x14ac:dyDescent="0.45">
      <c r="G35" s="59">
        <v>2011</v>
      </c>
      <c r="H35" s="46">
        <v>2</v>
      </c>
      <c r="I35" s="46">
        <v>1</v>
      </c>
      <c r="J35" s="46">
        <f t="shared" si="6"/>
        <v>32</v>
      </c>
      <c r="K35" s="124">
        <v>7.4</v>
      </c>
      <c r="L35" s="124">
        <v>0.2</v>
      </c>
      <c r="M35" s="54">
        <f t="shared" si="1"/>
        <v>3.8000000000000003</v>
      </c>
      <c r="N35" s="36">
        <v>89.5</v>
      </c>
      <c r="O35" s="55">
        <f t="shared" si="2"/>
        <v>26.448826956561319</v>
      </c>
      <c r="P35" s="56">
        <f t="shared" si="3"/>
        <v>15.234524326979322</v>
      </c>
      <c r="Q35" s="123">
        <v>11.355143999999999</v>
      </c>
      <c r="R35" s="11">
        <f t="shared" si="4"/>
        <v>1.4385150624959997</v>
      </c>
      <c r="S35" s="35">
        <f t="shared" si="5"/>
        <v>1.0855473221905128</v>
      </c>
    </row>
    <row r="36" spans="7:19" ht="18.5" x14ac:dyDescent="0.45">
      <c r="G36" s="59">
        <v>2011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4">
        <v>4.3</v>
      </c>
      <c r="L36" s="124">
        <v>-0.9</v>
      </c>
      <c r="M36" s="54">
        <f t="shared" si="1"/>
        <v>1.7</v>
      </c>
      <c r="N36" s="36">
        <v>99</v>
      </c>
      <c r="O36" s="55">
        <f t="shared" si="2"/>
        <v>30.519773138834605</v>
      </c>
      <c r="P36" s="56">
        <f t="shared" si="3"/>
        <v>12.696225625755197</v>
      </c>
      <c r="Q36" s="123">
        <v>11.1353265</v>
      </c>
      <c r="R36" s="11">
        <f t="shared" si="4"/>
        <v>1.27351945348875</v>
      </c>
      <c r="S36" s="35">
        <f t="shared" si="5"/>
        <v>0.46660723980676583</v>
      </c>
    </row>
    <row r="37" spans="7:19" ht="18.5" x14ac:dyDescent="0.45">
      <c r="G37" s="59">
        <v>2011</v>
      </c>
      <c r="H37" s="46">
        <v>2</v>
      </c>
      <c r="I37" s="46">
        <f t="shared" si="7"/>
        <v>3</v>
      </c>
      <c r="J37" s="46">
        <f t="shared" si="7"/>
        <v>34</v>
      </c>
      <c r="K37" s="124">
        <v>6.5</v>
      </c>
      <c r="L37" s="124">
        <v>-6.8</v>
      </c>
      <c r="M37" s="54">
        <f t="shared" si="1"/>
        <v>-0.14999999999999991</v>
      </c>
      <c r="N37" s="36">
        <v>99</v>
      </c>
      <c r="O37" s="55">
        <f t="shared" si="2"/>
        <v>20.52216574789945</v>
      </c>
      <c r="P37" s="56">
        <f t="shared" si="3"/>
        <v>21.835584355765015</v>
      </c>
      <c r="Q37" s="123">
        <v>11.974819999999999</v>
      </c>
      <c r="R37" s="11">
        <f t="shared" si="4"/>
        <v>1.2396004356449999</v>
      </c>
      <c r="S37" s="35">
        <f t="shared" si="5"/>
        <v>-7.4918496467546961E-2</v>
      </c>
    </row>
    <row r="38" spans="7:19" ht="18.5" x14ac:dyDescent="0.45">
      <c r="G38" s="59">
        <v>2011</v>
      </c>
      <c r="H38" s="46">
        <v>2</v>
      </c>
      <c r="I38" s="46">
        <f t="shared" si="7"/>
        <v>4</v>
      </c>
      <c r="J38" s="46">
        <f t="shared" si="7"/>
        <v>35</v>
      </c>
      <c r="K38" s="124">
        <v>3.5</v>
      </c>
      <c r="L38" s="124">
        <v>-3</v>
      </c>
      <c r="M38" s="54">
        <f t="shared" si="1"/>
        <v>0.25</v>
      </c>
      <c r="N38" s="36">
        <v>99</v>
      </c>
      <c r="O38" s="55">
        <f t="shared" si="2"/>
        <v>30.315398056024168</v>
      </c>
      <c r="P38" s="56">
        <f t="shared" si="3"/>
        <v>15.764006989132568</v>
      </c>
      <c r="Q38" s="123">
        <v>12.3663045</v>
      </c>
      <c r="R38" s="11">
        <f t="shared" si="4"/>
        <v>1.3091371848596249</v>
      </c>
      <c r="S38" s="35">
        <f t="shared" si="5"/>
        <v>9.0733478141493379E-2</v>
      </c>
    </row>
    <row r="39" spans="7:19" ht="18.5" x14ac:dyDescent="0.45">
      <c r="G39" s="59">
        <v>2011</v>
      </c>
      <c r="H39" s="46">
        <v>2</v>
      </c>
      <c r="I39" s="46">
        <f t="shared" si="7"/>
        <v>5</v>
      </c>
      <c r="J39" s="46">
        <f t="shared" si="7"/>
        <v>36</v>
      </c>
      <c r="K39" s="124">
        <v>5.0999999999999996</v>
      </c>
      <c r="L39" s="124">
        <v>-5.6</v>
      </c>
      <c r="M39" s="54">
        <f t="shared" si="1"/>
        <v>-0.25</v>
      </c>
      <c r="N39" s="36">
        <v>98.5</v>
      </c>
      <c r="O39" s="55">
        <f t="shared" si="2"/>
        <v>23.744060271170589</v>
      </c>
      <c r="P39" s="56">
        <f t="shared" si="3"/>
        <v>20.324915592122025</v>
      </c>
      <c r="Q39" s="123">
        <v>12.427016</v>
      </c>
      <c r="R39" s="11">
        <f t="shared" si="4"/>
        <v>1.2791220771420002</v>
      </c>
      <c r="S39" s="35">
        <f t="shared" si="5"/>
        <v>-0.11777328531453946</v>
      </c>
    </row>
    <row r="40" spans="7:19" ht="18.5" x14ac:dyDescent="0.45">
      <c r="G40" s="59">
        <v>2011</v>
      </c>
      <c r="H40" s="46">
        <v>2</v>
      </c>
      <c r="I40" s="46">
        <f t="shared" si="7"/>
        <v>6</v>
      </c>
      <c r="J40" s="46">
        <f t="shared" si="7"/>
        <v>37</v>
      </c>
      <c r="K40" s="124">
        <v>8.1</v>
      </c>
      <c r="L40" s="124">
        <v>-7.1</v>
      </c>
      <c r="M40" s="54">
        <f t="shared" si="1"/>
        <v>0.5</v>
      </c>
      <c r="N40" s="36">
        <v>96.5</v>
      </c>
      <c r="O40" s="55">
        <f t="shared" si="2"/>
        <v>20.659975385368284</v>
      </c>
      <c r="P40" s="56">
        <f t="shared" si="3"/>
        <v>25.122530068607833</v>
      </c>
      <c r="Q40" s="123">
        <v>12.887585999999999</v>
      </c>
      <c r="R40" s="11">
        <f t="shared" si="4"/>
        <v>1.3832181615869998</v>
      </c>
      <c r="S40" s="35">
        <f t="shared" si="5"/>
        <v>0.27212530068607832</v>
      </c>
    </row>
    <row r="41" spans="7:19" ht="18.5" x14ac:dyDescent="0.45">
      <c r="G41" s="59">
        <v>2011</v>
      </c>
      <c r="H41" s="46">
        <v>2</v>
      </c>
      <c r="I41" s="46">
        <f t="shared" si="7"/>
        <v>7</v>
      </c>
      <c r="J41" s="46">
        <f t="shared" si="7"/>
        <v>38</v>
      </c>
      <c r="K41" s="124">
        <v>10.8</v>
      </c>
      <c r="L41" s="124">
        <v>-5.3</v>
      </c>
      <c r="M41" s="54">
        <f t="shared" si="1"/>
        <v>2.7500000000000004</v>
      </c>
      <c r="N41" s="36">
        <v>76</v>
      </c>
      <c r="O41" s="55">
        <f t="shared" si="2"/>
        <v>18.978550036374269</v>
      </c>
      <c r="P41" s="56">
        <f t="shared" si="3"/>
        <v>24.44437244685006</v>
      </c>
      <c r="Q41" s="123">
        <v>12.18417</v>
      </c>
      <c r="R41" s="11">
        <f t="shared" si="4"/>
        <v>1.4685062273774998</v>
      </c>
      <c r="S41" s="35">
        <f t="shared" si="5"/>
        <v>1.274397324559982</v>
      </c>
    </row>
    <row r="42" spans="7:19" ht="18.5" x14ac:dyDescent="0.45">
      <c r="G42" s="59">
        <v>2011</v>
      </c>
      <c r="H42" s="46">
        <v>2</v>
      </c>
      <c r="I42" s="46">
        <f t="shared" si="7"/>
        <v>8</v>
      </c>
      <c r="J42" s="46">
        <f t="shared" si="7"/>
        <v>39</v>
      </c>
      <c r="K42" s="124">
        <v>13.7</v>
      </c>
      <c r="L42" s="124">
        <v>-5.0999999999999996</v>
      </c>
      <c r="M42" s="54">
        <f t="shared" si="1"/>
        <v>4.3</v>
      </c>
      <c r="N42" s="36">
        <v>73.5</v>
      </c>
      <c r="O42" s="55">
        <f t="shared" si="2"/>
        <v>12.791971245487355</v>
      </c>
      <c r="P42" s="56">
        <f t="shared" si="3"/>
        <v>19.23912475321298</v>
      </c>
      <c r="Q42" s="123">
        <v>8.8743464999999997</v>
      </c>
      <c r="R42" s="11">
        <f t="shared" si="4"/>
        <v>1.1502617331172498</v>
      </c>
      <c r="S42" s="35">
        <f t="shared" si="5"/>
        <v>1.4731462847685441</v>
      </c>
    </row>
    <row r="43" spans="7:19" ht="18.5" x14ac:dyDescent="0.45">
      <c r="G43" s="59">
        <v>2011</v>
      </c>
      <c r="H43" s="46">
        <v>2</v>
      </c>
      <c r="I43" s="46">
        <f t="shared" si="7"/>
        <v>9</v>
      </c>
      <c r="J43" s="46">
        <f t="shared" si="7"/>
        <v>40</v>
      </c>
      <c r="K43" s="124">
        <v>12.8</v>
      </c>
      <c r="L43" s="124">
        <v>-5.9</v>
      </c>
      <c r="M43" s="54">
        <f t="shared" si="1"/>
        <v>3.45</v>
      </c>
      <c r="N43" s="36">
        <v>69</v>
      </c>
      <c r="O43" s="55">
        <f t="shared" si="2"/>
        <v>13.034905108201638</v>
      </c>
      <c r="P43" s="56">
        <f t="shared" si="3"/>
        <v>19.500218041869655</v>
      </c>
      <c r="Q43" s="123">
        <v>9.0187980000000003</v>
      </c>
      <c r="R43" s="11">
        <f t="shared" si="4"/>
        <v>1.1240240682374998</v>
      </c>
      <c r="S43" s="35">
        <f t="shared" si="5"/>
        <v>1.2515305255165095</v>
      </c>
    </row>
    <row r="44" spans="7:19" ht="18.5" x14ac:dyDescent="0.45">
      <c r="G44" s="59">
        <v>2011</v>
      </c>
      <c r="H44" s="46">
        <v>2</v>
      </c>
      <c r="I44" s="46">
        <f t="shared" si="7"/>
        <v>10</v>
      </c>
      <c r="J44" s="46">
        <f t="shared" si="7"/>
        <v>41</v>
      </c>
      <c r="K44" s="124">
        <v>12.3</v>
      </c>
      <c r="L44" s="124">
        <v>-5</v>
      </c>
      <c r="M44" s="54">
        <f t="shared" si="1"/>
        <v>3.6500000000000004</v>
      </c>
      <c r="N44" s="36">
        <v>76</v>
      </c>
      <c r="O44" s="55">
        <f t="shared" si="2"/>
        <v>15.986912269799209</v>
      </c>
      <c r="P44" s="56">
        <f t="shared" si="3"/>
        <v>22.125886581402106</v>
      </c>
      <c r="Q44" s="123">
        <v>10.639166999999999</v>
      </c>
      <c r="R44" s="11">
        <f t="shared" si="4"/>
        <v>1.3384524250597496</v>
      </c>
      <c r="S44" s="35">
        <f t="shared" si="5"/>
        <v>1.4691836818689807</v>
      </c>
    </row>
    <row r="45" spans="7:19" ht="18.5" x14ac:dyDescent="0.45">
      <c r="G45" s="59">
        <v>2011</v>
      </c>
      <c r="H45" s="46">
        <v>2</v>
      </c>
      <c r="I45" s="46">
        <f t="shared" si="7"/>
        <v>11</v>
      </c>
      <c r="J45" s="46">
        <f t="shared" si="7"/>
        <v>42</v>
      </c>
      <c r="K45" s="124">
        <v>8</v>
      </c>
      <c r="L45" s="124">
        <v>-7.1</v>
      </c>
      <c r="M45" s="54">
        <f t="shared" si="1"/>
        <v>0.45000000000000018</v>
      </c>
      <c r="N45" s="36">
        <v>72</v>
      </c>
      <c r="O45" s="55">
        <f t="shared" si="2"/>
        <v>10.310261851772413</v>
      </c>
      <c r="P45" s="56">
        <f t="shared" si="3"/>
        <v>12.454796316941074</v>
      </c>
      <c r="Q45" s="123">
        <v>6.410296999999999</v>
      </c>
      <c r="R45" s="11">
        <f t="shared" si="4"/>
        <v>0.68613415226624985</v>
      </c>
      <c r="S45" s="35">
        <f t="shared" si="5"/>
        <v>0.13132680169665248</v>
      </c>
    </row>
    <row r="46" spans="7:19" ht="18.5" x14ac:dyDescent="0.45">
      <c r="G46" s="59">
        <v>2011</v>
      </c>
      <c r="H46" s="46">
        <v>2</v>
      </c>
      <c r="I46" s="46">
        <f t="shared" si="7"/>
        <v>12</v>
      </c>
      <c r="J46" s="46">
        <f t="shared" si="7"/>
        <v>43</v>
      </c>
      <c r="K46" s="124">
        <v>8.9</v>
      </c>
      <c r="L46" s="124">
        <v>-9.1999999999999993</v>
      </c>
      <c r="M46" s="54">
        <f t="shared" si="1"/>
        <v>-0.14999999999999947</v>
      </c>
      <c r="N46" s="36">
        <v>71</v>
      </c>
      <c r="O46" s="55">
        <f t="shared" si="2"/>
        <v>12.861680696880844</v>
      </c>
      <c r="P46" s="56">
        <f t="shared" si="3"/>
        <v>18.623713649083466</v>
      </c>
      <c r="Q46" s="123">
        <v>8.7550169999999987</v>
      </c>
      <c r="R46" s="11">
        <f t="shared" si="4"/>
        <v>0.90629528354324984</v>
      </c>
      <c r="S46" s="35">
        <f t="shared" si="5"/>
        <v>-6.4861123547634861E-2</v>
      </c>
    </row>
    <row r="47" spans="7:19" ht="18.5" x14ac:dyDescent="0.45">
      <c r="G47" s="59">
        <v>2011</v>
      </c>
      <c r="H47" s="46">
        <v>2</v>
      </c>
      <c r="I47" s="46">
        <f t="shared" si="7"/>
        <v>13</v>
      </c>
      <c r="J47" s="46">
        <f t="shared" si="7"/>
        <v>44</v>
      </c>
      <c r="K47" s="124">
        <v>7.3</v>
      </c>
      <c r="L47" s="124">
        <v>-6</v>
      </c>
      <c r="M47" s="54">
        <f t="shared" si="1"/>
        <v>0.64999999999999991</v>
      </c>
      <c r="N47" s="36">
        <v>95</v>
      </c>
      <c r="O47" s="55">
        <f t="shared" si="2"/>
        <v>14.29376019923626</v>
      </c>
      <c r="P47" s="56">
        <f t="shared" si="3"/>
        <v>15.208560851987382</v>
      </c>
      <c r="Q47" s="123">
        <v>8.3405039999999993</v>
      </c>
      <c r="R47" s="11">
        <f t="shared" si="4"/>
        <v>0.90251968246199976</v>
      </c>
      <c r="S47" s="35">
        <f t="shared" si="5"/>
        <v>0.22272587934028476</v>
      </c>
    </row>
    <row r="48" spans="7:19" ht="18.5" x14ac:dyDescent="0.45">
      <c r="G48" s="59">
        <v>2011</v>
      </c>
      <c r="H48" s="46">
        <v>2</v>
      </c>
      <c r="I48" s="46">
        <f t="shared" si="7"/>
        <v>14</v>
      </c>
      <c r="J48" s="46">
        <f t="shared" si="7"/>
        <v>45</v>
      </c>
      <c r="K48" s="124">
        <v>7.2</v>
      </c>
      <c r="L48" s="124">
        <v>2</v>
      </c>
      <c r="M48" s="54">
        <f t="shared" si="1"/>
        <v>4.5999999999999996</v>
      </c>
      <c r="N48" s="36">
        <v>99.5</v>
      </c>
      <c r="O48" s="55">
        <f t="shared" si="2"/>
        <v>17.007070423670946</v>
      </c>
      <c r="P48" s="56">
        <f t="shared" si="3"/>
        <v>7.0749412962471139</v>
      </c>
      <c r="Q48" s="123">
        <v>6.2051339999999993</v>
      </c>
      <c r="R48" s="11">
        <f t="shared" si="4"/>
        <v>0.81520568438399976</v>
      </c>
      <c r="S48" s="35">
        <f t="shared" si="5"/>
        <v>0.66679623920655007</v>
      </c>
    </row>
    <row r="49" spans="7:19" ht="18.5" x14ac:dyDescent="0.45">
      <c r="G49" s="59">
        <v>2011</v>
      </c>
      <c r="H49" s="46">
        <v>2</v>
      </c>
      <c r="I49" s="46">
        <f t="shared" si="7"/>
        <v>15</v>
      </c>
      <c r="J49" s="46">
        <f t="shared" si="7"/>
        <v>46</v>
      </c>
      <c r="K49" s="124">
        <v>6.5</v>
      </c>
      <c r="L49" s="124">
        <v>3.5</v>
      </c>
      <c r="M49" s="54">
        <f t="shared" si="1"/>
        <v>5</v>
      </c>
      <c r="N49" s="36">
        <v>100</v>
      </c>
      <c r="O49" s="55">
        <f t="shared" si="2"/>
        <v>49.13295535449577</v>
      </c>
      <c r="P49" s="56">
        <f t="shared" si="3"/>
        <v>11.791909285078985</v>
      </c>
      <c r="Q49" s="123">
        <v>13.616123999999999</v>
      </c>
      <c r="R49" s="11">
        <f t="shared" si="4"/>
        <v>1.8207753335279997</v>
      </c>
      <c r="S49" s="35">
        <f t="shared" si="5"/>
        <v>1.0758479695936214</v>
      </c>
    </row>
    <row r="50" spans="7:19" ht="18.5" x14ac:dyDescent="0.45">
      <c r="G50" s="59">
        <v>2011</v>
      </c>
      <c r="H50" s="46">
        <v>2</v>
      </c>
      <c r="I50" s="46">
        <f t="shared" si="7"/>
        <v>16</v>
      </c>
      <c r="J50" s="46">
        <f t="shared" si="7"/>
        <v>47</v>
      </c>
      <c r="K50" s="124">
        <v>8.6999999999999993</v>
      </c>
      <c r="L50" s="124">
        <v>2.6</v>
      </c>
      <c r="M50" s="54">
        <f t="shared" si="1"/>
        <v>5.6499999999999995</v>
      </c>
      <c r="N50" s="36">
        <v>82</v>
      </c>
      <c r="O50" s="55">
        <f t="shared" si="2"/>
        <v>9.0908679320185186</v>
      </c>
      <c r="P50" s="56">
        <f t="shared" si="3"/>
        <v>4.4363435508250371</v>
      </c>
      <c r="Q50" s="123">
        <v>3.5924459999999998</v>
      </c>
      <c r="R50" s="11">
        <f t="shared" si="4"/>
        <v>0.49408436627549995</v>
      </c>
      <c r="S50" s="35">
        <f t="shared" si="5"/>
        <v>0.55355403047312601</v>
      </c>
    </row>
    <row r="51" spans="7:19" ht="18.5" x14ac:dyDescent="0.45">
      <c r="G51" s="59">
        <v>2011</v>
      </c>
      <c r="H51" s="46">
        <v>2</v>
      </c>
      <c r="I51" s="46">
        <f t="shared" si="7"/>
        <v>17</v>
      </c>
      <c r="J51" s="46">
        <f t="shared" si="7"/>
        <v>48</v>
      </c>
      <c r="K51" s="124">
        <v>9.3000000000000007</v>
      </c>
      <c r="L51" s="124">
        <v>-1.3</v>
      </c>
      <c r="M51" s="54">
        <f t="shared" si="1"/>
        <v>4</v>
      </c>
      <c r="N51" s="36">
        <v>82</v>
      </c>
      <c r="O51" s="55">
        <f t="shared" si="2"/>
        <v>5.4977646858177724</v>
      </c>
      <c r="P51" s="56">
        <f t="shared" si="3"/>
        <v>4.6621044535734715</v>
      </c>
      <c r="Q51" s="123">
        <v>2.8639079999999999</v>
      </c>
      <c r="R51" s="11">
        <f t="shared" si="4"/>
        <v>0.36617068515599993</v>
      </c>
      <c r="S51" s="35">
        <f t="shared" si="5"/>
        <v>0.44066365907532129</v>
      </c>
    </row>
    <row r="52" spans="7:19" ht="18.5" x14ac:dyDescent="0.45">
      <c r="G52" s="59">
        <v>2011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4">
        <v>12</v>
      </c>
      <c r="L52" s="124">
        <v>-1.4</v>
      </c>
      <c r="M52" s="54">
        <f t="shared" si="1"/>
        <v>5.3</v>
      </c>
      <c r="N52" s="36">
        <v>76</v>
      </c>
      <c r="O52" s="55">
        <f t="shared" si="2"/>
        <v>8.9002033716441584</v>
      </c>
      <c r="P52" s="56">
        <f t="shared" si="3"/>
        <v>9.5410180144025389</v>
      </c>
      <c r="Q52" s="123">
        <v>5.212815</v>
      </c>
      <c r="R52" s="11">
        <f t="shared" si="4"/>
        <v>0.70623999542250004</v>
      </c>
      <c r="S52" s="35">
        <f t="shared" si="5"/>
        <v>0.94136761564844174</v>
      </c>
    </row>
    <row r="53" spans="7:19" ht="18.5" x14ac:dyDescent="0.45">
      <c r="G53" s="59">
        <v>2011</v>
      </c>
      <c r="H53" s="46">
        <v>2</v>
      </c>
      <c r="I53" s="46">
        <f t="shared" si="8"/>
        <v>19</v>
      </c>
      <c r="J53" s="46">
        <f t="shared" si="8"/>
        <v>50</v>
      </c>
      <c r="K53" s="124">
        <v>12.8</v>
      </c>
      <c r="L53" s="124">
        <v>-0.3</v>
      </c>
      <c r="M53" s="54">
        <f t="shared" si="1"/>
        <v>6.25</v>
      </c>
      <c r="N53" s="36">
        <v>59.5</v>
      </c>
      <c r="O53" s="55">
        <f t="shared" si="2"/>
        <v>21.256642123165591</v>
      </c>
      <c r="P53" s="56">
        <f t="shared" si="3"/>
        <v>22.276960945077541</v>
      </c>
      <c r="Q53" s="123">
        <v>12.30978</v>
      </c>
      <c r="R53" s="11">
        <f t="shared" si="4"/>
        <v>1.7363344757849999</v>
      </c>
      <c r="S53" s="35">
        <f t="shared" si="5"/>
        <v>2.2216934979335408</v>
      </c>
    </row>
    <row r="54" spans="7:19" ht="18.5" x14ac:dyDescent="0.45">
      <c r="G54" s="59">
        <v>2011</v>
      </c>
      <c r="H54" s="46">
        <v>2</v>
      </c>
      <c r="I54" s="46">
        <f t="shared" si="8"/>
        <v>20</v>
      </c>
      <c r="J54" s="46">
        <f t="shared" si="8"/>
        <v>51</v>
      </c>
      <c r="K54" s="124">
        <v>15.8</v>
      </c>
      <c r="L54" s="124">
        <v>8.8000000000000007</v>
      </c>
      <c r="M54" s="54">
        <f t="shared" si="1"/>
        <v>12.3</v>
      </c>
      <c r="N54" s="36">
        <v>76.5</v>
      </c>
      <c r="O54" s="55">
        <f t="shared" si="2"/>
        <v>34.479530301467904</v>
      </c>
      <c r="P54" s="56">
        <f t="shared" si="3"/>
        <v>19.308536968822029</v>
      </c>
      <c r="Q54" s="123">
        <v>14.595882</v>
      </c>
      <c r="R54" s="11">
        <f t="shared" si="4"/>
        <v>2.5767059226929998</v>
      </c>
      <c r="S54" s="35">
        <f t="shared" si="5"/>
        <v>2.9887407128981098</v>
      </c>
    </row>
    <row r="55" spans="7:19" ht="18.5" x14ac:dyDescent="0.45">
      <c r="G55" s="59">
        <v>2011</v>
      </c>
      <c r="H55" s="46">
        <v>2</v>
      </c>
      <c r="I55" s="46">
        <f t="shared" si="8"/>
        <v>21</v>
      </c>
      <c r="J55" s="46">
        <f t="shared" si="8"/>
        <v>52</v>
      </c>
      <c r="K55" s="124">
        <v>13</v>
      </c>
      <c r="L55" s="124">
        <v>7.1</v>
      </c>
      <c r="M55" s="54">
        <f t="shared" si="1"/>
        <v>10.050000000000001</v>
      </c>
      <c r="N55" s="36">
        <v>81.5</v>
      </c>
      <c r="O55" s="55">
        <f t="shared" si="2"/>
        <v>33.613332106421851</v>
      </c>
      <c r="P55" s="56">
        <f t="shared" si="3"/>
        <v>15.865492754231115</v>
      </c>
      <c r="Q55" s="123">
        <v>13.06344</v>
      </c>
      <c r="R55" s="11">
        <f t="shared" si="4"/>
        <v>2.1337855554599998</v>
      </c>
      <c r="S55" s="35">
        <f t="shared" si="5"/>
        <v>2.2331472126070673</v>
      </c>
    </row>
    <row r="56" spans="7:19" ht="18.5" x14ac:dyDescent="0.45">
      <c r="G56" s="59">
        <v>2011</v>
      </c>
      <c r="H56" s="46">
        <v>2</v>
      </c>
      <c r="I56" s="46">
        <f t="shared" si="8"/>
        <v>22</v>
      </c>
      <c r="J56" s="46">
        <f t="shared" si="8"/>
        <v>53</v>
      </c>
      <c r="K56" s="124">
        <v>12</v>
      </c>
      <c r="L56" s="124">
        <v>2.5</v>
      </c>
      <c r="M56" s="54">
        <f t="shared" si="1"/>
        <v>7.25</v>
      </c>
      <c r="N56" s="36">
        <v>80.5</v>
      </c>
      <c r="O56" s="55">
        <f t="shared" si="2"/>
        <v>27.381100201690892</v>
      </c>
      <c r="P56" s="56">
        <f t="shared" si="3"/>
        <v>20.809636153285076</v>
      </c>
      <c r="Q56" s="123">
        <v>13.503074999999999</v>
      </c>
      <c r="R56" s="11">
        <f t="shared" si="4"/>
        <v>1.9838481486187498</v>
      </c>
      <c r="S56" s="35">
        <f t="shared" si="5"/>
        <v>2.3131205507644141</v>
      </c>
    </row>
    <row r="57" spans="7:19" ht="18.5" x14ac:dyDescent="0.45">
      <c r="G57" s="59">
        <v>2011</v>
      </c>
      <c r="H57" s="46">
        <v>2</v>
      </c>
      <c r="I57" s="46">
        <f t="shared" si="8"/>
        <v>23</v>
      </c>
      <c r="J57" s="46">
        <f t="shared" si="8"/>
        <v>54</v>
      </c>
      <c r="K57" s="124">
        <v>16</v>
      </c>
      <c r="L57" s="124">
        <v>5.8</v>
      </c>
      <c r="M57" s="54">
        <f t="shared" si="1"/>
        <v>10.9</v>
      </c>
      <c r="N57" s="36">
        <v>79</v>
      </c>
      <c r="O57" s="55">
        <f t="shared" si="2"/>
        <v>28.637168338042049</v>
      </c>
      <c r="P57" s="56">
        <f t="shared" si="3"/>
        <v>23.367929363842311</v>
      </c>
      <c r="Q57" s="123">
        <v>14.633564999999999</v>
      </c>
      <c r="R57" s="11">
        <f t="shared" si="4"/>
        <v>2.4632021454075002</v>
      </c>
      <c r="S57" s="35">
        <f t="shared" si="5"/>
        <v>3.3213259969275359</v>
      </c>
    </row>
    <row r="58" spans="7:19" ht="18.5" x14ac:dyDescent="0.45">
      <c r="G58" s="59">
        <v>2011</v>
      </c>
      <c r="H58" s="46">
        <v>2</v>
      </c>
      <c r="I58" s="46">
        <f t="shared" si="8"/>
        <v>24</v>
      </c>
      <c r="J58" s="46">
        <f t="shared" si="8"/>
        <v>55</v>
      </c>
      <c r="K58" s="124">
        <v>16.8</v>
      </c>
      <c r="L58" s="124">
        <v>8</v>
      </c>
      <c r="M58" s="54">
        <f t="shared" si="1"/>
        <v>12.4</v>
      </c>
      <c r="N58" s="36">
        <v>81</v>
      </c>
      <c r="O58" s="55">
        <f t="shared" si="2"/>
        <v>12.517685548267407</v>
      </c>
      <c r="P58" s="56">
        <f t="shared" si="3"/>
        <v>8.8124506259802544</v>
      </c>
      <c r="Q58" s="123">
        <v>5.9413529999999994</v>
      </c>
      <c r="R58" s="11">
        <f t="shared" si="4"/>
        <v>1.052350267419</v>
      </c>
      <c r="S58" s="35">
        <f t="shared" si="5"/>
        <v>1.5295262849002957</v>
      </c>
    </row>
    <row r="59" spans="7:19" ht="18.5" x14ac:dyDescent="0.45">
      <c r="G59" s="59">
        <v>2011</v>
      </c>
      <c r="H59" s="46">
        <v>2</v>
      </c>
      <c r="I59" s="46">
        <f t="shared" si="8"/>
        <v>25</v>
      </c>
      <c r="J59" s="46">
        <f t="shared" si="8"/>
        <v>56</v>
      </c>
      <c r="K59" s="124">
        <v>15.1</v>
      </c>
      <c r="L59" s="124">
        <v>4.7</v>
      </c>
      <c r="M59" s="54">
        <f t="shared" si="1"/>
        <v>9.9</v>
      </c>
      <c r="N59" s="36">
        <v>83</v>
      </c>
      <c r="O59" s="55">
        <f t="shared" si="2"/>
        <v>16.07499269076963</v>
      </c>
      <c r="P59" s="56">
        <f t="shared" si="3"/>
        <v>13.37439391872033</v>
      </c>
      <c r="Q59" s="123">
        <v>8.2944469999999999</v>
      </c>
      <c r="R59" s="11">
        <f t="shared" si="4"/>
        <v>1.3475200068434998</v>
      </c>
      <c r="S59" s="35">
        <f t="shared" si="5"/>
        <v>1.9060331299820361</v>
      </c>
    </row>
    <row r="60" spans="7:19" ht="18.5" x14ac:dyDescent="0.45">
      <c r="G60" s="59">
        <v>2011</v>
      </c>
      <c r="H60" s="46">
        <v>2</v>
      </c>
      <c r="I60" s="46">
        <f t="shared" si="8"/>
        <v>26</v>
      </c>
      <c r="J60" s="46">
        <f t="shared" si="8"/>
        <v>57</v>
      </c>
      <c r="K60" s="124">
        <v>16</v>
      </c>
      <c r="L60" s="124">
        <v>8</v>
      </c>
      <c r="M60" s="54">
        <f t="shared" si="1"/>
        <v>12</v>
      </c>
      <c r="N60" s="36">
        <v>92</v>
      </c>
      <c r="O60" s="55">
        <f t="shared" si="2"/>
        <v>20.220355908986736</v>
      </c>
      <c r="P60" s="56">
        <f t="shared" si="3"/>
        <v>12.941027781751512</v>
      </c>
      <c r="Q60" s="123">
        <v>9.1506884999999993</v>
      </c>
      <c r="R60" s="11">
        <f t="shared" si="4"/>
        <v>1.5993298839644998</v>
      </c>
      <c r="S60" s="35">
        <f t="shared" si="5"/>
        <v>2.0709416054857637</v>
      </c>
    </row>
    <row r="61" spans="7:19" ht="18.5" x14ac:dyDescent="0.45">
      <c r="G61" s="59">
        <v>2011</v>
      </c>
      <c r="H61" s="46">
        <v>2</v>
      </c>
      <c r="I61" s="46">
        <f t="shared" si="8"/>
        <v>27</v>
      </c>
      <c r="J61" s="46">
        <f t="shared" si="8"/>
        <v>58</v>
      </c>
      <c r="K61" s="124">
        <v>12</v>
      </c>
      <c r="L61" s="124">
        <v>3.2</v>
      </c>
      <c r="M61" s="54">
        <f t="shared" si="1"/>
        <v>7.6</v>
      </c>
      <c r="N61" s="36">
        <v>85.5</v>
      </c>
      <c r="O61" s="55">
        <f t="shared" si="2"/>
        <v>31.316267580232065</v>
      </c>
      <c r="P61" s="56">
        <f t="shared" si="3"/>
        <v>22.046652376483376</v>
      </c>
      <c r="Q61" s="123">
        <v>14.863849999999999</v>
      </c>
      <c r="R61" s="11">
        <f t="shared" si="4"/>
        <v>2.2142825983499996</v>
      </c>
      <c r="S61" s="35">
        <f t="shared" si="5"/>
        <v>2.5161926105749925</v>
      </c>
    </row>
    <row r="62" spans="7:19" ht="18.5" x14ac:dyDescent="0.45">
      <c r="G62" s="59">
        <v>2011</v>
      </c>
      <c r="H62" s="60">
        <v>2</v>
      </c>
      <c r="I62" s="60">
        <f t="shared" si="8"/>
        <v>28</v>
      </c>
      <c r="J62" s="60">
        <f t="shared" si="8"/>
        <v>59</v>
      </c>
      <c r="K62" s="124">
        <v>12.3</v>
      </c>
      <c r="L62" s="124">
        <v>4.5999999999999996</v>
      </c>
      <c r="M62" s="54">
        <f t="shared" si="1"/>
        <v>8.4499999999999993</v>
      </c>
      <c r="N62" s="36">
        <v>87.5</v>
      </c>
      <c r="O62" s="55">
        <f t="shared" si="2"/>
        <v>28.367133175423412</v>
      </c>
      <c r="P62" s="56">
        <f t="shared" si="3"/>
        <v>17.474154036060824</v>
      </c>
      <c r="Q62" s="123">
        <v>12.594495999999999</v>
      </c>
      <c r="R62" s="49">
        <f t="shared" si="4"/>
        <v>1.9390013747999997</v>
      </c>
      <c r="S62" s="48">
        <f t="shared" si="5"/>
        <v>2.1854286352861974</v>
      </c>
    </row>
    <row r="63" spans="7:19" ht="18.5" x14ac:dyDescent="0.45">
      <c r="G63" s="59">
        <v>2011</v>
      </c>
      <c r="H63" s="46">
        <v>3</v>
      </c>
      <c r="I63" s="46">
        <v>1</v>
      </c>
      <c r="J63" s="46">
        <f t="shared" si="8"/>
        <v>60</v>
      </c>
      <c r="K63" s="124">
        <v>14.6</v>
      </c>
      <c r="L63" s="124">
        <v>0.6</v>
      </c>
      <c r="M63" s="54">
        <f t="shared" si="1"/>
        <v>7.6</v>
      </c>
      <c r="N63" s="36">
        <v>95</v>
      </c>
      <c r="O63" s="55">
        <f t="shared" si="2"/>
        <v>21.429287000842191</v>
      </c>
      <c r="P63" s="56">
        <f t="shared" si="3"/>
        <v>24.000801440943256</v>
      </c>
      <c r="Q63" s="123">
        <v>12.828967999999998</v>
      </c>
      <c r="R63" s="11">
        <f t="shared" si="4"/>
        <v>1.9111441919279992</v>
      </c>
      <c r="S63" s="35">
        <f t="shared" si="5"/>
        <v>2.7199083272062969</v>
      </c>
    </row>
    <row r="64" spans="7:19" ht="18.5" x14ac:dyDescent="0.45">
      <c r="G64" s="59">
        <v>2011</v>
      </c>
      <c r="H64" s="46">
        <v>3</v>
      </c>
      <c r="I64" s="46">
        <f t="shared" ref="I64:J79" si="9">I63+1</f>
        <v>2</v>
      </c>
      <c r="J64" s="46">
        <f>J63+1</f>
        <v>61</v>
      </c>
      <c r="K64" s="124">
        <v>14.8</v>
      </c>
      <c r="L64" s="124">
        <v>-1.7</v>
      </c>
      <c r="M64" s="54">
        <f t="shared" si="1"/>
        <v>6.5500000000000007</v>
      </c>
      <c r="N64" s="36">
        <v>68.5</v>
      </c>
      <c r="O64" s="55">
        <f t="shared" si="2"/>
        <v>19.713440781940328</v>
      </c>
      <c r="P64" s="56">
        <f t="shared" si="3"/>
        <v>26.021741832161233</v>
      </c>
      <c r="Q64" s="123">
        <v>12.81222</v>
      </c>
      <c r="R64" s="11">
        <f t="shared" si="4"/>
        <v>1.8297483718049996</v>
      </c>
      <c r="S64" s="35">
        <f t="shared" si="5"/>
        <v>2.6487652802878601</v>
      </c>
    </row>
    <row r="65" spans="7:19" ht="18.5" x14ac:dyDescent="0.45">
      <c r="G65" s="59">
        <v>2011</v>
      </c>
      <c r="H65" s="46">
        <v>3</v>
      </c>
      <c r="I65" s="46">
        <f t="shared" si="9"/>
        <v>3</v>
      </c>
      <c r="J65" s="46">
        <f>J64+1</f>
        <v>62</v>
      </c>
      <c r="K65" s="124">
        <v>12.2</v>
      </c>
      <c r="L65" s="124">
        <v>-3.8</v>
      </c>
      <c r="M65" s="54">
        <f t="shared" si="1"/>
        <v>4.1999999999999993</v>
      </c>
      <c r="N65" s="36">
        <v>84</v>
      </c>
      <c r="O65" s="55">
        <f t="shared" si="2"/>
        <v>21.334073437499999</v>
      </c>
      <c r="P65" s="56">
        <f t="shared" si="3"/>
        <v>27.307614000000001</v>
      </c>
      <c r="Q65" s="123">
        <v>13.653807</v>
      </c>
      <c r="R65" s="11">
        <f t="shared" si="4"/>
        <v>1.7617507172099998</v>
      </c>
      <c r="S65" s="35">
        <f t="shared" si="5"/>
        <v>1.9935256993749997</v>
      </c>
    </row>
    <row r="66" spans="7:19" ht="18.5" x14ac:dyDescent="0.45">
      <c r="G66" s="59">
        <v>2011</v>
      </c>
      <c r="H66" s="46">
        <v>3</v>
      </c>
      <c r="I66" s="46">
        <f t="shared" si="9"/>
        <v>4</v>
      </c>
      <c r="J66" s="46">
        <f>J65+1</f>
        <v>63</v>
      </c>
      <c r="K66" s="124">
        <v>13.1</v>
      </c>
      <c r="L66" s="124">
        <v>-6.3</v>
      </c>
      <c r="M66" s="54">
        <f t="shared" si="1"/>
        <v>3.4</v>
      </c>
      <c r="N66" s="36">
        <v>86.5</v>
      </c>
      <c r="O66" s="55">
        <f t="shared" si="2"/>
        <v>19.000305009372095</v>
      </c>
      <c r="P66" s="56">
        <f t="shared" si="3"/>
        <v>29.488473374545489</v>
      </c>
      <c r="Q66" s="123">
        <v>13.390025999999999</v>
      </c>
      <c r="R66" s="11">
        <f t="shared" si="4"/>
        <v>1.6648890527879998</v>
      </c>
      <c r="S66" s="35">
        <f t="shared" si="5"/>
        <v>1.8088973335201601</v>
      </c>
    </row>
    <row r="67" spans="7:19" ht="18.5" x14ac:dyDescent="0.45">
      <c r="G67" s="59">
        <v>2011</v>
      </c>
      <c r="H67" s="46">
        <v>3</v>
      </c>
      <c r="I67" s="46">
        <f t="shared" si="9"/>
        <v>5</v>
      </c>
      <c r="J67" s="46">
        <f t="shared" si="9"/>
        <v>64</v>
      </c>
      <c r="K67" s="124">
        <v>13.9</v>
      </c>
      <c r="L67" s="124">
        <v>-6</v>
      </c>
      <c r="M67" s="54">
        <f t="shared" si="1"/>
        <v>3.95</v>
      </c>
      <c r="N67" s="36">
        <v>87</v>
      </c>
      <c r="O67" s="55">
        <f t="shared" si="2"/>
        <v>21.769446869470233</v>
      </c>
      <c r="P67" s="56">
        <f t="shared" si="3"/>
        <v>34.656959416196607</v>
      </c>
      <c r="Q67" s="123">
        <v>15.537957</v>
      </c>
      <c r="R67" s="11">
        <f t="shared" si="4"/>
        <v>1.9820800622587502</v>
      </c>
      <c r="S67" s="35">
        <f t="shared" si="5"/>
        <v>2.3744934989515958</v>
      </c>
    </row>
    <row r="68" spans="7:19" ht="18.5" x14ac:dyDescent="0.45">
      <c r="G68" s="59">
        <v>2011</v>
      </c>
      <c r="H68" s="46">
        <v>3</v>
      </c>
      <c r="I68" s="46">
        <f t="shared" si="9"/>
        <v>6</v>
      </c>
      <c r="J68" s="46">
        <f t="shared" si="9"/>
        <v>65</v>
      </c>
      <c r="K68" s="124">
        <v>16.7</v>
      </c>
      <c r="L68" s="124">
        <v>-5.8</v>
      </c>
      <c r="M68" s="54">
        <f t="shared" si="1"/>
        <v>5.4499999999999993</v>
      </c>
      <c r="N68" s="36">
        <v>42</v>
      </c>
      <c r="O68" s="55">
        <f t="shared" si="2"/>
        <v>18.834549461045317</v>
      </c>
      <c r="P68" s="56">
        <f t="shared" si="3"/>
        <v>33.902189029881569</v>
      </c>
      <c r="Q68" s="123">
        <v>14.294417999999999</v>
      </c>
      <c r="R68" s="11">
        <f t="shared" si="4"/>
        <v>1.9492047065024998</v>
      </c>
      <c r="S68" s="35">
        <f t="shared" si="5"/>
        <v>3.3133682588521287</v>
      </c>
    </row>
    <row r="69" spans="7:19" ht="18.5" x14ac:dyDescent="0.45">
      <c r="G69" s="59">
        <v>2011</v>
      </c>
      <c r="H69" s="46">
        <v>3</v>
      </c>
      <c r="I69" s="46">
        <f t="shared" si="9"/>
        <v>7</v>
      </c>
      <c r="J69" s="46">
        <f t="shared" si="9"/>
        <v>66</v>
      </c>
      <c r="K69" s="124">
        <v>11.6</v>
      </c>
      <c r="L69" s="124">
        <v>6.7</v>
      </c>
      <c r="M69" s="54">
        <f t="shared" ref="M69:M132" si="10">(K69+L69)/2</f>
        <v>9.15</v>
      </c>
      <c r="N69" s="36">
        <v>53</v>
      </c>
      <c r="O69" s="55">
        <f t="shared" ref="O69:O132" si="11">((Q69)/(0.16*(K69-(L69))^0.5))</f>
        <v>41.56557613923885</v>
      </c>
      <c r="P69" s="56">
        <f t="shared" ref="P69:P132" si="12">0.16*((K69-L69)^1/2)*O69</f>
        <v>16.293705846581627</v>
      </c>
      <c r="Q69" s="123">
        <v>14.721492</v>
      </c>
      <c r="R69" s="11">
        <f t="shared" ref="R69:R132" si="13">0.0023*0.408*O69*(K69-L69)^0.5*(M69+17.8)</f>
        <v>2.3269047881309999</v>
      </c>
      <c r="S69" s="35">
        <f t="shared" ref="S69:S132" si="14">0.31*(IF(N69&gt;50,1,(1+(50-N69)/70)))*(P69+2.09)*((M69/(M69+15)))</f>
        <v>2.1592290531606122</v>
      </c>
    </row>
    <row r="70" spans="7:19" ht="18.5" x14ac:dyDescent="0.45">
      <c r="G70" s="59">
        <v>2011</v>
      </c>
      <c r="H70" s="46">
        <v>3</v>
      </c>
      <c r="I70" s="46">
        <f t="shared" si="9"/>
        <v>8</v>
      </c>
      <c r="J70" s="46">
        <f t="shared" si="9"/>
        <v>67</v>
      </c>
      <c r="K70" s="124">
        <v>15.1</v>
      </c>
      <c r="L70" s="124">
        <v>9</v>
      </c>
      <c r="M70" s="54">
        <f t="shared" si="10"/>
        <v>12.05</v>
      </c>
      <c r="N70" s="36">
        <v>63.5</v>
      </c>
      <c r="O70" s="55">
        <f t="shared" si="11"/>
        <v>36.665441117424344</v>
      </c>
      <c r="P70" s="56">
        <f t="shared" si="12"/>
        <v>17.892735265303081</v>
      </c>
      <c r="Q70" s="123">
        <v>14.4891135</v>
      </c>
      <c r="R70" s="11">
        <f t="shared" si="13"/>
        <v>2.5366127227233748</v>
      </c>
      <c r="S70" s="35">
        <f t="shared" si="14"/>
        <v>2.7595381731437953</v>
      </c>
    </row>
    <row r="71" spans="7:19" ht="18.5" x14ac:dyDescent="0.45">
      <c r="G71" s="59">
        <v>2011</v>
      </c>
      <c r="H71" s="46">
        <v>3</v>
      </c>
      <c r="I71" s="46">
        <f t="shared" si="9"/>
        <v>9</v>
      </c>
      <c r="J71" s="46">
        <f t="shared" si="9"/>
        <v>68</v>
      </c>
      <c r="K71" s="124">
        <v>16.5</v>
      </c>
      <c r="L71" s="124">
        <v>7.3</v>
      </c>
      <c r="M71" s="54">
        <f t="shared" si="10"/>
        <v>11.9</v>
      </c>
      <c r="N71" s="36">
        <v>60.5</v>
      </c>
      <c r="O71" s="55">
        <f t="shared" si="11"/>
        <v>29.583976557465252</v>
      </c>
      <c r="P71" s="56">
        <f t="shared" si="12"/>
        <v>21.773806746294426</v>
      </c>
      <c r="Q71" s="123">
        <v>14.357222999999998</v>
      </c>
      <c r="R71" s="11">
        <f t="shared" si="13"/>
        <v>2.5008918529814999</v>
      </c>
      <c r="S71" s="35">
        <f t="shared" si="14"/>
        <v>3.272623906582905</v>
      </c>
    </row>
    <row r="72" spans="7:19" ht="18.5" x14ac:dyDescent="0.45">
      <c r="G72" s="59">
        <v>2011</v>
      </c>
      <c r="H72" s="46">
        <v>3</v>
      </c>
      <c r="I72" s="46">
        <f t="shared" si="9"/>
        <v>10</v>
      </c>
      <c r="J72" s="46">
        <f t="shared" si="9"/>
        <v>69</v>
      </c>
      <c r="K72" s="124">
        <v>10.6</v>
      </c>
      <c r="L72" s="124">
        <v>3.7</v>
      </c>
      <c r="M72" s="54">
        <f t="shared" si="10"/>
        <v>7.15</v>
      </c>
      <c r="N72" s="36">
        <v>49</v>
      </c>
      <c r="O72" s="55">
        <f t="shared" si="11"/>
        <v>18.111412070806995</v>
      </c>
      <c r="P72" s="56">
        <f t="shared" si="12"/>
        <v>9.997499463085461</v>
      </c>
      <c r="Q72" s="123">
        <v>7.6119659999999998</v>
      </c>
      <c r="R72" s="11">
        <f t="shared" si="13"/>
        <v>1.1138723057205</v>
      </c>
      <c r="S72" s="35">
        <f t="shared" si="14"/>
        <v>1.2268480630473741</v>
      </c>
    </row>
    <row r="73" spans="7:19" ht="18.5" x14ac:dyDescent="0.45">
      <c r="G73" s="59">
        <v>2011</v>
      </c>
      <c r="H73" s="46">
        <v>3</v>
      </c>
      <c r="I73" s="46">
        <f t="shared" si="9"/>
        <v>11</v>
      </c>
      <c r="J73" s="46">
        <f t="shared" si="9"/>
        <v>70</v>
      </c>
      <c r="K73" s="124">
        <v>9.1</v>
      </c>
      <c r="L73" s="124">
        <v>2.6</v>
      </c>
      <c r="M73" s="54">
        <f t="shared" si="10"/>
        <v>5.85</v>
      </c>
      <c r="N73" s="36">
        <v>62</v>
      </c>
      <c r="O73" s="55">
        <f t="shared" si="11"/>
        <v>16.381708243580352</v>
      </c>
      <c r="P73" s="56">
        <f t="shared" si="12"/>
        <v>8.5184882866617837</v>
      </c>
      <c r="Q73" s="123">
        <v>6.6824519999999996</v>
      </c>
      <c r="R73" s="11">
        <f t="shared" si="13"/>
        <v>0.92690454017699986</v>
      </c>
      <c r="S73" s="35">
        <f t="shared" si="14"/>
        <v>0.92270952076072621</v>
      </c>
    </row>
    <row r="74" spans="7:19" ht="18.5" x14ac:dyDescent="0.45">
      <c r="G74" s="59">
        <v>2011</v>
      </c>
      <c r="H74" s="46">
        <v>3</v>
      </c>
      <c r="I74" s="46">
        <f t="shared" si="9"/>
        <v>12</v>
      </c>
      <c r="J74" s="46">
        <f t="shared" si="9"/>
        <v>71</v>
      </c>
      <c r="K74" s="124">
        <v>11.3</v>
      </c>
      <c r="L74" s="124">
        <v>-0.7</v>
      </c>
      <c r="M74" s="54">
        <f t="shared" si="10"/>
        <v>5.3000000000000007</v>
      </c>
      <c r="N74" s="36">
        <v>56</v>
      </c>
      <c r="O74" s="55">
        <f t="shared" si="11"/>
        <v>28.011223624611059</v>
      </c>
      <c r="P74" s="56">
        <f t="shared" si="12"/>
        <v>26.890774679626617</v>
      </c>
      <c r="Q74" s="123">
        <v>15.525395999999999</v>
      </c>
      <c r="R74" s="11">
        <f t="shared" si="13"/>
        <v>2.103403938174</v>
      </c>
      <c r="S74" s="35">
        <f t="shared" si="14"/>
        <v>2.3455868373707651</v>
      </c>
    </row>
    <row r="75" spans="7:19" ht="18.5" x14ac:dyDescent="0.45">
      <c r="G75" s="59">
        <v>2011</v>
      </c>
      <c r="H75" s="46">
        <v>3</v>
      </c>
      <c r="I75" s="46">
        <f t="shared" si="9"/>
        <v>13</v>
      </c>
      <c r="J75" s="46">
        <f t="shared" si="9"/>
        <v>72</v>
      </c>
      <c r="K75" s="124">
        <v>13.1</v>
      </c>
      <c r="L75" s="124">
        <v>-3.3</v>
      </c>
      <c r="M75" s="54">
        <f t="shared" si="10"/>
        <v>4.9000000000000004</v>
      </c>
      <c r="N75" s="36">
        <v>93.5</v>
      </c>
      <c r="O75" s="55">
        <f t="shared" si="11"/>
        <v>21.401853274564228</v>
      </c>
      <c r="P75" s="56">
        <f t="shared" si="12"/>
        <v>28.079231496228264</v>
      </c>
      <c r="Q75" s="123">
        <v>13.867343999999999</v>
      </c>
      <c r="R75" s="11">
        <f t="shared" si="13"/>
        <v>1.8462357771119997</v>
      </c>
      <c r="S75" s="35">
        <f t="shared" si="14"/>
        <v>2.302867469485967</v>
      </c>
    </row>
    <row r="76" spans="7:19" ht="18.5" x14ac:dyDescent="0.45">
      <c r="G76" s="59">
        <v>2011</v>
      </c>
      <c r="H76" s="46">
        <v>3</v>
      </c>
      <c r="I76" s="46">
        <f t="shared" si="9"/>
        <v>14</v>
      </c>
      <c r="J76" s="46">
        <f t="shared" si="9"/>
        <v>73</v>
      </c>
      <c r="K76" s="124">
        <v>14.4</v>
      </c>
      <c r="L76" s="124">
        <v>0.1</v>
      </c>
      <c r="M76" s="54">
        <f t="shared" si="10"/>
        <v>7.25</v>
      </c>
      <c r="N76" s="36">
        <v>89.5</v>
      </c>
      <c r="O76" s="55">
        <f t="shared" si="11"/>
        <v>16.919745371163323</v>
      </c>
      <c r="P76" s="56">
        <f t="shared" si="12"/>
        <v>19.356188704610844</v>
      </c>
      <c r="Q76" s="123">
        <v>10.237214999999999</v>
      </c>
      <c r="R76" s="11">
        <f t="shared" si="13"/>
        <v>1.50403371267375</v>
      </c>
      <c r="S76" s="35">
        <f t="shared" si="14"/>
        <v>2.1663060275781065</v>
      </c>
    </row>
    <row r="77" spans="7:19" ht="18.5" x14ac:dyDescent="0.45">
      <c r="G77" s="59">
        <v>2011</v>
      </c>
      <c r="H77" s="46">
        <v>3</v>
      </c>
      <c r="I77" s="46">
        <f t="shared" si="9"/>
        <v>15</v>
      </c>
      <c r="J77" s="46">
        <f t="shared" si="9"/>
        <v>74</v>
      </c>
      <c r="K77" s="124">
        <v>16.2</v>
      </c>
      <c r="L77" s="124">
        <v>-3</v>
      </c>
      <c r="M77" s="54">
        <f t="shared" si="10"/>
        <v>6.6</v>
      </c>
      <c r="N77" s="36">
        <v>64.5</v>
      </c>
      <c r="O77" s="55">
        <f t="shared" si="11"/>
        <v>6.8799430448223928</v>
      </c>
      <c r="P77" s="56">
        <f t="shared" si="12"/>
        <v>10.567592516847196</v>
      </c>
      <c r="Q77" s="123">
        <v>4.8234240000000002</v>
      </c>
      <c r="R77" s="11">
        <f t="shared" si="13"/>
        <v>0.69026091494399999</v>
      </c>
      <c r="S77" s="35">
        <f t="shared" si="14"/>
        <v>1.198955291179137</v>
      </c>
    </row>
    <row r="78" spans="7:19" ht="18.5" x14ac:dyDescent="0.45">
      <c r="G78" s="59">
        <v>2011</v>
      </c>
      <c r="H78" s="46">
        <v>3</v>
      </c>
      <c r="I78" s="46">
        <f t="shared" si="9"/>
        <v>16</v>
      </c>
      <c r="J78" s="46">
        <f t="shared" si="9"/>
        <v>75</v>
      </c>
      <c r="K78" s="124">
        <v>16.600000000000001</v>
      </c>
      <c r="L78" s="124">
        <v>-3.7</v>
      </c>
      <c r="M78" s="54">
        <f t="shared" si="10"/>
        <v>6.4500000000000011</v>
      </c>
      <c r="N78" s="36">
        <v>49.5</v>
      </c>
      <c r="O78" s="55">
        <f t="shared" si="11"/>
        <v>24.289523088841865</v>
      </c>
      <c r="P78" s="56">
        <f t="shared" si="12"/>
        <v>39.446185496279192</v>
      </c>
      <c r="Q78" s="123">
        <v>17.510033999999997</v>
      </c>
      <c r="R78" s="11">
        <f t="shared" si="13"/>
        <v>2.4903864731924998</v>
      </c>
      <c r="S78" s="35">
        <f t="shared" si="14"/>
        <v>3.8995258104806014</v>
      </c>
    </row>
    <row r="79" spans="7:19" ht="18.5" x14ac:dyDescent="0.45">
      <c r="G79" s="59">
        <v>2011</v>
      </c>
      <c r="H79" s="46">
        <v>3</v>
      </c>
      <c r="I79" s="46">
        <f t="shared" si="9"/>
        <v>17</v>
      </c>
      <c r="J79" s="46">
        <f t="shared" si="9"/>
        <v>76</v>
      </c>
      <c r="K79" s="124">
        <v>19.899999999999999</v>
      </c>
      <c r="L79" s="124">
        <v>-1.7</v>
      </c>
      <c r="M79" s="54">
        <f t="shared" si="10"/>
        <v>9.1</v>
      </c>
      <c r="N79" s="36">
        <v>35.5</v>
      </c>
      <c r="O79" s="55">
        <f t="shared" si="11"/>
        <v>22.432384090955793</v>
      </c>
      <c r="P79" s="56">
        <f t="shared" si="12"/>
        <v>38.763159709171603</v>
      </c>
      <c r="Q79" s="123">
        <v>16.681007999999999</v>
      </c>
      <c r="R79" s="11">
        <f t="shared" si="13"/>
        <v>2.6317376106479995</v>
      </c>
      <c r="S79" s="35">
        <f t="shared" si="14"/>
        <v>5.7725853699430489</v>
      </c>
    </row>
    <row r="80" spans="7:19" ht="18.5" x14ac:dyDescent="0.45">
      <c r="G80" s="59">
        <v>2011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4">
        <v>22.8</v>
      </c>
      <c r="L80" s="124">
        <v>2.2000000000000002</v>
      </c>
      <c r="M80" s="54">
        <f t="shared" si="10"/>
        <v>12.5</v>
      </c>
      <c r="N80" s="36">
        <v>58.5</v>
      </c>
      <c r="O80" s="55">
        <f t="shared" si="11"/>
        <v>20.289373401503905</v>
      </c>
      <c r="P80" s="56">
        <f t="shared" si="12"/>
        <v>33.436887365678437</v>
      </c>
      <c r="Q80" s="123">
        <v>14.734052999999998</v>
      </c>
      <c r="R80" s="11">
        <f t="shared" si="13"/>
        <v>2.6183811916034996</v>
      </c>
      <c r="S80" s="35">
        <f t="shared" si="14"/>
        <v>5.0060614015274156</v>
      </c>
    </row>
    <row r="81" spans="7:19" ht="18.5" x14ac:dyDescent="0.45">
      <c r="G81" s="59">
        <v>2011</v>
      </c>
      <c r="H81" s="46">
        <v>3</v>
      </c>
      <c r="I81" s="46">
        <f t="shared" si="15"/>
        <v>19</v>
      </c>
      <c r="J81" s="46">
        <f t="shared" si="15"/>
        <v>78</v>
      </c>
      <c r="K81" s="124">
        <v>21.6</v>
      </c>
      <c r="L81" s="124">
        <v>6.1</v>
      </c>
      <c r="M81" s="54">
        <f t="shared" si="10"/>
        <v>13.850000000000001</v>
      </c>
      <c r="N81" s="36">
        <v>79.5</v>
      </c>
      <c r="O81" s="55">
        <f t="shared" si="11"/>
        <v>22.333480333491501</v>
      </c>
      <c r="P81" s="56">
        <f t="shared" si="12"/>
        <v>27.693515613529467</v>
      </c>
      <c r="Q81" s="123">
        <v>14.06832</v>
      </c>
      <c r="R81" s="11">
        <f t="shared" si="13"/>
        <v>2.6114635537199997</v>
      </c>
      <c r="S81" s="35">
        <f t="shared" si="14"/>
        <v>4.4324271849805461</v>
      </c>
    </row>
    <row r="82" spans="7:19" ht="18.5" x14ac:dyDescent="0.45">
      <c r="G82" s="59">
        <v>2011</v>
      </c>
      <c r="H82" s="46">
        <v>3</v>
      </c>
      <c r="I82" s="46">
        <f t="shared" si="15"/>
        <v>20</v>
      </c>
      <c r="J82" s="46">
        <f t="shared" si="15"/>
        <v>79</v>
      </c>
      <c r="K82" s="124">
        <v>20.2</v>
      </c>
      <c r="L82" s="124">
        <v>3</v>
      </c>
      <c r="M82" s="54">
        <f t="shared" si="10"/>
        <v>11.6</v>
      </c>
      <c r="N82" s="36">
        <v>88</v>
      </c>
      <c r="O82" s="55">
        <f t="shared" si="11"/>
        <v>23.661922223759948</v>
      </c>
      <c r="P82" s="56">
        <f t="shared" si="12"/>
        <v>32.558804979893686</v>
      </c>
      <c r="Q82" s="123">
        <v>15.70125</v>
      </c>
      <c r="R82" s="11">
        <f t="shared" si="13"/>
        <v>2.7073822387499997</v>
      </c>
      <c r="S82" s="35">
        <f t="shared" si="14"/>
        <v>4.6841016055525442</v>
      </c>
    </row>
    <row r="83" spans="7:19" ht="18.5" x14ac:dyDescent="0.45">
      <c r="G83" s="59">
        <v>2011</v>
      </c>
      <c r="H83" s="46">
        <v>3</v>
      </c>
      <c r="I83" s="46">
        <f t="shared" si="15"/>
        <v>21</v>
      </c>
      <c r="J83" s="46">
        <f t="shared" si="15"/>
        <v>80</v>
      </c>
      <c r="K83" s="124">
        <v>23.5</v>
      </c>
      <c r="L83" s="124">
        <v>11.2</v>
      </c>
      <c r="M83" s="54">
        <f t="shared" si="10"/>
        <v>17.350000000000001</v>
      </c>
      <c r="N83" s="36">
        <v>68.5</v>
      </c>
      <c r="O83" s="55">
        <f t="shared" si="11"/>
        <v>26.458739702148115</v>
      </c>
      <c r="P83" s="56">
        <f t="shared" si="12"/>
        <v>26.03539986691375</v>
      </c>
      <c r="Q83" s="123">
        <v>14.847102</v>
      </c>
      <c r="R83" s="11">
        <f t="shared" si="13"/>
        <v>3.0608006010345004</v>
      </c>
      <c r="S83" s="35">
        <f t="shared" si="14"/>
        <v>4.6761194183677164</v>
      </c>
    </row>
    <row r="84" spans="7:19" ht="18.5" x14ac:dyDescent="0.45">
      <c r="G84" s="59">
        <v>2011</v>
      </c>
      <c r="H84" s="46">
        <v>3</v>
      </c>
      <c r="I84" s="46">
        <f t="shared" si="15"/>
        <v>22</v>
      </c>
      <c r="J84" s="46">
        <f t="shared" si="15"/>
        <v>81</v>
      </c>
      <c r="K84" s="124">
        <v>15.9</v>
      </c>
      <c r="L84" s="124">
        <v>7.9</v>
      </c>
      <c r="M84" s="54">
        <f t="shared" si="10"/>
        <v>11.9</v>
      </c>
      <c r="N84" s="36">
        <v>58</v>
      </c>
      <c r="O84" s="55">
        <f t="shared" si="11"/>
        <v>24.383778539526215</v>
      </c>
      <c r="P84" s="56">
        <f t="shared" si="12"/>
        <v>15.605618265296778</v>
      </c>
      <c r="Q84" s="123">
        <v>11.034838499999999</v>
      </c>
      <c r="R84" s="11">
        <f t="shared" si="13"/>
        <v>1.92216403573425</v>
      </c>
      <c r="S84" s="35">
        <f t="shared" si="14"/>
        <v>2.4267336721442314</v>
      </c>
    </row>
    <row r="85" spans="7:19" ht="18.5" x14ac:dyDescent="0.45">
      <c r="G85" s="59">
        <v>2011</v>
      </c>
      <c r="H85" s="46">
        <v>3</v>
      </c>
      <c r="I85" s="46">
        <f t="shared" si="15"/>
        <v>23</v>
      </c>
      <c r="J85" s="46">
        <f t="shared" si="15"/>
        <v>82</v>
      </c>
      <c r="K85" s="124">
        <v>14.4</v>
      </c>
      <c r="L85" s="124">
        <v>4.9000000000000004</v>
      </c>
      <c r="M85" s="54">
        <f t="shared" si="10"/>
        <v>9.65</v>
      </c>
      <c r="N85" s="36">
        <v>60</v>
      </c>
      <c r="O85" s="55">
        <f t="shared" si="11"/>
        <v>23.73877710509387</v>
      </c>
      <c r="P85" s="56">
        <f t="shared" si="12"/>
        <v>18.041470599871342</v>
      </c>
      <c r="Q85" s="123">
        <v>11.706852</v>
      </c>
      <c r="R85" s="11">
        <f t="shared" si="13"/>
        <v>1.8847358576009998</v>
      </c>
      <c r="S85" s="35">
        <f t="shared" si="14"/>
        <v>2.4431356713799239</v>
      </c>
    </row>
    <row r="86" spans="7:19" ht="18.5" x14ac:dyDescent="0.45">
      <c r="G86" s="59">
        <v>2011</v>
      </c>
      <c r="H86" s="46">
        <v>3</v>
      </c>
      <c r="I86" s="46">
        <f t="shared" si="15"/>
        <v>24</v>
      </c>
      <c r="J86" s="46">
        <f t="shared" si="15"/>
        <v>83</v>
      </c>
      <c r="K86" s="124">
        <v>17.100000000000001</v>
      </c>
      <c r="L86" s="124">
        <v>1.6</v>
      </c>
      <c r="M86" s="54">
        <f t="shared" si="10"/>
        <v>9.3500000000000014</v>
      </c>
      <c r="N86" s="36">
        <v>79.5</v>
      </c>
      <c r="O86" s="55">
        <f t="shared" si="11"/>
        <v>21.80505423631514</v>
      </c>
      <c r="P86" s="56">
        <f t="shared" si="12"/>
        <v>27.038267253030778</v>
      </c>
      <c r="Q86" s="123">
        <v>13.7354535</v>
      </c>
      <c r="R86" s="11">
        <f t="shared" si="13"/>
        <v>2.1871615042091248</v>
      </c>
      <c r="S86" s="35">
        <f t="shared" si="14"/>
        <v>3.4672806009408506</v>
      </c>
    </row>
    <row r="87" spans="7:19" ht="18.5" x14ac:dyDescent="0.45">
      <c r="G87" s="59">
        <v>2011</v>
      </c>
      <c r="H87" s="46">
        <v>3</v>
      </c>
      <c r="I87" s="46">
        <f t="shared" si="15"/>
        <v>25</v>
      </c>
      <c r="J87" s="46">
        <f t="shared" si="15"/>
        <v>84</v>
      </c>
      <c r="K87" s="124">
        <v>16.3</v>
      </c>
      <c r="L87" s="124">
        <v>0.2</v>
      </c>
      <c r="M87" s="54">
        <f t="shared" si="10"/>
        <v>8.25</v>
      </c>
      <c r="N87" s="36">
        <v>67.5</v>
      </c>
      <c r="O87" s="55">
        <f t="shared" si="11"/>
        <v>25.787349430867298</v>
      </c>
      <c r="P87" s="56">
        <f t="shared" si="12"/>
        <v>33.214106066957079</v>
      </c>
      <c r="Q87" s="123">
        <v>16.555397999999997</v>
      </c>
      <c r="R87" s="11">
        <f t="shared" si="13"/>
        <v>2.5293875114834989</v>
      </c>
      <c r="S87" s="35">
        <f t="shared" si="14"/>
        <v>3.8834516673652786</v>
      </c>
    </row>
    <row r="88" spans="7:19" ht="18.5" x14ac:dyDescent="0.45">
      <c r="G88" s="59">
        <v>2011</v>
      </c>
      <c r="H88" s="46">
        <v>3</v>
      </c>
      <c r="I88" s="46">
        <f t="shared" si="15"/>
        <v>26</v>
      </c>
      <c r="J88" s="46">
        <f t="shared" si="15"/>
        <v>85</v>
      </c>
      <c r="K88" s="124">
        <v>19.600000000000001</v>
      </c>
      <c r="L88" s="124">
        <v>-0.7</v>
      </c>
      <c r="M88" s="54">
        <f t="shared" si="10"/>
        <v>9.4500000000000011</v>
      </c>
      <c r="N88" s="36">
        <v>56.5</v>
      </c>
      <c r="O88" s="55">
        <f t="shared" si="11"/>
        <v>22.442543571325913</v>
      </c>
      <c r="P88" s="56">
        <f t="shared" si="12"/>
        <v>36.446690759833288</v>
      </c>
      <c r="Q88" s="123">
        <v>16.178567999999999</v>
      </c>
      <c r="R88" s="11">
        <f t="shared" si="13"/>
        <v>2.5856789609699997</v>
      </c>
      <c r="S88" s="35">
        <f t="shared" si="14"/>
        <v>4.6173102487088595</v>
      </c>
    </row>
    <row r="89" spans="7:19" ht="18.5" x14ac:dyDescent="0.45">
      <c r="G89" s="59">
        <v>2011</v>
      </c>
      <c r="H89" s="46">
        <v>3</v>
      </c>
      <c r="I89" s="46">
        <f t="shared" si="15"/>
        <v>27</v>
      </c>
      <c r="J89" s="46">
        <f t="shared" si="15"/>
        <v>86</v>
      </c>
      <c r="K89" s="124">
        <v>21.6</v>
      </c>
      <c r="L89" s="124">
        <v>-0.5</v>
      </c>
      <c r="M89" s="54">
        <f t="shared" si="10"/>
        <v>10.55</v>
      </c>
      <c r="N89" s="36">
        <v>48</v>
      </c>
      <c r="O89" s="55">
        <f t="shared" si="11"/>
        <v>24.632024985756676</v>
      </c>
      <c r="P89" s="56">
        <f t="shared" si="12"/>
        <v>43.549420174817811</v>
      </c>
      <c r="Q89" s="123">
        <v>18.527474999999999</v>
      </c>
      <c r="R89" s="11">
        <f t="shared" si="13"/>
        <v>3.0806142188062497</v>
      </c>
      <c r="S89" s="35">
        <f t="shared" si="14"/>
        <v>6.0089393933941286</v>
      </c>
    </row>
    <row r="90" spans="7:19" ht="18.5" x14ac:dyDescent="0.45">
      <c r="G90" s="59">
        <v>2011</v>
      </c>
      <c r="H90" s="46">
        <v>3</v>
      </c>
      <c r="I90" s="46">
        <f t="shared" si="15"/>
        <v>28</v>
      </c>
      <c r="J90" s="46">
        <f t="shared" si="15"/>
        <v>87</v>
      </c>
      <c r="K90" s="124">
        <v>21.7</v>
      </c>
      <c r="L90" s="124">
        <v>1.9</v>
      </c>
      <c r="M90" s="54">
        <f t="shared" si="10"/>
        <v>11.799999999999999</v>
      </c>
      <c r="N90" s="36">
        <v>73</v>
      </c>
      <c r="O90" s="55">
        <f t="shared" si="11"/>
        <v>22.865286075482114</v>
      </c>
      <c r="P90" s="56">
        <f t="shared" si="12"/>
        <v>36.218613143563672</v>
      </c>
      <c r="Q90" s="123">
        <v>16.279056000000001</v>
      </c>
      <c r="R90" s="11">
        <f t="shared" si="13"/>
        <v>2.8261092378239998</v>
      </c>
      <c r="S90" s="35">
        <f t="shared" si="14"/>
        <v>5.2288398089237287</v>
      </c>
    </row>
    <row r="91" spans="7:19" ht="18.5" x14ac:dyDescent="0.45">
      <c r="G91" s="59">
        <v>2011</v>
      </c>
      <c r="H91" s="46">
        <v>3</v>
      </c>
      <c r="I91" s="46">
        <f t="shared" si="15"/>
        <v>29</v>
      </c>
      <c r="J91" s="46">
        <f t="shared" si="15"/>
        <v>88</v>
      </c>
      <c r="K91" s="124">
        <v>20.5</v>
      </c>
      <c r="L91" s="124">
        <v>1.2</v>
      </c>
      <c r="M91" s="54">
        <f t="shared" si="10"/>
        <v>10.85</v>
      </c>
      <c r="N91" s="36">
        <v>56.5</v>
      </c>
      <c r="O91" s="55">
        <f t="shared" si="11"/>
        <v>19.308580613121052</v>
      </c>
      <c r="P91" s="56">
        <f t="shared" si="12"/>
        <v>29.812448466658903</v>
      </c>
      <c r="Q91" s="123">
        <v>13.572160499999999</v>
      </c>
      <c r="R91" s="11">
        <f t="shared" si="13"/>
        <v>2.2805606661761244</v>
      </c>
      <c r="S91" s="35">
        <f t="shared" si="14"/>
        <v>4.1510207124799692</v>
      </c>
    </row>
    <row r="92" spans="7:19" ht="18.5" x14ac:dyDescent="0.45">
      <c r="G92" s="59">
        <v>2011</v>
      </c>
      <c r="H92" s="46">
        <v>3</v>
      </c>
      <c r="I92" s="46">
        <f t="shared" si="15"/>
        <v>30</v>
      </c>
      <c r="J92" s="46">
        <f t="shared" si="15"/>
        <v>89</v>
      </c>
      <c r="K92" s="124">
        <v>22.4</v>
      </c>
      <c r="L92" s="124">
        <v>1.6</v>
      </c>
      <c r="M92" s="54">
        <f t="shared" si="10"/>
        <v>12</v>
      </c>
      <c r="N92" s="36">
        <v>51</v>
      </c>
      <c r="O92" s="55">
        <f t="shared" si="11"/>
        <v>15.216852484337165</v>
      </c>
      <c r="P92" s="56">
        <f t="shared" si="12"/>
        <v>25.320842533937039</v>
      </c>
      <c r="Q92" s="123">
        <v>11.103923999999999</v>
      </c>
      <c r="R92" s="11">
        <f t="shared" si="13"/>
        <v>1.9407105249479997</v>
      </c>
      <c r="S92" s="35">
        <f t="shared" si="14"/>
        <v>3.7766049713424366</v>
      </c>
    </row>
    <row r="93" spans="7:19" ht="18.5" x14ac:dyDescent="0.45">
      <c r="G93" s="59">
        <v>2011</v>
      </c>
      <c r="H93" s="60">
        <v>3</v>
      </c>
      <c r="I93" s="60">
        <f t="shared" si="15"/>
        <v>31</v>
      </c>
      <c r="J93" s="46">
        <f t="shared" si="15"/>
        <v>90</v>
      </c>
      <c r="K93" s="124">
        <v>22.6</v>
      </c>
      <c r="L93" s="124">
        <v>2.5</v>
      </c>
      <c r="M93" s="54">
        <f t="shared" si="10"/>
        <v>12.55</v>
      </c>
      <c r="N93" s="36">
        <v>66</v>
      </c>
      <c r="O93" s="55">
        <f t="shared" si="11"/>
        <v>11.347004056351206</v>
      </c>
      <c r="P93" s="56">
        <f t="shared" si="12"/>
        <v>18.245982522612742</v>
      </c>
      <c r="Q93" s="123">
        <v>8.1395280000000003</v>
      </c>
      <c r="R93" s="49">
        <f t="shared" si="13"/>
        <v>1.4488583677019999</v>
      </c>
      <c r="S93" s="48">
        <f t="shared" si="14"/>
        <v>2.8717655173947323</v>
      </c>
    </row>
    <row r="94" spans="7:19" ht="18.5" x14ac:dyDescent="0.45">
      <c r="G94" s="59">
        <v>2011</v>
      </c>
      <c r="H94" s="59">
        <v>4</v>
      </c>
      <c r="I94" s="46">
        <v>1</v>
      </c>
      <c r="J94" s="46">
        <f t="shared" si="15"/>
        <v>91</v>
      </c>
      <c r="K94" s="124">
        <v>26.4</v>
      </c>
      <c r="L94" s="124">
        <v>5.6</v>
      </c>
      <c r="M94" s="54">
        <f t="shared" si="10"/>
        <v>16</v>
      </c>
      <c r="N94" s="36">
        <v>96.5</v>
      </c>
      <c r="O94" s="55">
        <f t="shared" si="11"/>
        <v>14.304529880638217</v>
      </c>
      <c r="P94" s="56">
        <f t="shared" si="12"/>
        <v>23.802737721381988</v>
      </c>
      <c r="Q94" s="123">
        <v>10.438191</v>
      </c>
      <c r="R94" s="11">
        <f t="shared" si="13"/>
        <v>2.0692356692669995</v>
      </c>
      <c r="S94" s="35">
        <f t="shared" si="14"/>
        <v>4.1428380354211178</v>
      </c>
    </row>
    <row r="95" spans="7:19" ht="18.5" x14ac:dyDescent="0.45">
      <c r="G95" s="59">
        <v>2011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4">
        <v>25.3</v>
      </c>
      <c r="L95" s="124">
        <v>14.1</v>
      </c>
      <c r="M95" s="54">
        <f t="shared" si="10"/>
        <v>19.7</v>
      </c>
      <c r="N95" s="36">
        <v>71.5</v>
      </c>
      <c r="O95" s="55">
        <f t="shared" si="11"/>
        <v>29.698117917658177</v>
      </c>
      <c r="P95" s="56">
        <f t="shared" si="12"/>
        <v>26.609513654221729</v>
      </c>
      <c r="Q95" s="123">
        <v>15.902225999999999</v>
      </c>
      <c r="R95" s="11">
        <f t="shared" si="13"/>
        <v>3.4974958308749988</v>
      </c>
      <c r="S95" s="35">
        <f t="shared" si="14"/>
        <v>5.0509489880787344</v>
      </c>
    </row>
    <row r="96" spans="7:19" ht="18.5" x14ac:dyDescent="0.45">
      <c r="G96" s="59">
        <v>2011</v>
      </c>
      <c r="H96" s="59">
        <v>4</v>
      </c>
      <c r="I96" s="46">
        <f t="shared" si="16"/>
        <v>3</v>
      </c>
      <c r="J96" s="46">
        <f t="shared" si="16"/>
        <v>93</v>
      </c>
      <c r="K96" s="124">
        <v>21.2</v>
      </c>
      <c r="L96" s="124">
        <v>12.5</v>
      </c>
      <c r="M96" s="54">
        <f t="shared" si="10"/>
        <v>16.850000000000001</v>
      </c>
      <c r="N96" s="36">
        <v>51.5</v>
      </c>
      <c r="O96" s="55">
        <f t="shared" si="11"/>
        <v>33.163674886094768</v>
      </c>
      <c r="P96" s="56">
        <f t="shared" si="12"/>
        <v>23.081917720721957</v>
      </c>
      <c r="Q96" s="123">
        <v>15.651005999999999</v>
      </c>
      <c r="R96" s="11">
        <f t="shared" si="13"/>
        <v>3.1806326540835004</v>
      </c>
      <c r="S96" s="35">
        <f t="shared" si="14"/>
        <v>4.1282735389071004</v>
      </c>
    </row>
    <row r="97" spans="7:32" ht="18.5" x14ac:dyDescent="0.45">
      <c r="G97" s="59">
        <v>2011</v>
      </c>
      <c r="H97" s="59">
        <v>4</v>
      </c>
      <c r="I97" s="46">
        <f t="shared" si="16"/>
        <v>4</v>
      </c>
      <c r="J97" s="46">
        <f t="shared" si="16"/>
        <v>94</v>
      </c>
      <c r="K97" s="124">
        <v>18</v>
      </c>
      <c r="L97" s="124">
        <v>9.6</v>
      </c>
      <c r="M97" s="54">
        <f t="shared" si="10"/>
        <v>13.8</v>
      </c>
      <c r="N97" s="36">
        <v>56.5</v>
      </c>
      <c r="O97" s="55">
        <f t="shared" si="11"/>
        <v>39.547355302228105</v>
      </c>
      <c r="P97" s="56">
        <f t="shared" si="12"/>
        <v>26.575822763097289</v>
      </c>
      <c r="Q97" s="123">
        <v>18.33906</v>
      </c>
      <c r="R97" s="11">
        <f t="shared" si="13"/>
        <v>3.3988513460400003</v>
      </c>
      <c r="S97" s="35">
        <f t="shared" si="14"/>
        <v>4.2580690896017428</v>
      </c>
    </row>
    <row r="98" spans="7:32" ht="18.5" x14ac:dyDescent="0.45">
      <c r="G98" s="59">
        <v>2011</v>
      </c>
      <c r="H98" s="59">
        <v>4</v>
      </c>
      <c r="I98" s="46">
        <f t="shared" si="16"/>
        <v>5</v>
      </c>
      <c r="J98" s="46">
        <f t="shared" si="16"/>
        <v>95</v>
      </c>
      <c r="K98" s="124">
        <v>17.399999999999999</v>
      </c>
      <c r="L98" s="124">
        <v>9.5</v>
      </c>
      <c r="M98" s="54">
        <f t="shared" si="10"/>
        <v>13.45</v>
      </c>
      <c r="N98" s="36">
        <v>61.5</v>
      </c>
      <c r="O98" s="55">
        <f t="shared" si="11"/>
        <v>36.170995010759093</v>
      </c>
      <c r="P98" s="56">
        <f t="shared" si="12"/>
        <v>22.860068846799741</v>
      </c>
      <c r="Q98" s="123">
        <v>16.266494999999999</v>
      </c>
      <c r="R98" s="11">
        <f t="shared" si="13"/>
        <v>2.9813435367187493</v>
      </c>
      <c r="S98" s="35">
        <f t="shared" si="14"/>
        <v>3.6565663288833572</v>
      </c>
    </row>
    <row r="99" spans="7:32" ht="18.5" x14ac:dyDescent="0.45">
      <c r="G99" s="59">
        <v>2011</v>
      </c>
      <c r="H99" s="59">
        <v>4</v>
      </c>
      <c r="I99" s="46">
        <f t="shared" si="16"/>
        <v>6</v>
      </c>
      <c r="J99" s="46">
        <f t="shared" si="16"/>
        <v>96</v>
      </c>
      <c r="K99" s="124">
        <v>18</v>
      </c>
      <c r="L99" s="124">
        <v>6.2</v>
      </c>
      <c r="M99" s="54">
        <f t="shared" si="10"/>
        <v>12.1</v>
      </c>
      <c r="N99" s="36">
        <v>62.5</v>
      </c>
      <c r="O99" s="55">
        <f t="shared" si="11"/>
        <v>25.939350101225436</v>
      </c>
      <c r="P99" s="56">
        <f t="shared" si="12"/>
        <v>24.486746495556812</v>
      </c>
      <c r="Q99" s="123">
        <v>14.256734999999999</v>
      </c>
      <c r="R99" s="11">
        <f t="shared" si="13"/>
        <v>2.5001109481724999</v>
      </c>
      <c r="S99" s="35">
        <f t="shared" si="14"/>
        <v>3.6785747640159991</v>
      </c>
    </row>
    <row r="100" spans="7:32" ht="18.5" x14ac:dyDescent="0.45">
      <c r="G100" s="59">
        <v>2011</v>
      </c>
      <c r="H100" s="59">
        <v>4</v>
      </c>
      <c r="I100" s="46">
        <f t="shared" si="16"/>
        <v>7</v>
      </c>
      <c r="J100" s="46">
        <f t="shared" si="16"/>
        <v>97</v>
      </c>
      <c r="K100" s="124">
        <v>18.7</v>
      </c>
      <c r="L100" s="124">
        <v>9.9</v>
      </c>
      <c r="M100" s="54">
        <f t="shared" si="10"/>
        <v>14.3</v>
      </c>
      <c r="N100" s="36">
        <v>75</v>
      </c>
      <c r="O100" s="55">
        <f t="shared" si="11"/>
        <v>17.916433649422906</v>
      </c>
      <c r="P100" s="56">
        <f t="shared" si="12"/>
        <v>12.613169289193726</v>
      </c>
      <c r="Q100" s="123">
        <v>8.5037969999999987</v>
      </c>
      <c r="R100" s="11">
        <f t="shared" si="13"/>
        <v>1.6009800979004996</v>
      </c>
      <c r="S100" s="35">
        <f t="shared" si="14"/>
        <v>2.2245443501363749</v>
      </c>
    </row>
    <row r="101" spans="7:32" ht="18.5" x14ac:dyDescent="0.45">
      <c r="G101" s="59">
        <v>2011</v>
      </c>
      <c r="H101" s="59">
        <v>4</v>
      </c>
      <c r="I101" s="46">
        <f t="shared" si="16"/>
        <v>8</v>
      </c>
      <c r="J101" s="46">
        <f t="shared" si="16"/>
        <v>98</v>
      </c>
      <c r="K101" s="124">
        <v>16.600000000000001</v>
      </c>
      <c r="L101" s="124">
        <v>9</v>
      </c>
      <c r="M101" s="54">
        <f t="shared" si="10"/>
        <v>12.8</v>
      </c>
      <c r="N101" s="36">
        <v>75.5</v>
      </c>
      <c r="O101" s="55">
        <f t="shared" si="11"/>
        <v>34.428946805490348</v>
      </c>
      <c r="P101" s="56">
        <f t="shared" si="12"/>
        <v>20.932799657738133</v>
      </c>
      <c r="Q101" s="123">
        <v>15.186248999999998</v>
      </c>
      <c r="R101" s="11">
        <f t="shared" si="13"/>
        <v>2.7254609217809995</v>
      </c>
      <c r="S101" s="35">
        <f t="shared" si="14"/>
        <v>3.2861319799246376</v>
      </c>
    </row>
    <row r="102" spans="7:32" ht="18.5" x14ac:dyDescent="0.45">
      <c r="G102" s="59">
        <v>2011</v>
      </c>
      <c r="H102" s="59">
        <v>4</v>
      </c>
      <c r="I102" s="46">
        <f t="shared" si="16"/>
        <v>9</v>
      </c>
      <c r="J102" s="46">
        <f t="shared" si="16"/>
        <v>99</v>
      </c>
      <c r="K102" s="124">
        <v>17.899999999999999</v>
      </c>
      <c r="L102" s="124">
        <v>8.4</v>
      </c>
      <c r="M102" s="54">
        <f t="shared" si="10"/>
        <v>13.149999999999999</v>
      </c>
      <c r="N102" s="36">
        <v>86.5</v>
      </c>
      <c r="O102" s="55">
        <f t="shared" si="11"/>
        <v>33.061086569111417</v>
      </c>
      <c r="P102" s="56">
        <f t="shared" si="12"/>
        <v>25.126425792524675</v>
      </c>
      <c r="Q102" s="123">
        <v>16.304177999999997</v>
      </c>
      <c r="R102" s="11">
        <f t="shared" si="13"/>
        <v>2.9595629228714988</v>
      </c>
      <c r="S102" s="35">
        <f t="shared" si="14"/>
        <v>3.941305852334879</v>
      </c>
    </row>
    <row r="103" spans="7:32" ht="18.5" x14ac:dyDescent="0.45">
      <c r="G103" s="59">
        <v>2011</v>
      </c>
      <c r="H103" s="59">
        <v>4</v>
      </c>
      <c r="I103" s="46">
        <f t="shared" si="16"/>
        <v>10</v>
      </c>
      <c r="J103" s="46">
        <f t="shared" si="16"/>
        <v>100</v>
      </c>
      <c r="K103" s="124">
        <v>15.3</v>
      </c>
      <c r="L103" s="124">
        <v>11.5</v>
      </c>
      <c r="M103" s="54">
        <f t="shared" si="10"/>
        <v>13.4</v>
      </c>
      <c r="N103" s="36">
        <v>82</v>
      </c>
      <c r="O103" s="55">
        <f t="shared" si="11"/>
        <v>54.287810564281571</v>
      </c>
      <c r="P103" s="56">
        <f t="shared" si="12"/>
        <v>16.503494411541599</v>
      </c>
      <c r="Q103" s="123">
        <v>16.932227999999999</v>
      </c>
      <c r="R103" s="11">
        <f t="shared" si="13"/>
        <v>3.0983945372639998</v>
      </c>
      <c r="S103" s="35">
        <f t="shared" si="14"/>
        <v>2.7196259079416834</v>
      </c>
      <c r="AF103" s="34"/>
    </row>
    <row r="104" spans="7:32" ht="18.5" x14ac:dyDescent="0.45">
      <c r="G104" s="59">
        <v>2011</v>
      </c>
      <c r="H104" s="59">
        <v>4</v>
      </c>
      <c r="I104" s="46">
        <f t="shared" si="16"/>
        <v>11</v>
      </c>
      <c r="J104" s="46">
        <f t="shared" si="16"/>
        <v>101</v>
      </c>
      <c r="K104" s="124">
        <v>15.6</v>
      </c>
      <c r="L104" s="124">
        <v>8.9</v>
      </c>
      <c r="M104" s="54">
        <f t="shared" si="10"/>
        <v>12.25</v>
      </c>
      <c r="N104" s="36">
        <v>55.5</v>
      </c>
      <c r="O104" s="55">
        <f t="shared" si="11"/>
        <v>30.905872997742208</v>
      </c>
      <c r="P104" s="56">
        <f t="shared" si="12"/>
        <v>16.565547926789822</v>
      </c>
      <c r="Q104" s="123">
        <v>12.799658999999998</v>
      </c>
      <c r="R104" s="11">
        <f t="shared" si="13"/>
        <v>2.2558535010517495</v>
      </c>
      <c r="S104" s="35">
        <f t="shared" si="14"/>
        <v>2.5997960826416278</v>
      </c>
      <c r="AF104" s="34"/>
    </row>
    <row r="105" spans="7:32" ht="18.5" x14ac:dyDescent="0.45">
      <c r="G105" s="59">
        <v>2011</v>
      </c>
      <c r="H105" s="59">
        <v>4</v>
      </c>
      <c r="I105" s="46">
        <f t="shared" si="16"/>
        <v>12</v>
      </c>
      <c r="J105" s="46">
        <f t="shared" si="16"/>
        <v>102</v>
      </c>
      <c r="K105" s="124">
        <v>15.8</v>
      </c>
      <c r="L105" s="124">
        <v>5.9</v>
      </c>
      <c r="M105" s="54">
        <f t="shared" si="10"/>
        <v>10.850000000000001</v>
      </c>
      <c r="N105" s="36">
        <v>74.5</v>
      </c>
      <c r="O105" s="55">
        <f t="shared" si="11"/>
        <v>35.704772433350769</v>
      </c>
      <c r="P105" s="56">
        <f t="shared" si="12"/>
        <v>28.27817976721381</v>
      </c>
      <c r="Q105" s="123">
        <v>17.974791</v>
      </c>
      <c r="R105" s="11">
        <f t="shared" si="13"/>
        <v>3.0203445750097502</v>
      </c>
      <c r="S105" s="35">
        <f t="shared" si="14"/>
        <v>3.9513877232891166</v>
      </c>
      <c r="AF105" s="34"/>
    </row>
    <row r="106" spans="7:32" ht="18.5" x14ac:dyDescent="0.45">
      <c r="G106" s="59">
        <v>2011</v>
      </c>
      <c r="H106" s="59">
        <v>4</v>
      </c>
      <c r="I106" s="46">
        <f t="shared" si="16"/>
        <v>13</v>
      </c>
      <c r="J106" s="46">
        <f t="shared" si="16"/>
        <v>103</v>
      </c>
      <c r="K106" s="124">
        <v>12.6</v>
      </c>
      <c r="L106" s="124">
        <v>3</v>
      </c>
      <c r="M106" s="54">
        <f t="shared" si="10"/>
        <v>7.8</v>
      </c>
      <c r="N106" s="36">
        <v>72.5</v>
      </c>
      <c r="O106" s="55">
        <f t="shared" si="11"/>
        <v>32.711078156728831</v>
      </c>
      <c r="P106" s="56">
        <f t="shared" si="12"/>
        <v>25.122108024367744</v>
      </c>
      <c r="Q106" s="123">
        <v>16.216251</v>
      </c>
      <c r="R106" s="11">
        <f t="shared" si="13"/>
        <v>2.4347727901439993</v>
      </c>
      <c r="S106" s="35">
        <f t="shared" si="14"/>
        <v>2.8859156667947898</v>
      </c>
      <c r="AF106" s="34"/>
    </row>
    <row r="107" spans="7:32" ht="18.5" x14ac:dyDescent="0.45">
      <c r="G107" s="59">
        <v>2011</v>
      </c>
      <c r="H107" s="59">
        <v>4</v>
      </c>
      <c r="I107" s="46">
        <f t="shared" si="16"/>
        <v>14</v>
      </c>
      <c r="J107" s="46">
        <f t="shared" si="16"/>
        <v>104</v>
      </c>
      <c r="K107" s="124">
        <v>16.100000000000001</v>
      </c>
      <c r="L107" s="124">
        <v>-0.3</v>
      </c>
      <c r="M107" s="54">
        <f t="shared" si="10"/>
        <v>7.9</v>
      </c>
      <c r="N107" s="36">
        <v>50</v>
      </c>
      <c r="O107" s="55">
        <f t="shared" si="11"/>
        <v>28.128703896189034</v>
      </c>
      <c r="P107" s="56">
        <f t="shared" si="12"/>
        <v>36.904859511800019</v>
      </c>
      <c r="Q107" s="123">
        <v>18.226011</v>
      </c>
      <c r="R107" s="11">
        <f t="shared" si="13"/>
        <v>2.7472157510355002</v>
      </c>
      <c r="S107" s="35">
        <f t="shared" si="14"/>
        <v>4.1702362857815825</v>
      </c>
      <c r="AF107" s="34"/>
    </row>
    <row r="108" spans="7:32" ht="18.5" x14ac:dyDescent="0.45">
      <c r="G108" s="59">
        <v>2011</v>
      </c>
      <c r="H108" s="59">
        <v>4</v>
      </c>
      <c r="I108" s="46">
        <f t="shared" si="16"/>
        <v>15</v>
      </c>
      <c r="J108" s="46">
        <f t="shared" si="16"/>
        <v>105</v>
      </c>
      <c r="K108" s="124">
        <v>20.7</v>
      </c>
      <c r="L108" s="124">
        <v>3.4</v>
      </c>
      <c r="M108" s="54">
        <f t="shared" si="10"/>
        <v>12.049999999999999</v>
      </c>
      <c r="N108" s="36">
        <v>63.5</v>
      </c>
      <c r="O108" s="55">
        <f t="shared" si="11"/>
        <v>24.329551258289474</v>
      </c>
      <c r="P108" s="56">
        <f t="shared" si="12"/>
        <v>33.672098941472633</v>
      </c>
      <c r="Q108" s="123">
        <v>16.191129</v>
      </c>
      <c r="R108" s="11">
        <f t="shared" si="13"/>
        <v>2.8345850018122496</v>
      </c>
      <c r="S108" s="35">
        <f t="shared" si="14"/>
        <v>4.9386070460580784</v>
      </c>
      <c r="AF108" s="34"/>
    </row>
    <row r="109" spans="7:32" ht="18.5" x14ac:dyDescent="0.45">
      <c r="G109" s="59">
        <v>2011</v>
      </c>
      <c r="H109" s="59">
        <v>4</v>
      </c>
      <c r="I109" s="46">
        <f t="shared" si="16"/>
        <v>16</v>
      </c>
      <c r="J109" s="46">
        <f t="shared" si="16"/>
        <v>106</v>
      </c>
      <c r="K109" s="124">
        <v>22.8</v>
      </c>
      <c r="L109" s="124">
        <v>6.6</v>
      </c>
      <c r="M109" s="54">
        <f t="shared" si="10"/>
        <v>14.7</v>
      </c>
      <c r="N109" s="36">
        <v>50.5</v>
      </c>
      <c r="O109" s="55">
        <f t="shared" si="11"/>
        <v>27.385068618740483</v>
      </c>
      <c r="P109" s="56">
        <f t="shared" si="12"/>
        <v>35.491048929887675</v>
      </c>
      <c r="Q109" s="123">
        <v>17.635643999999999</v>
      </c>
      <c r="R109" s="11">
        <f t="shared" si="13"/>
        <v>3.36157419195</v>
      </c>
      <c r="S109" s="35">
        <f t="shared" si="14"/>
        <v>5.7662235681312497</v>
      </c>
      <c r="AF109" s="34"/>
    </row>
    <row r="110" spans="7:32" ht="18.5" x14ac:dyDescent="0.45">
      <c r="G110" s="59">
        <v>2011</v>
      </c>
      <c r="H110" s="59">
        <v>4</v>
      </c>
      <c r="I110" s="46">
        <f t="shared" si="16"/>
        <v>17</v>
      </c>
      <c r="J110" s="46">
        <f t="shared" si="16"/>
        <v>107</v>
      </c>
      <c r="K110" s="124">
        <v>26</v>
      </c>
      <c r="L110" s="124">
        <v>12.4</v>
      </c>
      <c r="M110" s="54">
        <f t="shared" si="10"/>
        <v>19.2</v>
      </c>
      <c r="N110" s="36">
        <v>69.5</v>
      </c>
      <c r="O110" s="55">
        <f t="shared" si="11"/>
        <v>26.035219037869929</v>
      </c>
      <c r="P110" s="56">
        <f t="shared" si="12"/>
        <v>28.326318313202485</v>
      </c>
      <c r="Q110" s="123">
        <v>15.362102999999998</v>
      </c>
      <c r="R110" s="11">
        <f t="shared" si="13"/>
        <v>3.3336531615149996</v>
      </c>
      <c r="S110" s="35">
        <f t="shared" si="14"/>
        <v>5.2935066257362919</v>
      </c>
      <c r="AF110" s="34"/>
    </row>
    <row r="111" spans="7:32" ht="18.5" x14ac:dyDescent="0.45">
      <c r="G111" s="59">
        <v>2011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4">
        <v>27.2</v>
      </c>
      <c r="L111" s="124">
        <v>9.5</v>
      </c>
      <c r="M111" s="54">
        <f t="shared" si="10"/>
        <v>18.350000000000001</v>
      </c>
      <c r="N111" s="36">
        <v>84</v>
      </c>
      <c r="O111" s="55">
        <f t="shared" si="11"/>
        <v>30.229614875773823</v>
      </c>
      <c r="P111" s="56">
        <f t="shared" si="12"/>
        <v>42.805134664095732</v>
      </c>
      <c r="Q111" s="123">
        <v>20.34882</v>
      </c>
      <c r="R111" s="11">
        <f t="shared" si="13"/>
        <v>4.3143517291950007</v>
      </c>
      <c r="S111" s="35">
        <f t="shared" si="14"/>
        <v>7.6577503309357899</v>
      </c>
      <c r="AF111" s="34"/>
    </row>
    <row r="112" spans="7:32" ht="18.5" x14ac:dyDescent="0.45">
      <c r="G112" s="59">
        <v>2011</v>
      </c>
      <c r="H112" s="59">
        <v>4</v>
      </c>
      <c r="I112" s="46">
        <f t="shared" si="17"/>
        <v>19</v>
      </c>
      <c r="J112" s="46">
        <f t="shared" si="17"/>
        <v>109</v>
      </c>
      <c r="K112" s="124">
        <v>28.3</v>
      </c>
      <c r="L112" s="124">
        <v>16.7</v>
      </c>
      <c r="M112" s="54">
        <f t="shared" si="10"/>
        <v>22.5</v>
      </c>
      <c r="N112" s="36">
        <v>70.5</v>
      </c>
      <c r="O112" s="55">
        <f t="shared" si="11"/>
        <v>31.348311003627803</v>
      </c>
      <c r="P112" s="56">
        <f t="shared" si="12"/>
        <v>29.091232611366607</v>
      </c>
      <c r="Q112" s="123">
        <v>17.08296</v>
      </c>
      <c r="R112" s="11">
        <f t="shared" si="13"/>
        <v>4.0377198841199986</v>
      </c>
      <c r="S112" s="35">
        <f t="shared" si="14"/>
        <v>5.7997092657141884</v>
      </c>
      <c r="AF112" s="34"/>
    </row>
    <row r="113" spans="7:32" ht="18.5" x14ac:dyDescent="0.45">
      <c r="G113" s="59">
        <v>2011</v>
      </c>
      <c r="H113" s="59">
        <v>4</v>
      </c>
      <c r="I113" s="46">
        <f t="shared" si="17"/>
        <v>20</v>
      </c>
      <c r="J113" s="46">
        <f t="shared" si="17"/>
        <v>110</v>
      </c>
      <c r="K113" s="124">
        <v>23.6</v>
      </c>
      <c r="L113" s="124">
        <v>14.3</v>
      </c>
      <c r="M113" s="54">
        <f t="shared" si="10"/>
        <v>18.950000000000003</v>
      </c>
      <c r="N113" s="36">
        <v>94.5</v>
      </c>
      <c r="O113" s="55">
        <f t="shared" si="11"/>
        <v>41.214884829921417</v>
      </c>
      <c r="P113" s="56">
        <f t="shared" si="12"/>
        <v>30.663874313461537</v>
      </c>
      <c r="Q113" s="123">
        <v>20.110160999999998</v>
      </c>
      <c r="R113" s="11">
        <f t="shared" si="13"/>
        <v>4.3345189642387503</v>
      </c>
      <c r="S113" s="35">
        <f t="shared" si="14"/>
        <v>5.6675297394530135</v>
      </c>
      <c r="AF113" s="34"/>
    </row>
    <row r="114" spans="7:32" ht="18.5" x14ac:dyDescent="0.45">
      <c r="G114" s="59">
        <v>2011</v>
      </c>
      <c r="H114" s="59">
        <v>4</v>
      </c>
      <c r="I114" s="46">
        <f t="shared" si="17"/>
        <v>21</v>
      </c>
      <c r="J114" s="46">
        <f t="shared" si="17"/>
        <v>111</v>
      </c>
      <c r="K114" s="124">
        <v>23.1</v>
      </c>
      <c r="L114" s="124">
        <v>5.4</v>
      </c>
      <c r="M114" s="54">
        <f t="shared" si="10"/>
        <v>14.25</v>
      </c>
      <c r="N114" s="36">
        <v>68</v>
      </c>
      <c r="O114" s="55">
        <f t="shared" si="11"/>
        <v>28.998037973427476</v>
      </c>
      <c r="P114" s="56">
        <f t="shared" si="12"/>
        <v>41.061221770373308</v>
      </c>
      <c r="Q114" s="123">
        <v>19.519793999999997</v>
      </c>
      <c r="R114" s="11">
        <f t="shared" si="13"/>
        <v>3.669199117510499</v>
      </c>
      <c r="S114" s="35">
        <f t="shared" si="14"/>
        <v>6.516940928910226</v>
      </c>
      <c r="AF114" s="34"/>
    </row>
    <row r="115" spans="7:32" ht="18.5" x14ac:dyDescent="0.45">
      <c r="G115" s="59">
        <v>2011</v>
      </c>
      <c r="H115" s="59">
        <v>4</v>
      </c>
      <c r="I115" s="46">
        <f t="shared" si="17"/>
        <v>22</v>
      </c>
      <c r="J115" s="46">
        <f t="shared" si="17"/>
        <v>112</v>
      </c>
      <c r="K115" s="124">
        <v>16.3</v>
      </c>
      <c r="L115" s="124">
        <v>11</v>
      </c>
      <c r="M115" s="54">
        <f t="shared" si="10"/>
        <v>13.65</v>
      </c>
      <c r="N115" s="36">
        <v>72</v>
      </c>
      <c r="O115" s="55">
        <f t="shared" si="11"/>
        <v>49.344054223306152</v>
      </c>
      <c r="P115" s="56">
        <f t="shared" si="12"/>
        <v>20.921878990681812</v>
      </c>
      <c r="Q115" s="123">
        <v>18.175767</v>
      </c>
      <c r="R115" s="11">
        <f t="shared" si="13"/>
        <v>3.3525974701597501</v>
      </c>
      <c r="S115" s="35">
        <f t="shared" si="14"/>
        <v>3.3987701901944187</v>
      </c>
      <c r="AF115" s="34"/>
    </row>
    <row r="116" spans="7:32" ht="18.5" x14ac:dyDescent="0.45">
      <c r="G116" s="59">
        <v>2011</v>
      </c>
      <c r="H116" s="59">
        <v>4</v>
      </c>
      <c r="I116" s="46">
        <f t="shared" si="17"/>
        <v>23</v>
      </c>
      <c r="J116" s="46">
        <f t="shared" si="17"/>
        <v>113</v>
      </c>
      <c r="K116" s="124">
        <v>17.2</v>
      </c>
      <c r="L116" s="124">
        <v>8.5</v>
      </c>
      <c r="M116" s="54">
        <f t="shared" si="10"/>
        <v>12.85</v>
      </c>
      <c r="N116" s="36">
        <v>77.5</v>
      </c>
      <c r="O116" s="55">
        <f t="shared" si="11"/>
        <v>36.30437603903151</v>
      </c>
      <c r="P116" s="56">
        <f t="shared" si="12"/>
        <v>25.26784572316593</v>
      </c>
      <c r="Q116" s="123">
        <v>17.133203999999999</v>
      </c>
      <c r="R116" s="11">
        <f t="shared" si="13"/>
        <v>3.0799033007489989</v>
      </c>
      <c r="S116" s="35">
        <f t="shared" si="14"/>
        <v>3.9131051503853311</v>
      </c>
      <c r="AF116" s="34"/>
    </row>
    <row r="117" spans="7:32" ht="18.5" x14ac:dyDescent="0.45">
      <c r="G117" s="59">
        <v>2011</v>
      </c>
      <c r="H117" s="59">
        <v>4</v>
      </c>
      <c r="I117" s="46">
        <f t="shared" si="17"/>
        <v>24</v>
      </c>
      <c r="J117" s="46">
        <f t="shared" si="17"/>
        <v>114</v>
      </c>
      <c r="K117" s="124">
        <v>19.600000000000001</v>
      </c>
      <c r="L117" s="124">
        <v>5.0999999999999996</v>
      </c>
      <c r="M117" s="54">
        <f t="shared" si="10"/>
        <v>12.350000000000001</v>
      </c>
      <c r="N117" s="36">
        <v>34.5</v>
      </c>
      <c r="O117" s="55">
        <f t="shared" si="11"/>
        <v>26.760543173624562</v>
      </c>
      <c r="P117" s="56">
        <f t="shared" si="12"/>
        <v>31.042230081404497</v>
      </c>
      <c r="Q117" s="123">
        <v>16.304177999999997</v>
      </c>
      <c r="R117" s="11">
        <f t="shared" si="13"/>
        <v>2.8830637196954991</v>
      </c>
      <c r="S117" s="35">
        <f t="shared" si="14"/>
        <v>5.6648715148076185</v>
      </c>
      <c r="AF117" s="34"/>
    </row>
    <row r="118" spans="7:32" ht="18.5" x14ac:dyDescent="0.45">
      <c r="G118" s="59">
        <v>2011</v>
      </c>
      <c r="H118" s="59">
        <v>4</v>
      </c>
      <c r="I118" s="46">
        <f t="shared" si="17"/>
        <v>25</v>
      </c>
      <c r="J118" s="46">
        <f t="shared" si="17"/>
        <v>115</v>
      </c>
      <c r="K118" s="124">
        <v>19.3</v>
      </c>
      <c r="L118" s="124">
        <v>5.5</v>
      </c>
      <c r="M118" s="54">
        <f t="shared" si="10"/>
        <v>12.4</v>
      </c>
      <c r="N118" s="36">
        <v>36.5</v>
      </c>
      <c r="O118" s="55">
        <f t="shared" si="11"/>
        <v>28.255051096666399</v>
      </c>
      <c r="P118" s="56">
        <f t="shared" si="12"/>
        <v>31.193576410719707</v>
      </c>
      <c r="Q118" s="123">
        <v>16.794056999999999</v>
      </c>
      <c r="R118" s="11">
        <f t="shared" si="13"/>
        <v>2.9746137580109995</v>
      </c>
      <c r="S118" s="35">
        <f t="shared" si="14"/>
        <v>5.5699492465351135</v>
      </c>
      <c r="AF118" s="34"/>
    </row>
    <row r="119" spans="7:32" ht="18.5" x14ac:dyDescent="0.45">
      <c r="G119" s="59">
        <v>2011</v>
      </c>
      <c r="H119" s="59">
        <v>4</v>
      </c>
      <c r="I119" s="46">
        <f t="shared" si="17"/>
        <v>26</v>
      </c>
      <c r="J119" s="46">
        <f t="shared" si="17"/>
        <v>116</v>
      </c>
      <c r="K119" s="124">
        <v>17.7</v>
      </c>
      <c r="L119" s="124">
        <v>6.7</v>
      </c>
      <c r="M119" s="54">
        <f t="shared" si="10"/>
        <v>12.2</v>
      </c>
      <c r="N119" s="36">
        <v>49.5</v>
      </c>
      <c r="O119" s="55">
        <f t="shared" si="11"/>
        <v>27.221103744546763</v>
      </c>
      <c r="P119" s="56">
        <f t="shared" si="12"/>
        <v>23.954571295201152</v>
      </c>
      <c r="Q119" s="123">
        <v>14.44515</v>
      </c>
      <c r="R119" s="11">
        <f t="shared" si="13"/>
        <v>2.5416241424999999</v>
      </c>
      <c r="S119" s="35">
        <f t="shared" si="14"/>
        <v>3.6472111812031396</v>
      </c>
      <c r="AF119" s="34"/>
    </row>
    <row r="120" spans="7:32" ht="18.5" x14ac:dyDescent="0.45">
      <c r="G120" s="59">
        <v>2011</v>
      </c>
      <c r="H120" s="59">
        <v>4</v>
      </c>
      <c r="I120" s="46">
        <f t="shared" si="17"/>
        <v>27</v>
      </c>
      <c r="J120" s="46">
        <f t="shared" si="17"/>
        <v>117</v>
      </c>
      <c r="K120" s="124">
        <v>21.5</v>
      </c>
      <c r="L120" s="124">
        <v>5.2</v>
      </c>
      <c r="M120" s="54">
        <f t="shared" si="10"/>
        <v>13.35</v>
      </c>
      <c r="N120" s="36">
        <v>76.5</v>
      </c>
      <c r="O120" s="55">
        <f t="shared" si="11"/>
        <v>26.28979032299701</v>
      </c>
      <c r="P120" s="56">
        <f t="shared" si="12"/>
        <v>34.281886581188104</v>
      </c>
      <c r="Q120" s="123">
        <v>16.982472000000001</v>
      </c>
      <c r="R120" s="11">
        <f t="shared" si="13"/>
        <v>3.1026084764219992</v>
      </c>
      <c r="S120" s="35">
        <f t="shared" si="14"/>
        <v>5.3095256654760838</v>
      </c>
      <c r="AF120" s="34"/>
    </row>
    <row r="121" spans="7:32" ht="18.5" x14ac:dyDescent="0.45">
      <c r="G121" s="59">
        <v>2011</v>
      </c>
      <c r="H121" s="59">
        <v>4</v>
      </c>
      <c r="I121" s="46">
        <f t="shared" si="17"/>
        <v>28</v>
      </c>
      <c r="J121" s="46">
        <f t="shared" si="17"/>
        <v>118</v>
      </c>
      <c r="K121" s="124">
        <v>23.6</v>
      </c>
      <c r="L121" s="124">
        <v>7.7</v>
      </c>
      <c r="M121" s="54">
        <f t="shared" si="10"/>
        <v>15.65</v>
      </c>
      <c r="N121" s="36">
        <v>66</v>
      </c>
      <c r="O121" s="55">
        <f t="shared" si="11"/>
        <v>30.43793325541235</v>
      </c>
      <c r="P121" s="56">
        <f t="shared" si="12"/>
        <v>38.717051100884518</v>
      </c>
      <c r="Q121" s="123">
        <v>19.419305999999999</v>
      </c>
      <c r="R121" s="11">
        <f t="shared" si="13"/>
        <v>3.8097619831304996</v>
      </c>
      <c r="S121" s="35">
        <f t="shared" si="14"/>
        <v>6.4592302908953103</v>
      </c>
      <c r="AF121" s="34"/>
    </row>
    <row r="122" spans="7:32" ht="18.5" x14ac:dyDescent="0.45">
      <c r="G122" s="59">
        <v>2011</v>
      </c>
      <c r="H122" s="59">
        <v>4</v>
      </c>
      <c r="I122" s="46">
        <f t="shared" si="17"/>
        <v>29</v>
      </c>
      <c r="J122" s="46">
        <f t="shared" si="17"/>
        <v>119</v>
      </c>
      <c r="K122" s="124">
        <v>20.9</v>
      </c>
      <c r="L122" s="124">
        <v>13.5</v>
      </c>
      <c r="M122" s="54">
        <f t="shared" si="10"/>
        <v>17.2</v>
      </c>
      <c r="N122" s="36">
        <v>66.5</v>
      </c>
      <c r="O122" s="55">
        <f t="shared" si="11"/>
        <v>44.977486274892236</v>
      </c>
      <c r="P122" s="56">
        <f t="shared" si="12"/>
        <v>26.626671874736196</v>
      </c>
      <c r="Q122" s="123">
        <v>19.576318499999999</v>
      </c>
      <c r="R122" s="11">
        <f t="shared" si="13"/>
        <v>4.0185287800874994</v>
      </c>
      <c r="S122" s="35">
        <f t="shared" si="14"/>
        <v>4.7551954793817819</v>
      </c>
      <c r="AF122" s="34"/>
    </row>
    <row r="123" spans="7:32" ht="18.5" x14ac:dyDescent="0.45">
      <c r="G123" s="59">
        <v>2011</v>
      </c>
      <c r="H123" s="60">
        <v>4</v>
      </c>
      <c r="I123" s="60">
        <f t="shared" si="17"/>
        <v>30</v>
      </c>
      <c r="J123" s="46">
        <f t="shared" si="17"/>
        <v>120</v>
      </c>
      <c r="K123" s="124">
        <v>19.7</v>
      </c>
      <c r="L123" s="124">
        <v>12.1</v>
      </c>
      <c r="M123" s="54">
        <f t="shared" si="10"/>
        <v>15.899999999999999</v>
      </c>
      <c r="N123" s="36">
        <v>62</v>
      </c>
      <c r="O123" s="55">
        <f t="shared" si="11"/>
        <v>44.310538651234907</v>
      </c>
      <c r="P123" s="56">
        <f t="shared" si="12"/>
        <v>26.940807499950822</v>
      </c>
      <c r="Q123" s="123">
        <v>19.544916000000001</v>
      </c>
      <c r="R123" s="49">
        <f t="shared" si="13"/>
        <v>3.8630624198580006</v>
      </c>
      <c r="S123" s="48">
        <f t="shared" si="14"/>
        <v>4.6308365749921556</v>
      </c>
      <c r="AF123" s="34"/>
    </row>
    <row r="124" spans="7:32" ht="18.5" x14ac:dyDescent="0.45">
      <c r="G124" s="59">
        <v>2011</v>
      </c>
      <c r="H124" s="59">
        <v>5</v>
      </c>
      <c r="I124" s="46">
        <v>1</v>
      </c>
      <c r="J124" s="46">
        <f t="shared" si="17"/>
        <v>121</v>
      </c>
      <c r="K124" s="124">
        <v>18.399999999999999</v>
      </c>
      <c r="L124" s="124">
        <v>12.2</v>
      </c>
      <c r="M124" s="54">
        <f t="shared" si="10"/>
        <v>15.299999999999999</v>
      </c>
      <c r="N124" s="36">
        <v>62</v>
      </c>
      <c r="O124" s="55">
        <f t="shared" si="11"/>
        <v>42.091039740967574</v>
      </c>
      <c r="P124" s="56">
        <f t="shared" si="12"/>
        <v>20.877155711519915</v>
      </c>
      <c r="Q124" s="123">
        <v>16.768934999999999</v>
      </c>
      <c r="R124" s="11">
        <f t="shared" si="13"/>
        <v>3.2553785049524997</v>
      </c>
      <c r="S124" s="35">
        <f t="shared" si="14"/>
        <v>3.5951557603874247</v>
      </c>
      <c r="AF124" s="34"/>
    </row>
    <row r="125" spans="7:32" ht="18.5" x14ac:dyDescent="0.45">
      <c r="G125" s="59">
        <v>2011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4">
        <v>19.600000000000001</v>
      </c>
      <c r="L125" s="124">
        <v>11.4</v>
      </c>
      <c r="M125" s="54">
        <f t="shared" si="10"/>
        <v>15.5</v>
      </c>
      <c r="N125" s="36">
        <v>57.5</v>
      </c>
      <c r="O125" s="55">
        <f t="shared" si="11"/>
        <v>41.342682129074369</v>
      </c>
      <c r="P125" s="56">
        <f t="shared" si="12"/>
        <v>27.12079947667279</v>
      </c>
      <c r="Q125" s="123">
        <v>18.941987999999998</v>
      </c>
      <c r="R125" s="11">
        <f t="shared" si="13"/>
        <v>3.6994554953459993</v>
      </c>
      <c r="S125" s="35">
        <f t="shared" si="14"/>
        <v>4.601898081488943</v>
      </c>
      <c r="AF125" s="34"/>
    </row>
    <row r="126" spans="7:32" ht="18.5" x14ac:dyDescent="0.45">
      <c r="G126" s="59">
        <v>2011</v>
      </c>
      <c r="H126" s="59">
        <v>5</v>
      </c>
      <c r="I126" s="46">
        <f t="shared" si="18"/>
        <v>3</v>
      </c>
      <c r="J126" s="46">
        <f t="shared" si="17"/>
        <v>123</v>
      </c>
      <c r="K126" s="124">
        <v>20.3</v>
      </c>
      <c r="L126" s="124">
        <v>9.5</v>
      </c>
      <c r="M126" s="54">
        <f t="shared" si="10"/>
        <v>14.9</v>
      </c>
      <c r="N126" s="36">
        <v>58.5</v>
      </c>
      <c r="O126" s="55">
        <f t="shared" si="11"/>
        <v>37.457467688477465</v>
      </c>
      <c r="P126" s="56">
        <f t="shared" si="12"/>
        <v>32.363252082844532</v>
      </c>
      <c r="Q126" s="123">
        <v>19.695647999999998</v>
      </c>
      <c r="R126" s="11">
        <f t="shared" si="13"/>
        <v>3.7773396995040001</v>
      </c>
      <c r="S126" s="35">
        <f t="shared" si="14"/>
        <v>5.3223936913263845</v>
      </c>
      <c r="AF126" s="34"/>
    </row>
    <row r="127" spans="7:32" ht="18.5" x14ac:dyDescent="0.45">
      <c r="G127" s="59">
        <v>2011</v>
      </c>
      <c r="H127" s="59">
        <v>5</v>
      </c>
      <c r="I127" s="46">
        <f t="shared" si="18"/>
        <v>4</v>
      </c>
      <c r="J127" s="46">
        <f t="shared" si="18"/>
        <v>124</v>
      </c>
      <c r="K127" s="124">
        <v>25</v>
      </c>
      <c r="L127" s="124">
        <v>9</v>
      </c>
      <c r="M127" s="54">
        <f t="shared" si="10"/>
        <v>17</v>
      </c>
      <c r="N127" s="36">
        <v>62.5</v>
      </c>
      <c r="O127" s="55">
        <f t="shared" si="11"/>
        <v>33.846007031249997</v>
      </c>
      <c r="P127" s="56">
        <f t="shared" si="12"/>
        <v>43.322888999999996</v>
      </c>
      <c r="Q127" s="123">
        <v>21.661444499999998</v>
      </c>
      <c r="R127" s="11">
        <f t="shared" si="13"/>
        <v>4.4211441453389995</v>
      </c>
      <c r="S127" s="35">
        <f t="shared" si="14"/>
        <v>7.4789351571874985</v>
      </c>
      <c r="AF127" s="34"/>
    </row>
    <row r="128" spans="7:32" ht="18.5" x14ac:dyDescent="0.45">
      <c r="G128" s="59">
        <v>2011</v>
      </c>
      <c r="H128" s="59">
        <v>5</v>
      </c>
      <c r="I128" s="46">
        <f t="shared" si="18"/>
        <v>5</v>
      </c>
      <c r="J128" s="46">
        <f t="shared" si="18"/>
        <v>125</v>
      </c>
      <c r="K128" s="124">
        <v>25.2</v>
      </c>
      <c r="L128" s="124">
        <v>15.8</v>
      </c>
      <c r="M128" s="54">
        <f t="shared" si="10"/>
        <v>20.5</v>
      </c>
      <c r="N128" s="36">
        <v>61</v>
      </c>
      <c r="O128" s="55">
        <f t="shared" si="11"/>
        <v>39.330686042996582</v>
      </c>
      <c r="P128" s="56">
        <f t="shared" si="12"/>
        <v>29.576675904333424</v>
      </c>
      <c r="Q128" s="123">
        <v>19.293696000000001</v>
      </c>
      <c r="R128" s="11">
        <f t="shared" si="13"/>
        <v>4.3339332856319999</v>
      </c>
      <c r="S128" s="35">
        <f t="shared" si="14"/>
        <v>5.6687809963954621</v>
      </c>
      <c r="AF128" s="34"/>
    </row>
    <row r="129" spans="7:32" ht="18.5" x14ac:dyDescent="0.45">
      <c r="G129" s="59">
        <v>2011</v>
      </c>
      <c r="H129" s="59">
        <v>5</v>
      </c>
      <c r="I129" s="46">
        <f t="shared" si="18"/>
        <v>6</v>
      </c>
      <c r="J129" s="46">
        <f t="shared" si="18"/>
        <v>126</v>
      </c>
      <c r="K129" s="124">
        <v>24.4</v>
      </c>
      <c r="L129" s="124">
        <v>8</v>
      </c>
      <c r="M129" s="54">
        <f t="shared" si="10"/>
        <v>16.2</v>
      </c>
      <c r="N129" s="36">
        <v>62.5</v>
      </c>
      <c r="O129" s="55">
        <f t="shared" si="11"/>
        <v>33.072066744933494</v>
      </c>
      <c r="P129" s="56">
        <f t="shared" si="12"/>
        <v>43.390551569352738</v>
      </c>
      <c r="Q129" s="123">
        <v>21.429065999999999</v>
      </c>
      <c r="R129" s="11">
        <f t="shared" si="13"/>
        <v>4.2731700510600001</v>
      </c>
      <c r="S129" s="35">
        <f t="shared" si="14"/>
        <v>7.3206195506823555</v>
      </c>
      <c r="AF129" s="34"/>
    </row>
    <row r="130" spans="7:32" ht="18.5" x14ac:dyDescent="0.45">
      <c r="G130" s="59">
        <v>2011</v>
      </c>
      <c r="H130" s="59">
        <v>5</v>
      </c>
      <c r="I130" s="46">
        <f t="shared" si="18"/>
        <v>7</v>
      </c>
      <c r="J130" s="46">
        <f t="shared" si="18"/>
        <v>127</v>
      </c>
      <c r="K130" s="124">
        <v>21.2</v>
      </c>
      <c r="L130" s="124">
        <v>8.1999999999999993</v>
      </c>
      <c r="M130" s="54">
        <f t="shared" si="10"/>
        <v>14.7</v>
      </c>
      <c r="N130" s="36">
        <v>54.5</v>
      </c>
      <c r="O130" s="55">
        <f t="shared" si="11"/>
        <v>34.282716062356705</v>
      </c>
      <c r="P130" s="56">
        <f t="shared" si="12"/>
        <v>35.654024704850976</v>
      </c>
      <c r="Q130" s="123">
        <v>19.7772945</v>
      </c>
      <c r="R130" s="11">
        <f t="shared" si="13"/>
        <v>3.76979954788125</v>
      </c>
      <c r="S130" s="35">
        <f t="shared" si="14"/>
        <v>5.7912296491584465</v>
      </c>
      <c r="AF130" s="34"/>
    </row>
    <row r="131" spans="7:32" ht="18.5" x14ac:dyDescent="0.45">
      <c r="G131" s="59">
        <v>2011</v>
      </c>
      <c r="H131" s="59">
        <v>5</v>
      </c>
      <c r="I131" s="46">
        <f t="shared" si="18"/>
        <v>8</v>
      </c>
      <c r="J131" s="46">
        <f t="shared" si="18"/>
        <v>128</v>
      </c>
      <c r="K131" s="124">
        <v>22.1</v>
      </c>
      <c r="L131" s="124">
        <v>6.5</v>
      </c>
      <c r="M131" s="54">
        <f t="shared" si="10"/>
        <v>14.3</v>
      </c>
      <c r="N131" s="36">
        <v>56.5</v>
      </c>
      <c r="O131" s="55">
        <f t="shared" si="11"/>
        <v>25.826319167905243</v>
      </c>
      <c r="P131" s="56">
        <f t="shared" si="12"/>
        <v>32.231246321545747</v>
      </c>
      <c r="Q131" s="123">
        <v>16.320926</v>
      </c>
      <c r="R131" s="11">
        <f t="shared" si="13"/>
        <v>3.0726836147789993</v>
      </c>
      <c r="S131" s="35">
        <f t="shared" si="14"/>
        <v>5.1926991448263573</v>
      </c>
      <c r="AF131" s="34"/>
    </row>
    <row r="132" spans="7:32" ht="18.5" x14ac:dyDescent="0.45">
      <c r="G132" s="59">
        <v>2011</v>
      </c>
      <c r="H132" s="59">
        <v>5</v>
      </c>
      <c r="I132" s="46">
        <f t="shared" si="18"/>
        <v>9</v>
      </c>
      <c r="J132" s="46">
        <f t="shared" si="18"/>
        <v>129</v>
      </c>
      <c r="K132" s="124">
        <v>23.5</v>
      </c>
      <c r="L132" s="124">
        <v>7.5</v>
      </c>
      <c r="M132" s="54">
        <f t="shared" si="10"/>
        <v>15.5</v>
      </c>
      <c r="N132" s="36">
        <v>73.5</v>
      </c>
      <c r="O132" s="55">
        <f t="shared" si="11"/>
        <v>19.351790625</v>
      </c>
      <c r="P132" s="56">
        <f t="shared" si="12"/>
        <v>24.770292000000001</v>
      </c>
      <c r="Q132" s="123">
        <v>12.385145999999999</v>
      </c>
      <c r="R132" s="11">
        <f t="shared" si="13"/>
        <v>2.4188747469569996</v>
      </c>
      <c r="S132" s="35">
        <f t="shared" si="14"/>
        <v>4.2315968216393438</v>
      </c>
      <c r="AF132" s="34"/>
    </row>
    <row r="133" spans="7:32" ht="18.5" x14ac:dyDescent="0.45">
      <c r="G133" s="59">
        <v>2011</v>
      </c>
      <c r="H133" s="59">
        <v>5</v>
      </c>
      <c r="I133" s="46">
        <f t="shared" si="18"/>
        <v>10</v>
      </c>
      <c r="J133" s="46">
        <f t="shared" si="18"/>
        <v>130</v>
      </c>
      <c r="K133" s="124">
        <v>24.9</v>
      </c>
      <c r="L133" s="124">
        <v>7.7</v>
      </c>
      <c r="M133" s="54">
        <f t="shared" ref="M133:M196" si="19">(K133+L133)/2</f>
        <v>16.3</v>
      </c>
      <c r="N133" s="36">
        <v>81.5</v>
      </c>
      <c r="O133" s="55">
        <f t="shared" ref="O133:O196" si="20">((Q133)/(0.16*(K133-(L133))^0.5))</f>
        <v>23.434767770411852</v>
      </c>
      <c r="P133" s="56">
        <f t="shared" ref="P133:P196" si="21">0.16*((K133-L133)^1/2)*O133</f>
        <v>32.24624045208671</v>
      </c>
      <c r="Q133" s="123">
        <v>15.550517999999999</v>
      </c>
      <c r="R133" s="11">
        <f t="shared" ref="R133:R196" si="22">0.0023*0.408*O133*(K133-L133)^0.5*(M133+17.8)</f>
        <v>3.1100491731869995</v>
      </c>
      <c r="S133" s="35">
        <f t="shared" ref="S133:S196" si="23">0.31*(IF(N133&gt;50,1,(1+(50-N133)/70)))*(P133+2.09)*((M133/(M133+15)))</f>
        <v>5.5431636742617938</v>
      </c>
      <c r="AF133" s="34"/>
    </row>
    <row r="134" spans="7:32" ht="18.5" x14ac:dyDescent="0.45">
      <c r="G134" s="59">
        <v>2011</v>
      </c>
      <c r="H134" s="59">
        <v>5</v>
      </c>
      <c r="I134" s="46">
        <f t="shared" si="18"/>
        <v>11</v>
      </c>
      <c r="J134" s="46">
        <f t="shared" si="18"/>
        <v>131</v>
      </c>
      <c r="K134" s="124">
        <v>27.6</v>
      </c>
      <c r="L134" s="124">
        <v>10.7</v>
      </c>
      <c r="M134" s="54">
        <f t="shared" si="19"/>
        <v>19.149999999999999</v>
      </c>
      <c r="N134" s="36">
        <v>79.5</v>
      </c>
      <c r="O134" s="55">
        <f t="shared" si="20"/>
        <v>29.37089739531671</v>
      </c>
      <c r="P134" s="56">
        <f t="shared" si="21"/>
        <v>39.709453278468196</v>
      </c>
      <c r="Q134" s="123">
        <v>19.318817999999997</v>
      </c>
      <c r="R134" s="11">
        <f t="shared" si="22"/>
        <v>4.1866148567114987</v>
      </c>
      <c r="S134" s="35">
        <f t="shared" si="23"/>
        <v>7.2662504945132191</v>
      </c>
      <c r="AF134" s="34"/>
    </row>
    <row r="135" spans="7:32" ht="18.5" x14ac:dyDescent="0.45">
      <c r="G135" s="59">
        <v>2011</v>
      </c>
      <c r="H135" s="59">
        <v>5</v>
      </c>
      <c r="I135" s="46">
        <f t="shared" si="18"/>
        <v>12</v>
      </c>
      <c r="J135" s="46">
        <f t="shared" si="18"/>
        <v>132</v>
      </c>
      <c r="K135" s="124">
        <v>26</v>
      </c>
      <c r="L135" s="124">
        <v>9</v>
      </c>
      <c r="M135" s="54">
        <f t="shared" si="19"/>
        <v>17.5</v>
      </c>
      <c r="N135" s="36">
        <v>88</v>
      </c>
      <c r="O135" s="55">
        <f t="shared" si="20"/>
        <v>24.18786111865861</v>
      </c>
      <c r="P135" s="56">
        <f t="shared" si="21"/>
        <v>32.895491121375713</v>
      </c>
      <c r="Q135" s="123">
        <v>15.956657</v>
      </c>
      <c r="R135" s="11">
        <f t="shared" si="22"/>
        <v>3.3035785036664995</v>
      </c>
      <c r="S135" s="35">
        <f t="shared" si="23"/>
        <v>5.8398858256450232</v>
      </c>
      <c r="AF135" s="34"/>
    </row>
    <row r="136" spans="7:32" ht="18.5" x14ac:dyDescent="0.45">
      <c r="G136" s="59">
        <v>2011</v>
      </c>
      <c r="H136" s="59">
        <v>5</v>
      </c>
      <c r="I136" s="46">
        <f t="shared" si="18"/>
        <v>13</v>
      </c>
      <c r="J136" s="46">
        <f t="shared" si="18"/>
        <v>133</v>
      </c>
      <c r="K136" s="124">
        <v>21.8</v>
      </c>
      <c r="L136" s="124">
        <v>8.9</v>
      </c>
      <c r="M136" s="54">
        <f t="shared" si="19"/>
        <v>15.350000000000001</v>
      </c>
      <c r="N136" s="36">
        <v>76.5</v>
      </c>
      <c r="O136" s="55">
        <f t="shared" si="20"/>
        <v>34.57927288914096</v>
      </c>
      <c r="P136" s="56">
        <f t="shared" si="21"/>
        <v>35.685809621593471</v>
      </c>
      <c r="Q136" s="123">
        <v>19.871502</v>
      </c>
      <c r="R136" s="11">
        <f t="shared" si="22"/>
        <v>3.863511808474501</v>
      </c>
      <c r="S136" s="35">
        <f t="shared" si="23"/>
        <v>5.9227739731252882</v>
      </c>
      <c r="AF136" s="34"/>
    </row>
    <row r="137" spans="7:32" ht="18.5" x14ac:dyDescent="0.45">
      <c r="G137" s="59">
        <v>2011</v>
      </c>
      <c r="H137" s="59">
        <v>5</v>
      </c>
      <c r="I137" s="46">
        <f t="shared" si="18"/>
        <v>14</v>
      </c>
      <c r="J137" s="46">
        <f t="shared" si="18"/>
        <v>134</v>
      </c>
      <c r="K137" s="124">
        <v>21.3</v>
      </c>
      <c r="L137" s="124">
        <v>8.9</v>
      </c>
      <c r="M137" s="54">
        <f t="shared" si="19"/>
        <v>15.100000000000001</v>
      </c>
      <c r="N137" s="36">
        <v>63</v>
      </c>
      <c r="O137" s="55">
        <f t="shared" si="20"/>
        <v>32.77258700614609</v>
      </c>
      <c r="P137" s="56">
        <f t="shared" si="21"/>
        <v>32.510406310096926</v>
      </c>
      <c r="Q137" s="123">
        <v>18.464669999999998</v>
      </c>
      <c r="R137" s="11">
        <f t="shared" si="22"/>
        <v>3.5629150261949998</v>
      </c>
      <c r="S137" s="35">
        <f t="shared" si="23"/>
        <v>5.3808804630419846</v>
      </c>
      <c r="AF137" s="34"/>
    </row>
    <row r="138" spans="7:32" ht="18.5" x14ac:dyDescent="0.45">
      <c r="G138" s="59">
        <v>2011</v>
      </c>
      <c r="H138" s="59">
        <v>5</v>
      </c>
      <c r="I138" s="46">
        <f t="shared" si="18"/>
        <v>15</v>
      </c>
      <c r="J138" s="46">
        <f t="shared" si="18"/>
        <v>135</v>
      </c>
      <c r="K138" s="124">
        <v>20</v>
      </c>
      <c r="L138" s="124">
        <v>9.9</v>
      </c>
      <c r="M138" s="54">
        <f t="shared" si="19"/>
        <v>14.95</v>
      </c>
      <c r="N138" s="36">
        <v>37</v>
      </c>
      <c r="O138" s="55">
        <f t="shared" si="20"/>
        <v>37.89386518341886</v>
      </c>
      <c r="P138" s="56">
        <f t="shared" si="21"/>
        <v>30.618243068202435</v>
      </c>
      <c r="Q138" s="123">
        <v>19.268573999999997</v>
      </c>
      <c r="R138" s="11">
        <f t="shared" si="22"/>
        <v>3.7010836082024992</v>
      </c>
      <c r="S138" s="35">
        <f t="shared" si="23"/>
        <v>6.0012722430076249</v>
      </c>
      <c r="AF138" s="34"/>
    </row>
    <row r="139" spans="7:32" ht="18.5" x14ac:dyDescent="0.45">
      <c r="G139" s="59">
        <v>2011</v>
      </c>
      <c r="H139" s="59">
        <v>5</v>
      </c>
      <c r="I139" s="46">
        <f t="shared" si="18"/>
        <v>16</v>
      </c>
      <c r="J139" s="46">
        <f t="shared" si="18"/>
        <v>136</v>
      </c>
      <c r="K139" s="124">
        <v>23.5</v>
      </c>
      <c r="L139" s="124">
        <v>7.2</v>
      </c>
      <c r="M139" s="54">
        <f t="shared" si="19"/>
        <v>15.35</v>
      </c>
      <c r="N139" s="36">
        <v>57</v>
      </c>
      <c r="O139" s="55">
        <f t="shared" si="20"/>
        <v>20.028464521218137</v>
      </c>
      <c r="P139" s="56">
        <f t="shared" si="21"/>
        <v>26.117117735668451</v>
      </c>
      <c r="Q139" s="123">
        <v>12.93783</v>
      </c>
      <c r="R139" s="11">
        <f t="shared" si="22"/>
        <v>2.5154343632924991</v>
      </c>
      <c r="S139" s="35">
        <f t="shared" si="23"/>
        <v>4.422522891109665</v>
      </c>
      <c r="AF139" s="34"/>
    </row>
    <row r="140" spans="7:32" ht="18.5" x14ac:dyDescent="0.45">
      <c r="G140" s="59">
        <v>2011</v>
      </c>
      <c r="H140" s="59">
        <v>5</v>
      </c>
      <c r="I140" s="46">
        <f t="shared" si="18"/>
        <v>17</v>
      </c>
      <c r="J140" s="46">
        <f t="shared" si="18"/>
        <v>137</v>
      </c>
      <c r="K140" s="124">
        <v>25.5</v>
      </c>
      <c r="L140" s="124">
        <v>6.2</v>
      </c>
      <c r="M140" s="54">
        <f t="shared" si="19"/>
        <v>15.85</v>
      </c>
      <c r="N140" s="36">
        <v>84.5</v>
      </c>
      <c r="O140" s="55">
        <f t="shared" si="20"/>
        <v>28.091706361708745</v>
      </c>
      <c r="P140" s="56">
        <f t="shared" si="21"/>
        <v>43.373594622478301</v>
      </c>
      <c r="Q140" s="123">
        <v>19.745892000000001</v>
      </c>
      <c r="R140" s="11">
        <f t="shared" si="22"/>
        <v>3.896994943917</v>
      </c>
      <c r="S140" s="35">
        <f t="shared" si="23"/>
        <v>7.2410169263386415</v>
      </c>
      <c r="AF140" s="34"/>
    </row>
    <row r="141" spans="7:32" ht="18.5" x14ac:dyDescent="0.45">
      <c r="G141" s="59">
        <v>2011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4">
        <v>28.7</v>
      </c>
      <c r="L141" s="124">
        <v>9.6999999999999993</v>
      </c>
      <c r="M141" s="54">
        <f t="shared" si="19"/>
        <v>19.2</v>
      </c>
      <c r="N141" s="36">
        <v>58.5</v>
      </c>
      <c r="O141" s="55">
        <f t="shared" si="20"/>
        <v>31.87870705420114</v>
      </c>
      <c r="P141" s="56">
        <f t="shared" si="21"/>
        <v>48.455634722385732</v>
      </c>
      <c r="Q141" s="123">
        <v>22.232969999999998</v>
      </c>
      <c r="R141" s="11">
        <f t="shared" si="22"/>
        <v>4.8246656548499987</v>
      </c>
      <c r="S141" s="35">
        <f t="shared" si="23"/>
        <v>8.7967139727380079</v>
      </c>
      <c r="AF141" s="34"/>
    </row>
    <row r="142" spans="7:32" ht="18.5" x14ac:dyDescent="0.45">
      <c r="G142" s="59">
        <v>2011</v>
      </c>
      <c r="H142" s="59">
        <v>5</v>
      </c>
      <c r="I142" s="46">
        <f t="shared" si="24"/>
        <v>19</v>
      </c>
      <c r="J142" s="46">
        <f t="shared" si="24"/>
        <v>139</v>
      </c>
      <c r="K142" s="124">
        <v>27.1</v>
      </c>
      <c r="L142" s="124">
        <v>15.5</v>
      </c>
      <c r="M142" s="54">
        <f t="shared" si="19"/>
        <v>21.3</v>
      </c>
      <c r="N142" s="36">
        <v>70</v>
      </c>
      <c r="O142" s="55">
        <f t="shared" si="20"/>
        <v>28.259580360623296</v>
      </c>
      <c r="P142" s="56">
        <f t="shared" si="21"/>
        <v>26.224890574658424</v>
      </c>
      <c r="Q142" s="123">
        <v>15.399785999999999</v>
      </c>
      <c r="R142" s="11">
        <f t="shared" si="22"/>
        <v>3.531502025198999</v>
      </c>
      <c r="S142" s="35">
        <f t="shared" si="23"/>
        <v>5.1505019962663798</v>
      </c>
      <c r="AF142" s="34"/>
    </row>
    <row r="143" spans="7:32" ht="18.5" x14ac:dyDescent="0.45">
      <c r="G143" s="59">
        <v>2011</v>
      </c>
      <c r="H143" s="59">
        <v>5</v>
      </c>
      <c r="I143" s="46">
        <f t="shared" si="24"/>
        <v>20</v>
      </c>
      <c r="J143" s="46">
        <f t="shared" si="24"/>
        <v>140</v>
      </c>
      <c r="K143" s="124">
        <v>25.1</v>
      </c>
      <c r="L143" s="124">
        <v>11</v>
      </c>
      <c r="M143" s="54">
        <f t="shared" si="19"/>
        <v>18.05</v>
      </c>
      <c r="N143" s="36">
        <v>67</v>
      </c>
      <c r="O143" s="55">
        <f t="shared" si="20"/>
        <v>36.388881294224142</v>
      </c>
      <c r="P143" s="56">
        <f t="shared" si="21"/>
        <v>41.046658099884837</v>
      </c>
      <c r="Q143" s="123">
        <v>21.862420499999999</v>
      </c>
      <c r="R143" s="11">
        <f t="shared" si="22"/>
        <v>4.5967979999351254</v>
      </c>
      <c r="S143" s="35">
        <f t="shared" si="23"/>
        <v>7.3032124174858</v>
      </c>
      <c r="AF143" s="34"/>
    </row>
    <row r="144" spans="7:32" ht="18.5" x14ac:dyDescent="0.45">
      <c r="G144" s="59">
        <v>2011</v>
      </c>
      <c r="H144" s="59">
        <v>5</v>
      </c>
      <c r="I144" s="46">
        <f t="shared" si="24"/>
        <v>21</v>
      </c>
      <c r="J144" s="46">
        <f t="shared" si="24"/>
        <v>141</v>
      </c>
      <c r="K144" s="124">
        <v>26.1</v>
      </c>
      <c r="L144" s="124">
        <v>15.1</v>
      </c>
      <c r="M144" s="54">
        <f t="shared" si="19"/>
        <v>20.6</v>
      </c>
      <c r="N144" s="36">
        <v>57</v>
      </c>
      <c r="O144" s="55">
        <f t="shared" si="20"/>
        <v>32.523301343484555</v>
      </c>
      <c r="P144" s="56">
        <f t="shared" si="21"/>
        <v>28.620505182266413</v>
      </c>
      <c r="Q144" s="123">
        <v>17.258813999999997</v>
      </c>
      <c r="R144" s="11">
        <f t="shared" si="22"/>
        <v>3.8869610538239989</v>
      </c>
      <c r="S144" s="35">
        <f t="shared" si="23"/>
        <v>5.5089125307290256</v>
      </c>
      <c r="AF144" s="34"/>
    </row>
    <row r="145" spans="7:32" ht="18.5" x14ac:dyDescent="0.45">
      <c r="G145" s="59">
        <v>2011</v>
      </c>
      <c r="H145" s="59">
        <v>5</v>
      </c>
      <c r="I145" s="46">
        <f t="shared" si="24"/>
        <v>22</v>
      </c>
      <c r="J145" s="46">
        <f t="shared" si="24"/>
        <v>142</v>
      </c>
      <c r="K145" s="124">
        <v>25.5</v>
      </c>
      <c r="L145" s="124">
        <v>7.9</v>
      </c>
      <c r="M145" s="54">
        <f t="shared" si="19"/>
        <v>16.7</v>
      </c>
      <c r="N145" s="36">
        <v>56.5</v>
      </c>
      <c r="O145" s="55">
        <f t="shared" si="20"/>
        <v>31.294696592963099</v>
      </c>
      <c r="P145" s="56">
        <f t="shared" si="21"/>
        <v>44.06293280289205</v>
      </c>
      <c r="Q145" s="123">
        <v>21.006178999999999</v>
      </c>
      <c r="R145" s="11">
        <f t="shared" si="22"/>
        <v>4.2504427743074995</v>
      </c>
      <c r="S145" s="35">
        <f t="shared" si="23"/>
        <v>7.5373417388193102</v>
      </c>
      <c r="AF145" s="34"/>
    </row>
    <row r="146" spans="7:32" ht="18.5" x14ac:dyDescent="0.45">
      <c r="G146" s="59">
        <v>2011</v>
      </c>
      <c r="H146" s="59">
        <v>5</v>
      </c>
      <c r="I146" s="46">
        <f t="shared" si="24"/>
        <v>23</v>
      </c>
      <c r="J146" s="46">
        <f t="shared" si="24"/>
        <v>143</v>
      </c>
      <c r="K146" s="124">
        <v>26.6</v>
      </c>
      <c r="L146" s="124">
        <v>10.3</v>
      </c>
      <c r="M146" s="54">
        <f t="shared" si="19"/>
        <v>18.450000000000003</v>
      </c>
      <c r="N146" s="36">
        <v>39.5</v>
      </c>
      <c r="O146" s="55">
        <f t="shared" si="20"/>
        <v>29.634349446928582</v>
      </c>
      <c r="P146" s="56">
        <f t="shared" si="21"/>
        <v>38.643191678794871</v>
      </c>
      <c r="Q146" s="123">
        <v>19.142963999999999</v>
      </c>
      <c r="R146" s="11">
        <f t="shared" si="22"/>
        <v>4.0699137899249997</v>
      </c>
      <c r="S146" s="35">
        <f t="shared" si="23"/>
        <v>8.00955196645433</v>
      </c>
      <c r="AF146" s="34"/>
    </row>
    <row r="147" spans="7:32" ht="18.5" x14ac:dyDescent="0.45">
      <c r="G147" s="59">
        <v>2011</v>
      </c>
      <c r="H147" s="59">
        <v>5</v>
      </c>
      <c r="I147" s="46">
        <f t="shared" si="24"/>
        <v>24</v>
      </c>
      <c r="J147" s="46">
        <f t="shared" si="24"/>
        <v>144</v>
      </c>
      <c r="K147" s="124">
        <v>27.7</v>
      </c>
      <c r="L147" s="124">
        <v>9.1999999999999993</v>
      </c>
      <c r="M147" s="54">
        <f t="shared" si="19"/>
        <v>18.45</v>
      </c>
      <c r="N147" s="36">
        <v>53.5</v>
      </c>
      <c r="O147" s="55">
        <f t="shared" si="20"/>
        <v>29.769554108948462</v>
      </c>
      <c r="P147" s="56">
        <f t="shared" si="21"/>
        <v>44.058940081243726</v>
      </c>
      <c r="Q147" s="123">
        <v>20.486991</v>
      </c>
      <c r="R147" s="11">
        <f t="shared" si="22"/>
        <v>4.3556623302937494</v>
      </c>
      <c r="S147" s="35">
        <f t="shared" si="23"/>
        <v>7.890847916133735</v>
      </c>
      <c r="AF147" s="34"/>
    </row>
    <row r="148" spans="7:32" ht="18.5" x14ac:dyDescent="0.45">
      <c r="G148" s="59">
        <v>2011</v>
      </c>
      <c r="H148" s="59">
        <v>5</v>
      </c>
      <c r="I148" s="46">
        <f t="shared" si="24"/>
        <v>25</v>
      </c>
      <c r="J148" s="46">
        <f t="shared" si="24"/>
        <v>145</v>
      </c>
      <c r="K148" s="124">
        <v>30</v>
      </c>
      <c r="L148" s="124">
        <v>9.8000000000000007</v>
      </c>
      <c r="M148" s="54">
        <f t="shared" si="19"/>
        <v>19.899999999999999</v>
      </c>
      <c r="N148" s="36">
        <v>39.5</v>
      </c>
      <c r="O148" s="55">
        <f t="shared" si="20"/>
        <v>28.646554641437707</v>
      </c>
      <c r="P148" s="56">
        <f t="shared" si="21"/>
        <v>46.292832300563333</v>
      </c>
      <c r="Q148" s="123">
        <v>20.60004</v>
      </c>
      <c r="R148" s="11">
        <f t="shared" si="22"/>
        <v>4.55488514442</v>
      </c>
      <c r="S148" s="35">
        <f t="shared" si="23"/>
        <v>9.8350930180945983</v>
      </c>
      <c r="AF148" s="34"/>
    </row>
    <row r="149" spans="7:32" ht="18.5" x14ac:dyDescent="0.45">
      <c r="G149" s="59">
        <v>2011</v>
      </c>
      <c r="H149" s="59">
        <v>5</v>
      </c>
      <c r="I149" s="46">
        <f t="shared" si="24"/>
        <v>26</v>
      </c>
      <c r="J149" s="46">
        <f t="shared" si="24"/>
        <v>146</v>
      </c>
      <c r="K149" s="124">
        <v>30.4</v>
      </c>
      <c r="L149" s="124">
        <v>10.7</v>
      </c>
      <c r="M149" s="54">
        <f t="shared" si="19"/>
        <v>20.549999999999997</v>
      </c>
      <c r="N149" s="36">
        <v>47.5</v>
      </c>
      <c r="O149" s="55">
        <f t="shared" si="20"/>
        <v>30.599703828097201</v>
      </c>
      <c r="P149" s="56">
        <f t="shared" si="21"/>
        <v>48.225133233081195</v>
      </c>
      <c r="Q149" s="123">
        <v>21.730529999999998</v>
      </c>
      <c r="R149" s="11">
        <f t="shared" si="22"/>
        <v>4.8876905665574979</v>
      </c>
      <c r="S149" s="35">
        <f t="shared" si="23"/>
        <v>9.3384007751446365</v>
      </c>
      <c r="AF149" s="34"/>
    </row>
    <row r="150" spans="7:32" ht="18.5" x14ac:dyDescent="0.45">
      <c r="G150" s="59">
        <v>2011</v>
      </c>
      <c r="H150" s="59">
        <v>5</v>
      </c>
      <c r="I150" s="46">
        <f t="shared" si="24"/>
        <v>27</v>
      </c>
      <c r="J150" s="46">
        <f t="shared" si="24"/>
        <v>147</v>
      </c>
      <c r="K150" s="124">
        <v>30.5</v>
      </c>
      <c r="L150" s="124">
        <v>10.7</v>
      </c>
      <c r="M150" s="54">
        <f t="shared" si="19"/>
        <v>20.6</v>
      </c>
      <c r="N150" s="36">
        <v>59</v>
      </c>
      <c r="O150" s="55">
        <f t="shared" si="20"/>
        <v>27.064312376380833</v>
      </c>
      <c r="P150" s="56">
        <f t="shared" si="21"/>
        <v>42.869870804187244</v>
      </c>
      <c r="Q150" s="123">
        <v>19.268573999999997</v>
      </c>
      <c r="R150" s="11">
        <f t="shared" si="22"/>
        <v>4.339591161984</v>
      </c>
      <c r="S150" s="35">
        <f t="shared" si="23"/>
        <v>8.0649925549308925</v>
      </c>
      <c r="AF150" s="34"/>
    </row>
    <row r="151" spans="7:32" ht="18.5" x14ac:dyDescent="0.45">
      <c r="G151" s="59">
        <v>2011</v>
      </c>
      <c r="H151" s="59">
        <v>5</v>
      </c>
      <c r="I151" s="46">
        <f t="shared" si="24"/>
        <v>28</v>
      </c>
      <c r="J151" s="46">
        <f t="shared" si="24"/>
        <v>148</v>
      </c>
      <c r="K151" s="124">
        <v>27.8</v>
      </c>
      <c r="L151" s="124">
        <v>14.9</v>
      </c>
      <c r="M151" s="54">
        <f t="shared" si="19"/>
        <v>21.35</v>
      </c>
      <c r="N151" s="36">
        <v>63.5</v>
      </c>
      <c r="O151" s="55">
        <f t="shared" si="20"/>
        <v>37.930824833726895</v>
      </c>
      <c r="P151" s="56">
        <f t="shared" si="21"/>
        <v>39.144611228406156</v>
      </c>
      <c r="Q151" s="123">
        <v>21.797522000000001</v>
      </c>
      <c r="R151" s="11">
        <f t="shared" si="22"/>
        <v>5.0050325646495013</v>
      </c>
      <c r="S151" s="35">
        <f t="shared" si="23"/>
        <v>7.5078754997305666</v>
      </c>
      <c r="AF151" s="34"/>
    </row>
    <row r="152" spans="7:32" ht="18.5" x14ac:dyDescent="0.45">
      <c r="G152" s="59">
        <v>2011</v>
      </c>
      <c r="H152" s="59">
        <v>5</v>
      </c>
      <c r="I152" s="46">
        <f t="shared" si="24"/>
        <v>29</v>
      </c>
      <c r="J152" s="46">
        <f t="shared" si="24"/>
        <v>149</v>
      </c>
      <c r="K152" s="124">
        <v>26</v>
      </c>
      <c r="L152" s="124">
        <v>14.9</v>
      </c>
      <c r="M152" s="54">
        <f t="shared" si="19"/>
        <v>20.45</v>
      </c>
      <c r="N152" s="36">
        <v>61</v>
      </c>
      <c r="O152" s="55">
        <f t="shared" si="20"/>
        <v>41.613423165863288</v>
      </c>
      <c r="P152" s="56">
        <f t="shared" si="21"/>
        <v>36.952719771286603</v>
      </c>
      <c r="Q152" s="123">
        <v>22.182725999999995</v>
      </c>
      <c r="R152" s="11">
        <f t="shared" si="22"/>
        <v>4.9763895656174988</v>
      </c>
      <c r="S152" s="35">
        <f t="shared" si="23"/>
        <v>6.9819836950654821</v>
      </c>
      <c r="AF152" s="34"/>
    </row>
    <row r="153" spans="7:32" ht="18.5" x14ac:dyDescent="0.45">
      <c r="G153" s="59">
        <v>2011</v>
      </c>
      <c r="H153" s="59">
        <v>5</v>
      </c>
      <c r="I153" s="46">
        <f t="shared" si="24"/>
        <v>30</v>
      </c>
      <c r="J153" s="46">
        <f t="shared" si="24"/>
        <v>150</v>
      </c>
      <c r="K153" s="124">
        <v>32</v>
      </c>
      <c r="L153" s="124">
        <v>16.3</v>
      </c>
      <c r="M153" s="54">
        <f t="shared" si="19"/>
        <v>24.15</v>
      </c>
      <c r="N153" s="36">
        <v>57</v>
      </c>
      <c r="O153" s="55">
        <f t="shared" si="20"/>
        <v>34.217379326640476</v>
      </c>
      <c r="P153" s="56">
        <f t="shared" si="21"/>
        <v>42.97702843426044</v>
      </c>
      <c r="Q153" s="123">
        <v>21.692847</v>
      </c>
      <c r="R153" s="11">
        <f t="shared" si="22"/>
        <v>5.3372375741272506</v>
      </c>
      <c r="S153" s="35">
        <f t="shared" si="23"/>
        <v>8.617989996758384</v>
      </c>
      <c r="AF153" s="34"/>
    </row>
    <row r="154" spans="7:32" ht="18.5" x14ac:dyDescent="0.45">
      <c r="G154" s="59">
        <v>2011</v>
      </c>
      <c r="H154" s="60">
        <v>5</v>
      </c>
      <c r="I154" s="60">
        <f t="shared" si="24"/>
        <v>31</v>
      </c>
      <c r="J154" s="46">
        <f t="shared" si="24"/>
        <v>151</v>
      </c>
      <c r="K154" s="124">
        <v>32.5</v>
      </c>
      <c r="L154" s="124">
        <v>12.8</v>
      </c>
      <c r="M154" s="54">
        <f t="shared" si="19"/>
        <v>22.65</v>
      </c>
      <c r="N154" s="36">
        <v>51</v>
      </c>
      <c r="O154" s="55">
        <f t="shared" si="20"/>
        <v>29.82144546483924</v>
      </c>
      <c r="P154" s="56">
        <f t="shared" si="21"/>
        <v>46.998598052586644</v>
      </c>
      <c r="Q154" s="123">
        <v>21.177845999999999</v>
      </c>
      <c r="R154" s="49">
        <f t="shared" si="22"/>
        <v>5.0242163016554997</v>
      </c>
      <c r="S154" s="48">
        <f t="shared" si="23"/>
        <v>9.1547301786517181</v>
      </c>
      <c r="AF154" s="34"/>
    </row>
    <row r="155" spans="7:32" ht="18.5" x14ac:dyDescent="0.45">
      <c r="G155" s="59">
        <v>2011</v>
      </c>
      <c r="H155" s="59">
        <v>6</v>
      </c>
      <c r="I155" s="46">
        <v>1</v>
      </c>
      <c r="J155" s="46">
        <f t="shared" si="24"/>
        <v>152</v>
      </c>
      <c r="K155" s="124">
        <v>31.4</v>
      </c>
      <c r="L155" s="124">
        <v>13</v>
      </c>
      <c r="M155" s="54">
        <f t="shared" si="19"/>
        <v>22.2</v>
      </c>
      <c r="N155" s="36">
        <v>63.5</v>
      </c>
      <c r="O155" s="55">
        <f t="shared" si="20"/>
        <v>31.405998453222015</v>
      </c>
      <c r="P155" s="56">
        <f t="shared" si="21"/>
        <v>46.229629723142807</v>
      </c>
      <c r="Q155" s="123">
        <v>21.554675999999997</v>
      </c>
      <c r="R155" s="11">
        <f t="shared" si="22"/>
        <v>5.0567269895999987</v>
      </c>
      <c r="S155" s="35">
        <f t="shared" si="23"/>
        <v>8.9391314987814177</v>
      </c>
      <c r="AF155" s="34"/>
    </row>
    <row r="156" spans="7:32" ht="18.5" x14ac:dyDescent="0.45">
      <c r="G156" s="59">
        <v>2011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4">
        <v>30.8</v>
      </c>
      <c r="L156" s="124">
        <v>16.5</v>
      </c>
      <c r="M156" s="54">
        <f t="shared" si="19"/>
        <v>23.65</v>
      </c>
      <c r="N156" s="36">
        <v>58</v>
      </c>
      <c r="O156" s="55">
        <f t="shared" si="20"/>
        <v>35.9155331191565</v>
      </c>
      <c r="P156" s="56">
        <f t="shared" si="21"/>
        <v>41.087369888315038</v>
      </c>
      <c r="Q156" s="123">
        <v>21.730529999999998</v>
      </c>
      <c r="R156" s="11">
        <f t="shared" si="22"/>
        <v>5.2827841977525001</v>
      </c>
      <c r="S156" s="35">
        <f t="shared" si="23"/>
        <v>8.1902946270680914</v>
      </c>
      <c r="AF156" s="34"/>
    </row>
    <row r="157" spans="7:32" ht="18.5" x14ac:dyDescent="0.45">
      <c r="G157" s="59">
        <v>2011</v>
      </c>
      <c r="H157" s="59">
        <v>6</v>
      </c>
      <c r="I157" s="46">
        <f t="shared" si="25"/>
        <v>3</v>
      </c>
      <c r="J157" s="46">
        <f t="shared" si="25"/>
        <v>154</v>
      </c>
      <c r="K157" s="124">
        <v>32</v>
      </c>
      <c r="L157" s="124">
        <v>12</v>
      </c>
      <c r="M157" s="54">
        <f t="shared" si="19"/>
        <v>22</v>
      </c>
      <c r="N157" s="36">
        <v>50</v>
      </c>
      <c r="O157" s="55">
        <f t="shared" si="20"/>
        <v>29.75493032613149</v>
      </c>
      <c r="P157" s="56">
        <f t="shared" si="21"/>
        <v>47.607888521810388</v>
      </c>
      <c r="Q157" s="123">
        <v>21.290894999999999</v>
      </c>
      <c r="R157" s="11">
        <f t="shared" si="22"/>
        <v>4.9698697471649993</v>
      </c>
      <c r="S157" s="35">
        <f t="shared" si="23"/>
        <v>9.1605297221282935</v>
      </c>
      <c r="AF157" s="34"/>
    </row>
    <row r="158" spans="7:32" ht="18.5" x14ac:dyDescent="0.45">
      <c r="G158" s="59">
        <v>2011</v>
      </c>
      <c r="H158" s="59">
        <v>6</v>
      </c>
      <c r="I158" s="46">
        <f t="shared" si="25"/>
        <v>4</v>
      </c>
      <c r="J158" s="46">
        <f t="shared" si="25"/>
        <v>155</v>
      </c>
      <c r="K158" s="124">
        <v>32.200000000000003</v>
      </c>
      <c r="L158" s="124">
        <v>12.6</v>
      </c>
      <c r="M158" s="54">
        <f t="shared" si="19"/>
        <v>22.400000000000002</v>
      </c>
      <c r="N158" s="36">
        <v>62</v>
      </c>
      <c r="O158" s="55">
        <f t="shared" si="20"/>
        <v>26.173545384606037</v>
      </c>
      <c r="P158" s="56">
        <f t="shared" si="21"/>
        <v>41.040119163062265</v>
      </c>
      <c r="Q158" s="123">
        <v>18.540036000000001</v>
      </c>
      <c r="R158" s="11">
        <f t="shared" si="22"/>
        <v>4.3712399078280004</v>
      </c>
      <c r="S158" s="35">
        <f t="shared" si="23"/>
        <v>8.0079023387247137</v>
      </c>
      <c r="AF158" s="34"/>
    </row>
    <row r="159" spans="7:32" ht="18.5" x14ac:dyDescent="0.45">
      <c r="G159" s="59">
        <v>2011</v>
      </c>
      <c r="H159" s="59">
        <v>6</v>
      </c>
      <c r="I159" s="46">
        <f t="shared" si="25"/>
        <v>5</v>
      </c>
      <c r="J159" s="46">
        <f t="shared" si="25"/>
        <v>156</v>
      </c>
      <c r="K159" s="124">
        <v>32.6</v>
      </c>
      <c r="L159" s="124">
        <v>11.5</v>
      </c>
      <c r="M159" s="54">
        <f t="shared" si="19"/>
        <v>22.05</v>
      </c>
      <c r="N159" s="36">
        <v>34.5</v>
      </c>
      <c r="O159" s="55">
        <f t="shared" si="20"/>
        <v>29.669670698883955</v>
      </c>
      <c r="P159" s="56">
        <f t="shared" si="21"/>
        <v>50.082404139716118</v>
      </c>
      <c r="Q159" s="123">
        <v>21.805895999999997</v>
      </c>
      <c r="R159" s="11">
        <f t="shared" si="22"/>
        <v>5.0964794645939993</v>
      </c>
      <c r="S159" s="35">
        <f t="shared" si="23"/>
        <v>11.756850609792187</v>
      </c>
      <c r="AF159" s="34"/>
    </row>
    <row r="160" spans="7:32" ht="18.5" x14ac:dyDescent="0.45">
      <c r="G160" s="59">
        <v>2011</v>
      </c>
      <c r="H160" s="59">
        <v>6</v>
      </c>
      <c r="I160" s="46">
        <f t="shared" si="25"/>
        <v>6</v>
      </c>
      <c r="J160" s="46">
        <f t="shared" si="25"/>
        <v>157</v>
      </c>
      <c r="K160" s="124">
        <v>33.1</v>
      </c>
      <c r="L160" s="124">
        <v>14.7</v>
      </c>
      <c r="M160" s="54">
        <f t="shared" si="19"/>
        <v>23.9</v>
      </c>
      <c r="N160" s="36">
        <v>44.5</v>
      </c>
      <c r="O160" s="55">
        <f t="shared" si="20"/>
        <v>30.015056796785611</v>
      </c>
      <c r="P160" s="56">
        <f t="shared" si="21"/>
        <v>44.182163604868428</v>
      </c>
      <c r="Q160" s="123">
        <v>20.60004</v>
      </c>
      <c r="R160" s="11">
        <f t="shared" si="22"/>
        <v>5.0381620828199996</v>
      </c>
      <c r="S160" s="35">
        <f t="shared" si="23"/>
        <v>9.5055819835510444</v>
      </c>
      <c r="AF160" s="34"/>
    </row>
    <row r="161" spans="7:32" ht="18.5" x14ac:dyDescent="0.45">
      <c r="G161" s="59">
        <v>2011</v>
      </c>
      <c r="H161" s="59">
        <v>6</v>
      </c>
      <c r="I161" s="46">
        <f t="shared" si="25"/>
        <v>7</v>
      </c>
      <c r="J161" s="46">
        <f t="shared" si="25"/>
        <v>158</v>
      </c>
      <c r="K161" s="124">
        <v>34.4</v>
      </c>
      <c r="L161" s="124">
        <v>13.2</v>
      </c>
      <c r="M161" s="54">
        <f t="shared" si="19"/>
        <v>23.799999999999997</v>
      </c>
      <c r="N161" s="36">
        <v>60</v>
      </c>
      <c r="O161" s="55">
        <f t="shared" si="20"/>
        <v>28.67888707795472</v>
      </c>
      <c r="P161" s="56">
        <f t="shared" si="21"/>
        <v>48.6393924842112</v>
      </c>
      <c r="Q161" s="123">
        <v>21.127602</v>
      </c>
      <c r="R161" s="11">
        <f t="shared" si="22"/>
        <v>5.1547968463679981</v>
      </c>
      <c r="S161" s="35">
        <f t="shared" si="23"/>
        <v>9.6464293234152123</v>
      </c>
      <c r="AF161" s="34"/>
    </row>
    <row r="162" spans="7:32" ht="18.5" x14ac:dyDescent="0.45">
      <c r="G162" s="59">
        <v>2011</v>
      </c>
      <c r="H162" s="59">
        <v>6</v>
      </c>
      <c r="I162" s="46">
        <f t="shared" si="25"/>
        <v>8</v>
      </c>
      <c r="J162" s="46">
        <f t="shared" si="25"/>
        <v>159</v>
      </c>
      <c r="K162" s="124">
        <v>35.700000000000003</v>
      </c>
      <c r="L162" s="124">
        <v>13.5</v>
      </c>
      <c r="M162" s="54">
        <f t="shared" si="19"/>
        <v>24.6</v>
      </c>
      <c r="N162" s="36">
        <v>70.5</v>
      </c>
      <c r="O162" s="55">
        <f t="shared" si="20"/>
        <v>28.592032528079205</v>
      </c>
      <c r="P162" s="56">
        <f t="shared" si="21"/>
        <v>50.779449769868677</v>
      </c>
      <c r="Q162" s="123">
        <v>21.554675999999997</v>
      </c>
      <c r="R162" s="11">
        <f t="shared" si="22"/>
        <v>5.3601306089759992</v>
      </c>
      <c r="S162" s="35">
        <f t="shared" si="23"/>
        <v>10.181374342045924</v>
      </c>
      <c r="AF162" s="34"/>
    </row>
    <row r="163" spans="7:32" ht="18.5" x14ac:dyDescent="0.45">
      <c r="G163" s="59">
        <v>2011</v>
      </c>
      <c r="H163" s="59">
        <v>6</v>
      </c>
      <c r="I163" s="46">
        <f t="shared" si="25"/>
        <v>9</v>
      </c>
      <c r="J163" s="46">
        <f t="shared" si="25"/>
        <v>160</v>
      </c>
      <c r="K163" s="124">
        <v>34.799999999999997</v>
      </c>
      <c r="L163" s="124">
        <v>14</v>
      </c>
      <c r="M163" s="54">
        <f t="shared" si="19"/>
        <v>24.4</v>
      </c>
      <c r="N163" s="36">
        <v>72.5</v>
      </c>
      <c r="O163" s="55">
        <f t="shared" si="20"/>
        <v>30.037791385937048</v>
      </c>
      <c r="P163" s="56">
        <f t="shared" si="21"/>
        <v>49.982884866199242</v>
      </c>
      <c r="Q163" s="123">
        <v>21.918944999999997</v>
      </c>
      <c r="R163" s="11">
        <f t="shared" si="22"/>
        <v>5.4250046443349991</v>
      </c>
      <c r="S163" s="35">
        <f t="shared" si="23"/>
        <v>9.9969365768510414</v>
      </c>
      <c r="AF163" s="34"/>
    </row>
    <row r="164" spans="7:32" ht="18.5" x14ac:dyDescent="0.45">
      <c r="G164" s="59">
        <v>2011</v>
      </c>
      <c r="H164" s="59">
        <v>6</v>
      </c>
      <c r="I164" s="46">
        <f t="shared" si="25"/>
        <v>10</v>
      </c>
      <c r="J164" s="46">
        <f t="shared" si="25"/>
        <v>161</v>
      </c>
      <c r="K164" s="124">
        <v>35.4</v>
      </c>
      <c r="L164" s="124">
        <v>9.9</v>
      </c>
      <c r="M164" s="54">
        <f t="shared" si="19"/>
        <v>22.65</v>
      </c>
      <c r="N164" s="36">
        <v>56.5</v>
      </c>
      <c r="O164" s="55">
        <f t="shared" si="20"/>
        <v>25.846146206482668</v>
      </c>
      <c r="P164" s="56">
        <f t="shared" si="21"/>
        <v>52.726138261224648</v>
      </c>
      <c r="Q164" s="123">
        <v>20.882662499999999</v>
      </c>
      <c r="R164" s="11">
        <f t="shared" si="22"/>
        <v>4.9541871895031253</v>
      </c>
      <c r="S164" s="35">
        <f t="shared" si="23"/>
        <v>10.222882199234764</v>
      </c>
      <c r="AF164" s="34"/>
    </row>
    <row r="165" spans="7:32" ht="18.5" x14ac:dyDescent="0.45">
      <c r="G165" s="59">
        <v>2011</v>
      </c>
      <c r="H165" s="59">
        <v>6</v>
      </c>
      <c r="I165" s="46">
        <f t="shared" si="25"/>
        <v>11</v>
      </c>
      <c r="J165" s="46">
        <f t="shared" si="25"/>
        <v>162</v>
      </c>
      <c r="K165" s="124">
        <v>32.6</v>
      </c>
      <c r="L165" s="124">
        <v>12.9</v>
      </c>
      <c r="M165" s="54">
        <f t="shared" si="19"/>
        <v>22.75</v>
      </c>
      <c r="N165" s="36">
        <v>66.5</v>
      </c>
      <c r="O165" s="55">
        <f t="shared" si="20"/>
        <v>28.707120990174424</v>
      </c>
      <c r="P165" s="56">
        <f t="shared" si="21"/>
        <v>45.242422680514899</v>
      </c>
      <c r="Q165" s="123">
        <v>20.386502999999998</v>
      </c>
      <c r="R165" s="11">
        <f t="shared" si="22"/>
        <v>4.8484353658522483</v>
      </c>
      <c r="S165" s="35">
        <f t="shared" si="23"/>
        <v>8.8426996279293064</v>
      </c>
      <c r="AF165" s="34"/>
    </row>
    <row r="166" spans="7:32" ht="18.5" x14ac:dyDescent="0.45">
      <c r="G166" s="59">
        <v>2011</v>
      </c>
      <c r="H166" s="59">
        <v>6</v>
      </c>
      <c r="I166" s="46">
        <f t="shared" si="25"/>
        <v>12</v>
      </c>
      <c r="J166" s="46">
        <f t="shared" si="25"/>
        <v>163</v>
      </c>
      <c r="K166" s="124">
        <v>30.8</v>
      </c>
      <c r="L166" s="124">
        <v>10.9</v>
      </c>
      <c r="M166" s="54">
        <f t="shared" si="19"/>
        <v>20.85</v>
      </c>
      <c r="N166" s="36">
        <v>66.5</v>
      </c>
      <c r="O166" s="55">
        <f t="shared" si="20"/>
        <v>26.257085472311712</v>
      </c>
      <c r="P166" s="56">
        <f t="shared" si="21"/>
        <v>41.801280071920239</v>
      </c>
      <c r="Q166" s="123">
        <v>18.741012000000001</v>
      </c>
      <c r="R166" s="11">
        <f t="shared" si="22"/>
        <v>4.2482547674370013</v>
      </c>
      <c r="S166" s="35">
        <f t="shared" si="23"/>
        <v>7.913285599577585</v>
      </c>
      <c r="AF166" s="34"/>
    </row>
    <row r="167" spans="7:32" ht="18.5" x14ac:dyDescent="0.45">
      <c r="G167" s="59">
        <v>2011</v>
      </c>
      <c r="H167" s="59">
        <v>6</v>
      </c>
      <c r="I167" s="46">
        <f t="shared" si="25"/>
        <v>13</v>
      </c>
      <c r="J167" s="46">
        <f t="shared" si="25"/>
        <v>164</v>
      </c>
      <c r="K167" s="124">
        <v>31.4</v>
      </c>
      <c r="L167" s="124">
        <v>11.7</v>
      </c>
      <c r="M167" s="54">
        <f t="shared" si="19"/>
        <v>21.549999999999997</v>
      </c>
      <c r="N167" s="36">
        <v>55</v>
      </c>
      <c r="O167" s="55">
        <f t="shared" si="20"/>
        <v>30.776580728837651</v>
      </c>
      <c r="P167" s="56">
        <f t="shared" si="21"/>
        <v>48.503891228648136</v>
      </c>
      <c r="Q167" s="123">
        <v>21.85614</v>
      </c>
      <c r="R167" s="11">
        <f t="shared" si="22"/>
        <v>5.0441293742849993</v>
      </c>
      <c r="S167" s="35">
        <f t="shared" si="23"/>
        <v>9.2474005568531812</v>
      </c>
      <c r="AF167" s="34"/>
    </row>
    <row r="168" spans="7:32" ht="18.5" x14ac:dyDescent="0.45">
      <c r="G168" s="59">
        <v>2011</v>
      </c>
      <c r="H168" s="59">
        <v>6</v>
      </c>
      <c r="I168" s="46">
        <f t="shared" si="25"/>
        <v>14</v>
      </c>
      <c r="J168" s="46">
        <f t="shared" si="25"/>
        <v>165</v>
      </c>
      <c r="K168" s="124">
        <v>31.1</v>
      </c>
      <c r="L168" s="124">
        <v>11.9</v>
      </c>
      <c r="M168" s="54">
        <f t="shared" si="19"/>
        <v>21.5</v>
      </c>
      <c r="N168" s="36">
        <v>54</v>
      </c>
      <c r="O168" s="55">
        <f t="shared" si="20"/>
        <v>30.565580298091138</v>
      </c>
      <c r="P168" s="56">
        <f t="shared" si="21"/>
        <v>46.948731337867997</v>
      </c>
      <c r="Q168" s="123">
        <v>21.429065999999999</v>
      </c>
      <c r="R168" s="11">
        <f t="shared" si="22"/>
        <v>4.9392818531369995</v>
      </c>
      <c r="S168" s="35">
        <f t="shared" si="23"/>
        <v>8.9546066949832941</v>
      </c>
      <c r="AF168" s="34"/>
    </row>
    <row r="169" spans="7:32" ht="18.5" x14ac:dyDescent="0.45">
      <c r="G169" s="59">
        <v>2011</v>
      </c>
      <c r="H169" s="59">
        <v>6</v>
      </c>
      <c r="I169" s="46">
        <f t="shared" si="25"/>
        <v>15</v>
      </c>
      <c r="J169" s="46">
        <f t="shared" si="25"/>
        <v>166</v>
      </c>
      <c r="K169" s="124">
        <v>32.1</v>
      </c>
      <c r="L169" s="124">
        <v>10.5</v>
      </c>
      <c r="M169" s="54">
        <f t="shared" si="19"/>
        <v>21.3</v>
      </c>
      <c r="N169" s="36">
        <v>44.5</v>
      </c>
      <c r="O169" s="55">
        <f t="shared" si="20"/>
        <v>24.662109015659233</v>
      </c>
      <c r="P169" s="56">
        <f t="shared" si="21"/>
        <v>42.616124379059158</v>
      </c>
      <c r="Q169" s="123">
        <v>18.33906</v>
      </c>
      <c r="R169" s="11">
        <f t="shared" si="22"/>
        <v>4.2055407477900006</v>
      </c>
      <c r="S169" s="35">
        <f t="shared" si="23"/>
        <v>8.7710301909708921</v>
      </c>
      <c r="AF169" s="34"/>
    </row>
    <row r="170" spans="7:32" ht="18.5" x14ac:dyDescent="0.45">
      <c r="G170" s="59">
        <v>2011</v>
      </c>
      <c r="H170" s="59">
        <v>6</v>
      </c>
      <c r="I170" s="46">
        <f t="shared" si="25"/>
        <v>16</v>
      </c>
      <c r="J170" s="46">
        <f t="shared" si="25"/>
        <v>167</v>
      </c>
      <c r="K170" s="124">
        <v>35.200000000000003</v>
      </c>
      <c r="L170" s="124">
        <v>12.5</v>
      </c>
      <c r="M170" s="54">
        <f t="shared" si="19"/>
        <v>23.85</v>
      </c>
      <c r="N170" s="36">
        <v>41</v>
      </c>
      <c r="O170" s="55">
        <f t="shared" si="20"/>
        <v>28.440163955250824</v>
      </c>
      <c r="P170" s="56">
        <f t="shared" si="21"/>
        <v>51.647337742735502</v>
      </c>
      <c r="Q170" s="123">
        <v>21.680285999999995</v>
      </c>
      <c r="R170" s="11">
        <f t="shared" si="22"/>
        <v>5.2960006432934987</v>
      </c>
      <c r="S170" s="35">
        <f t="shared" si="23"/>
        <v>11.54155305073443</v>
      </c>
      <c r="AF170" s="34"/>
    </row>
    <row r="171" spans="7:32" ht="18.5" x14ac:dyDescent="0.45">
      <c r="G171" s="59">
        <v>2011</v>
      </c>
      <c r="H171" s="59">
        <v>6</v>
      </c>
      <c r="I171" s="46">
        <f t="shared" si="25"/>
        <v>17</v>
      </c>
      <c r="J171" s="46">
        <f t="shared" si="25"/>
        <v>168</v>
      </c>
      <c r="K171" s="124">
        <v>36.299999999999997</v>
      </c>
      <c r="L171" s="124">
        <v>14.1</v>
      </c>
      <c r="M171" s="54">
        <f t="shared" si="19"/>
        <v>25.2</v>
      </c>
      <c r="N171" s="36">
        <v>38</v>
      </c>
      <c r="O171" s="55">
        <f t="shared" si="20"/>
        <v>29.291837520025204</v>
      </c>
      <c r="P171" s="56">
        <f t="shared" si="21"/>
        <v>52.022303435564758</v>
      </c>
      <c r="Q171" s="123">
        <v>22.082237999999997</v>
      </c>
      <c r="R171" s="11">
        <f t="shared" si="22"/>
        <v>5.5690300124099981</v>
      </c>
      <c r="S171" s="35">
        <f t="shared" si="23"/>
        <v>12.318221671630351</v>
      </c>
      <c r="AF171" s="34"/>
    </row>
    <row r="172" spans="7:32" ht="18.5" x14ac:dyDescent="0.45">
      <c r="G172" s="59">
        <v>2011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4">
        <v>36.299999999999997</v>
      </c>
      <c r="L172" s="124">
        <v>11.3</v>
      </c>
      <c r="M172" s="54">
        <f t="shared" si="19"/>
        <v>23.799999999999997</v>
      </c>
      <c r="N172" s="36">
        <v>38.5</v>
      </c>
      <c r="O172" s="55">
        <f t="shared" si="20"/>
        <v>25.938465000000001</v>
      </c>
      <c r="P172" s="56">
        <f t="shared" si="21"/>
        <v>51.876929999999994</v>
      </c>
      <c r="Q172" s="123">
        <v>20.750772000000001</v>
      </c>
      <c r="R172" s="11">
        <f t="shared" si="22"/>
        <v>5.0628563556479991</v>
      </c>
      <c r="S172" s="35">
        <f t="shared" si="23"/>
        <v>11.947972303943295</v>
      </c>
      <c r="AF172" s="34"/>
    </row>
    <row r="173" spans="7:32" ht="18.5" x14ac:dyDescent="0.45">
      <c r="G173" s="59">
        <v>2011</v>
      </c>
      <c r="H173" s="59">
        <v>6</v>
      </c>
      <c r="I173" s="46">
        <f t="shared" si="26"/>
        <v>19</v>
      </c>
      <c r="J173" s="46">
        <f t="shared" si="26"/>
        <v>170</v>
      </c>
      <c r="K173" s="124">
        <v>35.700000000000003</v>
      </c>
      <c r="L173" s="124">
        <v>14.1</v>
      </c>
      <c r="M173" s="54">
        <f t="shared" si="19"/>
        <v>24.900000000000002</v>
      </c>
      <c r="N173" s="36">
        <v>36</v>
      </c>
      <c r="O173" s="55">
        <f t="shared" si="20"/>
        <v>30.650271786927178</v>
      </c>
      <c r="P173" s="56">
        <f t="shared" si="21"/>
        <v>52.963669647810171</v>
      </c>
      <c r="Q173" s="123">
        <v>22.7919345</v>
      </c>
      <c r="R173" s="11">
        <f t="shared" si="22"/>
        <v>5.7079095124747505</v>
      </c>
      <c r="S173" s="35">
        <f t="shared" si="23"/>
        <v>12.780730105607418</v>
      </c>
      <c r="AF173" s="34"/>
    </row>
    <row r="174" spans="7:32" ht="18.5" x14ac:dyDescent="0.45">
      <c r="G174" s="59">
        <v>2011</v>
      </c>
      <c r="H174" s="59">
        <v>6</v>
      </c>
      <c r="I174" s="46">
        <f t="shared" si="26"/>
        <v>20</v>
      </c>
      <c r="J174" s="46">
        <f t="shared" si="26"/>
        <v>171</v>
      </c>
      <c r="K174" s="124">
        <v>35.700000000000003</v>
      </c>
      <c r="L174" s="124">
        <v>15.8</v>
      </c>
      <c r="M174" s="54">
        <f t="shared" si="19"/>
        <v>25.75</v>
      </c>
      <c r="N174" s="36">
        <v>39</v>
      </c>
      <c r="O174" s="55">
        <f t="shared" si="20"/>
        <v>29.354436037410139</v>
      </c>
      <c r="P174" s="56">
        <f t="shared" si="21"/>
        <v>46.732262171556947</v>
      </c>
      <c r="Q174" s="123">
        <v>20.951747999999998</v>
      </c>
      <c r="R174" s="11">
        <f t="shared" si="22"/>
        <v>5.3515111879709991</v>
      </c>
      <c r="S174" s="35">
        <f t="shared" si="23"/>
        <v>11.066650422626017</v>
      </c>
      <c r="AF174" s="34"/>
    </row>
    <row r="175" spans="7:32" ht="18.5" x14ac:dyDescent="0.45">
      <c r="G175" s="59">
        <v>2011</v>
      </c>
      <c r="H175" s="59">
        <v>6</v>
      </c>
      <c r="I175" s="46">
        <f t="shared" si="26"/>
        <v>21</v>
      </c>
      <c r="J175" s="46">
        <f t="shared" si="26"/>
        <v>172</v>
      </c>
      <c r="K175" s="124">
        <v>36.299999999999997</v>
      </c>
      <c r="L175" s="124">
        <v>14.8</v>
      </c>
      <c r="M175" s="54">
        <f t="shared" si="19"/>
        <v>25.549999999999997</v>
      </c>
      <c r="N175" s="36">
        <v>34</v>
      </c>
      <c r="O175" s="55">
        <f t="shared" si="20"/>
        <v>30.238932638452301</v>
      </c>
      <c r="P175" s="56">
        <f t="shared" si="21"/>
        <v>52.01096413813795</v>
      </c>
      <c r="Q175" s="123">
        <v>22.433945999999995</v>
      </c>
      <c r="R175" s="11">
        <f t="shared" si="22"/>
        <v>5.703780294121497</v>
      </c>
      <c r="S175" s="35">
        <f t="shared" si="23"/>
        <v>12.982763796098807</v>
      </c>
      <c r="AF175" s="34"/>
    </row>
    <row r="176" spans="7:32" ht="18.5" x14ac:dyDescent="0.45">
      <c r="G176" s="59">
        <v>2011</v>
      </c>
      <c r="H176" s="59">
        <v>6</v>
      </c>
      <c r="I176" s="46">
        <f t="shared" si="26"/>
        <v>22</v>
      </c>
      <c r="J176" s="46">
        <f t="shared" si="26"/>
        <v>173</v>
      </c>
      <c r="K176" s="124">
        <v>36.4</v>
      </c>
      <c r="L176" s="124">
        <v>17.7</v>
      </c>
      <c r="M176" s="54">
        <f t="shared" si="19"/>
        <v>27.049999999999997</v>
      </c>
      <c r="N176" s="36">
        <v>24</v>
      </c>
      <c r="O176" s="55">
        <f t="shared" si="20"/>
        <v>29.845938715715167</v>
      </c>
      <c r="P176" s="56">
        <f t="shared" si="21"/>
        <v>44.649524318709894</v>
      </c>
      <c r="Q176" s="123">
        <v>20.650283999999999</v>
      </c>
      <c r="R176" s="11">
        <f t="shared" si="22"/>
        <v>5.4319591173509982</v>
      </c>
      <c r="S176" s="35">
        <f t="shared" si="23"/>
        <v>12.782636654579928</v>
      </c>
      <c r="AF176" s="34"/>
    </row>
    <row r="177" spans="7:32" ht="18.5" x14ac:dyDescent="0.45">
      <c r="G177" s="59">
        <v>2011</v>
      </c>
      <c r="H177" s="59">
        <v>6</v>
      </c>
      <c r="I177" s="46">
        <f t="shared" si="26"/>
        <v>23</v>
      </c>
      <c r="J177" s="46">
        <f t="shared" si="26"/>
        <v>174</v>
      </c>
      <c r="K177" s="124">
        <v>36.299999999999997</v>
      </c>
      <c r="L177" s="124">
        <v>19</v>
      </c>
      <c r="M177" s="54">
        <f t="shared" si="19"/>
        <v>27.65</v>
      </c>
      <c r="N177" s="36">
        <v>29.5</v>
      </c>
      <c r="O177" s="55">
        <f t="shared" si="20"/>
        <v>32.691064995622476</v>
      </c>
      <c r="P177" s="56">
        <f t="shared" si="21"/>
        <v>45.244433953941503</v>
      </c>
      <c r="Q177" s="123">
        <v>21.755652000000001</v>
      </c>
      <c r="R177" s="11">
        <f t="shared" si="22"/>
        <v>5.7992790586409999</v>
      </c>
      <c r="S177" s="35">
        <f t="shared" si="23"/>
        <v>12.298878783311661</v>
      </c>
      <c r="AF177" s="34"/>
    </row>
    <row r="178" spans="7:32" ht="18.5" x14ac:dyDescent="0.45">
      <c r="G178" s="59">
        <v>2011</v>
      </c>
      <c r="H178" s="59">
        <v>6</v>
      </c>
      <c r="I178" s="46">
        <f t="shared" si="26"/>
        <v>24</v>
      </c>
      <c r="J178" s="46">
        <f t="shared" si="26"/>
        <v>175</v>
      </c>
      <c r="K178" s="124">
        <v>35.6</v>
      </c>
      <c r="L178" s="124">
        <v>19.100000000000001</v>
      </c>
      <c r="M178" s="54">
        <f t="shared" si="19"/>
        <v>27.35</v>
      </c>
      <c r="N178" s="36">
        <v>22.5</v>
      </c>
      <c r="O178" s="55">
        <f t="shared" si="20"/>
        <v>33.551503134753339</v>
      </c>
      <c r="P178" s="56">
        <f t="shared" si="21"/>
        <v>44.28798413787441</v>
      </c>
      <c r="Q178" s="123">
        <v>21.805895999999997</v>
      </c>
      <c r="R178" s="11">
        <f t="shared" si="22"/>
        <v>5.7743048388059997</v>
      </c>
      <c r="S178" s="35">
        <f t="shared" si="23"/>
        <v>12.932546636874481</v>
      </c>
      <c r="AF178" s="34"/>
    </row>
    <row r="179" spans="7:32" ht="18.5" x14ac:dyDescent="0.45">
      <c r="G179" s="59">
        <v>2011</v>
      </c>
      <c r="H179" s="59">
        <v>6</v>
      </c>
      <c r="I179" s="46">
        <f t="shared" si="26"/>
        <v>25</v>
      </c>
      <c r="J179" s="46">
        <f t="shared" si="26"/>
        <v>176</v>
      </c>
      <c r="K179" s="124">
        <v>36.299999999999997</v>
      </c>
      <c r="L179" s="124">
        <v>13.5</v>
      </c>
      <c r="M179" s="54">
        <f t="shared" si="19"/>
        <v>24.9</v>
      </c>
      <c r="N179" s="36">
        <v>32</v>
      </c>
      <c r="O179" s="55">
        <f t="shared" si="20"/>
        <v>27.687190995048581</v>
      </c>
      <c r="P179" s="56">
        <f t="shared" si="21"/>
        <v>50.501436374968605</v>
      </c>
      <c r="Q179" s="123">
        <v>21.152723999999999</v>
      </c>
      <c r="R179" s="11">
        <f t="shared" si="22"/>
        <v>5.2973930113019998</v>
      </c>
      <c r="S179" s="35">
        <f t="shared" si="23"/>
        <v>12.790508474506867</v>
      </c>
      <c r="AF179" s="34"/>
    </row>
    <row r="180" spans="7:32" ht="18.5" x14ac:dyDescent="0.45">
      <c r="G180" s="59">
        <v>2011</v>
      </c>
      <c r="H180" s="59">
        <v>6</v>
      </c>
      <c r="I180" s="46">
        <f t="shared" si="26"/>
        <v>26</v>
      </c>
      <c r="J180" s="46">
        <f t="shared" si="26"/>
        <v>177</v>
      </c>
      <c r="K180" s="124">
        <v>36.299999999999997</v>
      </c>
      <c r="L180" s="124">
        <v>15.1</v>
      </c>
      <c r="M180" s="54">
        <f t="shared" si="19"/>
        <v>25.7</v>
      </c>
      <c r="N180" s="36">
        <v>27.5</v>
      </c>
      <c r="O180" s="55">
        <f t="shared" si="20"/>
        <v>28.235574911470284</v>
      </c>
      <c r="P180" s="56">
        <f t="shared" si="21"/>
        <v>47.887535049853597</v>
      </c>
      <c r="Q180" s="123">
        <v>20.801016000000001</v>
      </c>
      <c r="R180" s="11">
        <f t="shared" si="22"/>
        <v>5.30691120954</v>
      </c>
      <c r="S180" s="35">
        <f t="shared" si="23"/>
        <v>12.927630576044921</v>
      </c>
      <c r="AF180" s="34"/>
    </row>
    <row r="181" spans="7:32" ht="18.5" x14ac:dyDescent="0.45">
      <c r="G181" s="59">
        <v>2011</v>
      </c>
      <c r="H181" s="59">
        <v>6</v>
      </c>
      <c r="I181" s="46">
        <f t="shared" si="26"/>
        <v>27</v>
      </c>
      <c r="J181" s="46">
        <f t="shared" si="26"/>
        <v>178</v>
      </c>
      <c r="K181" s="124">
        <v>36.299999999999997</v>
      </c>
      <c r="L181" s="124">
        <v>20.2</v>
      </c>
      <c r="M181" s="54">
        <f t="shared" si="19"/>
        <v>28.25</v>
      </c>
      <c r="N181" s="36">
        <v>27</v>
      </c>
      <c r="O181" s="55">
        <f t="shared" si="20"/>
        <v>31.852659236306511</v>
      </c>
      <c r="P181" s="56">
        <f t="shared" si="21"/>
        <v>41.026225096362779</v>
      </c>
      <c r="Q181" s="123">
        <v>20.449307999999998</v>
      </c>
      <c r="R181" s="11">
        <f t="shared" si="22"/>
        <v>5.5230155648909989</v>
      </c>
      <c r="S181" s="35">
        <f t="shared" si="23"/>
        <v>11.598976627306333</v>
      </c>
      <c r="AF181" s="34"/>
    </row>
    <row r="182" spans="7:32" ht="18.5" x14ac:dyDescent="0.45">
      <c r="G182" s="59">
        <v>2011</v>
      </c>
      <c r="H182" s="59">
        <v>6</v>
      </c>
      <c r="I182" s="46">
        <f t="shared" si="26"/>
        <v>28</v>
      </c>
      <c r="J182" s="46">
        <f t="shared" si="26"/>
        <v>179</v>
      </c>
      <c r="K182" s="124">
        <v>36.299999999999997</v>
      </c>
      <c r="L182" s="124">
        <v>16.600000000000001</v>
      </c>
      <c r="M182" s="54">
        <f t="shared" si="19"/>
        <v>26.45</v>
      </c>
      <c r="N182" s="36">
        <v>24</v>
      </c>
      <c r="O182" s="55">
        <f t="shared" si="20"/>
        <v>27.55742113536153</v>
      </c>
      <c r="P182" s="56">
        <f t="shared" si="21"/>
        <v>43.430495709329762</v>
      </c>
      <c r="Q182" s="123">
        <v>19.570037999999997</v>
      </c>
      <c r="R182" s="11">
        <f t="shared" si="22"/>
        <v>5.0789385744974993</v>
      </c>
      <c r="S182" s="35">
        <f t="shared" si="23"/>
        <v>12.349319055175027</v>
      </c>
      <c r="AF182" s="34"/>
    </row>
    <row r="183" spans="7:32" ht="18.5" x14ac:dyDescent="0.45">
      <c r="G183" s="59">
        <v>2011</v>
      </c>
      <c r="H183" s="59">
        <v>6</v>
      </c>
      <c r="I183" s="46">
        <f t="shared" si="26"/>
        <v>29</v>
      </c>
      <c r="J183" s="46">
        <f t="shared" si="26"/>
        <v>180</v>
      </c>
      <c r="K183" s="124">
        <v>36.299999999999997</v>
      </c>
      <c r="L183" s="124">
        <v>14.1</v>
      </c>
      <c r="M183" s="54">
        <f t="shared" si="19"/>
        <v>25.2</v>
      </c>
      <c r="N183" s="36">
        <v>27.5</v>
      </c>
      <c r="O183" s="55">
        <f t="shared" si="20"/>
        <v>24.826415190465049</v>
      </c>
      <c r="P183" s="56">
        <f t="shared" si="21"/>
        <v>44.091713378265922</v>
      </c>
      <c r="Q183" s="123">
        <v>18.715889999999998</v>
      </c>
      <c r="R183" s="11">
        <f t="shared" si="22"/>
        <v>4.720053878549999</v>
      </c>
      <c r="S183" s="35">
        <f t="shared" si="23"/>
        <v>11.859050427956195</v>
      </c>
      <c r="AF183" s="34"/>
    </row>
    <row r="184" spans="7:32" ht="18.5" x14ac:dyDescent="0.45">
      <c r="G184" s="59">
        <v>2011</v>
      </c>
      <c r="H184" s="60">
        <v>6</v>
      </c>
      <c r="I184" s="60">
        <f t="shared" si="26"/>
        <v>30</v>
      </c>
      <c r="J184" s="46">
        <f t="shared" si="26"/>
        <v>181</v>
      </c>
      <c r="K184" s="124">
        <v>34.9</v>
      </c>
      <c r="L184" s="124">
        <v>16.3</v>
      </c>
      <c r="M184" s="54">
        <f t="shared" si="19"/>
        <v>25.6</v>
      </c>
      <c r="N184" s="36">
        <v>39</v>
      </c>
      <c r="O184" s="55">
        <f t="shared" si="20"/>
        <v>29.744030176866985</v>
      </c>
      <c r="P184" s="56">
        <f t="shared" si="21"/>
        <v>44.259116903178068</v>
      </c>
      <c r="Q184" s="123">
        <v>20.524673999999997</v>
      </c>
      <c r="R184" s="49">
        <f t="shared" si="22"/>
        <v>5.2243710446340001</v>
      </c>
      <c r="S184" s="48">
        <f t="shared" si="23"/>
        <v>10.483446140476183</v>
      </c>
      <c r="AF184" s="34"/>
    </row>
    <row r="185" spans="7:32" ht="18.5" x14ac:dyDescent="0.45">
      <c r="G185" s="59">
        <v>2011</v>
      </c>
      <c r="H185" s="59">
        <v>7</v>
      </c>
      <c r="I185" s="46">
        <v>1</v>
      </c>
      <c r="J185" s="46">
        <f t="shared" si="26"/>
        <v>182</v>
      </c>
      <c r="K185" s="124">
        <v>36.5</v>
      </c>
      <c r="L185" s="124">
        <v>13.6</v>
      </c>
      <c r="M185" s="54">
        <f t="shared" si="19"/>
        <v>25.05</v>
      </c>
      <c r="N185" s="36">
        <v>34</v>
      </c>
      <c r="O185" s="55">
        <f t="shared" si="20"/>
        <v>27.954780221501</v>
      </c>
      <c r="P185" s="56">
        <f t="shared" si="21"/>
        <v>51.213157365789826</v>
      </c>
      <c r="Q185" s="123">
        <v>21.403943999999999</v>
      </c>
      <c r="R185" s="11">
        <f t="shared" si="22"/>
        <v>5.3791375373459998</v>
      </c>
      <c r="S185" s="35">
        <f t="shared" si="23"/>
        <v>12.697559298401115</v>
      </c>
      <c r="AF185" s="34"/>
    </row>
    <row r="186" spans="7:32" ht="18.5" x14ac:dyDescent="0.45">
      <c r="G186" s="59">
        <v>2011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4">
        <v>36.5</v>
      </c>
      <c r="L186" s="124">
        <v>13.7</v>
      </c>
      <c r="M186" s="54">
        <f t="shared" si="19"/>
        <v>25.1</v>
      </c>
      <c r="N186" s="36">
        <v>43</v>
      </c>
      <c r="O186" s="55">
        <f t="shared" si="20"/>
        <v>26.306119710259939</v>
      </c>
      <c r="P186" s="56">
        <f t="shared" si="21"/>
        <v>47.982362351514126</v>
      </c>
      <c r="Q186" s="123">
        <v>20.0976</v>
      </c>
      <c r="R186" s="11">
        <f t="shared" si="22"/>
        <v>5.0567269896000004</v>
      </c>
      <c r="S186" s="35">
        <f t="shared" si="23"/>
        <v>10.687639815532284</v>
      </c>
      <c r="AF186" s="34"/>
    </row>
    <row r="187" spans="7:32" ht="18.5" x14ac:dyDescent="0.45">
      <c r="G187" s="59">
        <v>2011</v>
      </c>
      <c r="H187" s="59">
        <v>7</v>
      </c>
      <c r="I187" s="46">
        <f t="shared" si="27"/>
        <v>3</v>
      </c>
      <c r="J187" s="46">
        <f t="shared" si="26"/>
        <v>184</v>
      </c>
      <c r="K187" s="124">
        <v>36.5</v>
      </c>
      <c r="L187" s="124">
        <v>18.399999999999999</v>
      </c>
      <c r="M187" s="54">
        <f t="shared" si="19"/>
        <v>27.45</v>
      </c>
      <c r="N187" s="36">
        <v>43.5</v>
      </c>
      <c r="O187" s="55">
        <f t="shared" si="20"/>
        <v>31.14851795743883</v>
      </c>
      <c r="P187" s="56">
        <f t="shared" si="21"/>
        <v>45.103054002371429</v>
      </c>
      <c r="Q187" s="123">
        <v>21.202967999999998</v>
      </c>
      <c r="R187" s="11">
        <f t="shared" si="22"/>
        <v>5.6270821812299987</v>
      </c>
      <c r="S187" s="35">
        <f t="shared" si="23"/>
        <v>10.33874505032416</v>
      </c>
      <c r="AF187" s="34"/>
    </row>
    <row r="188" spans="7:32" ht="18.5" x14ac:dyDescent="0.45">
      <c r="G188" s="59">
        <v>2011</v>
      </c>
      <c r="H188" s="59">
        <v>7</v>
      </c>
      <c r="I188" s="46">
        <f t="shared" si="27"/>
        <v>4</v>
      </c>
      <c r="J188" s="46">
        <f t="shared" si="27"/>
        <v>185</v>
      </c>
      <c r="K188" s="124">
        <v>36.700000000000003</v>
      </c>
      <c r="L188" s="124">
        <v>15.3</v>
      </c>
      <c r="M188" s="54">
        <f t="shared" si="19"/>
        <v>26</v>
      </c>
      <c r="N188" s="36">
        <v>36</v>
      </c>
      <c r="O188" s="55">
        <f t="shared" si="20"/>
        <v>27.831793554845795</v>
      </c>
      <c r="P188" s="56">
        <f t="shared" si="21"/>
        <v>47.648030565896008</v>
      </c>
      <c r="Q188" s="123">
        <v>20.60004</v>
      </c>
      <c r="R188" s="11">
        <f t="shared" si="22"/>
        <v>5.2918824754799996</v>
      </c>
      <c r="S188" s="35">
        <f t="shared" si="23"/>
        <v>11.733322722764543</v>
      </c>
      <c r="AF188" s="34"/>
    </row>
    <row r="189" spans="7:32" ht="18.5" x14ac:dyDescent="0.45">
      <c r="G189" s="59">
        <v>2011</v>
      </c>
      <c r="H189" s="59">
        <v>7</v>
      </c>
      <c r="I189" s="46">
        <f t="shared" si="27"/>
        <v>5</v>
      </c>
      <c r="J189" s="46">
        <f t="shared" si="27"/>
        <v>186</v>
      </c>
      <c r="K189" s="124">
        <v>36.5</v>
      </c>
      <c r="L189" s="124">
        <v>16.2</v>
      </c>
      <c r="M189" s="54">
        <f t="shared" si="19"/>
        <v>26.35</v>
      </c>
      <c r="N189" s="36">
        <v>46.5</v>
      </c>
      <c r="O189" s="55">
        <f t="shared" si="20"/>
        <v>29.691066960822482</v>
      </c>
      <c r="P189" s="56">
        <f t="shared" si="21"/>
        <v>48.218292744375717</v>
      </c>
      <c r="Q189" s="123">
        <v>21.403943999999999</v>
      </c>
      <c r="R189" s="11">
        <f t="shared" si="22"/>
        <v>5.5423319083739999</v>
      </c>
      <c r="S189" s="35">
        <f t="shared" si="23"/>
        <v>10.43507747875586</v>
      </c>
      <c r="AF189" s="34"/>
    </row>
    <row r="190" spans="7:32" ht="18.5" x14ac:dyDescent="0.45">
      <c r="G190" s="59">
        <v>2011</v>
      </c>
      <c r="H190" s="59">
        <v>7</v>
      </c>
      <c r="I190" s="46">
        <f t="shared" si="27"/>
        <v>6</v>
      </c>
      <c r="J190" s="46">
        <f t="shared" si="27"/>
        <v>187</v>
      </c>
      <c r="K190" s="124">
        <v>37.4</v>
      </c>
      <c r="L190" s="124">
        <v>15.8</v>
      </c>
      <c r="M190" s="54">
        <f t="shared" si="19"/>
        <v>26.6</v>
      </c>
      <c r="N190" s="36">
        <v>37</v>
      </c>
      <c r="O190" s="55">
        <f t="shared" si="20"/>
        <v>27.803994136832255</v>
      </c>
      <c r="P190" s="56">
        <f t="shared" si="21"/>
        <v>48.045301868446131</v>
      </c>
      <c r="Q190" s="123">
        <v>20.675405999999999</v>
      </c>
      <c r="R190" s="11">
        <f t="shared" si="22"/>
        <v>5.383999774836</v>
      </c>
      <c r="S190" s="35">
        <f t="shared" si="23"/>
        <v>11.783483184820799</v>
      </c>
      <c r="AF190" s="34"/>
    </row>
    <row r="191" spans="7:32" ht="18.5" x14ac:dyDescent="0.45">
      <c r="G191" s="59">
        <v>2011</v>
      </c>
      <c r="H191" s="59">
        <v>7</v>
      </c>
      <c r="I191" s="46">
        <f t="shared" si="27"/>
        <v>7</v>
      </c>
      <c r="J191" s="46">
        <f t="shared" si="27"/>
        <v>188</v>
      </c>
      <c r="K191" s="124">
        <v>37.9</v>
      </c>
      <c r="L191" s="124">
        <v>18</v>
      </c>
      <c r="M191" s="54">
        <f t="shared" si="19"/>
        <v>27.95</v>
      </c>
      <c r="N191" s="36">
        <v>56</v>
      </c>
      <c r="O191" s="55">
        <f t="shared" si="20"/>
        <v>26.644254292949011</v>
      </c>
      <c r="P191" s="56">
        <f t="shared" si="21"/>
        <v>42.41765283437482</v>
      </c>
      <c r="Q191" s="123">
        <v>19.017353999999997</v>
      </c>
      <c r="R191" s="11">
        <f t="shared" si="22"/>
        <v>5.1028077403574992</v>
      </c>
      <c r="S191" s="35">
        <f t="shared" si="23"/>
        <v>8.97873243267615</v>
      </c>
      <c r="AF191" s="34"/>
    </row>
    <row r="192" spans="7:32" ht="18.5" x14ac:dyDescent="0.45">
      <c r="G192" s="59">
        <v>2011</v>
      </c>
      <c r="H192" s="59">
        <v>7</v>
      </c>
      <c r="I192" s="46">
        <f t="shared" si="27"/>
        <v>8</v>
      </c>
      <c r="J192" s="46">
        <f t="shared" si="27"/>
        <v>189</v>
      </c>
      <c r="K192" s="124">
        <v>36.5</v>
      </c>
      <c r="L192" s="124">
        <v>17.399999999999999</v>
      </c>
      <c r="M192" s="54">
        <f t="shared" si="19"/>
        <v>26.95</v>
      </c>
      <c r="N192" s="36">
        <v>18.5</v>
      </c>
      <c r="O192" s="55">
        <f t="shared" si="20"/>
        <v>29.423982036537147</v>
      </c>
      <c r="P192" s="56">
        <f t="shared" si="21"/>
        <v>44.959844551828766</v>
      </c>
      <c r="Q192" s="123">
        <v>20.574917999999997</v>
      </c>
      <c r="R192" s="11">
        <f t="shared" si="22"/>
        <v>5.4000672596324986</v>
      </c>
      <c r="S192" s="35">
        <f t="shared" si="23"/>
        <v>13.586722125076699</v>
      </c>
      <c r="AF192" s="34"/>
    </row>
    <row r="193" spans="7:32" ht="18.5" x14ac:dyDescent="0.45">
      <c r="G193" s="59">
        <v>2011</v>
      </c>
      <c r="H193" s="59">
        <v>7</v>
      </c>
      <c r="I193" s="46">
        <f t="shared" si="27"/>
        <v>9</v>
      </c>
      <c r="J193" s="46">
        <f t="shared" si="27"/>
        <v>190</v>
      </c>
      <c r="K193" s="124">
        <v>37.799999999999997</v>
      </c>
      <c r="L193" s="124">
        <v>16.2</v>
      </c>
      <c r="M193" s="54">
        <f t="shared" si="19"/>
        <v>27</v>
      </c>
      <c r="N193" s="36">
        <v>17</v>
      </c>
      <c r="O193" s="55">
        <f t="shared" si="20"/>
        <v>28.310749801537586</v>
      </c>
      <c r="P193" s="56">
        <f t="shared" si="21"/>
        <v>48.920975657056943</v>
      </c>
      <c r="Q193" s="123">
        <v>21.052236000000001</v>
      </c>
      <c r="R193" s="11">
        <f t="shared" si="22"/>
        <v>5.5315171134719998</v>
      </c>
      <c r="S193" s="35">
        <f t="shared" si="23"/>
        <v>14.958187831192301</v>
      </c>
      <c r="AF193" s="34"/>
    </row>
    <row r="194" spans="7:32" ht="18.5" x14ac:dyDescent="0.45">
      <c r="G194" s="59">
        <v>2011</v>
      </c>
      <c r="H194" s="59">
        <v>7</v>
      </c>
      <c r="I194" s="46">
        <f t="shared" si="27"/>
        <v>10</v>
      </c>
      <c r="J194" s="46">
        <f t="shared" si="27"/>
        <v>191</v>
      </c>
      <c r="K194" s="124">
        <v>37.299999999999997</v>
      </c>
      <c r="L194" s="124">
        <v>18.600000000000001</v>
      </c>
      <c r="M194" s="54">
        <f t="shared" si="19"/>
        <v>27.95</v>
      </c>
      <c r="N194" s="36">
        <v>25</v>
      </c>
      <c r="O194" s="55">
        <f t="shared" si="20"/>
        <v>30.880743160238147</v>
      </c>
      <c r="P194" s="56">
        <f t="shared" si="21"/>
        <v>46.197591767716261</v>
      </c>
      <c r="Q194" s="123">
        <v>21.366260999999998</v>
      </c>
      <c r="R194" s="11">
        <f t="shared" si="22"/>
        <v>5.7330752749987495</v>
      </c>
      <c r="S194" s="35">
        <f t="shared" si="23"/>
        <v>13.220304238410399</v>
      </c>
      <c r="AF194" s="34"/>
    </row>
    <row r="195" spans="7:32" ht="18.5" x14ac:dyDescent="0.45">
      <c r="G195" s="59">
        <v>2011</v>
      </c>
      <c r="H195" s="59">
        <v>7</v>
      </c>
      <c r="I195" s="46">
        <f t="shared" si="27"/>
        <v>11</v>
      </c>
      <c r="J195" s="46">
        <f t="shared" si="27"/>
        <v>192</v>
      </c>
      <c r="K195" s="124">
        <v>36.700000000000003</v>
      </c>
      <c r="L195" s="124">
        <v>21.5</v>
      </c>
      <c r="M195" s="54">
        <f t="shared" si="19"/>
        <v>29.1</v>
      </c>
      <c r="N195" s="36">
        <v>33</v>
      </c>
      <c r="O195" s="55">
        <f t="shared" si="20"/>
        <v>32.772036978252324</v>
      </c>
      <c r="P195" s="56">
        <f t="shared" si="21"/>
        <v>39.850796965554835</v>
      </c>
      <c r="Q195" s="123">
        <v>20.443027499999999</v>
      </c>
      <c r="R195" s="11">
        <f t="shared" si="22"/>
        <v>5.6232329098837504</v>
      </c>
      <c r="S195" s="35">
        <f t="shared" si="23"/>
        <v>10.662866815706352</v>
      </c>
      <c r="AF195" s="34"/>
    </row>
    <row r="196" spans="7:32" ht="18.5" x14ac:dyDescent="0.45">
      <c r="G196" s="59">
        <v>2011</v>
      </c>
      <c r="H196" s="59">
        <v>7</v>
      </c>
      <c r="I196" s="46">
        <f t="shared" si="27"/>
        <v>12</v>
      </c>
      <c r="J196" s="46">
        <f t="shared" si="27"/>
        <v>193</v>
      </c>
      <c r="K196" s="124">
        <v>36.5</v>
      </c>
      <c r="L196" s="124">
        <v>23.8</v>
      </c>
      <c r="M196" s="54">
        <f t="shared" si="19"/>
        <v>30.15</v>
      </c>
      <c r="N196" s="36">
        <v>31.5</v>
      </c>
      <c r="O196" s="55">
        <f t="shared" si="20"/>
        <v>35.445280421547778</v>
      </c>
      <c r="P196" s="56">
        <f t="shared" si="21"/>
        <v>36.012404908292545</v>
      </c>
      <c r="Q196" s="123">
        <v>20.210649</v>
      </c>
      <c r="R196" s="11">
        <f t="shared" si="22"/>
        <v>5.6837751336607498</v>
      </c>
      <c r="S196" s="35">
        <f t="shared" si="23"/>
        <v>9.9721516473877632</v>
      </c>
      <c r="AF196" s="34"/>
    </row>
    <row r="197" spans="7:32" ht="18.5" x14ac:dyDescent="0.45">
      <c r="G197" s="59">
        <v>2011</v>
      </c>
      <c r="H197" s="59">
        <v>7</v>
      </c>
      <c r="I197" s="46">
        <f t="shared" si="27"/>
        <v>13</v>
      </c>
      <c r="J197" s="46">
        <f t="shared" si="27"/>
        <v>194</v>
      </c>
      <c r="K197" s="124">
        <v>37.6</v>
      </c>
      <c r="L197" s="124">
        <v>18.3</v>
      </c>
      <c r="M197" s="54">
        <f t="shared" ref="M197:M260" si="28">(K197+L197)/2</f>
        <v>27.950000000000003</v>
      </c>
      <c r="N197" s="36">
        <v>41</v>
      </c>
      <c r="O197" s="55">
        <f t="shared" ref="O197:O260" si="29">((Q197)/(0.16*(K197-(L197))^0.5))</f>
        <v>29.574919865539421</v>
      </c>
      <c r="P197" s="56">
        <f t="shared" ref="P197:P260" si="30">0.16*((K197-L197)^1/2)*O197</f>
        <v>45.66367627239287</v>
      </c>
      <c r="Q197" s="123">
        <v>20.788454999999999</v>
      </c>
      <c r="R197" s="11">
        <f t="shared" ref="R197:R260" si="31">0.0023*0.408*O197*(K197-L197)^0.5*(M197+17.8)</f>
        <v>5.5780362023062491</v>
      </c>
      <c r="S197" s="35">
        <f t="shared" ref="S197:S260" si="32">0.31*(IF(N197&gt;50,1,(1+(50-N197)/70)))*(P197+2.09)*((M197/(M197+15)))</f>
        <v>10.872169139168367</v>
      </c>
      <c r="AF197" s="34"/>
    </row>
    <row r="198" spans="7:32" ht="18.5" x14ac:dyDescent="0.45">
      <c r="G198" s="59">
        <v>2011</v>
      </c>
      <c r="H198" s="59">
        <v>7</v>
      </c>
      <c r="I198" s="46">
        <f t="shared" si="27"/>
        <v>14</v>
      </c>
      <c r="J198" s="46">
        <f t="shared" si="27"/>
        <v>195</v>
      </c>
      <c r="K198" s="124">
        <v>36.799999999999997</v>
      </c>
      <c r="L198" s="124">
        <v>17.8</v>
      </c>
      <c r="M198" s="54">
        <f t="shared" si="28"/>
        <v>27.299999999999997</v>
      </c>
      <c r="N198" s="36">
        <v>64.5</v>
      </c>
      <c r="O198" s="55">
        <f t="shared" si="29"/>
        <v>28.024445297365531</v>
      </c>
      <c r="P198" s="56">
        <f t="shared" si="30"/>
        <v>42.597156851995599</v>
      </c>
      <c r="Q198" s="123">
        <v>19.544916000000001</v>
      </c>
      <c r="R198" s="11">
        <f t="shared" si="31"/>
        <v>5.1698550485339991</v>
      </c>
      <c r="S198" s="35">
        <f t="shared" si="32"/>
        <v>8.9406006723035159</v>
      </c>
      <c r="AF198" s="34"/>
    </row>
    <row r="199" spans="7:32" ht="18.5" x14ac:dyDescent="0.45">
      <c r="G199" s="59">
        <v>2011</v>
      </c>
      <c r="H199" s="59">
        <v>7</v>
      </c>
      <c r="I199" s="46">
        <f t="shared" si="27"/>
        <v>15</v>
      </c>
      <c r="J199" s="46">
        <f t="shared" si="27"/>
        <v>196</v>
      </c>
      <c r="K199" s="124">
        <v>36.6</v>
      </c>
      <c r="L199" s="124">
        <v>18.899999999999999</v>
      </c>
      <c r="M199" s="54">
        <f t="shared" si="28"/>
        <v>27.75</v>
      </c>
      <c r="N199" s="36">
        <v>50</v>
      </c>
      <c r="O199" s="55">
        <f t="shared" si="29"/>
        <v>28.382249522254309</v>
      </c>
      <c r="P199" s="56">
        <f t="shared" si="30"/>
        <v>40.189265323512103</v>
      </c>
      <c r="Q199" s="123">
        <v>19.105280999999998</v>
      </c>
      <c r="R199" s="11">
        <f t="shared" si="31"/>
        <v>5.103990148110749</v>
      </c>
      <c r="S199" s="35">
        <f t="shared" si="32"/>
        <v>8.5077749694856823</v>
      </c>
      <c r="AF199" s="34"/>
    </row>
    <row r="200" spans="7:32" ht="18.5" x14ac:dyDescent="0.45">
      <c r="G200" s="59">
        <v>2011</v>
      </c>
      <c r="H200" s="59">
        <v>7</v>
      </c>
      <c r="I200" s="46">
        <f t="shared" si="27"/>
        <v>16</v>
      </c>
      <c r="J200" s="46">
        <f t="shared" si="27"/>
        <v>197</v>
      </c>
      <c r="K200" s="124">
        <v>36.9</v>
      </c>
      <c r="L200" s="124">
        <v>17.5</v>
      </c>
      <c r="M200" s="54">
        <f t="shared" si="28"/>
        <v>27.2</v>
      </c>
      <c r="N200" s="36">
        <v>26</v>
      </c>
      <c r="O200" s="55">
        <f t="shared" si="29"/>
        <v>27.805324403959165</v>
      </c>
      <c r="P200" s="56">
        <f t="shared" si="30"/>
        <v>43.153863474944622</v>
      </c>
      <c r="Q200" s="123">
        <v>19.59516</v>
      </c>
      <c r="R200" s="11">
        <f t="shared" si="31"/>
        <v>5.1716526029999992</v>
      </c>
      <c r="S200" s="35">
        <f t="shared" si="32"/>
        <v>12.13969131386219</v>
      </c>
      <c r="AF200" s="34"/>
    </row>
    <row r="201" spans="7:32" ht="18.5" x14ac:dyDescent="0.45">
      <c r="G201" s="59">
        <v>2011</v>
      </c>
      <c r="H201" s="59">
        <v>7</v>
      </c>
      <c r="I201" s="46">
        <f t="shared" si="27"/>
        <v>17</v>
      </c>
      <c r="J201" s="46">
        <f t="shared" si="27"/>
        <v>198</v>
      </c>
      <c r="K201" s="124">
        <v>36.700000000000003</v>
      </c>
      <c r="L201" s="124">
        <v>22.2</v>
      </c>
      <c r="M201" s="54">
        <f t="shared" si="28"/>
        <v>29.450000000000003</v>
      </c>
      <c r="N201" s="36">
        <v>24.5</v>
      </c>
      <c r="O201" s="55">
        <f t="shared" si="29"/>
        <v>31.378695462447293</v>
      </c>
      <c r="P201" s="56">
        <f t="shared" si="30"/>
        <v>36.399286736438874</v>
      </c>
      <c r="Q201" s="123">
        <v>19.117842</v>
      </c>
      <c r="R201" s="11">
        <f t="shared" si="31"/>
        <v>5.2979602723424994</v>
      </c>
      <c r="S201" s="35">
        <f t="shared" si="32"/>
        <v>10.785006775304653</v>
      </c>
      <c r="AF201" s="34"/>
    </row>
    <row r="202" spans="7:32" ht="18.5" x14ac:dyDescent="0.45">
      <c r="G202" s="59">
        <v>2011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4">
        <v>36.5</v>
      </c>
      <c r="L202" s="124">
        <v>21.6</v>
      </c>
      <c r="M202" s="54">
        <f t="shared" si="28"/>
        <v>29.05</v>
      </c>
      <c r="N202" s="36">
        <v>24</v>
      </c>
      <c r="O202" s="55">
        <f t="shared" si="29"/>
        <v>31.68681235939631</v>
      </c>
      <c r="P202" s="56">
        <f t="shared" si="30"/>
        <v>37.770680332400403</v>
      </c>
      <c r="Q202" s="123">
        <v>19.570037999999997</v>
      </c>
      <c r="R202" s="11">
        <f t="shared" si="31"/>
        <v>5.3773620839594987</v>
      </c>
      <c r="S202" s="35">
        <f t="shared" si="32"/>
        <v>11.175830791765675</v>
      </c>
      <c r="AF202" s="34"/>
    </row>
    <row r="203" spans="7:32" ht="18.5" x14ac:dyDescent="0.45">
      <c r="G203" s="59">
        <v>2011</v>
      </c>
      <c r="H203" s="59">
        <v>7</v>
      </c>
      <c r="I203" s="46">
        <f t="shared" si="33"/>
        <v>19</v>
      </c>
      <c r="J203" s="46">
        <f t="shared" si="33"/>
        <v>200</v>
      </c>
      <c r="K203" s="124">
        <v>36.5</v>
      </c>
      <c r="L203" s="124">
        <v>23</v>
      </c>
      <c r="M203" s="54">
        <f t="shared" si="28"/>
        <v>29.75</v>
      </c>
      <c r="N203" s="36">
        <v>21</v>
      </c>
      <c r="O203" s="55">
        <f t="shared" si="29"/>
        <v>33.812794682656218</v>
      </c>
      <c r="P203" s="56">
        <f t="shared" si="30"/>
        <v>36.517818257268715</v>
      </c>
      <c r="Q203" s="123">
        <v>19.877782499999999</v>
      </c>
      <c r="R203" s="11">
        <f t="shared" si="31"/>
        <v>5.5435308919368742</v>
      </c>
      <c r="S203" s="35">
        <f t="shared" si="32"/>
        <v>11.252992748248497</v>
      </c>
      <c r="AF203" s="34"/>
    </row>
    <row r="204" spans="7:32" ht="18.5" x14ac:dyDescent="0.45">
      <c r="G204" s="59">
        <v>2011</v>
      </c>
      <c r="H204" s="59">
        <v>7</v>
      </c>
      <c r="I204" s="46">
        <f t="shared" si="33"/>
        <v>20</v>
      </c>
      <c r="J204" s="46">
        <f t="shared" si="33"/>
        <v>201</v>
      </c>
      <c r="K204" s="124">
        <v>37.1</v>
      </c>
      <c r="L204" s="124">
        <v>19.899999999999999</v>
      </c>
      <c r="M204" s="54">
        <f t="shared" si="28"/>
        <v>28.5</v>
      </c>
      <c r="N204" s="36">
        <v>27.5</v>
      </c>
      <c r="O204" s="55">
        <f t="shared" si="29"/>
        <v>26.640169500990527</v>
      </c>
      <c r="P204" s="56">
        <f t="shared" si="30"/>
        <v>36.656873233362973</v>
      </c>
      <c r="Q204" s="123">
        <v>17.677513999999999</v>
      </c>
      <c r="R204" s="11">
        <f t="shared" si="31"/>
        <v>4.8003200879429988</v>
      </c>
      <c r="S204" s="35">
        <f t="shared" si="32"/>
        <v>10.39914542333349</v>
      </c>
      <c r="AF204" s="34"/>
    </row>
    <row r="205" spans="7:32" ht="18.5" x14ac:dyDescent="0.45">
      <c r="G205" s="59">
        <v>2011</v>
      </c>
      <c r="H205" s="59">
        <v>7</v>
      </c>
      <c r="I205" s="46">
        <f t="shared" si="33"/>
        <v>21</v>
      </c>
      <c r="J205" s="46">
        <f t="shared" si="33"/>
        <v>202</v>
      </c>
      <c r="K205" s="124">
        <v>36.5</v>
      </c>
      <c r="L205" s="124">
        <v>18.5</v>
      </c>
      <c r="M205" s="54">
        <f t="shared" si="28"/>
        <v>27.5</v>
      </c>
      <c r="N205" s="36">
        <v>35.5</v>
      </c>
      <c r="O205" s="55">
        <f t="shared" si="29"/>
        <v>28.79854853627975</v>
      </c>
      <c r="P205" s="56">
        <f t="shared" si="30"/>
        <v>41.469909892242839</v>
      </c>
      <c r="Q205" s="123">
        <v>19.549102999999999</v>
      </c>
      <c r="R205" s="11">
        <f t="shared" si="31"/>
        <v>5.1938936560034996</v>
      </c>
      <c r="S205" s="35">
        <f t="shared" si="32"/>
        <v>10.547538013361608</v>
      </c>
      <c r="AF205" s="34"/>
    </row>
    <row r="206" spans="7:32" ht="18.5" x14ac:dyDescent="0.45">
      <c r="G206" s="59">
        <v>2011</v>
      </c>
      <c r="H206" s="59">
        <v>7</v>
      </c>
      <c r="I206" s="46">
        <f t="shared" si="33"/>
        <v>22</v>
      </c>
      <c r="J206" s="46">
        <f t="shared" si="33"/>
        <v>203</v>
      </c>
      <c r="K206" s="124">
        <v>37</v>
      </c>
      <c r="L206" s="124">
        <v>18.899999999999999</v>
      </c>
      <c r="M206" s="54">
        <f t="shared" si="28"/>
        <v>27.95</v>
      </c>
      <c r="N206" s="36">
        <v>36.5</v>
      </c>
      <c r="O206" s="55">
        <f t="shared" si="29"/>
        <v>29.229414955321747</v>
      </c>
      <c r="P206" s="56">
        <f t="shared" si="30"/>
        <v>42.324192855305895</v>
      </c>
      <c r="Q206" s="123">
        <v>19.896623999999999</v>
      </c>
      <c r="R206" s="11">
        <f t="shared" si="31"/>
        <v>5.3387367640199992</v>
      </c>
      <c r="S206" s="35">
        <f t="shared" si="32"/>
        <v>10.687854857330992</v>
      </c>
      <c r="AF206" s="34"/>
    </row>
    <row r="207" spans="7:32" ht="18.5" x14ac:dyDescent="0.45">
      <c r="G207" s="59">
        <v>2011</v>
      </c>
      <c r="H207" s="59">
        <v>7</v>
      </c>
      <c r="I207" s="46">
        <f t="shared" si="33"/>
        <v>23</v>
      </c>
      <c r="J207" s="46">
        <f t="shared" si="33"/>
        <v>204</v>
      </c>
      <c r="K207" s="124">
        <v>37.700000000000003</v>
      </c>
      <c r="L207" s="124">
        <v>20.3</v>
      </c>
      <c r="M207" s="54">
        <f t="shared" si="28"/>
        <v>29</v>
      </c>
      <c r="N207" s="36">
        <v>25.5</v>
      </c>
      <c r="O207" s="55">
        <f t="shared" si="29"/>
        <v>27.873061133961446</v>
      </c>
      <c r="P207" s="56">
        <f t="shared" si="30"/>
        <v>38.799301098474338</v>
      </c>
      <c r="Q207" s="123">
        <v>18.602840999999998</v>
      </c>
      <c r="R207" s="11">
        <f t="shared" si="31"/>
        <v>5.1061450033619984</v>
      </c>
      <c r="S207" s="35">
        <f t="shared" si="32"/>
        <v>11.278477335946222</v>
      </c>
      <c r="AF207" s="34"/>
    </row>
    <row r="208" spans="7:32" ht="18.5" x14ac:dyDescent="0.45">
      <c r="G208" s="59">
        <v>2011</v>
      </c>
      <c r="H208" s="59">
        <v>7</v>
      </c>
      <c r="I208" s="46">
        <f t="shared" si="33"/>
        <v>24</v>
      </c>
      <c r="J208" s="46">
        <f t="shared" si="33"/>
        <v>205</v>
      </c>
      <c r="K208" s="124">
        <v>36.5</v>
      </c>
      <c r="L208" s="124">
        <v>19.7</v>
      </c>
      <c r="M208" s="54">
        <f t="shared" si="28"/>
        <v>28.1</v>
      </c>
      <c r="N208" s="36">
        <v>24</v>
      </c>
      <c r="O208" s="55">
        <f t="shared" si="29"/>
        <v>29.879559489747152</v>
      </c>
      <c r="P208" s="56">
        <f t="shared" si="30"/>
        <v>40.158127954220177</v>
      </c>
      <c r="Q208" s="123">
        <v>19.59516</v>
      </c>
      <c r="R208" s="11">
        <f t="shared" si="31"/>
        <v>5.2750856550599998</v>
      </c>
      <c r="S208" s="35">
        <f t="shared" si="32"/>
        <v>11.710391279577182</v>
      </c>
      <c r="AF208" s="34"/>
    </row>
    <row r="209" spans="7:32" ht="18.5" x14ac:dyDescent="0.45">
      <c r="G209" s="59">
        <v>2011</v>
      </c>
      <c r="H209" s="59">
        <v>7</v>
      </c>
      <c r="I209" s="46">
        <f t="shared" si="33"/>
        <v>25</v>
      </c>
      <c r="J209" s="46">
        <f t="shared" si="33"/>
        <v>206</v>
      </c>
      <c r="K209" s="124">
        <v>37.6</v>
      </c>
      <c r="L209" s="124">
        <v>21.6</v>
      </c>
      <c r="M209" s="54">
        <f t="shared" si="28"/>
        <v>29.6</v>
      </c>
      <c r="N209" s="36">
        <v>30.5</v>
      </c>
      <c r="O209" s="55">
        <f t="shared" si="29"/>
        <v>29.086565624999999</v>
      </c>
      <c r="P209" s="56">
        <f t="shared" si="30"/>
        <v>37.230803999999999</v>
      </c>
      <c r="Q209" s="123">
        <v>18.615402</v>
      </c>
      <c r="R209" s="11">
        <f t="shared" si="31"/>
        <v>5.1751003714019994</v>
      </c>
      <c r="S209" s="35">
        <f t="shared" si="32"/>
        <v>10.343462180207558</v>
      </c>
      <c r="AF209" s="34"/>
    </row>
    <row r="210" spans="7:32" ht="18.5" x14ac:dyDescent="0.45">
      <c r="G210" s="59">
        <v>2011</v>
      </c>
      <c r="H210" s="59">
        <v>7</v>
      </c>
      <c r="I210" s="46">
        <f t="shared" si="33"/>
        <v>26</v>
      </c>
      <c r="J210" s="46">
        <f t="shared" si="33"/>
        <v>207</v>
      </c>
      <c r="K210" s="124">
        <v>36.5</v>
      </c>
      <c r="L210" s="124">
        <v>20.100000000000001</v>
      </c>
      <c r="M210" s="54">
        <f t="shared" si="28"/>
        <v>28.3</v>
      </c>
      <c r="N210" s="36">
        <v>25</v>
      </c>
      <c r="O210" s="55">
        <f t="shared" si="29"/>
        <v>29.030140650960082</v>
      </c>
      <c r="P210" s="56">
        <f t="shared" si="30"/>
        <v>38.087544534059624</v>
      </c>
      <c r="Q210" s="123">
        <v>18.810097499999998</v>
      </c>
      <c r="R210" s="11">
        <f t="shared" si="31"/>
        <v>5.085808326708749</v>
      </c>
      <c r="S210" s="35">
        <f t="shared" si="32"/>
        <v>11.047631748183434</v>
      </c>
      <c r="AF210" s="34"/>
    </row>
    <row r="211" spans="7:32" ht="18.5" x14ac:dyDescent="0.45">
      <c r="G211" s="59">
        <v>2011</v>
      </c>
      <c r="H211" s="59">
        <v>7</v>
      </c>
      <c r="I211" s="46">
        <f t="shared" si="33"/>
        <v>27</v>
      </c>
      <c r="J211" s="46">
        <f t="shared" si="33"/>
        <v>208</v>
      </c>
      <c r="K211" s="124">
        <v>36.5</v>
      </c>
      <c r="L211" s="124">
        <v>17</v>
      </c>
      <c r="M211" s="54">
        <f t="shared" si="28"/>
        <v>26.75</v>
      </c>
      <c r="N211" s="36">
        <v>30</v>
      </c>
      <c r="O211" s="55">
        <f t="shared" si="29"/>
        <v>27.485042753532937</v>
      </c>
      <c r="P211" s="56">
        <f t="shared" si="30"/>
        <v>42.876666695511382</v>
      </c>
      <c r="Q211" s="123">
        <v>19.419305999999999</v>
      </c>
      <c r="R211" s="11">
        <f t="shared" si="31"/>
        <v>5.0739879326894988</v>
      </c>
      <c r="S211" s="35">
        <f t="shared" si="32"/>
        <v>11.483232684868272</v>
      </c>
      <c r="AF211" s="34"/>
    </row>
    <row r="212" spans="7:32" ht="18.5" x14ac:dyDescent="0.45">
      <c r="G212" s="59">
        <v>2011</v>
      </c>
      <c r="H212" s="59">
        <v>7</v>
      </c>
      <c r="I212" s="46">
        <f t="shared" si="33"/>
        <v>28</v>
      </c>
      <c r="J212" s="46">
        <f t="shared" si="33"/>
        <v>209</v>
      </c>
      <c r="K212" s="124">
        <v>36.5</v>
      </c>
      <c r="L212" s="124">
        <v>21.4</v>
      </c>
      <c r="M212" s="54">
        <f t="shared" si="28"/>
        <v>28.95</v>
      </c>
      <c r="N212" s="36">
        <v>27</v>
      </c>
      <c r="O212" s="55">
        <f t="shared" si="29"/>
        <v>30.607537633119275</v>
      </c>
      <c r="P212" s="56">
        <f t="shared" si="30"/>
        <v>36.973905460808091</v>
      </c>
      <c r="Q212" s="123">
        <v>19.029914999999999</v>
      </c>
      <c r="R212" s="11">
        <f t="shared" si="31"/>
        <v>5.2177886064562493</v>
      </c>
      <c r="S212" s="35">
        <f t="shared" si="32"/>
        <v>10.59770805099823</v>
      </c>
      <c r="AF212" s="34"/>
    </row>
    <row r="213" spans="7:32" ht="18.5" x14ac:dyDescent="0.45">
      <c r="G213" s="59">
        <v>2011</v>
      </c>
      <c r="H213" s="59">
        <v>7</v>
      </c>
      <c r="I213" s="46">
        <f t="shared" si="33"/>
        <v>29</v>
      </c>
      <c r="J213" s="46">
        <f t="shared" si="33"/>
        <v>210</v>
      </c>
      <c r="K213" s="124">
        <v>37.4</v>
      </c>
      <c r="L213" s="124">
        <v>31.7</v>
      </c>
      <c r="M213" s="54">
        <f t="shared" si="28"/>
        <v>34.549999999999997</v>
      </c>
      <c r="N213" s="36">
        <v>19.5</v>
      </c>
      <c r="O213" s="55">
        <f t="shared" si="29"/>
        <v>50.639280442250381</v>
      </c>
      <c r="P213" s="56">
        <f t="shared" si="30"/>
        <v>23.091511881666172</v>
      </c>
      <c r="Q213" s="123">
        <v>19.34394</v>
      </c>
      <c r="R213" s="11">
        <f t="shared" si="31"/>
        <v>5.9392230940349986</v>
      </c>
      <c r="S213" s="35">
        <f t="shared" si="32"/>
        <v>7.8147647664301125</v>
      </c>
      <c r="AF213" s="34"/>
    </row>
    <row r="214" spans="7:32" ht="18.5" x14ac:dyDescent="0.45">
      <c r="G214" s="59">
        <v>2011</v>
      </c>
      <c r="H214" s="59">
        <v>7</v>
      </c>
      <c r="I214" s="46">
        <f t="shared" si="33"/>
        <v>30</v>
      </c>
      <c r="J214" s="46">
        <f t="shared" si="33"/>
        <v>211</v>
      </c>
      <c r="K214" s="124">
        <v>36.5</v>
      </c>
      <c r="L214" s="124">
        <v>33.1</v>
      </c>
      <c r="M214" s="54">
        <f t="shared" si="28"/>
        <v>34.799999999999997</v>
      </c>
      <c r="N214" s="36">
        <v>29</v>
      </c>
      <c r="O214" s="55">
        <f t="shared" si="29"/>
        <v>60.841092404114704</v>
      </c>
      <c r="P214" s="56">
        <f t="shared" si="30"/>
        <v>16.548777133919195</v>
      </c>
      <c r="Q214" s="123">
        <v>17.949669</v>
      </c>
      <c r="R214" s="11">
        <f t="shared" si="31"/>
        <v>5.5374549368309989</v>
      </c>
      <c r="S214" s="35">
        <f t="shared" si="32"/>
        <v>5.248949117207558</v>
      </c>
      <c r="AF214" s="34"/>
    </row>
    <row r="215" spans="7:32" ht="18.5" x14ac:dyDescent="0.45">
      <c r="G215" s="59">
        <v>2011</v>
      </c>
      <c r="H215" s="60">
        <v>7</v>
      </c>
      <c r="I215" s="60">
        <f t="shared" si="33"/>
        <v>31</v>
      </c>
      <c r="J215" s="46">
        <f t="shared" si="33"/>
        <v>212</v>
      </c>
      <c r="K215" s="124">
        <v>36.5</v>
      </c>
      <c r="L215" s="124">
        <v>19.600000000000001</v>
      </c>
      <c r="M215" s="54">
        <f t="shared" si="28"/>
        <v>28.05</v>
      </c>
      <c r="N215" s="36">
        <v>26.5</v>
      </c>
      <c r="O215" s="55">
        <f t="shared" si="29"/>
        <v>28.263282278978373</v>
      </c>
      <c r="P215" s="56">
        <f t="shared" si="30"/>
        <v>38.211957641178756</v>
      </c>
      <c r="Q215" s="123">
        <v>18.59028</v>
      </c>
      <c r="R215" s="49">
        <f t="shared" si="31"/>
        <v>4.9991168423699994</v>
      </c>
      <c r="S215" s="48">
        <f t="shared" si="32"/>
        <v>10.873293643450918</v>
      </c>
      <c r="AF215" s="34"/>
    </row>
    <row r="216" spans="7:32" ht="18.5" x14ac:dyDescent="0.45">
      <c r="G216" s="59">
        <v>2011</v>
      </c>
      <c r="H216" s="59">
        <v>8</v>
      </c>
      <c r="I216" s="46">
        <v>1</v>
      </c>
      <c r="J216" s="46">
        <f t="shared" si="33"/>
        <v>213</v>
      </c>
      <c r="K216" s="124">
        <v>38.6</v>
      </c>
      <c r="L216" s="124">
        <v>18.600000000000001</v>
      </c>
      <c r="M216" s="54">
        <f t="shared" si="28"/>
        <v>28.6</v>
      </c>
      <c r="N216" s="36">
        <v>30</v>
      </c>
      <c r="O216" s="55">
        <f t="shared" si="29"/>
        <v>25.31363394116909</v>
      </c>
      <c r="P216" s="56">
        <f t="shared" si="30"/>
        <v>40.501814305870546</v>
      </c>
      <c r="Q216" s="123">
        <v>18.112962</v>
      </c>
      <c r="R216" s="11">
        <f t="shared" si="31"/>
        <v>4.9291890268320007</v>
      </c>
      <c r="S216" s="35">
        <f t="shared" si="32"/>
        <v>11.135554491227504</v>
      </c>
      <c r="AF216" s="34"/>
    </row>
    <row r="217" spans="7:32" ht="18.5" x14ac:dyDescent="0.45">
      <c r="G217" s="59">
        <v>2011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4">
        <v>38.6</v>
      </c>
      <c r="L217" s="124">
        <v>22.3</v>
      </c>
      <c r="M217" s="54">
        <f t="shared" si="28"/>
        <v>30.450000000000003</v>
      </c>
      <c r="N217" s="36">
        <v>51</v>
      </c>
      <c r="O217" s="55">
        <f t="shared" si="29"/>
        <v>30.431599005540171</v>
      </c>
      <c r="P217" s="56">
        <f t="shared" si="30"/>
        <v>39.682805103224382</v>
      </c>
      <c r="Q217" s="123">
        <v>19.657964999999997</v>
      </c>
      <c r="R217" s="11">
        <f t="shared" si="31"/>
        <v>5.5629337979812483</v>
      </c>
      <c r="S217" s="35">
        <f t="shared" si="32"/>
        <v>8.6757842414056459</v>
      </c>
      <c r="AF217" s="34"/>
    </row>
    <row r="218" spans="7:32" ht="18.5" x14ac:dyDescent="0.45">
      <c r="G218" s="59">
        <v>2011</v>
      </c>
      <c r="H218" s="59">
        <v>8</v>
      </c>
      <c r="I218" s="46">
        <f t="shared" si="34"/>
        <v>3</v>
      </c>
      <c r="J218" s="46">
        <f t="shared" si="34"/>
        <v>215</v>
      </c>
      <c r="K218" s="124">
        <v>38.6</v>
      </c>
      <c r="L218" s="124">
        <v>22.5</v>
      </c>
      <c r="M218" s="54">
        <f t="shared" si="28"/>
        <v>30.55</v>
      </c>
      <c r="N218" s="36">
        <v>43.5</v>
      </c>
      <c r="O218" s="55">
        <f t="shared" si="29"/>
        <v>28.233038868544398</v>
      </c>
      <c r="P218" s="56">
        <f t="shared" si="30"/>
        <v>36.364154062685188</v>
      </c>
      <c r="Q218" s="123">
        <v>18.125522999999998</v>
      </c>
      <c r="R218" s="11">
        <f t="shared" si="31"/>
        <v>5.1399044022982485</v>
      </c>
      <c r="S218" s="35">
        <f t="shared" si="32"/>
        <v>8.7375803835268933</v>
      </c>
      <c r="AF218" s="34"/>
    </row>
    <row r="219" spans="7:32" ht="18.5" x14ac:dyDescent="0.45">
      <c r="G219" s="59">
        <v>2011</v>
      </c>
      <c r="H219" s="59">
        <v>8</v>
      </c>
      <c r="I219" s="46">
        <f t="shared" si="34"/>
        <v>4</v>
      </c>
      <c r="J219" s="46">
        <f t="shared" si="34"/>
        <v>216</v>
      </c>
      <c r="K219" s="124">
        <v>38.6</v>
      </c>
      <c r="L219" s="124">
        <v>18.399999999999999</v>
      </c>
      <c r="M219" s="54">
        <f t="shared" si="28"/>
        <v>28.5</v>
      </c>
      <c r="N219" s="36">
        <v>40</v>
      </c>
      <c r="O219" s="55">
        <f t="shared" si="29"/>
        <v>26.602867511530256</v>
      </c>
      <c r="P219" s="56">
        <f t="shared" si="30"/>
        <v>42.990233898632901</v>
      </c>
      <c r="Q219" s="123">
        <v>19.130402999999998</v>
      </c>
      <c r="R219" s="11">
        <f t="shared" si="31"/>
        <v>5.1948513694484983</v>
      </c>
      <c r="S219" s="35">
        <f t="shared" si="32"/>
        <v>10.463943947308286</v>
      </c>
      <c r="AF219" s="34"/>
    </row>
    <row r="220" spans="7:32" ht="18.5" x14ac:dyDescent="0.45">
      <c r="G220" s="59">
        <v>2011</v>
      </c>
      <c r="H220" s="59">
        <v>8</v>
      </c>
      <c r="I220" s="46">
        <f t="shared" si="34"/>
        <v>5</v>
      </c>
      <c r="J220" s="46">
        <f t="shared" si="34"/>
        <v>217</v>
      </c>
      <c r="K220" s="124">
        <v>38.6</v>
      </c>
      <c r="L220" s="124">
        <v>20.100000000000001</v>
      </c>
      <c r="M220" s="54">
        <f t="shared" si="28"/>
        <v>29.35</v>
      </c>
      <c r="N220" s="36">
        <v>47.5</v>
      </c>
      <c r="O220" s="55">
        <f t="shared" si="29"/>
        <v>25.726662487163001</v>
      </c>
      <c r="P220" s="56">
        <f t="shared" si="30"/>
        <v>38.075460481001244</v>
      </c>
      <c r="Q220" s="123">
        <v>17.704729499999999</v>
      </c>
      <c r="R220" s="11">
        <f t="shared" si="31"/>
        <v>4.8959729461001249</v>
      </c>
      <c r="S220" s="35">
        <f t="shared" si="32"/>
        <v>8.5343193939485484</v>
      </c>
      <c r="AF220" s="34"/>
    </row>
    <row r="221" spans="7:32" ht="18.5" x14ac:dyDescent="0.45">
      <c r="G221" s="59">
        <v>2011</v>
      </c>
      <c r="H221" s="59">
        <v>8</v>
      </c>
      <c r="I221" s="46">
        <f t="shared" si="34"/>
        <v>6</v>
      </c>
      <c r="J221" s="46">
        <f t="shared" si="34"/>
        <v>218</v>
      </c>
      <c r="K221" s="124">
        <v>38.6</v>
      </c>
      <c r="L221" s="124">
        <v>19.2</v>
      </c>
      <c r="M221" s="54">
        <f t="shared" si="28"/>
        <v>28.9</v>
      </c>
      <c r="N221" s="36">
        <v>63</v>
      </c>
      <c r="O221" s="55">
        <f t="shared" si="29"/>
        <v>25.408006370412679</v>
      </c>
      <c r="P221" s="56">
        <f t="shared" si="30"/>
        <v>39.433225886880486</v>
      </c>
      <c r="Q221" s="123">
        <v>17.905705499999996</v>
      </c>
      <c r="R221" s="11">
        <f t="shared" si="31"/>
        <v>4.9042921607752481</v>
      </c>
      <c r="S221" s="35">
        <f t="shared" si="32"/>
        <v>8.473954002746293</v>
      </c>
      <c r="AF221" s="34"/>
    </row>
    <row r="222" spans="7:32" ht="18.5" x14ac:dyDescent="0.45">
      <c r="G222" s="59">
        <v>2011</v>
      </c>
      <c r="H222" s="59">
        <v>8</v>
      </c>
      <c r="I222" s="46">
        <f t="shared" si="34"/>
        <v>7</v>
      </c>
      <c r="J222" s="46">
        <f t="shared" si="34"/>
        <v>219</v>
      </c>
      <c r="K222" s="124">
        <v>38.6</v>
      </c>
      <c r="L222" s="124">
        <v>21.1</v>
      </c>
      <c r="M222" s="54">
        <f t="shared" si="28"/>
        <v>29.85</v>
      </c>
      <c r="N222" s="36">
        <v>65.5</v>
      </c>
      <c r="O222" s="55">
        <f t="shared" si="29"/>
        <v>27.324145142565762</v>
      </c>
      <c r="P222" s="56">
        <f t="shared" si="30"/>
        <v>38.25380319959207</v>
      </c>
      <c r="Q222" s="123">
        <v>18.288816000000001</v>
      </c>
      <c r="R222" s="11">
        <f t="shared" si="31"/>
        <v>5.1111251132760005</v>
      </c>
      <c r="S222" s="35">
        <f t="shared" si="32"/>
        <v>8.3237766534542974</v>
      </c>
      <c r="AF222" s="34"/>
    </row>
    <row r="223" spans="7:32" ht="18.5" x14ac:dyDescent="0.45">
      <c r="G223" s="59">
        <v>2011</v>
      </c>
      <c r="H223" s="59">
        <v>8</v>
      </c>
      <c r="I223" s="46">
        <f t="shared" si="34"/>
        <v>8</v>
      </c>
      <c r="J223" s="46">
        <f t="shared" si="34"/>
        <v>220</v>
      </c>
      <c r="K223" s="124">
        <v>38.6</v>
      </c>
      <c r="L223" s="124">
        <v>19.5</v>
      </c>
      <c r="M223" s="54">
        <f t="shared" si="28"/>
        <v>29.05</v>
      </c>
      <c r="N223" s="36">
        <v>63</v>
      </c>
      <c r="O223" s="55">
        <f t="shared" si="29"/>
        <v>24.582856786935956</v>
      </c>
      <c r="P223" s="56">
        <f t="shared" si="30"/>
        <v>37.562605170438147</v>
      </c>
      <c r="Q223" s="123">
        <v>17.189728500000001</v>
      </c>
      <c r="R223" s="11">
        <f t="shared" si="31"/>
        <v>4.7233119460196251</v>
      </c>
      <c r="S223" s="35">
        <f t="shared" si="32"/>
        <v>8.1065047868871911</v>
      </c>
      <c r="AF223" s="34"/>
    </row>
    <row r="224" spans="7:32" ht="18.5" x14ac:dyDescent="0.45">
      <c r="G224" s="59">
        <v>2011</v>
      </c>
      <c r="H224" s="59">
        <v>8</v>
      </c>
      <c r="I224" s="46">
        <f t="shared" si="34"/>
        <v>9</v>
      </c>
      <c r="J224" s="46">
        <f t="shared" si="34"/>
        <v>221</v>
      </c>
      <c r="K224" s="124">
        <v>38.6</v>
      </c>
      <c r="L224" s="124">
        <v>19.600000000000001</v>
      </c>
      <c r="M224" s="54">
        <f t="shared" si="28"/>
        <v>29.1</v>
      </c>
      <c r="N224" s="36">
        <v>52</v>
      </c>
      <c r="O224" s="55">
        <f t="shared" si="29"/>
        <v>24.230218770387157</v>
      </c>
      <c r="P224" s="56">
        <f t="shared" si="30"/>
        <v>36.829932530988479</v>
      </c>
      <c r="Q224" s="123">
        <v>16.898731999999999</v>
      </c>
      <c r="R224" s="11">
        <f t="shared" si="31"/>
        <v>4.6483088631419998</v>
      </c>
      <c r="S224" s="35">
        <f t="shared" si="32"/>
        <v>7.9613766748763508</v>
      </c>
      <c r="AF224" s="34"/>
    </row>
    <row r="225" spans="7:32" ht="18.5" x14ac:dyDescent="0.45">
      <c r="G225" s="59">
        <v>2011</v>
      </c>
      <c r="H225" s="59">
        <v>8</v>
      </c>
      <c r="I225" s="46">
        <f t="shared" si="34"/>
        <v>10</v>
      </c>
      <c r="J225" s="46">
        <f t="shared" si="34"/>
        <v>222</v>
      </c>
      <c r="K225" s="124">
        <v>38.6</v>
      </c>
      <c r="L225" s="124">
        <v>21.8</v>
      </c>
      <c r="M225" s="54">
        <f t="shared" si="28"/>
        <v>30.200000000000003</v>
      </c>
      <c r="N225" s="36">
        <v>45</v>
      </c>
      <c r="O225" s="55">
        <f t="shared" si="29"/>
        <v>26.668145296725182</v>
      </c>
      <c r="P225" s="56">
        <f t="shared" si="30"/>
        <v>35.841987278798648</v>
      </c>
      <c r="Q225" s="123">
        <v>17.489099</v>
      </c>
      <c r="R225" s="11">
        <f t="shared" si="31"/>
        <v>4.9235311504799997</v>
      </c>
      <c r="S225" s="35">
        <f t="shared" si="32"/>
        <v>8.4178081124552673</v>
      </c>
      <c r="AF225" s="34"/>
    </row>
    <row r="226" spans="7:32" ht="18.5" x14ac:dyDescent="0.45">
      <c r="G226" s="59">
        <v>2011</v>
      </c>
      <c r="H226" s="59">
        <v>8</v>
      </c>
      <c r="I226" s="46">
        <f t="shared" si="34"/>
        <v>11</v>
      </c>
      <c r="J226" s="46">
        <f t="shared" si="34"/>
        <v>223</v>
      </c>
      <c r="K226" s="124">
        <v>38.6</v>
      </c>
      <c r="L226" s="124">
        <v>22</v>
      </c>
      <c r="M226" s="54">
        <f t="shared" si="28"/>
        <v>30.3</v>
      </c>
      <c r="N226" s="36">
        <v>39</v>
      </c>
      <c r="O226" s="55">
        <f t="shared" si="29"/>
        <v>27.274705039458418</v>
      </c>
      <c r="P226" s="56">
        <f t="shared" si="30"/>
        <v>36.220808292400783</v>
      </c>
      <c r="Q226" s="123">
        <v>17.780095499999998</v>
      </c>
      <c r="R226" s="11">
        <f t="shared" si="31"/>
        <v>5.0158805111707503</v>
      </c>
      <c r="S226" s="35">
        <f t="shared" si="32"/>
        <v>9.1920930954059159</v>
      </c>
      <c r="AF226" s="34"/>
    </row>
    <row r="227" spans="7:32" ht="18.5" x14ac:dyDescent="0.45">
      <c r="G227" s="59">
        <v>2011</v>
      </c>
      <c r="H227" s="59">
        <v>8</v>
      </c>
      <c r="I227" s="46">
        <f t="shared" si="34"/>
        <v>12</v>
      </c>
      <c r="J227" s="46">
        <f t="shared" si="34"/>
        <v>224</v>
      </c>
      <c r="K227" s="124">
        <v>38.6</v>
      </c>
      <c r="L227" s="124">
        <v>23.3</v>
      </c>
      <c r="M227" s="54">
        <f t="shared" si="28"/>
        <v>30.950000000000003</v>
      </c>
      <c r="N227" s="36">
        <v>46.5</v>
      </c>
      <c r="O227" s="55">
        <f t="shared" si="29"/>
        <v>27.677240256569579</v>
      </c>
      <c r="P227" s="56">
        <f t="shared" si="30"/>
        <v>33.876942074041168</v>
      </c>
      <c r="Q227" s="123">
        <v>17.321618999999998</v>
      </c>
      <c r="R227" s="11">
        <f t="shared" si="31"/>
        <v>4.9525756524562485</v>
      </c>
      <c r="S227" s="35">
        <f t="shared" si="32"/>
        <v>7.8855074432177892</v>
      </c>
      <c r="AF227" s="34"/>
    </row>
    <row r="228" spans="7:32" ht="18.5" x14ac:dyDescent="0.45">
      <c r="G228" s="59">
        <v>2011</v>
      </c>
      <c r="H228" s="59">
        <v>8</v>
      </c>
      <c r="I228" s="46">
        <f t="shared" si="34"/>
        <v>13</v>
      </c>
      <c r="J228" s="46">
        <f t="shared" si="34"/>
        <v>225</v>
      </c>
      <c r="K228" s="124">
        <v>38.6</v>
      </c>
      <c r="L228" s="124">
        <v>17.899999999999999</v>
      </c>
      <c r="M228" s="54">
        <f t="shared" si="28"/>
        <v>28.25</v>
      </c>
      <c r="N228" s="36">
        <v>70</v>
      </c>
      <c r="O228" s="55">
        <f t="shared" si="29"/>
        <v>24.485075960946745</v>
      </c>
      <c r="P228" s="56">
        <f t="shared" si="30"/>
        <v>40.547285791327816</v>
      </c>
      <c r="Q228" s="123">
        <v>17.824058999999998</v>
      </c>
      <c r="R228" s="11">
        <f t="shared" si="31"/>
        <v>4.8139797829117494</v>
      </c>
      <c r="S228" s="35">
        <f t="shared" si="32"/>
        <v>8.6334342269954529</v>
      </c>
      <c r="AF228" s="34"/>
    </row>
    <row r="229" spans="7:32" ht="18.5" x14ac:dyDescent="0.45">
      <c r="G229" s="59">
        <v>2011</v>
      </c>
      <c r="H229" s="59">
        <v>8</v>
      </c>
      <c r="I229" s="46">
        <f t="shared" si="34"/>
        <v>14</v>
      </c>
      <c r="J229" s="46">
        <f t="shared" si="34"/>
        <v>226</v>
      </c>
      <c r="K229" s="124">
        <v>38.6</v>
      </c>
      <c r="L229" s="124">
        <v>17.8</v>
      </c>
      <c r="M229" s="54">
        <f t="shared" si="28"/>
        <v>28.200000000000003</v>
      </c>
      <c r="N229" s="36">
        <v>54.5</v>
      </c>
      <c r="O229" s="55">
        <f t="shared" si="29"/>
        <v>24.231058839123619</v>
      </c>
      <c r="P229" s="56">
        <f t="shared" si="30"/>
        <v>40.320481908301709</v>
      </c>
      <c r="Q229" s="123">
        <v>17.681701</v>
      </c>
      <c r="R229" s="11">
        <f t="shared" si="31"/>
        <v>4.7703461127899995</v>
      </c>
      <c r="S229" s="35">
        <f t="shared" si="32"/>
        <v>8.5822322417216093</v>
      </c>
      <c r="AF229" s="34"/>
    </row>
    <row r="230" spans="7:32" ht="18.5" x14ac:dyDescent="0.45">
      <c r="G230" s="59">
        <v>2011</v>
      </c>
      <c r="H230" s="59">
        <v>8</v>
      </c>
      <c r="I230" s="46">
        <f t="shared" si="34"/>
        <v>15</v>
      </c>
      <c r="J230" s="46">
        <f t="shared" si="34"/>
        <v>227</v>
      </c>
      <c r="K230" s="124">
        <v>38.6</v>
      </c>
      <c r="L230" s="124">
        <v>18.8</v>
      </c>
      <c r="M230" s="54">
        <f t="shared" si="28"/>
        <v>28.700000000000003</v>
      </c>
      <c r="N230" s="36">
        <v>62.5</v>
      </c>
      <c r="O230" s="55">
        <f t="shared" si="29"/>
        <v>24.929513290629803</v>
      </c>
      <c r="P230" s="56">
        <f t="shared" si="30"/>
        <v>39.488349052357613</v>
      </c>
      <c r="Q230" s="123">
        <v>17.748692999999999</v>
      </c>
      <c r="R230" s="11">
        <f t="shared" si="31"/>
        <v>4.840467926692499</v>
      </c>
      <c r="S230" s="35">
        <f t="shared" si="32"/>
        <v>8.4650474031767882</v>
      </c>
      <c r="AF230" s="34"/>
    </row>
    <row r="231" spans="7:32" ht="18.5" x14ac:dyDescent="0.45">
      <c r="G231" s="59">
        <v>2011</v>
      </c>
      <c r="H231" s="59">
        <v>8</v>
      </c>
      <c r="I231" s="46">
        <f t="shared" si="34"/>
        <v>16</v>
      </c>
      <c r="J231" s="46">
        <f t="shared" si="34"/>
        <v>228</v>
      </c>
      <c r="K231" s="124">
        <v>38.6</v>
      </c>
      <c r="L231" s="124">
        <v>18.5</v>
      </c>
      <c r="M231" s="54">
        <f t="shared" si="28"/>
        <v>28.55</v>
      </c>
      <c r="N231" s="36">
        <v>70.5</v>
      </c>
      <c r="O231" s="55">
        <f t="shared" si="29"/>
        <v>24.086117406652903</v>
      </c>
      <c r="P231" s="56">
        <f t="shared" si="30"/>
        <v>38.730476789897871</v>
      </c>
      <c r="Q231" s="123">
        <v>17.277655499999998</v>
      </c>
      <c r="R231" s="11">
        <f t="shared" si="31"/>
        <v>4.6968053846726239</v>
      </c>
      <c r="S231" s="35">
        <f t="shared" si="32"/>
        <v>8.2957894335015183</v>
      </c>
      <c r="AF231" s="34"/>
    </row>
    <row r="232" spans="7:32" ht="18.5" x14ac:dyDescent="0.45">
      <c r="G232" s="59">
        <v>2011</v>
      </c>
      <c r="H232" s="59">
        <v>8</v>
      </c>
      <c r="I232" s="46">
        <f t="shared" si="34"/>
        <v>17</v>
      </c>
      <c r="J232" s="46">
        <f t="shared" si="34"/>
        <v>229</v>
      </c>
      <c r="K232" s="124">
        <v>38.6</v>
      </c>
      <c r="L232" s="124">
        <v>18.100000000000001</v>
      </c>
      <c r="M232" s="54">
        <f t="shared" si="28"/>
        <v>28.35</v>
      </c>
      <c r="N232" s="36">
        <v>62</v>
      </c>
      <c r="O232" s="55">
        <f t="shared" si="29"/>
        <v>24.82963414256804</v>
      </c>
      <c r="P232" s="56">
        <f t="shared" si="30"/>
        <v>40.720599993811589</v>
      </c>
      <c r="Q232" s="123">
        <v>17.987352000000001</v>
      </c>
      <c r="R232" s="11">
        <f t="shared" si="31"/>
        <v>4.8686320690020004</v>
      </c>
      <c r="S232" s="35">
        <f t="shared" si="32"/>
        <v>8.6791455143163372</v>
      </c>
      <c r="AF232" s="34"/>
    </row>
    <row r="233" spans="7:32" ht="18.5" x14ac:dyDescent="0.45">
      <c r="G233" s="59">
        <v>2011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4">
        <v>38.6</v>
      </c>
      <c r="L233" s="124">
        <v>16.600000000000001</v>
      </c>
      <c r="M233" s="54">
        <f t="shared" si="28"/>
        <v>27.6</v>
      </c>
      <c r="N233" s="36">
        <v>69</v>
      </c>
      <c r="O233" s="55">
        <f t="shared" si="29"/>
        <v>21.332056847081422</v>
      </c>
      <c r="P233" s="56">
        <f t="shared" si="30"/>
        <v>37.544420050863302</v>
      </c>
      <c r="Q233" s="123">
        <v>16.0089945</v>
      </c>
      <c r="R233" s="11">
        <f t="shared" si="31"/>
        <v>4.262730974509501</v>
      </c>
      <c r="S233" s="35">
        <f t="shared" si="32"/>
        <v>7.9603778862719805</v>
      </c>
      <c r="AF233" s="34"/>
    </row>
    <row r="234" spans="7:32" ht="18.5" x14ac:dyDescent="0.45">
      <c r="G234" s="59">
        <v>2011</v>
      </c>
      <c r="H234" s="59">
        <v>8</v>
      </c>
      <c r="I234" s="46">
        <f t="shared" si="35"/>
        <v>19</v>
      </c>
      <c r="J234" s="46">
        <f t="shared" si="35"/>
        <v>231</v>
      </c>
      <c r="K234" s="124">
        <v>38.6</v>
      </c>
      <c r="L234" s="124">
        <v>16.7</v>
      </c>
      <c r="M234" s="54">
        <f t="shared" si="28"/>
        <v>27.65</v>
      </c>
      <c r="N234" s="36">
        <v>75</v>
      </c>
      <c r="O234" s="55">
        <f t="shared" si="29"/>
        <v>21.263274390171691</v>
      </c>
      <c r="P234" s="56">
        <f t="shared" si="30"/>
        <v>37.253256731580805</v>
      </c>
      <c r="Q234" s="123">
        <v>15.921067499999999</v>
      </c>
      <c r="R234" s="11">
        <f t="shared" si="31"/>
        <v>4.243987417336875</v>
      </c>
      <c r="S234" s="35">
        <f t="shared" si="32"/>
        <v>7.9069337649412637</v>
      </c>
      <c r="AF234" s="34"/>
    </row>
    <row r="235" spans="7:32" ht="18.5" x14ac:dyDescent="0.45">
      <c r="G235" s="59">
        <v>2011</v>
      </c>
      <c r="H235" s="59">
        <v>8</v>
      </c>
      <c r="I235" s="46">
        <f t="shared" si="35"/>
        <v>20</v>
      </c>
      <c r="J235" s="46">
        <f t="shared" si="35"/>
        <v>232</v>
      </c>
      <c r="K235" s="124">
        <v>38.6</v>
      </c>
      <c r="L235" s="124">
        <v>25</v>
      </c>
      <c r="M235" s="54">
        <f t="shared" si="28"/>
        <v>31.8</v>
      </c>
      <c r="N235" s="36">
        <v>91</v>
      </c>
      <c r="O235" s="55">
        <f t="shared" si="29"/>
        <v>25.935875056804196</v>
      </c>
      <c r="P235" s="56">
        <f t="shared" si="30"/>
        <v>28.218232061802969</v>
      </c>
      <c r="Q235" s="123">
        <v>15.303484999999998</v>
      </c>
      <c r="R235" s="11">
        <f t="shared" si="31"/>
        <v>4.4518450004399996</v>
      </c>
      <c r="S235" s="35">
        <f t="shared" si="32"/>
        <v>6.3841570868643949</v>
      </c>
      <c r="AF235" s="34"/>
    </row>
    <row r="236" spans="7:32" ht="18.5" x14ac:dyDescent="0.45">
      <c r="G236" s="59">
        <v>2011</v>
      </c>
      <c r="H236" s="59">
        <v>8</v>
      </c>
      <c r="I236" s="46">
        <f t="shared" si="35"/>
        <v>21</v>
      </c>
      <c r="J236" s="46">
        <f t="shared" si="35"/>
        <v>233</v>
      </c>
      <c r="K236" s="124">
        <v>38.6</v>
      </c>
      <c r="L236" s="124">
        <v>18.7</v>
      </c>
      <c r="M236" s="54">
        <f t="shared" si="28"/>
        <v>28.65</v>
      </c>
      <c r="N236" s="36">
        <v>67</v>
      </c>
      <c r="O236" s="55">
        <f t="shared" si="29"/>
        <v>22.837094223348856</v>
      </c>
      <c r="P236" s="56">
        <f t="shared" si="30"/>
        <v>36.356654003571386</v>
      </c>
      <c r="Q236" s="123">
        <v>16.299990999999999</v>
      </c>
      <c r="R236" s="11">
        <f t="shared" si="31"/>
        <v>4.4405943231367502</v>
      </c>
      <c r="S236" s="35">
        <f t="shared" si="32"/>
        <v>7.822771077496431</v>
      </c>
      <c r="AF236" s="34"/>
    </row>
    <row r="237" spans="7:32" ht="18.5" x14ac:dyDescent="0.45">
      <c r="G237" s="59">
        <v>2011</v>
      </c>
      <c r="H237" s="59">
        <v>8</v>
      </c>
      <c r="I237" s="46">
        <f t="shared" si="35"/>
        <v>22</v>
      </c>
      <c r="J237" s="46">
        <f t="shared" si="35"/>
        <v>234</v>
      </c>
      <c r="K237" s="124">
        <v>38.6</v>
      </c>
      <c r="L237" s="124">
        <v>17.3</v>
      </c>
      <c r="M237" s="54">
        <f t="shared" si="28"/>
        <v>27.950000000000003</v>
      </c>
      <c r="N237" s="36">
        <v>67.5</v>
      </c>
      <c r="O237" s="55">
        <f t="shared" si="29"/>
        <v>25.005282533479104</v>
      </c>
      <c r="P237" s="56">
        <f t="shared" si="30"/>
        <v>42.609001437048398</v>
      </c>
      <c r="Q237" s="123">
        <v>18.464669999999998</v>
      </c>
      <c r="R237" s="11">
        <f t="shared" si="31"/>
        <v>4.9545094969124985</v>
      </c>
      <c r="S237" s="35">
        <f t="shared" si="32"/>
        <v>9.0173340617300539</v>
      </c>
      <c r="AF237" s="34"/>
    </row>
    <row r="238" spans="7:32" ht="18.5" x14ac:dyDescent="0.45">
      <c r="G238" s="59">
        <v>2011</v>
      </c>
      <c r="H238" s="59">
        <v>8</v>
      </c>
      <c r="I238" s="46">
        <f t="shared" si="35"/>
        <v>23</v>
      </c>
      <c r="J238" s="46">
        <f t="shared" si="35"/>
        <v>235</v>
      </c>
      <c r="K238" s="124">
        <v>38.6</v>
      </c>
      <c r="L238" s="124">
        <v>16.100000000000001</v>
      </c>
      <c r="M238" s="54">
        <f t="shared" si="28"/>
        <v>27.35</v>
      </c>
      <c r="N238" s="36">
        <v>55</v>
      </c>
      <c r="O238" s="55">
        <f t="shared" si="29"/>
        <v>18.056672637961722</v>
      </c>
      <c r="P238" s="56">
        <f t="shared" si="30"/>
        <v>32.502010748331102</v>
      </c>
      <c r="Q238" s="123">
        <v>13.704051</v>
      </c>
      <c r="R238" s="11">
        <f t="shared" si="31"/>
        <v>3.6288977990422491</v>
      </c>
      <c r="S238" s="35">
        <f t="shared" si="32"/>
        <v>6.9253450561918601</v>
      </c>
      <c r="AF238" s="34"/>
    </row>
    <row r="239" spans="7:32" ht="18.5" x14ac:dyDescent="0.45">
      <c r="G239" s="59">
        <v>2011</v>
      </c>
      <c r="H239" s="59">
        <v>8</v>
      </c>
      <c r="I239" s="46">
        <f t="shared" si="35"/>
        <v>24</v>
      </c>
      <c r="J239" s="46">
        <f t="shared" si="35"/>
        <v>236</v>
      </c>
      <c r="K239" s="124">
        <v>38.6</v>
      </c>
      <c r="L239" s="124">
        <v>14.3</v>
      </c>
      <c r="M239" s="54">
        <f t="shared" si="28"/>
        <v>26.450000000000003</v>
      </c>
      <c r="N239" s="36">
        <v>62.5</v>
      </c>
      <c r="O239" s="55">
        <f t="shared" si="29"/>
        <v>12.1752695781637</v>
      </c>
      <c r="P239" s="56">
        <f t="shared" si="30"/>
        <v>23.668724059950236</v>
      </c>
      <c r="Q239" s="123">
        <v>9.6028845</v>
      </c>
      <c r="R239" s="11">
        <f t="shared" si="31"/>
        <v>2.4922006034681248</v>
      </c>
      <c r="S239" s="35">
        <f t="shared" si="32"/>
        <v>5.0955044132584311</v>
      </c>
      <c r="AF239" s="34"/>
    </row>
    <row r="240" spans="7:32" ht="18.5" x14ac:dyDescent="0.45">
      <c r="G240" s="59">
        <v>2011</v>
      </c>
      <c r="H240" s="59">
        <v>8</v>
      </c>
      <c r="I240" s="46">
        <f t="shared" si="35"/>
        <v>25</v>
      </c>
      <c r="J240" s="46">
        <f t="shared" si="35"/>
        <v>237</v>
      </c>
      <c r="K240" s="124">
        <v>38.6</v>
      </c>
      <c r="L240" s="124">
        <v>16.7</v>
      </c>
      <c r="M240" s="54">
        <f t="shared" si="28"/>
        <v>27.65</v>
      </c>
      <c r="N240" s="36">
        <v>75</v>
      </c>
      <c r="O240" s="55">
        <f t="shared" si="29"/>
        <v>10.126966448547252</v>
      </c>
      <c r="P240" s="56">
        <f t="shared" si="30"/>
        <v>17.742445217854787</v>
      </c>
      <c r="Q240" s="123">
        <v>7.5826569999999993</v>
      </c>
      <c r="R240" s="11">
        <f t="shared" si="31"/>
        <v>2.0212652762122496</v>
      </c>
      <c r="S240" s="35">
        <f t="shared" si="32"/>
        <v>3.9857867335250248</v>
      </c>
      <c r="AF240" s="34"/>
    </row>
    <row r="241" spans="7:32" ht="18.5" x14ac:dyDescent="0.45">
      <c r="G241" s="59">
        <v>2011</v>
      </c>
      <c r="H241" s="59">
        <v>8</v>
      </c>
      <c r="I241" s="46">
        <f t="shared" si="35"/>
        <v>26</v>
      </c>
      <c r="J241" s="46">
        <f t="shared" si="35"/>
        <v>238</v>
      </c>
      <c r="K241" s="124">
        <v>38.6</v>
      </c>
      <c r="L241" s="124">
        <v>14.8</v>
      </c>
      <c r="M241" s="54">
        <f t="shared" si="28"/>
        <v>26.700000000000003</v>
      </c>
      <c r="N241" s="36">
        <v>73</v>
      </c>
      <c r="O241" s="55">
        <f t="shared" si="29"/>
        <v>17.258897730122012</v>
      </c>
      <c r="P241" s="56">
        <f t="shared" si="30"/>
        <v>32.86094127815231</v>
      </c>
      <c r="Q241" s="123">
        <v>13.471672499999999</v>
      </c>
      <c r="R241" s="11">
        <f t="shared" si="31"/>
        <v>3.5160054849562492</v>
      </c>
      <c r="S241" s="35">
        <f t="shared" si="32"/>
        <v>6.9373846752821748</v>
      </c>
      <c r="AF241" s="34"/>
    </row>
    <row r="242" spans="7:32" ht="18.5" x14ac:dyDescent="0.45">
      <c r="G242" s="59">
        <v>2011</v>
      </c>
      <c r="H242" s="59">
        <v>8</v>
      </c>
      <c r="I242" s="46">
        <f t="shared" si="35"/>
        <v>27</v>
      </c>
      <c r="J242" s="46">
        <f t="shared" si="35"/>
        <v>239</v>
      </c>
      <c r="K242" s="124">
        <v>38.6</v>
      </c>
      <c r="L242" s="124">
        <v>15.9</v>
      </c>
      <c r="M242" s="54">
        <f t="shared" si="28"/>
        <v>27.25</v>
      </c>
      <c r="N242" s="36">
        <v>77</v>
      </c>
      <c r="O242" s="55">
        <f t="shared" si="29"/>
        <v>15.527296929604885</v>
      </c>
      <c r="P242" s="56">
        <f t="shared" si="30"/>
        <v>28.197571224162477</v>
      </c>
      <c r="Q242" s="123">
        <v>11.836649</v>
      </c>
      <c r="R242" s="11">
        <f t="shared" si="31"/>
        <v>3.1274586846442491</v>
      </c>
      <c r="S242" s="35">
        <f t="shared" si="32"/>
        <v>6.0557220808547338</v>
      </c>
      <c r="AF242" s="34"/>
    </row>
    <row r="243" spans="7:32" ht="18.5" x14ac:dyDescent="0.45">
      <c r="G243" s="59">
        <v>2011</v>
      </c>
      <c r="H243" s="59">
        <v>8</v>
      </c>
      <c r="I243" s="46">
        <f t="shared" si="35"/>
        <v>28</v>
      </c>
      <c r="J243" s="46">
        <f t="shared" si="35"/>
        <v>240</v>
      </c>
      <c r="K243" s="124">
        <v>38.6</v>
      </c>
      <c r="L243" s="124">
        <v>14.7</v>
      </c>
      <c r="M243" s="54">
        <f t="shared" si="28"/>
        <v>26.65</v>
      </c>
      <c r="N243" s="36">
        <v>78.5</v>
      </c>
      <c r="O243" s="55">
        <f t="shared" si="29"/>
        <v>16.219096443850464</v>
      </c>
      <c r="P243" s="56">
        <f t="shared" si="30"/>
        <v>31.010912400642091</v>
      </c>
      <c r="Q243" s="123">
        <v>12.68661</v>
      </c>
      <c r="R243" s="11">
        <f t="shared" si="31"/>
        <v>3.3073897120424998</v>
      </c>
      <c r="S243" s="35">
        <f t="shared" si="32"/>
        <v>6.5657428042714185</v>
      </c>
      <c r="AF243" s="34"/>
    </row>
    <row r="244" spans="7:32" ht="18.5" x14ac:dyDescent="0.45">
      <c r="G244" s="59">
        <v>2011</v>
      </c>
      <c r="H244" s="59">
        <v>8</v>
      </c>
      <c r="I244" s="46">
        <f t="shared" si="35"/>
        <v>29</v>
      </c>
      <c r="J244" s="46">
        <f t="shared" si="35"/>
        <v>241</v>
      </c>
      <c r="K244" s="124">
        <v>38.6</v>
      </c>
      <c r="L244" s="124">
        <v>22.5</v>
      </c>
      <c r="M244" s="54">
        <f t="shared" si="28"/>
        <v>30.55</v>
      </c>
      <c r="N244" s="36">
        <v>73.5</v>
      </c>
      <c r="O244" s="55">
        <f t="shared" si="29"/>
        <v>18.11766735431193</v>
      </c>
      <c r="P244" s="56">
        <f t="shared" si="30"/>
        <v>23.335555552353767</v>
      </c>
      <c r="Q244" s="123">
        <v>11.631486000000001</v>
      </c>
      <c r="R244" s="11">
        <f t="shared" si="31"/>
        <v>3.2983724716064997</v>
      </c>
      <c r="S244" s="35">
        <f t="shared" si="32"/>
        <v>5.2863386137994812</v>
      </c>
      <c r="AF244" s="34"/>
    </row>
    <row r="245" spans="7:32" ht="18.5" x14ac:dyDescent="0.45">
      <c r="G245" s="59">
        <v>2011</v>
      </c>
      <c r="H245" s="59">
        <v>8</v>
      </c>
      <c r="I245" s="46">
        <f t="shared" si="35"/>
        <v>30</v>
      </c>
      <c r="J245" s="46">
        <f t="shared" si="35"/>
        <v>242</v>
      </c>
      <c r="K245" s="124">
        <v>38.6</v>
      </c>
      <c r="L245" s="124">
        <v>14.4</v>
      </c>
      <c r="M245" s="54">
        <f t="shared" si="28"/>
        <v>26.5</v>
      </c>
      <c r="N245" s="36">
        <v>75</v>
      </c>
      <c r="O245" s="55">
        <f t="shared" si="29"/>
        <v>16.894906358414875</v>
      </c>
      <c r="P245" s="56">
        <f t="shared" si="30"/>
        <v>32.708538709891201</v>
      </c>
      <c r="Q245" s="123">
        <v>13.297912</v>
      </c>
      <c r="R245" s="11">
        <f t="shared" si="31"/>
        <v>3.4550568468839997</v>
      </c>
      <c r="S245" s="35">
        <f t="shared" si="32"/>
        <v>6.888433626548343</v>
      </c>
      <c r="AF245" s="34"/>
    </row>
    <row r="246" spans="7:32" ht="18.5" x14ac:dyDescent="0.45">
      <c r="G246" s="59">
        <v>2011</v>
      </c>
      <c r="H246" s="60">
        <v>8</v>
      </c>
      <c r="I246" s="60">
        <f t="shared" si="35"/>
        <v>31</v>
      </c>
      <c r="J246" s="46">
        <f t="shared" si="35"/>
        <v>243</v>
      </c>
      <c r="K246" s="124">
        <v>38.6</v>
      </c>
      <c r="L246" s="124">
        <v>15.3</v>
      </c>
      <c r="M246" s="54">
        <f t="shared" si="28"/>
        <v>26.950000000000003</v>
      </c>
      <c r="N246" s="36">
        <v>71</v>
      </c>
      <c r="O246" s="55">
        <f t="shared" si="29"/>
        <v>17.467492031499546</v>
      </c>
      <c r="P246" s="56">
        <f t="shared" si="30"/>
        <v>32.559405146715157</v>
      </c>
      <c r="Q246" s="123">
        <v>13.490513999999999</v>
      </c>
      <c r="R246" s="49">
        <f t="shared" si="31"/>
        <v>3.5407034412974991</v>
      </c>
      <c r="S246" s="48">
        <f t="shared" si="32"/>
        <v>6.9005591251068363</v>
      </c>
      <c r="AF246" s="34"/>
    </row>
    <row r="247" spans="7:32" ht="18.5" x14ac:dyDescent="0.45">
      <c r="G247" s="59">
        <v>2011</v>
      </c>
      <c r="H247" s="59">
        <v>9</v>
      </c>
      <c r="I247" s="46">
        <v>1</v>
      </c>
      <c r="J247" s="46">
        <f t="shared" si="35"/>
        <v>244</v>
      </c>
      <c r="K247" s="124">
        <v>38</v>
      </c>
      <c r="L247" s="124">
        <v>16.100000000000001</v>
      </c>
      <c r="M247" s="54">
        <f t="shared" si="28"/>
        <v>27.05</v>
      </c>
      <c r="N247" s="36">
        <v>48.5</v>
      </c>
      <c r="O247" s="55">
        <f t="shared" si="29"/>
        <v>18.721746918683714</v>
      </c>
      <c r="P247" s="56">
        <f t="shared" si="30"/>
        <v>32.800500601533869</v>
      </c>
      <c r="Q247" s="123">
        <v>14.018075999999999</v>
      </c>
      <c r="R247" s="11">
        <f t="shared" si="31"/>
        <v>3.6873883059389994</v>
      </c>
      <c r="S247" s="35">
        <f t="shared" si="32"/>
        <v>7.1068666331858683</v>
      </c>
      <c r="AF247" s="34"/>
    </row>
    <row r="248" spans="7:32" ht="18.5" x14ac:dyDescent="0.45">
      <c r="G248" s="59">
        <v>2011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4">
        <v>38</v>
      </c>
      <c r="L248" s="124">
        <v>16.399999999999999</v>
      </c>
      <c r="M248" s="54">
        <f t="shared" si="28"/>
        <v>27.2</v>
      </c>
      <c r="N248" s="36">
        <v>51.5</v>
      </c>
      <c r="O248" s="55">
        <f t="shared" si="29"/>
        <v>19.673381027560126</v>
      </c>
      <c r="P248" s="56">
        <f t="shared" si="30"/>
        <v>33.9956024156239</v>
      </c>
      <c r="Q248" s="123">
        <v>14.629377999999997</v>
      </c>
      <c r="R248" s="11">
        <f t="shared" si="31"/>
        <v>3.8610585886499993</v>
      </c>
      <c r="S248" s="35">
        <f t="shared" si="32"/>
        <v>7.210279610628926</v>
      </c>
      <c r="AF248" s="34"/>
    </row>
    <row r="249" spans="7:32" ht="18.5" x14ac:dyDescent="0.45">
      <c r="G249" s="59">
        <v>2011</v>
      </c>
      <c r="H249" s="59">
        <v>9</v>
      </c>
      <c r="I249" s="46">
        <f t="shared" si="36"/>
        <v>3</v>
      </c>
      <c r="J249" s="46">
        <f t="shared" si="36"/>
        <v>246</v>
      </c>
      <c r="K249" s="124">
        <v>36.1</v>
      </c>
      <c r="L249" s="124">
        <v>17.2</v>
      </c>
      <c r="M249" s="54">
        <f t="shared" si="28"/>
        <v>26.65</v>
      </c>
      <c r="N249" s="36">
        <v>54</v>
      </c>
      <c r="O249" s="55">
        <f t="shared" si="29"/>
        <v>20.461091346017316</v>
      </c>
      <c r="P249" s="56">
        <f t="shared" si="30"/>
        <v>30.937170115178187</v>
      </c>
      <c r="Q249" s="123">
        <v>14.232450399999999</v>
      </c>
      <c r="R249" s="11">
        <f t="shared" si="31"/>
        <v>3.7103891449421997</v>
      </c>
      <c r="S249" s="35">
        <f t="shared" si="32"/>
        <v>6.5511156280082723</v>
      </c>
      <c r="AF249" s="34"/>
    </row>
    <row r="250" spans="7:32" ht="18.5" x14ac:dyDescent="0.45">
      <c r="G250" s="59">
        <v>2011</v>
      </c>
      <c r="H250" s="59">
        <v>9</v>
      </c>
      <c r="I250" s="46">
        <f t="shared" si="36"/>
        <v>4</v>
      </c>
      <c r="J250" s="46">
        <f t="shared" si="36"/>
        <v>247</v>
      </c>
      <c r="K250" s="124">
        <v>35.700000000000003</v>
      </c>
      <c r="L250" s="124">
        <v>16.600000000000001</v>
      </c>
      <c r="M250" s="54">
        <f t="shared" si="28"/>
        <v>26.150000000000002</v>
      </c>
      <c r="N250" s="36">
        <v>66.5</v>
      </c>
      <c r="O250" s="55">
        <f t="shared" si="29"/>
        <v>21.232690334057946</v>
      </c>
      <c r="P250" s="56">
        <f t="shared" si="30"/>
        <v>32.443550830440543</v>
      </c>
      <c r="Q250" s="123">
        <v>14.847102</v>
      </c>
      <c r="R250" s="11">
        <f t="shared" si="31"/>
        <v>3.8270892294585002</v>
      </c>
      <c r="S250" s="35">
        <f t="shared" si="32"/>
        <v>6.8030675530246967</v>
      </c>
      <c r="AF250" s="34"/>
    </row>
    <row r="251" spans="7:32" ht="18.5" x14ac:dyDescent="0.45">
      <c r="G251" s="59">
        <v>2011</v>
      </c>
      <c r="H251" s="59">
        <v>9</v>
      </c>
      <c r="I251" s="46">
        <f t="shared" si="36"/>
        <v>5</v>
      </c>
      <c r="J251" s="46">
        <f t="shared" si="36"/>
        <v>248</v>
      </c>
      <c r="K251" s="124">
        <v>35.700000000000003</v>
      </c>
      <c r="L251" s="124">
        <v>15.3</v>
      </c>
      <c r="M251" s="54">
        <f t="shared" si="28"/>
        <v>25.5</v>
      </c>
      <c r="N251" s="36">
        <v>68.5</v>
      </c>
      <c r="O251" s="55">
        <f t="shared" si="29"/>
        <v>20.46680562458501</v>
      </c>
      <c r="P251" s="56">
        <f t="shared" si="30"/>
        <v>33.401826779322739</v>
      </c>
      <c r="Q251" s="123">
        <v>14.790577499999999</v>
      </c>
      <c r="R251" s="11">
        <f t="shared" si="31"/>
        <v>3.7561337137237487</v>
      </c>
      <c r="S251" s="35">
        <f t="shared" si="32"/>
        <v>6.9274787824826225</v>
      </c>
      <c r="AF251" s="34"/>
    </row>
    <row r="252" spans="7:32" ht="18.5" x14ac:dyDescent="0.45">
      <c r="G252" s="59">
        <v>2011</v>
      </c>
      <c r="H252" s="59">
        <v>9</v>
      </c>
      <c r="I252" s="46">
        <f t="shared" si="36"/>
        <v>6</v>
      </c>
      <c r="J252" s="46">
        <f t="shared" si="36"/>
        <v>249</v>
      </c>
      <c r="K252" s="124">
        <v>35.1</v>
      </c>
      <c r="L252" s="124">
        <v>12.8</v>
      </c>
      <c r="M252" s="54">
        <f t="shared" si="28"/>
        <v>23.950000000000003</v>
      </c>
      <c r="N252" s="36">
        <v>71.5</v>
      </c>
      <c r="O252" s="55">
        <f t="shared" si="29"/>
        <v>18.070965031626645</v>
      </c>
      <c r="P252" s="56">
        <f t="shared" si="30"/>
        <v>32.238601616421938</v>
      </c>
      <c r="Q252" s="123">
        <v>13.653807</v>
      </c>
      <c r="R252" s="11">
        <f t="shared" si="31"/>
        <v>3.3433223837962491</v>
      </c>
      <c r="S252" s="35">
        <f t="shared" si="32"/>
        <v>6.5435867188992214</v>
      </c>
      <c r="AF252" s="34"/>
    </row>
    <row r="253" spans="7:32" ht="18.5" x14ac:dyDescent="0.45">
      <c r="G253" s="59">
        <v>2011</v>
      </c>
      <c r="H253" s="59">
        <v>9</v>
      </c>
      <c r="I253" s="46">
        <f t="shared" si="36"/>
        <v>7</v>
      </c>
      <c r="J253" s="46">
        <f t="shared" si="36"/>
        <v>250</v>
      </c>
      <c r="K253" s="124">
        <v>35.299999999999997</v>
      </c>
      <c r="L253" s="124">
        <v>11.3</v>
      </c>
      <c r="M253" s="54">
        <f t="shared" si="28"/>
        <v>23.299999999999997</v>
      </c>
      <c r="N253" s="36">
        <v>72</v>
      </c>
      <c r="O253" s="55">
        <f t="shared" si="29"/>
        <v>17.683610868393906</v>
      </c>
      <c r="P253" s="56">
        <f t="shared" si="30"/>
        <v>33.952532867316293</v>
      </c>
      <c r="Q253" s="123">
        <v>13.8610635</v>
      </c>
      <c r="R253" s="11">
        <f t="shared" si="31"/>
        <v>3.3412301482702489</v>
      </c>
      <c r="S253" s="35">
        <f t="shared" si="32"/>
        <v>6.7972640966220776</v>
      </c>
      <c r="AF253" s="34"/>
    </row>
    <row r="254" spans="7:32" ht="18.5" x14ac:dyDescent="0.45">
      <c r="G254" s="59">
        <v>2011</v>
      </c>
      <c r="H254" s="59">
        <v>9</v>
      </c>
      <c r="I254" s="46">
        <f t="shared" si="36"/>
        <v>8</v>
      </c>
      <c r="J254" s="46">
        <f t="shared" si="36"/>
        <v>251</v>
      </c>
      <c r="K254" s="124">
        <v>38</v>
      </c>
      <c r="L254" s="124">
        <v>11.9</v>
      </c>
      <c r="M254" s="54">
        <f t="shared" si="28"/>
        <v>24.95</v>
      </c>
      <c r="N254" s="36">
        <v>87</v>
      </c>
      <c r="O254" s="55">
        <f t="shared" si="29"/>
        <v>17.379872424070125</v>
      </c>
      <c r="P254" s="56">
        <f t="shared" si="30"/>
        <v>36.289173621458424</v>
      </c>
      <c r="Q254" s="123">
        <v>14.206491</v>
      </c>
      <c r="R254" s="11">
        <f t="shared" si="31"/>
        <v>3.56197573031625</v>
      </c>
      <c r="S254" s="35">
        <f t="shared" si="32"/>
        <v>7.4303809355486896</v>
      </c>
      <c r="AF254" s="34"/>
    </row>
    <row r="255" spans="7:32" ht="18.5" x14ac:dyDescent="0.45">
      <c r="G255" s="59">
        <v>2011</v>
      </c>
      <c r="H255" s="59">
        <v>9</v>
      </c>
      <c r="I255" s="46">
        <f t="shared" si="36"/>
        <v>9</v>
      </c>
      <c r="J255" s="46">
        <f t="shared" si="36"/>
        <v>252</v>
      </c>
      <c r="K255" s="124">
        <v>35.4</v>
      </c>
      <c r="L255" s="124">
        <v>17</v>
      </c>
      <c r="M255" s="54">
        <f t="shared" si="28"/>
        <v>26.2</v>
      </c>
      <c r="N255" s="36">
        <v>88.5</v>
      </c>
      <c r="O255" s="55">
        <f t="shared" si="29"/>
        <v>18.924127273095319</v>
      </c>
      <c r="P255" s="56">
        <f t="shared" si="30"/>
        <v>27.856315345996311</v>
      </c>
      <c r="Q255" s="123">
        <v>12.988073999999999</v>
      </c>
      <c r="R255" s="11">
        <f t="shared" si="31"/>
        <v>3.3517023764399996</v>
      </c>
      <c r="S255" s="35">
        <f t="shared" si="32"/>
        <v>5.9034944961209233</v>
      </c>
      <c r="AF255" s="34"/>
    </row>
    <row r="256" spans="7:32" ht="18.5" x14ac:dyDescent="0.45">
      <c r="G256" s="59">
        <v>2011</v>
      </c>
      <c r="H256" s="59">
        <v>9</v>
      </c>
      <c r="I256" s="46">
        <f t="shared" si="36"/>
        <v>10</v>
      </c>
      <c r="J256" s="46">
        <f t="shared" si="36"/>
        <v>253</v>
      </c>
      <c r="K256" s="124">
        <v>35.200000000000003</v>
      </c>
      <c r="L256" s="124">
        <v>15.3</v>
      </c>
      <c r="M256" s="54">
        <f t="shared" si="28"/>
        <v>25.25</v>
      </c>
      <c r="N256" s="36">
        <v>80</v>
      </c>
      <c r="O256" s="55">
        <f t="shared" si="29"/>
        <v>20.3439616662147</v>
      </c>
      <c r="P256" s="56">
        <f t="shared" si="30"/>
        <v>32.387586972613811</v>
      </c>
      <c r="Q256" s="123">
        <v>14.520515999999999</v>
      </c>
      <c r="R256" s="11">
        <f t="shared" si="31"/>
        <v>3.6662596739369993</v>
      </c>
      <c r="S256" s="35">
        <f t="shared" si="32"/>
        <v>6.7049270069101761</v>
      </c>
      <c r="AF256" s="34"/>
    </row>
    <row r="257" spans="7:32" ht="18.5" x14ac:dyDescent="0.45">
      <c r="G257" s="59">
        <v>2011</v>
      </c>
      <c r="H257" s="59">
        <v>9</v>
      </c>
      <c r="I257" s="46">
        <f t="shared" si="36"/>
        <v>11</v>
      </c>
      <c r="J257" s="46">
        <f t="shared" si="36"/>
        <v>254</v>
      </c>
      <c r="K257" s="124">
        <v>35.200000000000003</v>
      </c>
      <c r="L257" s="124">
        <v>13.5</v>
      </c>
      <c r="M257" s="54">
        <f t="shared" si="28"/>
        <v>24.35</v>
      </c>
      <c r="N257" s="36">
        <v>80.5</v>
      </c>
      <c r="O257" s="55">
        <f t="shared" si="29"/>
        <v>17.527004789121275</v>
      </c>
      <c r="P257" s="56">
        <f t="shared" si="30"/>
        <v>30.426880313914538</v>
      </c>
      <c r="Q257" s="123">
        <v>13.06344</v>
      </c>
      <c r="R257" s="11">
        <f t="shared" si="31"/>
        <v>3.2294097365400001</v>
      </c>
      <c r="S257" s="35">
        <f t="shared" si="32"/>
        <v>6.2377044739411422</v>
      </c>
      <c r="AF257" s="34"/>
    </row>
    <row r="258" spans="7:32" ht="18.5" x14ac:dyDescent="0.45">
      <c r="G258" s="59">
        <v>2011</v>
      </c>
      <c r="H258" s="59">
        <v>9</v>
      </c>
      <c r="I258" s="46">
        <f t="shared" si="36"/>
        <v>12</v>
      </c>
      <c r="J258" s="46">
        <f t="shared" si="36"/>
        <v>255</v>
      </c>
      <c r="K258" s="124">
        <v>35.1</v>
      </c>
      <c r="L258" s="124">
        <v>13.3</v>
      </c>
      <c r="M258" s="54">
        <f t="shared" si="28"/>
        <v>24.200000000000003</v>
      </c>
      <c r="N258" s="36">
        <v>80</v>
      </c>
      <c r="O258" s="55">
        <f t="shared" si="29"/>
        <v>16.040738572125804</v>
      </c>
      <c r="P258" s="56">
        <f t="shared" si="30"/>
        <v>27.975048069787402</v>
      </c>
      <c r="Q258" s="123">
        <v>11.983193999999999</v>
      </c>
      <c r="R258" s="11">
        <f t="shared" si="31"/>
        <v>2.9518201780199993</v>
      </c>
      <c r="S258" s="35">
        <f t="shared" si="32"/>
        <v>5.7537752709067629</v>
      </c>
      <c r="AF258" s="34"/>
    </row>
    <row r="259" spans="7:32" ht="18.5" x14ac:dyDescent="0.45">
      <c r="G259" s="59">
        <v>2011</v>
      </c>
      <c r="H259" s="59">
        <v>9</v>
      </c>
      <c r="I259" s="46">
        <f t="shared" si="36"/>
        <v>13</v>
      </c>
      <c r="J259" s="46">
        <f t="shared" si="36"/>
        <v>256</v>
      </c>
      <c r="K259" s="124">
        <v>36.4</v>
      </c>
      <c r="L259" s="124">
        <v>12.7</v>
      </c>
      <c r="M259" s="54">
        <f t="shared" si="28"/>
        <v>24.549999999999997</v>
      </c>
      <c r="N259" s="36">
        <v>58</v>
      </c>
      <c r="O259" s="55">
        <f t="shared" si="29"/>
        <v>17.351712021620518</v>
      </c>
      <c r="P259" s="56">
        <f t="shared" si="30"/>
        <v>32.898845992992499</v>
      </c>
      <c r="Q259" s="123">
        <v>13.515635999999999</v>
      </c>
      <c r="R259" s="11">
        <f t="shared" si="31"/>
        <v>3.3570508376789991</v>
      </c>
      <c r="S259" s="35">
        <f t="shared" si="32"/>
        <v>6.7328094166793777</v>
      </c>
      <c r="AF259" s="34"/>
    </row>
    <row r="260" spans="7:32" ht="18.5" x14ac:dyDescent="0.45">
      <c r="G260" s="59">
        <v>2011</v>
      </c>
      <c r="H260" s="59">
        <v>9</v>
      </c>
      <c r="I260" s="46">
        <f t="shared" si="36"/>
        <v>14</v>
      </c>
      <c r="J260" s="46">
        <f t="shared" si="36"/>
        <v>257</v>
      </c>
      <c r="K260" s="124">
        <v>37.1</v>
      </c>
      <c r="L260" s="124">
        <v>13.7</v>
      </c>
      <c r="M260" s="54">
        <f t="shared" si="28"/>
        <v>25.4</v>
      </c>
      <c r="N260" s="36">
        <v>35</v>
      </c>
      <c r="O260" s="55">
        <f t="shared" si="29"/>
        <v>17.981920142728665</v>
      </c>
      <c r="P260" s="56">
        <f t="shared" si="30"/>
        <v>33.662154507188063</v>
      </c>
      <c r="Q260" s="123">
        <v>13.917587999999999</v>
      </c>
      <c r="R260" s="11">
        <f t="shared" si="31"/>
        <v>3.5262714363839986</v>
      </c>
      <c r="S260" s="35">
        <f t="shared" si="32"/>
        <v>8.4613010926859609</v>
      </c>
      <c r="AF260" s="34"/>
    </row>
    <row r="261" spans="7:32" ht="18.5" x14ac:dyDescent="0.45">
      <c r="G261" s="59">
        <v>2011</v>
      </c>
      <c r="H261" s="59">
        <v>9</v>
      </c>
      <c r="I261" s="46">
        <f t="shared" si="36"/>
        <v>15</v>
      </c>
      <c r="J261" s="46">
        <f t="shared" si="36"/>
        <v>258</v>
      </c>
      <c r="K261" s="124">
        <v>36.5</v>
      </c>
      <c r="L261" s="124">
        <v>16</v>
      </c>
      <c r="M261" s="54">
        <f t="shared" ref="M261:M324" si="37">(K261+L261)/2</f>
        <v>26.25</v>
      </c>
      <c r="N261" s="36">
        <v>30</v>
      </c>
      <c r="O261" s="55">
        <f t="shared" ref="O261:O324" si="38">((Q261)/(0.16*(K261-(L261))^0.5))</f>
        <v>17.009686518058132</v>
      </c>
      <c r="P261" s="56">
        <f t="shared" ref="P261:P324" si="39">0.16*((K261-L261)^1/2)*O261</f>
        <v>27.895885889615339</v>
      </c>
      <c r="Q261" s="123">
        <v>12.322341</v>
      </c>
      <c r="R261" s="11">
        <f t="shared" ref="R261:R324" si="40">0.0023*0.408*O261*(K261-L261)^0.5*(M261+17.8)</f>
        <v>3.1835168449582496</v>
      </c>
      <c r="S261" s="35">
        <f t="shared" ref="S261:S324" si="41">0.31*(IF(N261&gt;50,1,(1+(50-N261)/70)))*(P261+2.09)*((M261/(M261+15)))</f>
        <v>7.6055110574569804</v>
      </c>
      <c r="AF261" s="34"/>
    </row>
    <row r="262" spans="7:32" ht="18.5" x14ac:dyDescent="0.45">
      <c r="G262" s="59">
        <v>2011</v>
      </c>
      <c r="H262" s="59">
        <v>9</v>
      </c>
      <c r="I262" s="46">
        <f t="shared" si="36"/>
        <v>16</v>
      </c>
      <c r="J262" s="46">
        <f t="shared" si="36"/>
        <v>259</v>
      </c>
      <c r="K262" s="124">
        <v>35.6</v>
      </c>
      <c r="L262" s="124">
        <v>14.9</v>
      </c>
      <c r="M262" s="54">
        <f t="shared" si="37"/>
        <v>25.25</v>
      </c>
      <c r="N262" s="36">
        <v>22.5</v>
      </c>
      <c r="O262" s="55">
        <f t="shared" si="38"/>
        <v>17.836086576202927</v>
      </c>
      <c r="P262" s="56">
        <f t="shared" si="39"/>
        <v>29.536559370192055</v>
      </c>
      <c r="Q262" s="123">
        <v>12.983886999999999</v>
      </c>
      <c r="R262" s="11">
        <f t="shared" si="40"/>
        <v>3.2782789068277496</v>
      </c>
      <c r="S262" s="35">
        <f t="shared" si="41"/>
        <v>8.566742542446276</v>
      </c>
      <c r="AF262" s="34"/>
    </row>
    <row r="263" spans="7:32" ht="18.5" x14ac:dyDescent="0.45">
      <c r="G263" s="59">
        <v>2011</v>
      </c>
      <c r="H263" s="59">
        <v>9</v>
      </c>
      <c r="I263" s="46">
        <f t="shared" si="36"/>
        <v>17</v>
      </c>
      <c r="J263" s="46">
        <f t="shared" si="36"/>
        <v>260</v>
      </c>
      <c r="K263" s="124">
        <v>35.9</v>
      </c>
      <c r="L263" s="124">
        <v>12.3</v>
      </c>
      <c r="M263" s="54">
        <f t="shared" si="37"/>
        <v>24.1</v>
      </c>
      <c r="N263" s="36">
        <v>19.5</v>
      </c>
      <c r="O263" s="55">
        <f t="shared" si="38"/>
        <v>15.901691727268798</v>
      </c>
      <c r="P263" s="56">
        <f t="shared" si="39"/>
        <v>30.022393981083489</v>
      </c>
      <c r="Q263" s="123">
        <v>12.360023999999999</v>
      </c>
      <c r="R263" s="11">
        <f t="shared" si="40"/>
        <v>3.0373955578439999</v>
      </c>
      <c r="S263" s="35">
        <f t="shared" si="41"/>
        <v>8.8093260471259818</v>
      </c>
      <c r="AF263" s="34"/>
    </row>
    <row r="264" spans="7:32" ht="18.5" x14ac:dyDescent="0.45">
      <c r="G264" s="59">
        <v>2011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4">
        <v>38</v>
      </c>
      <c r="L264" s="124">
        <v>12.8</v>
      </c>
      <c r="M264" s="54">
        <f t="shared" si="37"/>
        <v>25.4</v>
      </c>
      <c r="N264" s="36">
        <v>16.5</v>
      </c>
      <c r="O264" s="55">
        <f t="shared" si="38"/>
        <v>16.51459321803425</v>
      </c>
      <c r="P264" s="56">
        <f t="shared" si="39"/>
        <v>33.293419927557046</v>
      </c>
      <c r="Q264" s="123">
        <v>13.264415999999999</v>
      </c>
      <c r="R264" s="11">
        <f t="shared" si="40"/>
        <v>3.3607785530879997</v>
      </c>
      <c r="S264" s="35">
        <f t="shared" si="41"/>
        <v>10.196618288805501</v>
      </c>
      <c r="AF264" s="34"/>
    </row>
    <row r="265" spans="7:32" ht="18.5" x14ac:dyDescent="0.45">
      <c r="G265" s="59">
        <v>2011</v>
      </c>
      <c r="H265" s="59">
        <v>9</v>
      </c>
      <c r="I265" s="46">
        <f t="shared" si="42"/>
        <v>19</v>
      </c>
      <c r="J265" s="46">
        <f t="shared" si="42"/>
        <v>262</v>
      </c>
      <c r="K265" s="124">
        <v>36.4</v>
      </c>
      <c r="L265" s="124">
        <v>14.6</v>
      </c>
      <c r="M265" s="54">
        <f t="shared" si="37"/>
        <v>25.5</v>
      </c>
      <c r="N265" s="36">
        <v>30.5</v>
      </c>
      <c r="O265" s="55">
        <f t="shared" si="38"/>
        <v>16.225694677255142</v>
      </c>
      <c r="P265" s="56">
        <f t="shared" si="39"/>
        <v>28.297611517132964</v>
      </c>
      <c r="Q265" s="123">
        <v>12.121364999999999</v>
      </c>
      <c r="R265" s="11">
        <f t="shared" si="40"/>
        <v>3.078275187892499</v>
      </c>
      <c r="S265" s="35">
        <f t="shared" si="41"/>
        <v>7.5834776646711735</v>
      </c>
      <c r="AF265" s="34"/>
    </row>
    <row r="266" spans="7:32" ht="18.5" x14ac:dyDescent="0.45">
      <c r="G266" s="59">
        <v>2011</v>
      </c>
      <c r="H266" s="59">
        <v>9</v>
      </c>
      <c r="I266" s="46">
        <f t="shared" si="42"/>
        <v>20</v>
      </c>
      <c r="J266" s="46">
        <f t="shared" si="42"/>
        <v>263</v>
      </c>
      <c r="K266" s="124">
        <v>34</v>
      </c>
      <c r="L266" s="124">
        <v>17.5</v>
      </c>
      <c r="M266" s="54">
        <f t="shared" si="37"/>
        <v>25.75</v>
      </c>
      <c r="N266" s="36">
        <v>34.5</v>
      </c>
      <c r="O266" s="55">
        <f t="shared" si="38"/>
        <v>19.404210338302047</v>
      </c>
      <c r="P266" s="56">
        <f t="shared" si="39"/>
        <v>25.613557646558704</v>
      </c>
      <c r="Q266" s="123">
        <v>12.611243999999999</v>
      </c>
      <c r="R266" s="11">
        <f t="shared" si="40"/>
        <v>3.2211734009129991</v>
      </c>
      <c r="S266" s="35">
        <f t="shared" si="41"/>
        <v>6.6284949981130561</v>
      </c>
      <c r="AF266" s="34"/>
    </row>
    <row r="267" spans="7:32" ht="18.5" x14ac:dyDescent="0.45">
      <c r="G267" s="59">
        <v>2011</v>
      </c>
      <c r="H267" s="59">
        <v>9</v>
      </c>
      <c r="I267" s="46">
        <f t="shared" si="42"/>
        <v>21</v>
      </c>
      <c r="J267" s="46">
        <f t="shared" si="42"/>
        <v>264</v>
      </c>
      <c r="K267" s="124">
        <v>33</v>
      </c>
      <c r="L267" s="124">
        <v>12.3</v>
      </c>
      <c r="M267" s="54">
        <f t="shared" si="37"/>
        <v>22.65</v>
      </c>
      <c r="N267" s="36">
        <v>39.5</v>
      </c>
      <c r="O267" s="55">
        <f t="shared" si="38"/>
        <v>16.323383973964496</v>
      </c>
      <c r="P267" s="56">
        <f t="shared" si="39"/>
        <v>27.031523860885205</v>
      </c>
      <c r="Q267" s="123">
        <v>11.882705999999999</v>
      </c>
      <c r="R267" s="11">
        <f t="shared" si="40"/>
        <v>2.8190442594105001</v>
      </c>
      <c r="S267" s="35">
        <f t="shared" si="41"/>
        <v>6.2456386921005649</v>
      </c>
      <c r="AF267" s="34"/>
    </row>
    <row r="268" spans="7:32" ht="18.5" x14ac:dyDescent="0.45">
      <c r="G268" s="59">
        <v>2011</v>
      </c>
      <c r="H268" s="59">
        <v>9</v>
      </c>
      <c r="I268" s="46">
        <f t="shared" si="42"/>
        <v>22</v>
      </c>
      <c r="J268" s="46">
        <f t="shared" si="42"/>
        <v>265</v>
      </c>
      <c r="K268" s="124">
        <v>34.6</v>
      </c>
      <c r="L268" s="124">
        <v>12.6</v>
      </c>
      <c r="M268" s="54">
        <f t="shared" si="37"/>
        <v>23.6</v>
      </c>
      <c r="N268" s="36">
        <v>44.5</v>
      </c>
      <c r="O268" s="55">
        <f t="shared" si="38"/>
        <v>15.658014264766313</v>
      </c>
      <c r="P268" s="56">
        <f t="shared" si="39"/>
        <v>27.558105105988712</v>
      </c>
      <c r="Q268" s="123">
        <v>11.750815499999998</v>
      </c>
      <c r="R268" s="11">
        <f t="shared" si="40"/>
        <v>2.8532272623704995</v>
      </c>
      <c r="S268" s="35">
        <f t="shared" si="41"/>
        <v>6.060831991167178</v>
      </c>
      <c r="AF268" s="34"/>
    </row>
    <row r="269" spans="7:32" ht="18.5" x14ac:dyDescent="0.45">
      <c r="G269" s="59">
        <v>2011</v>
      </c>
      <c r="H269" s="59">
        <v>9</v>
      </c>
      <c r="I269" s="46">
        <f t="shared" si="42"/>
        <v>23</v>
      </c>
      <c r="J269" s="46">
        <f t="shared" si="42"/>
        <v>266</v>
      </c>
      <c r="K269" s="124">
        <v>29.9</v>
      </c>
      <c r="L269" s="124">
        <v>14.8</v>
      </c>
      <c r="M269" s="54">
        <f t="shared" si="37"/>
        <v>22.35</v>
      </c>
      <c r="N269" s="36">
        <v>56.5</v>
      </c>
      <c r="O269" s="55">
        <f t="shared" si="38"/>
        <v>15.509165933789594</v>
      </c>
      <c r="P269" s="56">
        <f t="shared" si="39"/>
        <v>18.735072448017828</v>
      </c>
      <c r="Q269" s="123">
        <v>9.6426610000000004</v>
      </c>
      <c r="R269" s="11">
        <f t="shared" si="40"/>
        <v>2.2706514016147503</v>
      </c>
      <c r="S269" s="35">
        <f t="shared" si="41"/>
        <v>3.8630927565218611</v>
      </c>
      <c r="AF269" s="34"/>
    </row>
    <row r="270" spans="7:32" ht="18.5" x14ac:dyDescent="0.45">
      <c r="G270" s="59">
        <v>2011</v>
      </c>
      <c r="H270" s="59">
        <v>9</v>
      </c>
      <c r="I270" s="46">
        <f t="shared" si="42"/>
        <v>24</v>
      </c>
      <c r="J270" s="46">
        <f t="shared" si="42"/>
        <v>267</v>
      </c>
      <c r="K270" s="124">
        <v>30.6</v>
      </c>
      <c r="L270" s="124">
        <v>15.6</v>
      </c>
      <c r="M270" s="54">
        <f t="shared" si="37"/>
        <v>23.1</v>
      </c>
      <c r="N270" s="36">
        <v>76.5</v>
      </c>
      <c r="O270" s="55">
        <f t="shared" si="38"/>
        <v>20.097929662213254</v>
      </c>
      <c r="P270" s="56">
        <f t="shared" si="39"/>
        <v>24.117515594655909</v>
      </c>
      <c r="Q270" s="123">
        <v>12.454231499999999</v>
      </c>
      <c r="R270" s="11">
        <f t="shared" si="40"/>
        <v>2.9875023708727495</v>
      </c>
      <c r="S270" s="35">
        <f t="shared" si="41"/>
        <v>4.9257747814522563</v>
      </c>
      <c r="AF270" s="34"/>
    </row>
    <row r="271" spans="7:32" ht="18.5" x14ac:dyDescent="0.45">
      <c r="G271" s="59">
        <v>2011</v>
      </c>
      <c r="H271" s="59">
        <v>9</v>
      </c>
      <c r="I271" s="46">
        <f t="shared" si="42"/>
        <v>25</v>
      </c>
      <c r="J271" s="46">
        <f t="shared" si="42"/>
        <v>268</v>
      </c>
      <c r="K271" s="124">
        <v>29.5</v>
      </c>
      <c r="L271" s="124">
        <v>16.8</v>
      </c>
      <c r="M271" s="54">
        <f t="shared" si="37"/>
        <v>23.15</v>
      </c>
      <c r="N271" s="36">
        <v>63.5</v>
      </c>
      <c r="O271" s="55">
        <f t="shared" si="38"/>
        <v>11.190927566281088</v>
      </c>
      <c r="P271" s="56">
        <f t="shared" si="39"/>
        <v>11.369982407341586</v>
      </c>
      <c r="Q271" s="123">
        <v>6.3809879999999994</v>
      </c>
      <c r="R271" s="11">
        <f t="shared" si="40"/>
        <v>1.5325330546889997</v>
      </c>
      <c r="S271" s="35">
        <f t="shared" si="41"/>
        <v>2.5319938072421198</v>
      </c>
      <c r="AF271" s="34"/>
    </row>
    <row r="272" spans="7:32" ht="18.5" x14ac:dyDescent="0.45">
      <c r="G272" s="59">
        <v>2011</v>
      </c>
      <c r="H272" s="59">
        <v>9</v>
      </c>
      <c r="I272" s="46">
        <f t="shared" si="42"/>
        <v>26</v>
      </c>
      <c r="J272" s="46">
        <f t="shared" si="42"/>
        <v>269</v>
      </c>
      <c r="K272" s="124">
        <v>29.1</v>
      </c>
      <c r="L272" s="124">
        <v>16.399999999999999</v>
      </c>
      <c r="M272" s="54">
        <f t="shared" si="37"/>
        <v>22.75</v>
      </c>
      <c r="N272" s="36">
        <v>62</v>
      </c>
      <c r="O272" s="55">
        <f t="shared" si="38"/>
        <v>21.012361700074365</v>
      </c>
      <c r="P272" s="56">
        <f t="shared" si="39"/>
        <v>21.348559487275558</v>
      </c>
      <c r="Q272" s="123">
        <v>11.981100499999998</v>
      </c>
      <c r="R272" s="11">
        <f t="shared" si="40"/>
        <v>2.8494142122378747</v>
      </c>
      <c r="S272" s="35">
        <f t="shared" si="41"/>
        <v>4.3788196234175061</v>
      </c>
      <c r="AF272" s="34"/>
    </row>
    <row r="273" spans="7:32" ht="18.5" x14ac:dyDescent="0.45">
      <c r="G273" s="59">
        <v>2011</v>
      </c>
      <c r="H273" s="59">
        <v>9</v>
      </c>
      <c r="I273" s="46">
        <f t="shared" si="42"/>
        <v>27</v>
      </c>
      <c r="J273" s="46">
        <f t="shared" si="42"/>
        <v>270</v>
      </c>
      <c r="K273" s="124">
        <v>28.9</v>
      </c>
      <c r="L273" s="124">
        <v>12.1</v>
      </c>
      <c r="M273" s="54">
        <f t="shared" si="37"/>
        <v>20.5</v>
      </c>
      <c r="N273" s="36">
        <v>58</v>
      </c>
      <c r="O273" s="55">
        <f t="shared" si="38"/>
        <v>12.660505655591583</v>
      </c>
      <c r="P273" s="56">
        <f t="shared" si="39"/>
        <v>17.015719601115087</v>
      </c>
      <c r="Q273" s="123">
        <v>8.3028209999999998</v>
      </c>
      <c r="R273" s="11">
        <f t="shared" si="40"/>
        <v>1.8650585298194995</v>
      </c>
      <c r="S273" s="35">
        <f t="shared" si="41"/>
        <v>3.4201929032418699</v>
      </c>
      <c r="AF273" s="34"/>
    </row>
    <row r="274" spans="7:32" ht="18.5" x14ac:dyDescent="0.45">
      <c r="G274" s="59">
        <v>2011</v>
      </c>
      <c r="H274" s="59">
        <v>9</v>
      </c>
      <c r="I274" s="46">
        <f t="shared" si="42"/>
        <v>28</v>
      </c>
      <c r="J274" s="46">
        <f t="shared" si="42"/>
        <v>271</v>
      </c>
      <c r="K274" s="124">
        <v>30.2</v>
      </c>
      <c r="L274" s="124">
        <v>10.1</v>
      </c>
      <c r="M274" s="54">
        <f t="shared" si="37"/>
        <v>20.149999999999999</v>
      </c>
      <c r="N274" s="36">
        <v>37</v>
      </c>
      <c r="O274" s="55">
        <f t="shared" si="38"/>
        <v>3.0468807188350464</v>
      </c>
      <c r="P274" s="56">
        <f t="shared" si="39"/>
        <v>4.8993841958867552</v>
      </c>
      <c r="Q274" s="123">
        <v>2.1856140000000002</v>
      </c>
      <c r="R274" s="11">
        <f t="shared" si="40"/>
        <v>0.48646686087450003</v>
      </c>
      <c r="S274" s="35">
        <f t="shared" si="41"/>
        <v>1.4727545765118266</v>
      </c>
      <c r="AF274" s="34"/>
    </row>
    <row r="275" spans="7:32" ht="18.5" x14ac:dyDescent="0.45">
      <c r="G275" s="59">
        <v>2011</v>
      </c>
      <c r="H275" s="59">
        <v>9</v>
      </c>
      <c r="I275" s="46">
        <f t="shared" si="42"/>
        <v>29</v>
      </c>
      <c r="J275" s="46">
        <f t="shared" si="42"/>
        <v>272</v>
      </c>
      <c r="K275" s="124">
        <v>30.9</v>
      </c>
      <c r="L275" s="124">
        <v>9.1</v>
      </c>
      <c r="M275" s="54">
        <f t="shared" si="37"/>
        <v>20</v>
      </c>
      <c r="N275" s="36">
        <v>27.5</v>
      </c>
      <c r="O275" s="55">
        <f t="shared" si="38"/>
        <v>13.972593032952357</v>
      </c>
      <c r="P275" s="56">
        <f t="shared" si="39"/>
        <v>24.368202249468908</v>
      </c>
      <c r="Q275" s="123">
        <v>10.438191</v>
      </c>
      <c r="R275" s="11">
        <f t="shared" si="40"/>
        <v>2.3141156301269996</v>
      </c>
      <c r="S275" s="35">
        <f t="shared" si="41"/>
        <v>6.193379179620579</v>
      </c>
      <c r="AF275" s="34"/>
    </row>
    <row r="276" spans="7:32" ht="18.5" x14ac:dyDescent="0.45">
      <c r="G276" s="59">
        <v>2011</v>
      </c>
      <c r="H276" s="60">
        <v>9</v>
      </c>
      <c r="I276" s="60">
        <f t="shared" si="42"/>
        <v>30</v>
      </c>
      <c r="J276" s="46">
        <f t="shared" si="42"/>
        <v>273</v>
      </c>
      <c r="K276" s="124">
        <v>21.6</v>
      </c>
      <c r="L276" s="124">
        <v>14.9</v>
      </c>
      <c r="M276" s="54">
        <f t="shared" si="37"/>
        <v>18.25</v>
      </c>
      <c r="N276" s="36">
        <v>44</v>
      </c>
      <c r="O276" s="55">
        <f t="shared" si="38"/>
        <v>16.377989616075361</v>
      </c>
      <c r="P276" s="56">
        <f t="shared" si="39"/>
        <v>8.7786024342163955</v>
      </c>
      <c r="Q276" s="123">
        <v>6.78294</v>
      </c>
      <c r="R276" s="49">
        <f t="shared" si="40"/>
        <v>1.4341390487549999</v>
      </c>
      <c r="S276" s="48">
        <f t="shared" si="41"/>
        <v>2.0078079435617715</v>
      </c>
      <c r="AF276" s="34"/>
    </row>
    <row r="277" spans="7:32" ht="18.5" x14ac:dyDescent="0.45">
      <c r="G277" s="59">
        <v>2011</v>
      </c>
      <c r="H277" s="59">
        <v>10</v>
      </c>
      <c r="I277" s="46">
        <v>1</v>
      </c>
      <c r="J277" s="46">
        <f t="shared" si="42"/>
        <v>274</v>
      </c>
      <c r="K277" s="124">
        <v>23.8</v>
      </c>
      <c r="L277" s="124">
        <v>9.4</v>
      </c>
      <c r="M277" s="54">
        <f t="shared" si="37"/>
        <v>16.600000000000001</v>
      </c>
      <c r="N277" s="36">
        <v>53</v>
      </c>
      <c r="O277" s="55">
        <f t="shared" si="38"/>
        <v>17.316034598961917</v>
      </c>
      <c r="P277" s="56">
        <f t="shared" si="39"/>
        <v>19.948071858004131</v>
      </c>
      <c r="Q277" s="123">
        <v>10.513556999999999</v>
      </c>
      <c r="R277" s="11">
        <f t="shared" si="40"/>
        <v>2.1211732060919997</v>
      </c>
      <c r="S277" s="35">
        <f t="shared" si="41"/>
        <v>3.5888581576357361</v>
      </c>
      <c r="AF277" s="34"/>
    </row>
    <row r="278" spans="7:32" ht="18.5" x14ac:dyDescent="0.45">
      <c r="G278" s="59">
        <v>2011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4">
        <v>24</v>
      </c>
      <c r="L278" s="124">
        <v>6.7</v>
      </c>
      <c r="M278" s="54">
        <f t="shared" si="37"/>
        <v>15.35</v>
      </c>
      <c r="N278" s="36">
        <v>53.5</v>
      </c>
      <c r="O278" s="55">
        <f t="shared" si="38"/>
        <v>20.781098475854701</v>
      </c>
      <c r="P278" s="56">
        <f t="shared" si="39"/>
        <v>28.761040290582908</v>
      </c>
      <c r="Q278" s="123">
        <v>13.829661</v>
      </c>
      <c r="R278" s="11">
        <f t="shared" si="40"/>
        <v>2.6888283825097496</v>
      </c>
      <c r="S278" s="35">
        <f t="shared" si="41"/>
        <v>4.8370568442418049</v>
      </c>
      <c r="AF278" s="34"/>
    </row>
    <row r="279" spans="7:32" ht="18.5" x14ac:dyDescent="0.45">
      <c r="G279" s="59">
        <v>2011</v>
      </c>
      <c r="H279" s="59">
        <v>10</v>
      </c>
      <c r="I279" s="46">
        <f t="shared" si="43"/>
        <v>3</v>
      </c>
      <c r="J279" s="46">
        <f t="shared" si="42"/>
        <v>276</v>
      </c>
      <c r="K279" s="124">
        <v>25.1</v>
      </c>
      <c r="L279" s="124">
        <v>5.4</v>
      </c>
      <c r="M279" s="54">
        <f t="shared" si="37"/>
        <v>15.25</v>
      </c>
      <c r="N279" s="36">
        <v>49</v>
      </c>
      <c r="O279" s="55">
        <f t="shared" si="38"/>
        <v>17.805608007871591</v>
      </c>
      <c r="P279" s="56">
        <f t="shared" si="39"/>
        <v>28.061638220405634</v>
      </c>
      <c r="Q279" s="123">
        <v>12.644739999999999</v>
      </c>
      <c r="R279" s="11">
        <f t="shared" si="40"/>
        <v>2.451034273304999</v>
      </c>
      <c r="S279" s="35">
        <f t="shared" si="41"/>
        <v>4.7794440367294921</v>
      </c>
      <c r="AF279" s="34"/>
    </row>
    <row r="280" spans="7:32" ht="18.5" x14ac:dyDescent="0.45">
      <c r="G280" s="59">
        <v>2011</v>
      </c>
      <c r="H280" s="59">
        <v>10</v>
      </c>
      <c r="I280" s="46">
        <f t="shared" si="43"/>
        <v>4</v>
      </c>
      <c r="J280" s="46">
        <f t="shared" si="43"/>
        <v>277</v>
      </c>
      <c r="K280" s="124">
        <v>24.7</v>
      </c>
      <c r="L280" s="124">
        <v>5.2</v>
      </c>
      <c r="M280" s="54">
        <f t="shared" si="37"/>
        <v>14.95</v>
      </c>
      <c r="N280" s="36">
        <v>54</v>
      </c>
      <c r="O280" s="55">
        <f t="shared" si="38"/>
        <v>18.515958620830887</v>
      </c>
      <c r="P280" s="56">
        <f t="shared" si="39"/>
        <v>28.884895448496184</v>
      </c>
      <c r="Q280" s="123">
        <v>13.082281499999999</v>
      </c>
      <c r="R280" s="11">
        <f t="shared" si="40"/>
        <v>2.5128282776681243</v>
      </c>
      <c r="S280" s="35">
        <f t="shared" si="41"/>
        <v>4.7930935878482659</v>
      </c>
      <c r="AF280" s="34"/>
    </row>
    <row r="281" spans="7:32" ht="18.5" x14ac:dyDescent="0.45">
      <c r="G281" s="59">
        <v>2011</v>
      </c>
      <c r="H281" s="59">
        <v>10</v>
      </c>
      <c r="I281" s="46">
        <f t="shared" si="43"/>
        <v>5</v>
      </c>
      <c r="J281" s="46">
        <f t="shared" si="43"/>
        <v>278</v>
      </c>
      <c r="K281" s="124">
        <v>26.8</v>
      </c>
      <c r="L281" s="124">
        <v>4</v>
      </c>
      <c r="M281" s="54">
        <f t="shared" si="37"/>
        <v>15.4</v>
      </c>
      <c r="N281" s="36">
        <v>75</v>
      </c>
      <c r="O281" s="55">
        <f t="shared" si="38"/>
        <v>14.10665669462689</v>
      </c>
      <c r="P281" s="56">
        <f t="shared" si="39"/>
        <v>25.730541810999448</v>
      </c>
      <c r="Q281" s="123">
        <v>10.777337999999999</v>
      </c>
      <c r="R281" s="11">
        <f t="shared" si="40"/>
        <v>2.0985417006839997</v>
      </c>
      <c r="S281" s="35">
        <f t="shared" si="41"/>
        <v>4.3689232436089274</v>
      </c>
      <c r="AF281" s="34"/>
    </row>
    <row r="282" spans="7:32" ht="18.5" x14ac:dyDescent="0.45">
      <c r="G282" s="59">
        <v>2011</v>
      </c>
      <c r="H282" s="59">
        <v>10</v>
      </c>
      <c r="I282" s="46">
        <f t="shared" si="43"/>
        <v>6</v>
      </c>
      <c r="J282" s="46">
        <f t="shared" si="43"/>
        <v>279</v>
      </c>
      <c r="K282" s="124">
        <v>28.9</v>
      </c>
      <c r="L282" s="124">
        <v>4.7</v>
      </c>
      <c r="M282" s="54">
        <f t="shared" si="37"/>
        <v>16.8</v>
      </c>
      <c r="N282" s="36">
        <v>80</v>
      </c>
      <c r="O282" s="55">
        <f t="shared" si="38"/>
        <v>13.41591745463549</v>
      </c>
      <c r="P282" s="56">
        <f t="shared" si="39"/>
        <v>25.973216192174309</v>
      </c>
      <c r="Q282" s="123">
        <v>10.559613999999998</v>
      </c>
      <c r="R282" s="11">
        <f t="shared" si="40"/>
        <v>2.1428519094059997</v>
      </c>
      <c r="S282" s="35">
        <f t="shared" si="41"/>
        <v>4.5960135197749619</v>
      </c>
      <c r="AF282" s="34"/>
    </row>
    <row r="283" spans="7:32" ht="18.5" x14ac:dyDescent="0.45">
      <c r="G283" s="59">
        <v>2011</v>
      </c>
      <c r="H283" s="59">
        <v>10</v>
      </c>
      <c r="I283" s="46">
        <f t="shared" si="43"/>
        <v>7</v>
      </c>
      <c r="J283" s="46">
        <f t="shared" si="43"/>
        <v>280</v>
      </c>
      <c r="K283" s="124">
        <v>28.8</v>
      </c>
      <c r="L283" s="124">
        <v>6.3</v>
      </c>
      <c r="M283" s="54">
        <f t="shared" si="37"/>
        <v>17.55</v>
      </c>
      <c r="N283" s="36">
        <v>65.5</v>
      </c>
      <c r="O283" s="55">
        <f t="shared" si="38"/>
        <v>14.266591946767191</v>
      </c>
      <c r="P283" s="56">
        <f t="shared" si="39"/>
        <v>25.679865504180945</v>
      </c>
      <c r="Q283" s="123">
        <v>10.827582</v>
      </c>
      <c r="R283" s="11">
        <f t="shared" si="40"/>
        <v>2.2448582140004998</v>
      </c>
      <c r="S283" s="35">
        <f t="shared" si="41"/>
        <v>4.6415346628416732</v>
      </c>
      <c r="AF283" s="34"/>
    </row>
    <row r="284" spans="7:32" ht="18.5" x14ac:dyDescent="0.45">
      <c r="G284" s="59">
        <v>2011</v>
      </c>
      <c r="H284" s="59">
        <v>10</v>
      </c>
      <c r="I284" s="46">
        <f t="shared" si="43"/>
        <v>8</v>
      </c>
      <c r="J284" s="46">
        <f t="shared" si="43"/>
        <v>281</v>
      </c>
      <c r="K284" s="124">
        <v>29.2</v>
      </c>
      <c r="L284" s="124">
        <v>7.1</v>
      </c>
      <c r="M284" s="54">
        <f t="shared" si="37"/>
        <v>18.149999999999999</v>
      </c>
      <c r="N284" s="36">
        <v>66.5</v>
      </c>
      <c r="O284" s="55">
        <f t="shared" si="38"/>
        <v>13.393141721069053</v>
      </c>
      <c r="P284" s="56">
        <f t="shared" si="39"/>
        <v>23.67907456285009</v>
      </c>
      <c r="Q284" s="123">
        <v>10.073922</v>
      </c>
      <c r="R284" s="11">
        <f t="shared" si="40"/>
        <v>2.1240537134534998</v>
      </c>
      <c r="S284" s="35">
        <f t="shared" si="41"/>
        <v>4.3737465468439218</v>
      </c>
      <c r="AF284" s="34"/>
    </row>
    <row r="285" spans="7:32" ht="18.5" x14ac:dyDescent="0.45">
      <c r="G285" s="59">
        <v>2011</v>
      </c>
      <c r="H285" s="59">
        <v>10</v>
      </c>
      <c r="I285" s="46">
        <f t="shared" si="43"/>
        <v>9</v>
      </c>
      <c r="J285" s="46">
        <f t="shared" si="43"/>
        <v>282</v>
      </c>
      <c r="K285" s="124">
        <v>28.9</v>
      </c>
      <c r="L285" s="124">
        <v>11</v>
      </c>
      <c r="M285" s="54">
        <f t="shared" si="37"/>
        <v>19.95</v>
      </c>
      <c r="N285" s="36">
        <v>61</v>
      </c>
      <c r="O285" s="55">
        <f t="shared" si="38"/>
        <v>19.928839009515521</v>
      </c>
      <c r="P285" s="56">
        <f t="shared" si="39"/>
        <v>28.538097461626226</v>
      </c>
      <c r="Q285" s="123">
        <v>13.490513999999999</v>
      </c>
      <c r="R285" s="11">
        <f t="shared" si="40"/>
        <v>2.9868503890275</v>
      </c>
      <c r="S285" s="35">
        <f t="shared" si="41"/>
        <v>5.4197272890251034</v>
      </c>
      <c r="AF285" s="34"/>
    </row>
    <row r="286" spans="7:32" ht="18.5" x14ac:dyDescent="0.45">
      <c r="G286" s="59">
        <v>2011</v>
      </c>
      <c r="H286" s="59">
        <v>10</v>
      </c>
      <c r="I286" s="46">
        <f t="shared" si="43"/>
        <v>10</v>
      </c>
      <c r="J286" s="46">
        <f t="shared" si="43"/>
        <v>283</v>
      </c>
      <c r="K286" s="124">
        <v>29.7</v>
      </c>
      <c r="L286" s="124">
        <v>11.3</v>
      </c>
      <c r="M286" s="54">
        <f t="shared" si="37"/>
        <v>20.5</v>
      </c>
      <c r="N286" s="36">
        <v>66</v>
      </c>
      <c r="O286" s="55">
        <f t="shared" si="38"/>
        <v>14.940421564091048</v>
      </c>
      <c r="P286" s="56">
        <f t="shared" si="39"/>
        <v>21.992300542342022</v>
      </c>
      <c r="Q286" s="123">
        <v>10.253962999999999</v>
      </c>
      <c r="R286" s="11">
        <f t="shared" si="40"/>
        <v>2.3033425817084994</v>
      </c>
      <c r="S286" s="35">
        <f t="shared" si="41"/>
        <v>4.3110709844108044</v>
      </c>
      <c r="AF286" s="34"/>
    </row>
    <row r="287" spans="7:32" ht="18.5" x14ac:dyDescent="0.45">
      <c r="G287" s="59">
        <v>2011</v>
      </c>
      <c r="H287" s="59">
        <v>10</v>
      </c>
      <c r="I287" s="46">
        <f t="shared" si="43"/>
        <v>11</v>
      </c>
      <c r="J287" s="46">
        <f t="shared" si="43"/>
        <v>284</v>
      </c>
      <c r="K287" s="124">
        <v>31.9</v>
      </c>
      <c r="L287" s="124">
        <v>11.1</v>
      </c>
      <c r="M287" s="54">
        <f t="shared" si="37"/>
        <v>21.5</v>
      </c>
      <c r="N287" s="36">
        <v>71</v>
      </c>
      <c r="O287" s="55">
        <f t="shared" si="38"/>
        <v>13.306139106778991</v>
      </c>
      <c r="P287" s="56">
        <f t="shared" si="39"/>
        <v>22.141415473680237</v>
      </c>
      <c r="Q287" s="123">
        <v>9.7096529999999994</v>
      </c>
      <c r="R287" s="11">
        <f t="shared" si="40"/>
        <v>2.2380216134084994</v>
      </c>
      <c r="S287" s="35">
        <f t="shared" si="41"/>
        <v>4.4247228529336651</v>
      </c>
      <c r="AF287" s="34"/>
    </row>
    <row r="288" spans="7:32" ht="18.5" x14ac:dyDescent="0.45">
      <c r="G288" s="59">
        <v>2011</v>
      </c>
      <c r="H288" s="59">
        <v>10</v>
      </c>
      <c r="I288" s="46">
        <f t="shared" si="43"/>
        <v>12</v>
      </c>
      <c r="J288" s="46">
        <f t="shared" si="43"/>
        <v>285</v>
      </c>
      <c r="K288" s="124">
        <v>32.9</v>
      </c>
      <c r="L288" s="124">
        <v>15.1</v>
      </c>
      <c r="M288" s="54">
        <f t="shared" si="37"/>
        <v>24</v>
      </c>
      <c r="N288" s="36">
        <v>68.5</v>
      </c>
      <c r="O288" s="55">
        <f t="shared" si="38"/>
        <v>11.313521618752381</v>
      </c>
      <c r="P288" s="56">
        <f t="shared" si="39"/>
        <v>16.110454785103386</v>
      </c>
      <c r="Q288" s="123">
        <v>7.6370879999999994</v>
      </c>
      <c r="R288" s="11">
        <f t="shared" si="40"/>
        <v>1.8722855828159994</v>
      </c>
      <c r="S288" s="35">
        <f t="shared" si="41"/>
        <v>3.4720867590043381</v>
      </c>
      <c r="AF288" s="34"/>
    </row>
    <row r="289" spans="7:32" ht="18.5" x14ac:dyDescent="0.45">
      <c r="G289" s="59">
        <v>2011</v>
      </c>
      <c r="H289" s="59">
        <v>10</v>
      </c>
      <c r="I289" s="46">
        <f t="shared" si="43"/>
        <v>13</v>
      </c>
      <c r="J289" s="46">
        <f t="shared" si="43"/>
        <v>286</v>
      </c>
      <c r="K289" s="124">
        <v>26.3</v>
      </c>
      <c r="L289" s="124">
        <v>15.1</v>
      </c>
      <c r="M289" s="54">
        <f t="shared" si="37"/>
        <v>20.7</v>
      </c>
      <c r="N289" s="36">
        <v>72.5</v>
      </c>
      <c r="O289" s="55">
        <f t="shared" si="38"/>
        <v>21.886527659695954</v>
      </c>
      <c r="P289" s="56">
        <f t="shared" si="39"/>
        <v>19.610328783087578</v>
      </c>
      <c r="Q289" s="123">
        <v>11.719412999999998</v>
      </c>
      <c r="R289" s="11">
        <f t="shared" si="40"/>
        <v>2.6462727539324988</v>
      </c>
      <c r="S289" s="35">
        <f t="shared" si="41"/>
        <v>3.9005885098339768</v>
      </c>
      <c r="AF289" s="34"/>
    </row>
    <row r="290" spans="7:32" ht="18.5" x14ac:dyDescent="0.45">
      <c r="G290" s="59">
        <v>2011</v>
      </c>
      <c r="H290" s="59">
        <v>10</v>
      </c>
      <c r="I290" s="46">
        <f t="shared" si="43"/>
        <v>14</v>
      </c>
      <c r="J290" s="46">
        <f t="shared" si="43"/>
        <v>287</v>
      </c>
      <c r="K290" s="124">
        <v>25.7</v>
      </c>
      <c r="L290" s="124">
        <v>9.5</v>
      </c>
      <c r="M290" s="54">
        <f t="shared" si="37"/>
        <v>17.600000000000001</v>
      </c>
      <c r="N290" s="36">
        <v>80.5</v>
      </c>
      <c r="O290" s="55">
        <f t="shared" si="38"/>
        <v>16.761326424290832</v>
      </c>
      <c r="P290" s="56">
        <f t="shared" si="39"/>
        <v>21.72267904588092</v>
      </c>
      <c r="Q290" s="123">
        <v>10.794086</v>
      </c>
      <c r="R290" s="11">
        <f t="shared" si="40"/>
        <v>2.2410789294060005</v>
      </c>
      <c r="S290" s="35">
        <f t="shared" si="41"/>
        <v>3.9853367139363893</v>
      </c>
      <c r="AF290" s="34"/>
    </row>
    <row r="291" spans="7:32" ht="18.5" x14ac:dyDescent="0.45">
      <c r="G291" s="59">
        <v>2011</v>
      </c>
      <c r="H291" s="59">
        <v>10</v>
      </c>
      <c r="I291" s="46">
        <f t="shared" si="43"/>
        <v>15</v>
      </c>
      <c r="J291" s="46">
        <f t="shared" si="43"/>
        <v>288</v>
      </c>
      <c r="K291" s="124">
        <v>26.8</v>
      </c>
      <c r="L291" s="124">
        <v>11.9</v>
      </c>
      <c r="M291" s="54">
        <f t="shared" si="37"/>
        <v>19.350000000000001</v>
      </c>
      <c r="N291" s="36">
        <v>76</v>
      </c>
      <c r="O291" s="55">
        <f t="shared" si="38"/>
        <v>11.328340490490207</v>
      </c>
      <c r="P291" s="56">
        <f t="shared" si="39"/>
        <v>13.503381864664327</v>
      </c>
      <c r="Q291" s="123">
        <v>6.9964769999999996</v>
      </c>
      <c r="R291" s="11">
        <f t="shared" si="40"/>
        <v>1.5244256420257498</v>
      </c>
      <c r="S291" s="35">
        <f t="shared" si="41"/>
        <v>2.7230538898162728</v>
      </c>
      <c r="AF291" s="34"/>
    </row>
    <row r="292" spans="7:32" ht="18.5" x14ac:dyDescent="0.45">
      <c r="G292" s="59">
        <v>2011</v>
      </c>
      <c r="H292" s="59">
        <v>10</v>
      </c>
      <c r="I292" s="46">
        <f t="shared" si="43"/>
        <v>16</v>
      </c>
      <c r="J292" s="46">
        <f t="shared" si="43"/>
        <v>289</v>
      </c>
      <c r="K292" s="124">
        <v>29.4</v>
      </c>
      <c r="L292" s="124">
        <v>13.5</v>
      </c>
      <c r="M292" s="54">
        <f t="shared" si="37"/>
        <v>21.45</v>
      </c>
      <c r="N292" s="36">
        <v>66</v>
      </c>
      <c r="O292" s="55">
        <f t="shared" si="38"/>
        <v>6.5496027142952844</v>
      </c>
      <c r="P292" s="56">
        <f t="shared" si="39"/>
        <v>8.3310946525836016</v>
      </c>
      <c r="Q292" s="123">
        <v>4.1786259999999995</v>
      </c>
      <c r="R292" s="11">
        <f t="shared" si="40"/>
        <v>0.96192492848249977</v>
      </c>
      <c r="S292" s="35">
        <f t="shared" si="41"/>
        <v>1.9010992837408685</v>
      </c>
      <c r="AF292" s="34"/>
    </row>
    <row r="293" spans="7:32" ht="18.5" x14ac:dyDescent="0.45">
      <c r="G293" s="59">
        <v>2011</v>
      </c>
      <c r="H293" s="59">
        <v>10</v>
      </c>
      <c r="I293" s="46">
        <f t="shared" si="43"/>
        <v>17</v>
      </c>
      <c r="J293" s="46">
        <f t="shared" si="43"/>
        <v>290</v>
      </c>
      <c r="K293" s="124">
        <v>28.3</v>
      </c>
      <c r="L293" s="124">
        <v>13</v>
      </c>
      <c r="M293" s="54">
        <f t="shared" si="37"/>
        <v>20.65</v>
      </c>
      <c r="N293" s="36">
        <v>27.5</v>
      </c>
      <c r="O293" s="55">
        <f t="shared" si="38"/>
        <v>8.4898278669535419</v>
      </c>
      <c r="P293" s="56">
        <f t="shared" si="39"/>
        <v>10.391549309151134</v>
      </c>
      <c r="Q293" s="123">
        <v>5.3133030000000003</v>
      </c>
      <c r="R293" s="11">
        <f t="shared" si="40"/>
        <v>1.1981989745527502</v>
      </c>
      <c r="S293" s="35">
        <f t="shared" si="41"/>
        <v>2.9616545806387964</v>
      </c>
      <c r="AF293" s="34"/>
    </row>
    <row r="294" spans="7:32" ht="18.5" x14ac:dyDescent="0.45">
      <c r="G294" s="59">
        <v>2011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4">
        <v>24.9</v>
      </c>
      <c r="L294" s="124">
        <v>8.5</v>
      </c>
      <c r="M294" s="54">
        <f t="shared" si="37"/>
        <v>16.7</v>
      </c>
      <c r="N294" s="36">
        <v>37.5</v>
      </c>
      <c r="O294" s="55">
        <f t="shared" si="38"/>
        <v>17.156376945642521</v>
      </c>
      <c r="P294" s="56">
        <f t="shared" si="39"/>
        <v>22.509166552682984</v>
      </c>
      <c r="Q294" s="123">
        <v>11.116484999999999</v>
      </c>
      <c r="R294" s="11">
        <f t="shared" si="40"/>
        <v>2.2493373661125</v>
      </c>
      <c r="S294" s="35">
        <f t="shared" si="41"/>
        <v>4.7347298479347835</v>
      </c>
      <c r="AF294" s="34"/>
    </row>
    <row r="295" spans="7:32" ht="18.5" x14ac:dyDescent="0.45">
      <c r="G295" s="59">
        <v>2011</v>
      </c>
      <c r="H295" s="59">
        <v>10</v>
      </c>
      <c r="I295" s="46">
        <f t="shared" si="44"/>
        <v>19</v>
      </c>
      <c r="J295" s="46">
        <f t="shared" si="44"/>
        <v>292</v>
      </c>
      <c r="K295" s="124">
        <v>19.2</v>
      </c>
      <c r="L295" s="124">
        <v>10.1</v>
      </c>
      <c r="M295" s="54">
        <f t="shared" si="37"/>
        <v>14.649999999999999</v>
      </c>
      <c r="N295" s="36">
        <v>42.5</v>
      </c>
      <c r="O295" s="55">
        <f t="shared" si="38"/>
        <v>25.291543116985448</v>
      </c>
      <c r="P295" s="56">
        <f t="shared" si="39"/>
        <v>18.412243389165404</v>
      </c>
      <c r="Q295" s="123">
        <v>12.207198500000001</v>
      </c>
      <c r="R295" s="11">
        <f t="shared" si="40"/>
        <v>2.3232648631211252</v>
      </c>
      <c r="S295" s="35">
        <f t="shared" si="41"/>
        <v>3.4767996734627022</v>
      </c>
      <c r="AF295" s="34"/>
    </row>
    <row r="296" spans="7:32" ht="18.5" x14ac:dyDescent="0.45">
      <c r="G296" s="59">
        <v>2011</v>
      </c>
      <c r="H296" s="59">
        <v>10</v>
      </c>
      <c r="I296" s="46">
        <f t="shared" si="44"/>
        <v>20</v>
      </c>
      <c r="J296" s="46">
        <f t="shared" si="44"/>
        <v>293</v>
      </c>
      <c r="K296" s="124">
        <v>18.100000000000001</v>
      </c>
      <c r="L296" s="124">
        <v>4.0999999999999996</v>
      </c>
      <c r="M296" s="54">
        <f t="shared" si="37"/>
        <v>11.100000000000001</v>
      </c>
      <c r="N296" s="36">
        <v>84</v>
      </c>
      <c r="O296" s="55">
        <f t="shared" si="38"/>
        <v>16.477611022840797</v>
      </c>
      <c r="P296" s="56">
        <f t="shared" si="39"/>
        <v>18.454924345581695</v>
      </c>
      <c r="Q296" s="123">
        <v>9.864571999999999</v>
      </c>
      <c r="R296" s="11">
        <f t="shared" si="40"/>
        <v>1.6720301571419998</v>
      </c>
      <c r="S296" s="35">
        <f t="shared" si="41"/>
        <v>2.708623933837035</v>
      </c>
      <c r="AF296" s="34"/>
    </row>
    <row r="297" spans="7:32" ht="18.5" x14ac:dyDescent="0.45">
      <c r="G297" s="59">
        <v>2011</v>
      </c>
      <c r="H297" s="59">
        <v>10</v>
      </c>
      <c r="I297" s="46">
        <f t="shared" si="44"/>
        <v>21</v>
      </c>
      <c r="J297" s="46">
        <f t="shared" si="44"/>
        <v>294</v>
      </c>
      <c r="K297" s="124">
        <v>20.5</v>
      </c>
      <c r="L297" s="124">
        <v>1.9</v>
      </c>
      <c r="M297" s="54">
        <f t="shared" si="37"/>
        <v>11.2</v>
      </c>
      <c r="N297" s="36">
        <v>73</v>
      </c>
      <c r="O297" s="55">
        <f t="shared" si="38"/>
        <v>13.342946217652081</v>
      </c>
      <c r="P297" s="56">
        <f t="shared" si="39"/>
        <v>19.854303971866297</v>
      </c>
      <c r="Q297" s="123">
        <v>9.2072129999999994</v>
      </c>
      <c r="R297" s="11">
        <f t="shared" si="40"/>
        <v>1.566008823105</v>
      </c>
      <c r="S297" s="35">
        <f t="shared" si="41"/>
        <v>2.9080390606992284</v>
      </c>
      <c r="AF297" s="34"/>
    </row>
    <row r="298" spans="7:32" ht="18.5" x14ac:dyDescent="0.45">
      <c r="G298" s="59">
        <v>2011</v>
      </c>
      <c r="H298" s="59">
        <v>10</v>
      </c>
      <c r="I298" s="46">
        <f t="shared" si="44"/>
        <v>22</v>
      </c>
      <c r="J298" s="46">
        <f t="shared" si="44"/>
        <v>295</v>
      </c>
      <c r="K298" s="124">
        <v>23.9</v>
      </c>
      <c r="L298" s="124">
        <v>2.9</v>
      </c>
      <c r="M298" s="54">
        <f t="shared" si="37"/>
        <v>13.399999999999999</v>
      </c>
      <c r="N298" s="36">
        <v>61.5</v>
      </c>
      <c r="O298" s="55">
        <f t="shared" si="38"/>
        <v>11.700792811566794</v>
      </c>
      <c r="P298" s="56">
        <f t="shared" si="39"/>
        <v>19.657331923432213</v>
      </c>
      <c r="Q298" s="123">
        <v>8.5791629999999994</v>
      </c>
      <c r="R298" s="11">
        <f t="shared" si="40"/>
        <v>1.569883879044</v>
      </c>
      <c r="S298" s="35">
        <f t="shared" si="41"/>
        <v>3.1809301693639931</v>
      </c>
      <c r="AF298" s="34"/>
    </row>
    <row r="299" spans="7:32" ht="18.5" x14ac:dyDescent="0.45">
      <c r="G299" s="59">
        <v>2011</v>
      </c>
      <c r="H299" s="59">
        <v>10</v>
      </c>
      <c r="I299" s="46">
        <f t="shared" si="44"/>
        <v>23</v>
      </c>
      <c r="J299" s="46">
        <f t="shared" si="44"/>
        <v>296</v>
      </c>
      <c r="K299" s="124">
        <v>24.6</v>
      </c>
      <c r="L299" s="124">
        <v>4.4000000000000004</v>
      </c>
      <c r="M299" s="54">
        <f t="shared" si="37"/>
        <v>14.5</v>
      </c>
      <c r="N299" s="36">
        <v>45</v>
      </c>
      <c r="O299" s="55">
        <f t="shared" si="38"/>
        <v>12.119472253283046</v>
      </c>
      <c r="P299" s="56">
        <f t="shared" si="39"/>
        <v>19.585067161305407</v>
      </c>
      <c r="Q299" s="123">
        <v>8.7152405000000002</v>
      </c>
      <c r="R299" s="11">
        <f t="shared" si="40"/>
        <v>1.6510108026997499</v>
      </c>
      <c r="S299" s="35">
        <f t="shared" si="41"/>
        <v>3.5385990395908404</v>
      </c>
      <c r="AF299" s="34"/>
    </row>
    <row r="300" spans="7:32" ht="18.5" x14ac:dyDescent="0.45">
      <c r="G300" s="59">
        <v>2011</v>
      </c>
      <c r="H300" s="59">
        <v>10</v>
      </c>
      <c r="I300" s="46">
        <f t="shared" si="44"/>
        <v>24</v>
      </c>
      <c r="J300" s="46">
        <f t="shared" si="44"/>
        <v>297</v>
      </c>
      <c r="K300" s="124">
        <v>24.4</v>
      </c>
      <c r="L300" s="124">
        <v>4.5</v>
      </c>
      <c r="M300" s="54">
        <f t="shared" si="37"/>
        <v>14.45</v>
      </c>
      <c r="N300" s="36">
        <v>53</v>
      </c>
      <c r="O300" s="55">
        <f t="shared" si="38"/>
        <v>10.101586502082386</v>
      </c>
      <c r="P300" s="56">
        <f t="shared" si="39"/>
        <v>16.081725711315155</v>
      </c>
      <c r="Q300" s="123">
        <v>7.2100139999999993</v>
      </c>
      <c r="R300" s="11">
        <f t="shared" si="40"/>
        <v>1.3637471105474999</v>
      </c>
      <c r="S300" s="35">
        <f t="shared" si="41"/>
        <v>2.7640151213526734</v>
      </c>
      <c r="AF300" s="34"/>
    </row>
    <row r="301" spans="7:32" ht="18.5" x14ac:dyDescent="0.45">
      <c r="G301" s="59">
        <v>2011</v>
      </c>
      <c r="H301" s="59">
        <v>10</v>
      </c>
      <c r="I301" s="46">
        <f t="shared" si="44"/>
        <v>25</v>
      </c>
      <c r="J301" s="46">
        <f t="shared" si="44"/>
        <v>298</v>
      </c>
      <c r="K301" s="124">
        <v>22.1</v>
      </c>
      <c r="L301" s="124">
        <v>9.6999999999999993</v>
      </c>
      <c r="M301" s="54">
        <f t="shared" si="37"/>
        <v>15.9</v>
      </c>
      <c r="N301" s="36">
        <v>54.5</v>
      </c>
      <c r="O301" s="55">
        <f t="shared" si="38"/>
        <v>15.405345320576155</v>
      </c>
      <c r="P301" s="56">
        <f t="shared" si="39"/>
        <v>15.282102558011548</v>
      </c>
      <c r="Q301" s="123">
        <v>8.6796509999999998</v>
      </c>
      <c r="R301" s="11">
        <f t="shared" si="40"/>
        <v>1.7155373599755002</v>
      </c>
      <c r="S301" s="35">
        <f t="shared" si="41"/>
        <v>2.7711033497876674</v>
      </c>
      <c r="AF301" s="34"/>
    </row>
    <row r="302" spans="7:32" ht="18.5" x14ac:dyDescent="0.45">
      <c r="G302" s="59">
        <v>2011</v>
      </c>
      <c r="H302" s="59">
        <v>10</v>
      </c>
      <c r="I302" s="46">
        <f t="shared" si="44"/>
        <v>26</v>
      </c>
      <c r="J302" s="46">
        <f t="shared" si="44"/>
        <v>299</v>
      </c>
      <c r="K302" s="124">
        <v>22.4</v>
      </c>
      <c r="L302" s="124">
        <v>6.5</v>
      </c>
      <c r="M302" s="54">
        <f t="shared" si="37"/>
        <v>14.45</v>
      </c>
      <c r="N302" s="36">
        <v>50.5</v>
      </c>
      <c r="O302" s="55">
        <f t="shared" si="38"/>
        <v>13.525782759681944</v>
      </c>
      <c r="P302" s="56">
        <f t="shared" si="39"/>
        <v>17.204795670315434</v>
      </c>
      <c r="Q302" s="123">
        <v>8.6294069999999987</v>
      </c>
      <c r="R302" s="11">
        <f t="shared" si="40"/>
        <v>1.6322199737737495</v>
      </c>
      <c r="S302" s="35">
        <f t="shared" si="41"/>
        <v>2.9348399730111372</v>
      </c>
      <c r="AF302" s="34"/>
    </row>
    <row r="303" spans="7:32" ht="18.5" x14ac:dyDescent="0.45">
      <c r="G303" s="59">
        <v>2011</v>
      </c>
      <c r="H303" s="59">
        <v>10</v>
      </c>
      <c r="I303" s="46">
        <f t="shared" si="44"/>
        <v>27</v>
      </c>
      <c r="J303" s="46">
        <f t="shared" si="44"/>
        <v>300</v>
      </c>
      <c r="K303" s="124">
        <v>15.7</v>
      </c>
      <c r="L303" s="124">
        <v>8.6</v>
      </c>
      <c r="M303" s="54">
        <f t="shared" si="37"/>
        <v>12.149999999999999</v>
      </c>
      <c r="N303" s="36">
        <v>40</v>
      </c>
      <c r="O303" s="55">
        <f t="shared" si="38"/>
        <v>10.63609629239575</v>
      </c>
      <c r="P303" s="56">
        <f t="shared" si="39"/>
        <v>6.0413026940807857</v>
      </c>
      <c r="Q303" s="123">
        <v>4.5345209999999998</v>
      </c>
      <c r="R303" s="11">
        <f t="shared" si="40"/>
        <v>0.79651922166674982</v>
      </c>
      <c r="S303" s="35">
        <f t="shared" si="41"/>
        <v>1.2891997515287672</v>
      </c>
      <c r="AF303" s="34"/>
    </row>
    <row r="304" spans="7:32" ht="18.5" x14ac:dyDescent="0.45">
      <c r="G304" s="59">
        <v>2011</v>
      </c>
      <c r="H304" s="59">
        <v>10</v>
      </c>
      <c r="I304" s="46">
        <f t="shared" si="44"/>
        <v>28</v>
      </c>
      <c r="J304" s="46">
        <f t="shared" si="44"/>
        <v>301</v>
      </c>
      <c r="K304" s="124">
        <v>18.2</v>
      </c>
      <c r="L304" s="124">
        <v>2.1</v>
      </c>
      <c r="M304" s="54">
        <f t="shared" si="37"/>
        <v>10.15</v>
      </c>
      <c r="N304" s="36">
        <v>44</v>
      </c>
      <c r="O304" s="55">
        <f t="shared" si="38"/>
        <v>10.526247339762225</v>
      </c>
      <c r="P304" s="56">
        <f t="shared" si="39"/>
        <v>13.557806573613744</v>
      </c>
      <c r="Q304" s="123">
        <v>6.7578179999999994</v>
      </c>
      <c r="R304" s="11">
        <f t="shared" si="40"/>
        <v>1.1077871418315</v>
      </c>
      <c r="S304" s="35">
        <f t="shared" si="41"/>
        <v>2.125488541422635</v>
      </c>
      <c r="AF304" s="34"/>
    </row>
    <row r="305" spans="7:32" ht="18.5" x14ac:dyDescent="0.45">
      <c r="G305" s="59">
        <v>2011</v>
      </c>
      <c r="H305" s="59">
        <v>10</v>
      </c>
      <c r="I305" s="46">
        <f t="shared" si="44"/>
        <v>29</v>
      </c>
      <c r="J305" s="46">
        <f t="shared" si="44"/>
        <v>302</v>
      </c>
      <c r="K305" s="124">
        <v>19.2</v>
      </c>
      <c r="L305" s="124">
        <v>11.7</v>
      </c>
      <c r="M305" s="54">
        <f t="shared" si="37"/>
        <v>15.45</v>
      </c>
      <c r="N305" s="36">
        <v>46.5</v>
      </c>
      <c r="O305" s="55">
        <f t="shared" si="38"/>
        <v>12.498563198094011</v>
      </c>
      <c r="P305" s="56">
        <f t="shared" si="39"/>
        <v>7.4991379188564062</v>
      </c>
      <c r="Q305" s="123">
        <v>5.4765959999999998</v>
      </c>
      <c r="R305" s="11">
        <f t="shared" si="40"/>
        <v>1.0679978317050001</v>
      </c>
      <c r="S305" s="35">
        <f t="shared" si="41"/>
        <v>1.5836957262883706</v>
      </c>
      <c r="AF305" s="34"/>
    </row>
    <row r="306" spans="7:32" ht="18.5" x14ac:dyDescent="0.45">
      <c r="G306" s="59">
        <v>2011</v>
      </c>
      <c r="H306" s="59">
        <v>10</v>
      </c>
      <c r="I306" s="46">
        <f t="shared" si="44"/>
        <v>30</v>
      </c>
      <c r="J306" s="46">
        <f t="shared" si="44"/>
        <v>303</v>
      </c>
      <c r="K306" s="124">
        <v>20</v>
      </c>
      <c r="L306" s="124">
        <v>8.4</v>
      </c>
      <c r="M306" s="54">
        <f t="shared" si="37"/>
        <v>14.2</v>
      </c>
      <c r="N306" s="36">
        <v>95</v>
      </c>
      <c r="O306" s="55">
        <f t="shared" si="38"/>
        <v>10.411019953410706</v>
      </c>
      <c r="P306" s="56">
        <f t="shared" si="39"/>
        <v>9.6614265167651343</v>
      </c>
      <c r="Q306" s="123">
        <v>5.6733849999999997</v>
      </c>
      <c r="R306" s="11">
        <f t="shared" si="40"/>
        <v>1.0647808967999997</v>
      </c>
      <c r="S306" s="35">
        <f t="shared" si="41"/>
        <v>1.7715677920137027</v>
      </c>
      <c r="AF306" s="34"/>
    </row>
    <row r="307" spans="7:32" ht="18.5" x14ac:dyDescent="0.45">
      <c r="G307" s="59">
        <v>2011</v>
      </c>
      <c r="H307" s="61">
        <v>10</v>
      </c>
      <c r="I307" s="60">
        <f t="shared" si="44"/>
        <v>31</v>
      </c>
      <c r="J307" s="46">
        <f t="shared" si="44"/>
        <v>304</v>
      </c>
      <c r="K307" s="124">
        <v>16.899999999999999</v>
      </c>
      <c r="L307" s="124">
        <v>4.2</v>
      </c>
      <c r="M307" s="54">
        <f t="shared" si="37"/>
        <v>10.549999999999999</v>
      </c>
      <c r="N307" s="36">
        <v>58.5</v>
      </c>
      <c r="O307" s="55">
        <f t="shared" si="38"/>
        <v>15.728980870717907</v>
      </c>
      <c r="P307" s="56">
        <f t="shared" si="39"/>
        <v>15.980644564649394</v>
      </c>
      <c r="Q307" s="123">
        <v>8.9685539999999992</v>
      </c>
      <c r="R307" s="49">
        <f t="shared" si="40"/>
        <v>1.4912261371034996</v>
      </c>
      <c r="S307" s="48">
        <f t="shared" si="41"/>
        <v>2.3131132308683298</v>
      </c>
      <c r="AF307" s="34"/>
    </row>
    <row r="308" spans="7:32" ht="18.5" x14ac:dyDescent="0.45">
      <c r="G308" s="59">
        <v>2011</v>
      </c>
      <c r="H308" s="59">
        <v>11</v>
      </c>
      <c r="I308" s="46">
        <v>1</v>
      </c>
      <c r="J308" s="46">
        <f t="shared" si="44"/>
        <v>305</v>
      </c>
      <c r="K308" s="124">
        <v>18.2</v>
      </c>
      <c r="L308" s="124">
        <v>2.2000000000000002</v>
      </c>
      <c r="M308" s="54">
        <f t="shared" si="37"/>
        <v>10.199999999999999</v>
      </c>
      <c r="N308" s="36">
        <v>46</v>
      </c>
      <c r="O308" s="55">
        <f t="shared" si="38"/>
        <v>12.227348437499998</v>
      </c>
      <c r="P308" s="56">
        <f t="shared" si="39"/>
        <v>15.651005999999997</v>
      </c>
      <c r="Q308" s="123">
        <v>7.8255029999999994</v>
      </c>
      <c r="R308" s="11">
        <f t="shared" si="40"/>
        <v>1.2851041026599996</v>
      </c>
      <c r="S308" s="35">
        <f t="shared" si="41"/>
        <v>2.3532780679863947</v>
      </c>
      <c r="AF308" s="34"/>
    </row>
    <row r="309" spans="7:32" ht="18.5" x14ac:dyDescent="0.45">
      <c r="G309" s="59">
        <v>2011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4">
        <v>19.100000000000001</v>
      </c>
      <c r="L309" s="124">
        <v>1.1000000000000001</v>
      </c>
      <c r="M309" s="54">
        <f t="shared" si="37"/>
        <v>10.100000000000001</v>
      </c>
      <c r="N309" s="36">
        <v>57</v>
      </c>
      <c r="O309" s="55">
        <f t="shared" si="38"/>
        <v>12.545780193358967</v>
      </c>
      <c r="P309" s="56">
        <f t="shared" si="39"/>
        <v>18.065923478436911</v>
      </c>
      <c r="Q309" s="123">
        <v>8.5163580000000003</v>
      </c>
      <c r="R309" s="11">
        <f t="shared" si="40"/>
        <v>1.3935614667930001</v>
      </c>
      <c r="S309" s="35">
        <f t="shared" si="41"/>
        <v>2.514270773346055</v>
      </c>
      <c r="AF309" s="34"/>
    </row>
    <row r="310" spans="7:32" ht="18.5" x14ac:dyDescent="0.45">
      <c r="G310" s="59">
        <v>2011</v>
      </c>
      <c r="H310" s="59">
        <v>11</v>
      </c>
      <c r="I310" s="46">
        <f t="shared" si="45"/>
        <v>3</v>
      </c>
      <c r="J310" s="46">
        <f t="shared" si="45"/>
        <v>307</v>
      </c>
      <c r="K310" s="124">
        <v>12.4</v>
      </c>
      <c r="L310" s="124">
        <v>3.3</v>
      </c>
      <c r="M310" s="54">
        <f t="shared" si="37"/>
        <v>7.85</v>
      </c>
      <c r="N310" s="36">
        <v>64.5</v>
      </c>
      <c r="O310" s="55">
        <f t="shared" si="38"/>
        <v>18.33864590955487</v>
      </c>
      <c r="P310" s="56">
        <f t="shared" si="39"/>
        <v>13.350534222155947</v>
      </c>
      <c r="Q310" s="123">
        <v>8.8513179999999991</v>
      </c>
      <c r="R310" s="11">
        <f t="shared" si="40"/>
        <v>1.3315679387954997</v>
      </c>
      <c r="S310" s="35">
        <f t="shared" si="41"/>
        <v>1.6444000012961266</v>
      </c>
      <c r="AF310" s="34"/>
    </row>
    <row r="311" spans="7:32" ht="18.5" x14ac:dyDescent="0.45">
      <c r="G311" s="59">
        <v>2011</v>
      </c>
      <c r="H311" s="59">
        <v>11</v>
      </c>
      <c r="I311" s="46">
        <f t="shared" si="45"/>
        <v>4</v>
      </c>
      <c r="J311" s="46">
        <f t="shared" si="45"/>
        <v>308</v>
      </c>
      <c r="K311" s="124">
        <v>14.1</v>
      </c>
      <c r="L311" s="124">
        <v>8.4</v>
      </c>
      <c r="M311" s="54">
        <f t="shared" si="37"/>
        <v>11.25</v>
      </c>
      <c r="N311" s="36">
        <v>55.5</v>
      </c>
      <c r="O311" s="55">
        <f t="shared" si="38"/>
        <v>24.990813724746939</v>
      </c>
      <c r="P311" s="56">
        <f t="shared" si="39"/>
        <v>11.395811058484604</v>
      </c>
      <c r="Q311" s="123">
        <v>9.54636</v>
      </c>
      <c r="R311" s="11">
        <f t="shared" si="40"/>
        <v>1.6264921106699999</v>
      </c>
      <c r="S311" s="35">
        <f t="shared" si="41"/>
        <v>1.7916863263415259</v>
      </c>
      <c r="AF311" s="34"/>
    </row>
    <row r="312" spans="7:32" ht="18.5" x14ac:dyDescent="0.45">
      <c r="G312" s="59">
        <v>2011</v>
      </c>
      <c r="H312" s="59">
        <v>11</v>
      </c>
      <c r="I312" s="46">
        <f t="shared" si="45"/>
        <v>5</v>
      </c>
      <c r="J312" s="46">
        <f t="shared" si="45"/>
        <v>309</v>
      </c>
      <c r="K312" s="124">
        <v>15.3</v>
      </c>
      <c r="L312" s="124">
        <v>7</v>
      </c>
      <c r="M312" s="54">
        <f t="shared" si="37"/>
        <v>11.15</v>
      </c>
      <c r="N312" s="36">
        <v>79</v>
      </c>
      <c r="O312" s="55">
        <f t="shared" si="38"/>
        <v>16.622449483350064</v>
      </c>
      <c r="P312" s="56">
        <f t="shared" si="39"/>
        <v>11.037306456944442</v>
      </c>
      <c r="Q312" s="123">
        <v>7.66221</v>
      </c>
      <c r="R312" s="11">
        <f t="shared" si="40"/>
        <v>1.3009800447674997</v>
      </c>
      <c r="S312" s="35">
        <f t="shared" si="41"/>
        <v>1.735163853477188</v>
      </c>
      <c r="AF312" s="34"/>
    </row>
    <row r="313" spans="7:32" ht="18.5" x14ac:dyDescent="0.45">
      <c r="G313" s="59">
        <v>2011</v>
      </c>
      <c r="H313" s="59">
        <v>11</v>
      </c>
      <c r="I313" s="46">
        <f t="shared" si="45"/>
        <v>6</v>
      </c>
      <c r="J313" s="46">
        <f t="shared" si="45"/>
        <v>310</v>
      </c>
      <c r="K313" s="124">
        <v>15.3</v>
      </c>
      <c r="L313" s="124">
        <v>6.6</v>
      </c>
      <c r="M313" s="54">
        <f t="shared" si="37"/>
        <v>10.95</v>
      </c>
      <c r="N313" s="36">
        <v>67.5</v>
      </c>
      <c r="O313" s="55">
        <f t="shared" si="38"/>
        <v>17.735202273221894</v>
      </c>
      <c r="P313" s="56">
        <f t="shared" si="39"/>
        <v>12.34370078216244</v>
      </c>
      <c r="Q313" s="123">
        <v>8.3698130000000006</v>
      </c>
      <c r="R313" s="11">
        <f t="shared" si="40"/>
        <v>1.41130740579375</v>
      </c>
      <c r="S313" s="35">
        <f t="shared" si="41"/>
        <v>1.8880615531811331</v>
      </c>
      <c r="AF313" s="34"/>
    </row>
    <row r="314" spans="7:32" ht="18.5" x14ac:dyDescent="0.45">
      <c r="G314" s="59">
        <v>2011</v>
      </c>
      <c r="H314" s="59">
        <v>11</v>
      </c>
      <c r="I314" s="46">
        <f t="shared" si="45"/>
        <v>7</v>
      </c>
      <c r="J314" s="46">
        <f t="shared" si="45"/>
        <v>311</v>
      </c>
      <c r="K314" s="124">
        <v>15</v>
      </c>
      <c r="L314" s="124">
        <v>0.7</v>
      </c>
      <c r="M314" s="54">
        <f t="shared" si="37"/>
        <v>7.85</v>
      </c>
      <c r="N314" s="36">
        <v>75</v>
      </c>
      <c r="O314" s="55">
        <f t="shared" si="38"/>
        <v>14.068647173650321</v>
      </c>
      <c r="P314" s="56">
        <f t="shared" si="39"/>
        <v>16.094532366655969</v>
      </c>
      <c r="Q314" s="123">
        <v>8.5121710000000004</v>
      </c>
      <c r="R314" s="11">
        <f t="shared" si="40"/>
        <v>1.2805475967697497</v>
      </c>
      <c r="S314" s="35">
        <f t="shared" si="41"/>
        <v>1.9366328014992251</v>
      </c>
      <c r="AF314" s="34"/>
    </row>
    <row r="315" spans="7:32" ht="18.5" x14ac:dyDescent="0.45">
      <c r="G315" s="59">
        <v>2011</v>
      </c>
      <c r="H315" s="59">
        <v>11</v>
      </c>
      <c r="I315" s="46">
        <f t="shared" si="45"/>
        <v>8</v>
      </c>
      <c r="J315" s="46">
        <f t="shared" si="45"/>
        <v>312</v>
      </c>
      <c r="K315" s="124">
        <v>13.7</v>
      </c>
      <c r="L315" s="124">
        <v>1.9</v>
      </c>
      <c r="M315" s="54">
        <f t="shared" si="37"/>
        <v>7.8</v>
      </c>
      <c r="N315" s="36">
        <v>82.5</v>
      </c>
      <c r="O315" s="55">
        <f t="shared" si="38"/>
        <v>14.558031730819913</v>
      </c>
      <c r="P315" s="56">
        <f t="shared" si="39"/>
        <v>13.742781953893997</v>
      </c>
      <c r="Q315" s="123">
        <v>8.0013569999999987</v>
      </c>
      <c r="R315" s="11">
        <f t="shared" si="40"/>
        <v>1.2013557454079997</v>
      </c>
      <c r="S315" s="35">
        <f t="shared" si="41"/>
        <v>1.6791081914261266</v>
      </c>
      <c r="AF315" s="34"/>
    </row>
    <row r="316" spans="7:32" ht="18.5" x14ac:dyDescent="0.45">
      <c r="G316" s="59">
        <v>2011</v>
      </c>
      <c r="H316" s="59">
        <v>11</v>
      </c>
      <c r="I316" s="46">
        <f t="shared" si="45"/>
        <v>9</v>
      </c>
      <c r="J316" s="46">
        <f t="shared" si="45"/>
        <v>313</v>
      </c>
      <c r="K316" s="124">
        <v>14</v>
      </c>
      <c r="L316" s="124">
        <v>-4</v>
      </c>
      <c r="M316" s="54">
        <f t="shared" si="37"/>
        <v>5</v>
      </c>
      <c r="N316" s="36">
        <v>91</v>
      </c>
      <c r="O316" s="55">
        <f t="shared" si="38"/>
        <v>10.898915241723349</v>
      </c>
      <c r="P316" s="56">
        <f t="shared" si="39"/>
        <v>15.694437948081623</v>
      </c>
      <c r="Q316" s="123">
        <v>7.3984289999999993</v>
      </c>
      <c r="R316" s="11">
        <f t="shared" si="40"/>
        <v>0.98933272273799988</v>
      </c>
      <c r="S316" s="35">
        <f t="shared" si="41"/>
        <v>1.378293940976326</v>
      </c>
      <c r="AF316" s="34"/>
    </row>
    <row r="317" spans="7:32" ht="18.5" x14ac:dyDescent="0.45">
      <c r="G317" s="59">
        <v>2011</v>
      </c>
      <c r="H317" s="59">
        <v>11</v>
      </c>
      <c r="I317" s="46">
        <f t="shared" si="45"/>
        <v>10</v>
      </c>
      <c r="J317" s="46">
        <f t="shared" si="45"/>
        <v>314</v>
      </c>
      <c r="K317" s="124">
        <v>15.1</v>
      </c>
      <c r="L317" s="124">
        <v>-1.6</v>
      </c>
      <c r="M317" s="54">
        <f t="shared" si="37"/>
        <v>6.75</v>
      </c>
      <c r="N317" s="36">
        <v>70</v>
      </c>
      <c r="O317" s="55">
        <f t="shared" si="38"/>
        <v>9.1059306630132628</v>
      </c>
      <c r="P317" s="56">
        <f t="shared" si="39"/>
        <v>12.16552336578572</v>
      </c>
      <c r="Q317" s="123">
        <v>5.9539139999999993</v>
      </c>
      <c r="R317" s="11">
        <f t="shared" si="40"/>
        <v>0.8572787727254999</v>
      </c>
      <c r="S317" s="35">
        <f t="shared" si="41"/>
        <v>1.3714796617428329</v>
      </c>
      <c r="AF317" s="34"/>
    </row>
    <row r="318" spans="7:32" ht="18.5" x14ac:dyDescent="0.45">
      <c r="G318" s="59">
        <v>2011</v>
      </c>
      <c r="H318" s="59">
        <v>11</v>
      </c>
      <c r="I318" s="46">
        <f t="shared" si="45"/>
        <v>11</v>
      </c>
      <c r="J318" s="46">
        <f t="shared" si="45"/>
        <v>315</v>
      </c>
      <c r="K318" s="124">
        <v>11.8</v>
      </c>
      <c r="L318" s="124">
        <v>2.1</v>
      </c>
      <c r="M318" s="54">
        <f t="shared" si="37"/>
        <v>6.95</v>
      </c>
      <c r="N318" s="36">
        <v>75</v>
      </c>
      <c r="O318" s="55">
        <f t="shared" si="38"/>
        <v>14.393104350953827</v>
      </c>
      <c r="P318" s="56">
        <f t="shared" si="39"/>
        <v>11.169048976340171</v>
      </c>
      <c r="Q318" s="123">
        <v>7.1723309999999998</v>
      </c>
      <c r="R318" s="11">
        <f t="shared" si="40"/>
        <v>1.04112660254625</v>
      </c>
      <c r="S318" s="35">
        <f t="shared" si="41"/>
        <v>1.3014405931446422</v>
      </c>
      <c r="AF318" s="34"/>
    </row>
    <row r="319" spans="7:32" ht="18.5" x14ac:dyDescent="0.45">
      <c r="G319" s="59">
        <v>2011</v>
      </c>
      <c r="H319" s="59">
        <v>11</v>
      </c>
      <c r="I319" s="46">
        <f t="shared" si="45"/>
        <v>12</v>
      </c>
      <c r="J319" s="46">
        <f t="shared" si="45"/>
        <v>316</v>
      </c>
      <c r="K319" s="124">
        <v>10.3</v>
      </c>
      <c r="L319" s="124">
        <v>4.7</v>
      </c>
      <c r="M319" s="54">
        <f t="shared" si="37"/>
        <v>7.5</v>
      </c>
      <c r="N319" s="36">
        <v>49</v>
      </c>
      <c r="O319" s="55">
        <f t="shared" si="38"/>
        <v>18.500561332466578</v>
      </c>
      <c r="P319" s="56">
        <f t="shared" si="39"/>
        <v>8.2882514769450282</v>
      </c>
      <c r="Q319" s="123">
        <v>7.0048510000000004</v>
      </c>
      <c r="R319" s="11">
        <f t="shared" si="40"/>
        <v>1.0394113132095002</v>
      </c>
      <c r="S319" s="35">
        <f t="shared" si="41"/>
        <v>1.0877395952740954</v>
      </c>
      <c r="AF319" s="34"/>
    </row>
    <row r="320" spans="7:32" ht="18.5" x14ac:dyDescent="0.45">
      <c r="G320" s="59">
        <v>2011</v>
      </c>
      <c r="H320" s="59">
        <v>11</v>
      </c>
      <c r="I320" s="46">
        <f t="shared" si="45"/>
        <v>13</v>
      </c>
      <c r="J320" s="46">
        <f t="shared" si="45"/>
        <v>317</v>
      </c>
      <c r="K320" s="124">
        <v>11.5</v>
      </c>
      <c r="L320" s="124">
        <v>-5.7</v>
      </c>
      <c r="M320" s="54">
        <f t="shared" si="37"/>
        <v>2.9</v>
      </c>
      <c r="N320" s="36">
        <v>68</v>
      </c>
      <c r="O320" s="55">
        <f t="shared" si="38"/>
        <v>9.5341771946936742</v>
      </c>
      <c r="P320" s="56">
        <f t="shared" si="39"/>
        <v>13.119027819898495</v>
      </c>
      <c r="Q320" s="123">
        <v>6.3265569999999993</v>
      </c>
      <c r="R320" s="11">
        <f t="shared" si="40"/>
        <v>0.7680788158634998</v>
      </c>
      <c r="S320" s="35">
        <f t="shared" si="41"/>
        <v>0.76385005642953885</v>
      </c>
      <c r="AF320" s="34"/>
    </row>
    <row r="321" spans="7:32" ht="18.5" x14ac:dyDescent="0.45">
      <c r="G321" s="59">
        <v>2011</v>
      </c>
      <c r="H321" s="59">
        <v>11</v>
      </c>
      <c r="I321" s="46">
        <f t="shared" si="45"/>
        <v>14</v>
      </c>
      <c r="J321" s="46">
        <f t="shared" si="45"/>
        <v>318</v>
      </c>
      <c r="K321" s="124">
        <v>7.9</v>
      </c>
      <c r="L321" s="124">
        <v>-1.3</v>
      </c>
      <c r="M321" s="54">
        <f t="shared" si="37"/>
        <v>3.3000000000000003</v>
      </c>
      <c r="N321" s="36">
        <v>71.5</v>
      </c>
      <c r="O321" s="55">
        <f t="shared" si="38"/>
        <v>7.600899197179027</v>
      </c>
      <c r="P321" s="56">
        <f t="shared" si="39"/>
        <v>5.5942618091237648</v>
      </c>
      <c r="Q321" s="123">
        <v>3.6887469999999993</v>
      </c>
      <c r="R321" s="11">
        <f t="shared" si="40"/>
        <v>0.45648797437049993</v>
      </c>
      <c r="S321" s="35">
        <f t="shared" si="41"/>
        <v>0.42956283228052528</v>
      </c>
      <c r="AF321" s="34"/>
    </row>
    <row r="322" spans="7:32" ht="18.5" x14ac:dyDescent="0.45">
      <c r="G322" s="59">
        <v>2011</v>
      </c>
      <c r="H322" s="59">
        <v>11</v>
      </c>
      <c r="I322" s="46">
        <f t="shared" si="45"/>
        <v>15</v>
      </c>
      <c r="J322" s="46">
        <f t="shared" si="45"/>
        <v>319</v>
      </c>
      <c r="K322" s="124">
        <v>13.1</v>
      </c>
      <c r="L322" s="124">
        <v>2.2999999999999998</v>
      </c>
      <c r="M322" s="54">
        <f t="shared" si="37"/>
        <v>7.6999999999999993</v>
      </c>
      <c r="N322" s="36">
        <v>70</v>
      </c>
      <c r="O322" s="55">
        <f t="shared" si="38"/>
        <v>9.7386230831224356</v>
      </c>
      <c r="P322" s="56">
        <f t="shared" si="39"/>
        <v>8.4141703438177853</v>
      </c>
      <c r="Q322" s="123">
        <v>5.1207009999999995</v>
      </c>
      <c r="R322" s="11">
        <f t="shared" si="40"/>
        <v>0.76583923980750002</v>
      </c>
      <c r="S322" s="35">
        <f t="shared" si="41"/>
        <v>1.1045574718366984</v>
      </c>
      <c r="AF322" s="34"/>
    </row>
    <row r="323" spans="7:32" ht="18.5" x14ac:dyDescent="0.45">
      <c r="G323" s="59">
        <v>2011</v>
      </c>
      <c r="H323" s="59">
        <v>11</v>
      </c>
      <c r="I323" s="46">
        <f t="shared" si="45"/>
        <v>16</v>
      </c>
      <c r="J323" s="46">
        <f t="shared" si="45"/>
        <v>320</v>
      </c>
      <c r="K323" s="124">
        <v>17.399999999999999</v>
      </c>
      <c r="L323" s="124">
        <v>-0.6</v>
      </c>
      <c r="M323" s="54">
        <f t="shared" si="37"/>
        <v>8.3999999999999986</v>
      </c>
      <c r="N323" s="36">
        <v>70.5</v>
      </c>
      <c r="O323" s="55">
        <f t="shared" si="38"/>
        <v>11.188812817479432</v>
      </c>
      <c r="P323" s="56">
        <f t="shared" si="39"/>
        <v>16.111890457170382</v>
      </c>
      <c r="Q323" s="123">
        <v>7.595218</v>
      </c>
      <c r="R323" s="11">
        <f t="shared" si="40"/>
        <v>1.1671039835339998</v>
      </c>
      <c r="S323" s="35">
        <f t="shared" si="41"/>
        <v>2.0255437072851139</v>
      </c>
      <c r="AF323" s="34"/>
    </row>
    <row r="324" spans="7:32" ht="18.5" x14ac:dyDescent="0.45">
      <c r="G324" s="59">
        <v>2011</v>
      </c>
      <c r="H324" s="59">
        <v>11</v>
      </c>
      <c r="I324" s="46">
        <f t="shared" si="45"/>
        <v>17</v>
      </c>
      <c r="J324" s="46">
        <f t="shared" si="45"/>
        <v>321</v>
      </c>
      <c r="K324" s="124">
        <v>15.4</v>
      </c>
      <c r="L324" s="124">
        <v>3.2</v>
      </c>
      <c r="M324" s="54">
        <f t="shared" si="37"/>
        <v>9.3000000000000007</v>
      </c>
      <c r="N324" s="36">
        <v>66</v>
      </c>
      <c r="O324" s="55">
        <f t="shared" si="38"/>
        <v>14.055163336089322</v>
      </c>
      <c r="P324" s="56">
        <f t="shared" si="39"/>
        <v>13.717839416023178</v>
      </c>
      <c r="Q324" s="123">
        <v>7.854811999999999</v>
      </c>
      <c r="R324" s="11">
        <f t="shared" si="40"/>
        <v>1.2484556014979997</v>
      </c>
      <c r="S324" s="35">
        <f t="shared" si="41"/>
        <v>1.8754732936787992</v>
      </c>
      <c r="AF324" s="34"/>
    </row>
    <row r="325" spans="7:32" ht="18.5" x14ac:dyDescent="0.45">
      <c r="G325" s="59">
        <v>2011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4">
        <v>10.8</v>
      </c>
      <c r="L325" s="124">
        <v>8.1999999999999993</v>
      </c>
      <c r="M325" s="54">
        <f t="shared" ref="M325:M368" si="47">(K325+L325)/2</f>
        <v>9.5</v>
      </c>
      <c r="N325" s="36">
        <v>63</v>
      </c>
      <c r="O325" s="55">
        <f t="shared" ref="O325:O368" si="48">((Q325)/(0.16*(K325-(L325))^0.5))</f>
        <v>26.518463459583614</v>
      </c>
      <c r="P325" s="56">
        <f t="shared" ref="P325:P368" si="49">0.16*((K325-L325)^1/2)*O325</f>
        <v>5.5158403995933956</v>
      </c>
      <c r="Q325" s="123">
        <v>6.841558</v>
      </c>
      <c r="R325" s="11">
        <f t="shared" ref="R325:R368" si="50">0.0023*0.408*O325*(K325-L325)^0.5*(M325+17.8)</f>
        <v>1.0954326383909998</v>
      </c>
      <c r="S325" s="35">
        <f t="shared" ref="S325:S368" si="51">0.31*(IF(N325&gt;50,1,(1+(50-N325)/70)))*(P325+2.09)*((M325/(M325+15)))</f>
        <v>0.91425306027765496</v>
      </c>
      <c r="AF325" s="34"/>
    </row>
    <row r="326" spans="7:32" ht="18.5" x14ac:dyDescent="0.45">
      <c r="G326" s="59">
        <v>2011</v>
      </c>
      <c r="H326" s="59">
        <v>11</v>
      </c>
      <c r="I326" s="46">
        <f t="shared" si="46"/>
        <v>19</v>
      </c>
      <c r="J326" s="46">
        <f t="shared" si="46"/>
        <v>323</v>
      </c>
      <c r="K326" s="124">
        <v>11.7</v>
      </c>
      <c r="L326" s="124">
        <v>6.5</v>
      </c>
      <c r="M326" s="54">
        <f t="shared" si="47"/>
        <v>9.1</v>
      </c>
      <c r="N326" s="36">
        <v>84</v>
      </c>
      <c r="O326" s="55">
        <f t="shared" si="48"/>
        <v>17.626761248824952</v>
      </c>
      <c r="P326" s="56">
        <f t="shared" si="49"/>
        <v>7.3327326795111789</v>
      </c>
      <c r="Q326" s="123">
        <v>6.4312319999999996</v>
      </c>
      <c r="R326" s="11">
        <f t="shared" si="50"/>
        <v>1.0146458257919997</v>
      </c>
      <c r="S326" s="35">
        <f t="shared" si="51"/>
        <v>1.1029680036888394</v>
      </c>
      <c r="AF326" s="34"/>
    </row>
    <row r="327" spans="7:32" ht="18.5" x14ac:dyDescent="0.45">
      <c r="G327" s="59">
        <v>2011</v>
      </c>
      <c r="H327" s="59">
        <v>11</v>
      </c>
      <c r="I327" s="46">
        <f t="shared" si="46"/>
        <v>20</v>
      </c>
      <c r="J327" s="46">
        <f t="shared" si="46"/>
        <v>324</v>
      </c>
      <c r="K327" s="124">
        <v>14.4</v>
      </c>
      <c r="L327" s="124">
        <v>4.4000000000000004</v>
      </c>
      <c r="M327" s="54">
        <f t="shared" si="47"/>
        <v>9.4</v>
      </c>
      <c r="N327" s="36">
        <v>74</v>
      </c>
      <c r="O327" s="55">
        <f t="shared" si="48"/>
        <v>5.6189187539761729</v>
      </c>
      <c r="P327" s="56">
        <f t="shared" si="49"/>
        <v>4.4951350031809385</v>
      </c>
      <c r="Q327" s="123">
        <v>2.8429730000000002</v>
      </c>
      <c r="R327" s="11">
        <f t="shared" si="50"/>
        <v>0.45353379674399996</v>
      </c>
      <c r="S327" s="35">
        <f t="shared" si="51"/>
        <v>0.78643784423234653</v>
      </c>
      <c r="AF327" s="34"/>
    </row>
    <row r="328" spans="7:32" ht="18.5" x14ac:dyDescent="0.45">
      <c r="G328" s="59">
        <v>2011</v>
      </c>
      <c r="H328" s="59">
        <v>11</v>
      </c>
      <c r="I328" s="46">
        <f t="shared" si="46"/>
        <v>21</v>
      </c>
      <c r="J328" s="46">
        <f t="shared" si="46"/>
        <v>325</v>
      </c>
      <c r="K328" s="124">
        <v>14.7</v>
      </c>
      <c r="L328" s="124">
        <v>1</v>
      </c>
      <c r="M328" s="54">
        <f t="shared" si="47"/>
        <v>7.85</v>
      </c>
      <c r="N328" s="36">
        <v>71</v>
      </c>
      <c r="O328" s="55">
        <f t="shared" si="48"/>
        <v>6.5504044845804081</v>
      </c>
      <c r="P328" s="56">
        <f t="shared" si="49"/>
        <v>7.179243315100126</v>
      </c>
      <c r="Q328" s="123">
        <v>3.8792555000000002</v>
      </c>
      <c r="R328" s="11">
        <f t="shared" si="50"/>
        <v>0.58358452946737494</v>
      </c>
      <c r="S328" s="35">
        <f t="shared" si="51"/>
        <v>0.98716427165409881</v>
      </c>
      <c r="AF328" s="34"/>
    </row>
    <row r="329" spans="7:32" ht="18.5" x14ac:dyDescent="0.45">
      <c r="G329" s="59">
        <v>2011</v>
      </c>
      <c r="H329" s="59">
        <v>11</v>
      </c>
      <c r="I329" s="46">
        <f t="shared" si="46"/>
        <v>22</v>
      </c>
      <c r="J329" s="46">
        <f t="shared" si="46"/>
        <v>326</v>
      </c>
      <c r="K329" s="124">
        <v>13.2</v>
      </c>
      <c r="L329" s="124">
        <v>-0.3</v>
      </c>
      <c r="M329" s="54">
        <f t="shared" si="47"/>
        <v>6.4499999999999993</v>
      </c>
      <c r="N329" s="36">
        <v>56.5</v>
      </c>
      <c r="O329" s="55">
        <f t="shared" si="48"/>
        <v>5.2882569882827264</v>
      </c>
      <c r="P329" s="56">
        <f t="shared" si="49"/>
        <v>5.7113175473453452</v>
      </c>
      <c r="Q329" s="123">
        <v>3.1088475</v>
      </c>
      <c r="R329" s="11">
        <f t="shared" si="50"/>
        <v>0.44215972174687496</v>
      </c>
      <c r="S329" s="35">
        <f t="shared" si="51"/>
        <v>0.72721372661617789</v>
      </c>
      <c r="AF329" s="34"/>
    </row>
    <row r="330" spans="7:32" ht="18.5" x14ac:dyDescent="0.45">
      <c r="G330" s="59">
        <v>2011</v>
      </c>
      <c r="H330" s="59">
        <v>11</v>
      </c>
      <c r="I330" s="46">
        <f t="shared" si="46"/>
        <v>23</v>
      </c>
      <c r="J330" s="46">
        <f t="shared" si="46"/>
        <v>327</v>
      </c>
      <c r="K330" s="124">
        <v>11.3</v>
      </c>
      <c r="L330" s="124">
        <v>-2.2000000000000002</v>
      </c>
      <c r="M330" s="54">
        <f t="shared" si="47"/>
        <v>4.5500000000000007</v>
      </c>
      <c r="N330" s="36">
        <v>30.5</v>
      </c>
      <c r="O330" s="55">
        <f t="shared" si="48"/>
        <v>9.92839089786683</v>
      </c>
      <c r="P330" s="56">
        <f t="shared" si="49"/>
        <v>10.722662169696177</v>
      </c>
      <c r="Q330" s="123">
        <v>5.836678</v>
      </c>
      <c r="R330" s="11">
        <f t="shared" si="50"/>
        <v>0.76508780310449997</v>
      </c>
      <c r="S330" s="35">
        <f t="shared" si="51"/>
        <v>1.1819271239582776</v>
      </c>
      <c r="AF330" s="34"/>
    </row>
    <row r="331" spans="7:32" ht="18.5" x14ac:dyDescent="0.45">
      <c r="G331" s="59">
        <v>2011</v>
      </c>
      <c r="H331" s="59">
        <v>11</v>
      </c>
      <c r="I331" s="46">
        <f t="shared" si="46"/>
        <v>24</v>
      </c>
      <c r="J331" s="46">
        <f t="shared" si="46"/>
        <v>328</v>
      </c>
      <c r="K331" s="124">
        <v>12.3</v>
      </c>
      <c r="L331" s="124">
        <v>-4.4000000000000004</v>
      </c>
      <c r="M331" s="54">
        <f t="shared" si="47"/>
        <v>3.95</v>
      </c>
      <c r="N331" s="36">
        <v>33</v>
      </c>
      <c r="O331" s="55">
        <f t="shared" si="48"/>
        <v>9.1443523113804073</v>
      </c>
      <c r="P331" s="56">
        <f t="shared" si="49"/>
        <v>12.216854688004227</v>
      </c>
      <c r="Q331" s="123">
        <v>5.9790359999999998</v>
      </c>
      <c r="R331" s="11">
        <f t="shared" si="50"/>
        <v>0.76270825354499994</v>
      </c>
      <c r="S331" s="35">
        <f t="shared" si="51"/>
        <v>1.1489865738372578</v>
      </c>
      <c r="AF331" s="34"/>
    </row>
    <row r="332" spans="7:32" ht="18.5" x14ac:dyDescent="0.45">
      <c r="G332" s="59">
        <v>2011</v>
      </c>
      <c r="H332" s="59">
        <v>11</v>
      </c>
      <c r="I332" s="46">
        <f t="shared" si="46"/>
        <v>25</v>
      </c>
      <c r="J332" s="46">
        <f t="shared" si="46"/>
        <v>329</v>
      </c>
      <c r="K332" s="124">
        <v>10.6</v>
      </c>
      <c r="L332" s="124">
        <v>-1.3</v>
      </c>
      <c r="M332" s="54">
        <f t="shared" si="47"/>
        <v>4.6499999999999995</v>
      </c>
      <c r="N332" s="36">
        <v>41.5</v>
      </c>
      <c r="O332" s="55">
        <f t="shared" si="48"/>
        <v>7.7073167109288443</v>
      </c>
      <c r="P332" s="56">
        <f t="shared" si="49"/>
        <v>7.3373655088042602</v>
      </c>
      <c r="Q332" s="123">
        <v>4.2539919999999993</v>
      </c>
      <c r="R332" s="11">
        <f t="shared" si="50"/>
        <v>0.56011993614599986</v>
      </c>
      <c r="S332" s="35">
        <f t="shared" si="51"/>
        <v>0.77555759316895323</v>
      </c>
      <c r="AF332" s="34"/>
    </row>
    <row r="333" spans="7:32" ht="18.5" x14ac:dyDescent="0.45">
      <c r="G333" s="59">
        <v>2011</v>
      </c>
      <c r="H333" s="59">
        <v>11</v>
      </c>
      <c r="I333" s="46">
        <f t="shared" si="46"/>
        <v>26</v>
      </c>
      <c r="J333" s="46">
        <f t="shared" si="46"/>
        <v>330</v>
      </c>
      <c r="K333" s="124">
        <v>8.9</v>
      </c>
      <c r="L333" s="124">
        <v>-7.6</v>
      </c>
      <c r="M333" s="54">
        <f t="shared" si="47"/>
        <v>0.65000000000000036</v>
      </c>
      <c r="N333" s="36">
        <v>33</v>
      </c>
      <c r="O333" s="55">
        <f t="shared" si="48"/>
        <v>6.3360029441301666</v>
      </c>
      <c r="P333" s="56">
        <f t="shared" si="49"/>
        <v>8.3635238862518211</v>
      </c>
      <c r="Q333" s="123">
        <v>4.1179144999999995</v>
      </c>
      <c r="R333" s="11">
        <f t="shared" si="50"/>
        <v>0.44559643960912498</v>
      </c>
      <c r="S333" s="35">
        <f t="shared" si="51"/>
        <v>0.16728023777995221</v>
      </c>
    </row>
    <row r="334" spans="7:32" ht="18.5" x14ac:dyDescent="0.45">
      <c r="G334" s="59">
        <v>2011</v>
      </c>
      <c r="H334" s="59">
        <v>11</v>
      </c>
      <c r="I334" s="46">
        <f t="shared" si="46"/>
        <v>27</v>
      </c>
      <c r="J334" s="46">
        <f t="shared" si="46"/>
        <v>331</v>
      </c>
      <c r="K334" s="124">
        <v>10.1</v>
      </c>
      <c r="L334" s="124">
        <v>-7.4</v>
      </c>
      <c r="M334" s="54">
        <f t="shared" si="47"/>
        <v>1.3499999999999996</v>
      </c>
      <c r="N334" s="36">
        <v>38.5</v>
      </c>
      <c r="O334" s="55">
        <f t="shared" si="48"/>
        <v>9.0580041589824223</v>
      </c>
      <c r="P334" s="56">
        <f t="shared" si="49"/>
        <v>12.681205822575393</v>
      </c>
      <c r="Q334" s="123">
        <v>6.0627760000000004</v>
      </c>
      <c r="R334" s="11">
        <f t="shared" si="50"/>
        <v>0.68093917074599997</v>
      </c>
      <c r="S334" s="35">
        <f t="shared" si="51"/>
        <v>0.4402032288291356</v>
      </c>
    </row>
    <row r="335" spans="7:32" ht="18.5" x14ac:dyDescent="0.45">
      <c r="G335" s="59">
        <v>2011</v>
      </c>
      <c r="H335" s="59">
        <v>11</v>
      </c>
      <c r="I335" s="46">
        <f t="shared" si="46"/>
        <v>28</v>
      </c>
      <c r="J335" s="46">
        <f t="shared" si="46"/>
        <v>332</v>
      </c>
      <c r="K335" s="124">
        <v>10</v>
      </c>
      <c r="L335" s="124">
        <v>-6.2</v>
      </c>
      <c r="M335" s="54">
        <f t="shared" si="47"/>
        <v>1.9</v>
      </c>
      <c r="N335" s="36">
        <v>65.5</v>
      </c>
      <c r="O335" s="55">
        <f t="shared" si="48"/>
        <v>8.8617873996541512</v>
      </c>
      <c r="P335" s="56">
        <f t="shared" si="49"/>
        <v>11.48487646995178</v>
      </c>
      <c r="Q335" s="123">
        <v>5.7068810000000001</v>
      </c>
      <c r="R335" s="11">
        <f t="shared" si="50"/>
        <v>0.65937588418049997</v>
      </c>
      <c r="S335" s="35">
        <f t="shared" si="51"/>
        <v>0.47311255862731355</v>
      </c>
    </row>
    <row r="336" spans="7:32" ht="18.5" x14ac:dyDescent="0.45">
      <c r="G336" s="59">
        <v>2011</v>
      </c>
      <c r="H336" s="59">
        <v>11</v>
      </c>
      <c r="I336" s="46">
        <f t="shared" si="46"/>
        <v>29</v>
      </c>
      <c r="J336" s="46">
        <f t="shared" si="46"/>
        <v>333</v>
      </c>
      <c r="K336" s="124">
        <v>9.8000000000000007</v>
      </c>
      <c r="L336" s="124">
        <v>-6.9</v>
      </c>
      <c r="M336" s="54">
        <f t="shared" si="47"/>
        <v>1.4500000000000002</v>
      </c>
      <c r="N336" s="36">
        <v>36.5</v>
      </c>
      <c r="O336" s="55">
        <f t="shared" si="48"/>
        <v>4.9179709909945046</v>
      </c>
      <c r="P336" s="56">
        <f t="shared" si="49"/>
        <v>6.5704092439686592</v>
      </c>
      <c r="Q336" s="123">
        <v>3.2156159999999998</v>
      </c>
      <c r="R336" s="51">
        <f t="shared" si="50"/>
        <v>0.36304706591999997</v>
      </c>
      <c r="S336" s="50">
        <f t="shared" si="51"/>
        <v>0.28228684781258068</v>
      </c>
    </row>
    <row r="337" spans="7:19" ht="18.5" x14ac:dyDescent="0.45">
      <c r="G337" s="59">
        <v>2011</v>
      </c>
      <c r="H337" s="60">
        <v>11</v>
      </c>
      <c r="I337" s="60">
        <f t="shared" si="46"/>
        <v>30</v>
      </c>
      <c r="J337" s="46">
        <f t="shared" si="46"/>
        <v>334</v>
      </c>
      <c r="K337" s="124">
        <v>12.6</v>
      </c>
      <c r="L337" s="124">
        <v>-7.1</v>
      </c>
      <c r="M337" s="54">
        <f t="shared" si="47"/>
        <v>2.75</v>
      </c>
      <c r="N337" s="36">
        <v>43</v>
      </c>
      <c r="O337" s="55">
        <f t="shared" si="48"/>
        <v>7.0043252693216722</v>
      </c>
      <c r="P337" s="56">
        <f t="shared" si="49"/>
        <v>11.038816624450956</v>
      </c>
      <c r="Q337" s="123">
        <v>4.9741559999999998</v>
      </c>
      <c r="R337" s="49">
        <f t="shared" si="50"/>
        <v>0.599513882517</v>
      </c>
      <c r="S337" s="48">
        <f t="shared" si="51"/>
        <v>0.69360832617345825</v>
      </c>
    </row>
    <row r="338" spans="7:19" ht="18.5" x14ac:dyDescent="0.45">
      <c r="G338" s="59">
        <v>2011</v>
      </c>
      <c r="H338" s="59">
        <v>12</v>
      </c>
      <c r="I338" s="46">
        <v>1</v>
      </c>
      <c r="J338" s="46">
        <f t="shared" si="46"/>
        <v>335</v>
      </c>
      <c r="K338" s="124">
        <v>11.8</v>
      </c>
      <c r="L338" s="124">
        <v>-8</v>
      </c>
      <c r="M338" s="54">
        <f t="shared" si="47"/>
        <v>1.9000000000000004</v>
      </c>
      <c r="N338" s="36">
        <v>34</v>
      </c>
      <c r="O338" s="55">
        <f t="shared" si="48"/>
        <v>7.107175468678018</v>
      </c>
      <c r="P338" s="56">
        <f t="shared" si="49"/>
        <v>11.257765942385982</v>
      </c>
      <c r="Q338" s="123">
        <v>5.0599894999999995</v>
      </c>
      <c r="R338" s="11">
        <f t="shared" si="50"/>
        <v>0.58463371682475007</v>
      </c>
      <c r="S338" s="35">
        <f t="shared" si="51"/>
        <v>0.57152809471311894</v>
      </c>
    </row>
    <row r="339" spans="7:19" ht="18.5" x14ac:dyDescent="0.45">
      <c r="G339" s="59">
        <v>2011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4">
        <v>8.9</v>
      </c>
      <c r="L339" s="124">
        <v>-8.1</v>
      </c>
      <c r="M339" s="54">
        <f t="shared" si="47"/>
        <v>0.40000000000000036</v>
      </c>
      <c r="N339" s="36">
        <v>36.5</v>
      </c>
      <c r="O339" s="55">
        <f t="shared" si="48"/>
        <v>8.695190168607267</v>
      </c>
      <c r="P339" s="56">
        <f t="shared" si="49"/>
        <v>11.825458629305883</v>
      </c>
      <c r="Q339" s="123">
        <v>5.7361899999999997</v>
      </c>
      <c r="R339" s="11">
        <f t="shared" si="50"/>
        <v>0.61229812916999993</v>
      </c>
      <c r="S339" s="35">
        <f t="shared" si="51"/>
        <v>0.13365552750262821</v>
      </c>
    </row>
    <row r="340" spans="7:19" ht="18.5" x14ac:dyDescent="0.45">
      <c r="G340" s="59">
        <v>2011</v>
      </c>
      <c r="H340" s="59">
        <v>12</v>
      </c>
      <c r="I340" s="46">
        <f t="shared" si="52"/>
        <v>3</v>
      </c>
      <c r="J340" s="46">
        <f t="shared" si="46"/>
        <v>337</v>
      </c>
      <c r="K340" s="124">
        <v>9.3000000000000007</v>
      </c>
      <c r="L340" s="124">
        <v>-8.3000000000000007</v>
      </c>
      <c r="M340" s="54">
        <f t="shared" si="47"/>
        <v>0.5</v>
      </c>
      <c r="N340" s="36">
        <v>39</v>
      </c>
      <c r="O340" s="55">
        <f t="shared" si="48"/>
        <v>8.1277635361034317</v>
      </c>
      <c r="P340" s="56">
        <f t="shared" si="49"/>
        <v>11.443891058833634</v>
      </c>
      <c r="Q340" s="123">
        <v>5.4556610000000001</v>
      </c>
      <c r="R340" s="11">
        <f t="shared" si="50"/>
        <v>0.58555336729949992</v>
      </c>
      <c r="S340" s="35">
        <f t="shared" si="51"/>
        <v>0.15660645368078915</v>
      </c>
    </row>
    <row r="341" spans="7:19" ht="18.5" x14ac:dyDescent="0.45">
      <c r="G341" s="59">
        <v>2011</v>
      </c>
      <c r="H341" s="59">
        <v>12</v>
      </c>
      <c r="I341" s="46">
        <f t="shared" si="52"/>
        <v>4</v>
      </c>
      <c r="J341" s="46">
        <f t="shared" si="52"/>
        <v>338</v>
      </c>
      <c r="K341" s="124">
        <v>10.5</v>
      </c>
      <c r="L341" s="124">
        <v>-8.8000000000000007</v>
      </c>
      <c r="M341" s="54">
        <f t="shared" si="47"/>
        <v>0.84999999999999964</v>
      </c>
      <c r="N341" s="36">
        <v>59</v>
      </c>
      <c r="O341" s="55">
        <f t="shared" si="48"/>
        <v>8.5299668172109673</v>
      </c>
      <c r="P341" s="56">
        <f t="shared" si="49"/>
        <v>13.170268765773734</v>
      </c>
      <c r="Q341" s="123">
        <v>5.9957839999999996</v>
      </c>
      <c r="R341" s="11">
        <f t="shared" si="50"/>
        <v>0.65583234443399985</v>
      </c>
      <c r="S341" s="35">
        <f t="shared" si="51"/>
        <v>0.2536959507748503</v>
      </c>
    </row>
    <row r="342" spans="7:19" ht="18.5" x14ac:dyDescent="0.45">
      <c r="G342" s="59">
        <v>2011</v>
      </c>
      <c r="H342" s="59">
        <v>12</v>
      </c>
      <c r="I342" s="46">
        <f t="shared" si="52"/>
        <v>5</v>
      </c>
      <c r="J342" s="46">
        <f t="shared" si="52"/>
        <v>339</v>
      </c>
      <c r="K342" s="124">
        <v>11</v>
      </c>
      <c r="L342" s="124">
        <v>-8.5</v>
      </c>
      <c r="M342" s="54">
        <f t="shared" si="47"/>
        <v>1.25</v>
      </c>
      <c r="N342" s="36">
        <v>80.5</v>
      </c>
      <c r="O342" s="55">
        <f t="shared" si="48"/>
        <v>8.2372163491614447</v>
      </c>
      <c r="P342" s="56">
        <f t="shared" si="49"/>
        <v>12.850057504691854</v>
      </c>
      <c r="Q342" s="123">
        <v>5.8199299999999994</v>
      </c>
      <c r="R342" s="11">
        <f t="shared" si="50"/>
        <v>0.65025059402249996</v>
      </c>
      <c r="S342" s="35">
        <f t="shared" si="51"/>
        <v>0.35626290972726732</v>
      </c>
    </row>
    <row r="343" spans="7:19" ht="18.5" x14ac:dyDescent="0.45">
      <c r="G343" s="59">
        <v>2011</v>
      </c>
      <c r="H343" s="59">
        <v>12</v>
      </c>
      <c r="I343" s="46">
        <f t="shared" si="52"/>
        <v>6</v>
      </c>
      <c r="J343" s="46">
        <f t="shared" si="52"/>
        <v>340</v>
      </c>
      <c r="K343" s="124">
        <v>10.6</v>
      </c>
      <c r="L343" s="124">
        <v>-8.4</v>
      </c>
      <c r="M343" s="54">
        <f t="shared" si="47"/>
        <v>1.0999999999999996</v>
      </c>
      <c r="N343" s="36">
        <v>68</v>
      </c>
      <c r="O343" s="55">
        <f t="shared" si="48"/>
        <v>7.7565516975570379</v>
      </c>
      <c r="P343" s="56">
        <f t="shared" si="49"/>
        <v>11.789958580286697</v>
      </c>
      <c r="Q343" s="123">
        <v>5.409603999999999</v>
      </c>
      <c r="R343" s="11">
        <f t="shared" si="50"/>
        <v>0.59964648899399975</v>
      </c>
      <c r="S343" s="35">
        <f t="shared" si="51"/>
        <v>0.2939792469489293</v>
      </c>
    </row>
    <row r="344" spans="7:19" ht="18.5" x14ac:dyDescent="0.45">
      <c r="G344" s="59">
        <v>2011</v>
      </c>
      <c r="H344" s="59">
        <v>12</v>
      </c>
      <c r="I344" s="46">
        <f t="shared" si="52"/>
        <v>7</v>
      </c>
      <c r="J344" s="46">
        <f t="shared" si="52"/>
        <v>341</v>
      </c>
      <c r="K344" s="124">
        <v>10.9</v>
      </c>
      <c r="L344" s="124">
        <v>-9</v>
      </c>
      <c r="M344" s="54">
        <f t="shared" si="47"/>
        <v>0.95000000000000018</v>
      </c>
      <c r="N344" s="36">
        <v>76.5</v>
      </c>
      <c r="O344" s="55">
        <f t="shared" si="48"/>
        <v>6.4733453571706807</v>
      </c>
      <c r="P344" s="56">
        <f t="shared" si="49"/>
        <v>10.305565808615723</v>
      </c>
      <c r="Q344" s="123">
        <v>4.6203544999999995</v>
      </c>
      <c r="R344" s="11">
        <f t="shared" si="50"/>
        <v>0.50809460892187486</v>
      </c>
      <c r="S344" s="35">
        <f t="shared" si="51"/>
        <v>0.22887110536911168</v>
      </c>
    </row>
    <row r="345" spans="7:19" ht="18.5" x14ac:dyDescent="0.45">
      <c r="G345" s="59">
        <v>2011</v>
      </c>
      <c r="H345" s="59">
        <v>12</v>
      </c>
      <c r="I345" s="46">
        <f t="shared" si="52"/>
        <v>8</v>
      </c>
      <c r="J345" s="46">
        <f t="shared" si="52"/>
        <v>342</v>
      </c>
      <c r="K345" s="124">
        <v>11.1</v>
      </c>
      <c r="L345" s="124">
        <v>-8.5</v>
      </c>
      <c r="M345" s="54">
        <f t="shared" si="47"/>
        <v>1.2999999999999998</v>
      </c>
      <c r="N345" s="36">
        <v>61</v>
      </c>
      <c r="O345" s="55">
        <f t="shared" si="48"/>
        <v>6.3749251800581765</v>
      </c>
      <c r="P345" s="56">
        <f t="shared" si="49"/>
        <v>9.9958826823312208</v>
      </c>
      <c r="Q345" s="123">
        <v>4.5156794999999992</v>
      </c>
      <c r="R345" s="11">
        <f t="shared" si="50"/>
        <v>0.50585319110924987</v>
      </c>
      <c r="S345" s="35">
        <f t="shared" si="51"/>
        <v>0.29881047367972274</v>
      </c>
    </row>
    <row r="346" spans="7:19" ht="18.5" x14ac:dyDescent="0.45">
      <c r="G346" s="59">
        <v>2011</v>
      </c>
      <c r="H346" s="59">
        <v>12</v>
      </c>
      <c r="I346" s="46">
        <f t="shared" si="52"/>
        <v>9</v>
      </c>
      <c r="J346" s="46">
        <f t="shared" si="52"/>
        <v>343</v>
      </c>
      <c r="K346" s="124">
        <v>8.1999999999999993</v>
      </c>
      <c r="L346" s="124">
        <v>1.3</v>
      </c>
      <c r="M346" s="54">
        <f t="shared" si="47"/>
        <v>4.75</v>
      </c>
      <c r="N346" s="36">
        <v>68</v>
      </c>
      <c r="O346" s="55">
        <f t="shared" si="48"/>
        <v>6.5601566824127637</v>
      </c>
      <c r="P346" s="56">
        <f t="shared" si="49"/>
        <v>3.6212064886918451</v>
      </c>
      <c r="Q346" s="123">
        <v>2.7571394999999996</v>
      </c>
      <c r="R346" s="11">
        <f t="shared" si="50"/>
        <v>0.36464755242712488</v>
      </c>
      <c r="S346" s="35">
        <f t="shared" si="51"/>
        <v>0.42581020529613883</v>
      </c>
    </row>
    <row r="347" spans="7:19" ht="18.5" x14ac:dyDescent="0.45">
      <c r="G347" s="59">
        <v>2011</v>
      </c>
      <c r="H347" s="59">
        <v>12</v>
      </c>
      <c r="I347" s="46">
        <f t="shared" si="52"/>
        <v>10</v>
      </c>
      <c r="J347" s="46">
        <f t="shared" si="52"/>
        <v>344</v>
      </c>
      <c r="K347" s="124">
        <v>9.8000000000000007</v>
      </c>
      <c r="L347" s="124">
        <v>2.1</v>
      </c>
      <c r="M347" s="54">
        <f t="shared" si="47"/>
        <v>5.95</v>
      </c>
      <c r="N347" s="36">
        <v>75.5</v>
      </c>
      <c r="O347" s="55">
        <f t="shared" si="48"/>
        <v>7.6953393188648613</v>
      </c>
      <c r="P347" s="56">
        <f t="shared" si="49"/>
        <v>4.7403290204207558</v>
      </c>
      <c r="Q347" s="123">
        <v>3.4165919999999996</v>
      </c>
      <c r="R347" s="11">
        <f t="shared" si="50"/>
        <v>0.47590991189999987</v>
      </c>
      <c r="S347" s="35">
        <f t="shared" si="51"/>
        <v>0.60136238081938354</v>
      </c>
    </row>
    <row r="348" spans="7:19" ht="18.5" x14ac:dyDescent="0.45">
      <c r="G348" s="59">
        <v>2011</v>
      </c>
      <c r="H348" s="59">
        <v>12</v>
      </c>
      <c r="I348" s="46">
        <f t="shared" si="52"/>
        <v>11</v>
      </c>
      <c r="J348" s="46">
        <f t="shared" si="52"/>
        <v>345</v>
      </c>
      <c r="K348" s="124">
        <v>7.9</v>
      </c>
      <c r="L348" s="124">
        <v>-2.7</v>
      </c>
      <c r="M348" s="54">
        <f t="shared" si="47"/>
        <v>2.6</v>
      </c>
      <c r="N348" s="36">
        <v>66.5</v>
      </c>
      <c r="O348" s="55">
        <f t="shared" si="48"/>
        <v>11.743032464882699</v>
      </c>
      <c r="P348" s="56">
        <f t="shared" si="49"/>
        <v>9.9580915302205302</v>
      </c>
      <c r="Q348" s="123">
        <v>6.1172069999999996</v>
      </c>
      <c r="R348" s="11">
        <f t="shared" si="50"/>
        <v>0.73189934872200002</v>
      </c>
      <c r="S348" s="35">
        <f t="shared" si="51"/>
        <v>0.55174782803169009</v>
      </c>
    </row>
    <row r="349" spans="7:19" ht="18.5" x14ac:dyDescent="0.45">
      <c r="G349" s="59">
        <v>2011</v>
      </c>
      <c r="H349" s="59">
        <v>12</v>
      </c>
      <c r="I349" s="46">
        <f t="shared" si="52"/>
        <v>12</v>
      </c>
      <c r="J349" s="46">
        <f t="shared" si="52"/>
        <v>346</v>
      </c>
      <c r="K349" s="124">
        <v>7.3</v>
      </c>
      <c r="L349" s="124">
        <v>-3.8</v>
      </c>
      <c r="M349" s="54">
        <f t="shared" si="47"/>
        <v>1.75</v>
      </c>
      <c r="N349" s="36">
        <v>74.5</v>
      </c>
      <c r="O349" s="55">
        <f t="shared" si="48"/>
        <v>11.110265584770408</v>
      </c>
      <c r="P349" s="56">
        <f t="shared" si="49"/>
        <v>9.8659158392761217</v>
      </c>
      <c r="Q349" s="123">
        <v>5.9225114999999988</v>
      </c>
      <c r="R349" s="11">
        <f t="shared" si="50"/>
        <v>0.67907961047362486</v>
      </c>
      <c r="S349" s="35">
        <f t="shared" si="51"/>
        <v>0.38722891598849529</v>
      </c>
    </row>
    <row r="350" spans="7:19" ht="18.5" x14ac:dyDescent="0.45">
      <c r="G350" s="59">
        <v>2011</v>
      </c>
      <c r="H350" s="59">
        <v>12</v>
      </c>
      <c r="I350" s="46">
        <f t="shared" si="52"/>
        <v>13</v>
      </c>
      <c r="J350" s="46">
        <f t="shared" si="52"/>
        <v>347</v>
      </c>
      <c r="K350" s="124">
        <v>8.1999999999999993</v>
      </c>
      <c r="L350" s="124">
        <v>-5.0999999999999996</v>
      </c>
      <c r="M350" s="54">
        <f t="shared" si="47"/>
        <v>1.5499999999999998</v>
      </c>
      <c r="N350" s="36">
        <v>71.5</v>
      </c>
      <c r="O350" s="55">
        <f t="shared" si="48"/>
        <v>10.827953885867229</v>
      </c>
      <c r="P350" s="56">
        <f t="shared" si="49"/>
        <v>11.520942934562731</v>
      </c>
      <c r="Q350" s="123">
        <v>6.3181829999999994</v>
      </c>
      <c r="R350" s="11">
        <f t="shared" si="50"/>
        <v>0.71703637275824994</v>
      </c>
      <c r="S350" s="35">
        <f t="shared" si="51"/>
        <v>0.39516967251102059</v>
      </c>
    </row>
    <row r="351" spans="7:19" ht="18.5" x14ac:dyDescent="0.45">
      <c r="G351" s="59">
        <v>2011</v>
      </c>
      <c r="H351" s="59">
        <v>12</v>
      </c>
      <c r="I351" s="46">
        <f t="shared" si="52"/>
        <v>14</v>
      </c>
      <c r="J351" s="46">
        <f t="shared" si="52"/>
        <v>348</v>
      </c>
      <c r="K351" s="124">
        <v>8.6999999999999993</v>
      </c>
      <c r="L351" s="124">
        <v>-3</v>
      </c>
      <c r="M351" s="54">
        <f t="shared" si="47"/>
        <v>2.8499999999999996</v>
      </c>
      <c r="N351" s="36">
        <v>74</v>
      </c>
      <c r="O351" s="55">
        <f t="shared" si="48"/>
        <v>9.2112068331533141</v>
      </c>
      <c r="P351" s="56">
        <f t="shared" si="49"/>
        <v>8.6216895958315014</v>
      </c>
      <c r="Q351" s="123">
        <v>5.0411479999999997</v>
      </c>
      <c r="R351" s="11">
        <f t="shared" si="50"/>
        <v>0.61054477686299979</v>
      </c>
      <c r="S351" s="35">
        <f t="shared" si="51"/>
        <v>0.53018362789451701</v>
      </c>
    </row>
    <row r="352" spans="7:19" ht="18.5" x14ac:dyDescent="0.45">
      <c r="G352" s="59">
        <v>2011</v>
      </c>
      <c r="H352" s="59">
        <v>12</v>
      </c>
      <c r="I352" s="46">
        <f t="shared" si="52"/>
        <v>15</v>
      </c>
      <c r="J352" s="46">
        <f t="shared" si="52"/>
        <v>349</v>
      </c>
      <c r="K352" s="124">
        <v>9.9</v>
      </c>
      <c r="L352" s="124">
        <v>-1.3</v>
      </c>
      <c r="M352" s="54">
        <f t="shared" si="47"/>
        <v>4.3</v>
      </c>
      <c r="N352" s="36">
        <v>77</v>
      </c>
      <c r="O352" s="55">
        <f t="shared" si="48"/>
        <v>10.978451173352314</v>
      </c>
      <c r="P352" s="56">
        <f t="shared" si="49"/>
        <v>9.8366922513236741</v>
      </c>
      <c r="Q352" s="123">
        <v>5.8785480000000003</v>
      </c>
      <c r="R352" s="11">
        <f t="shared" si="50"/>
        <v>0.76195681684200001</v>
      </c>
      <c r="S352" s="35">
        <f t="shared" si="51"/>
        <v>0.82374511766914282</v>
      </c>
    </row>
    <row r="353" spans="7:19" ht="18.5" x14ac:dyDescent="0.45">
      <c r="G353" s="59">
        <v>2011</v>
      </c>
      <c r="H353" s="59">
        <v>12</v>
      </c>
      <c r="I353" s="46">
        <f t="shared" si="52"/>
        <v>16</v>
      </c>
      <c r="J353" s="46">
        <f t="shared" si="52"/>
        <v>350</v>
      </c>
      <c r="K353" s="124">
        <v>10.3</v>
      </c>
      <c r="L353" s="124">
        <v>-3.1</v>
      </c>
      <c r="M353" s="54">
        <f t="shared" si="47"/>
        <v>3.6000000000000005</v>
      </c>
      <c r="N353" s="36">
        <v>68</v>
      </c>
      <c r="O353" s="55">
        <f t="shared" si="48"/>
        <v>10.001112061791305</v>
      </c>
      <c r="P353" s="56">
        <f t="shared" si="49"/>
        <v>10.721192130240279</v>
      </c>
      <c r="Q353" s="123">
        <v>5.8576129999999997</v>
      </c>
      <c r="R353" s="11">
        <f t="shared" si="50"/>
        <v>0.73519486524299993</v>
      </c>
      <c r="S353" s="35">
        <f t="shared" si="51"/>
        <v>0.76867152781441683</v>
      </c>
    </row>
    <row r="354" spans="7:19" ht="18.5" x14ac:dyDescent="0.45">
      <c r="G354" s="59">
        <v>2011</v>
      </c>
      <c r="H354" s="59">
        <v>12</v>
      </c>
      <c r="I354" s="46">
        <f t="shared" si="52"/>
        <v>17</v>
      </c>
      <c r="J354" s="46">
        <f t="shared" si="52"/>
        <v>351</v>
      </c>
      <c r="K354" s="124">
        <v>4.4000000000000004</v>
      </c>
      <c r="L354" s="124">
        <v>-3</v>
      </c>
      <c r="M354" s="54">
        <f t="shared" si="47"/>
        <v>0.70000000000000018</v>
      </c>
      <c r="N354" s="36">
        <v>32.5</v>
      </c>
      <c r="O354" s="55">
        <f t="shared" si="48"/>
        <v>12.929043215368447</v>
      </c>
      <c r="P354" s="56">
        <f t="shared" si="49"/>
        <v>7.6539935834981216</v>
      </c>
      <c r="Q354" s="123">
        <v>5.6273280000000003</v>
      </c>
      <c r="R354" s="11">
        <f t="shared" si="50"/>
        <v>0.61057915631999993</v>
      </c>
      <c r="S354" s="35">
        <f t="shared" si="51"/>
        <v>0.16834765984228445</v>
      </c>
    </row>
    <row r="355" spans="7:19" ht="18.5" x14ac:dyDescent="0.45">
      <c r="G355" s="59">
        <v>2011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4">
        <v>4.8</v>
      </c>
      <c r="L355" s="124">
        <v>-1.1000000000000001</v>
      </c>
      <c r="M355" s="54">
        <f t="shared" si="47"/>
        <v>1.8499999999999999</v>
      </c>
      <c r="N355" s="36">
        <v>42</v>
      </c>
      <c r="O355" s="55">
        <f t="shared" si="48"/>
        <v>15.847824207867479</v>
      </c>
      <c r="P355" s="56">
        <f t="shared" si="49"/>
        <v>7.4801730261134507</v>
      </c>
      <c r="Q355" s="123">
        <v>6.159076999999999</v>
      </c>
      <c r="R355" s="11">
        <f t="shared" si="50"/>
        <v>0.70981668678824994</v>
      </c>
      <c r="S355" s="35">
        <f t="shared" si="51"/>
        <v>0.36295256462664938</v>
      </c>
    </row>
    <row r="356" spans="7:19" ht="18.5" x14ac:dyDescent="0.45">
      <c r="G356" s="59">
        <v>2011</v>
      </c>
      <c r="H356" s="59">
        <v>12</v>
      </c>
      <c r="I356" s="46">
        <f t="shared" si="53"/>
        <v>19</v>
      </c>
      <c r="J356" s="46">
        <f t="shared" si="53"/>
        <v>353</v>
      </c>
      <c r="K356" s="124">
        <v>6.6</v>
      </c>
      <c r="L356" s="124">
        <v>-2.1</v>
      </c>
      <c r="M356" s="54">
        <f t="shared" si="47"/>
        <v>2.25</v>
      </c>
      <c r="N356" s="36">
        <v>20.5</v>
      </c>
      <c r="O356" s="55">
        <f t="shared" si="48"/>
        <v>12.012738308125284</v>
      </c>
      <c r="P356" s="56">
        <f t="shared" si="49"/>
        <v>8.3608658624551975</v>
      </c>
      <c r="Q356" s="123">
        <v>5.6691979999999997</v>
      </c>
      <c r="R356" s="11">
        <f t="shared" si="50"/>
        <v>0.6666594177134999</v>
      </c>
      <c r="S356" s="35">
        <f t="shared" si="51"/>
        <v>0.60066513824987067</v>
      </c>
    </row>
    <row r="357" spans="7:19" ht="18.5" x14ac:dyDescent="0.45">
      <c r="G357" s="59">
        <v>2011</v>
      </c>
      <c r="H357" s="59">
        <v>12</v>
      </c>
      <c r="I357" s="46">
        <f t="shared" si="53"/>
        <v>20</v>
      </c>
      <c r="J357" s="46">
        <f t="shared" si="53"/>
        <v>354</v>
      </c>
      <c r="K357" s="124">
        <v>2.6</v>
      </c>
      <c r="L357" s="124">
        <v>-2.5</v>
      </c>
      <c r="M357" s="54">
        <f t="shared" si="47"/>
        <v>5.0000000000000044E-2</v>
      </c>
      <c r="N357" s="36">
        <v>37</v>
      </c>
      <c r="O357" s="55">
        <f t="shared" si="48"/>
        <v>14.855453537561493</v>
      </c>
      <c r="P357" s="56">
        <f t="shared" si="49"/>
        <v>6.0610250433250883</v>
      </c>
      <c r="Q357" s="123">
        <v>5.3677339999999996</v>
      </c>
      <c r="R357" s="11">
        <f t="shared" si="50"/>
        <v>0.56194941439349988</v>
      </c>
      <c r="S357" s="35">
        <f t="shared" si="51"/>
        <v>9.9537671744069616E-3</v>
      </c>
    </row>
    <row r="358" spans="7:19" ht="18.5" x14ac:dyDescent="0.45">
      <c r="G358" s="59">
        <v>2011</v>
      </c>
      <c r="H358" s="59">
        <v>12</v>
      </c>
      <c r="I358" s="46">
        <f t="shared" si="53"/>
        <v>21</v>
      </c>
      <c r="J358" s="46">
        <f t="shared" si="53"/>
        <v>355</v>
      </c>
      <c r="K358" s="124">
        <v>5</v>
      </c>
      <c r="L358" s="124">
        <v>-1</v>
      </c>
      <c r="M358" s="54">
        <f t="shared" si="47"/>
        <v>2</v>
      </c>
      <c r="N358" s="36">
        <v>33</v>
      </c>
      <c r="O358" s="55">
        <f t="shared" si="48"/>
        <v>6.7839256314333962</v>
      </c>
      <c r="P358" s="56">
        <f t="shared" si="49"/>
        <v>3.2562843030880302</v>
      </c>
      <c r="Q358" s="123">
        <v>2.6587449999999997</v>
      </c>
      <c r="R358" s="11">
        <f t="shared" si="50"/>
        <v>0.30875208061499992</v>
      </c>
      <c r="S358" s="35">
        <f t="shared" si="51"/>
        <v>0.24233493723409102</v>
      </c>
    </row>
    <row r="359" spans="7:19" ht="18.5" x14ac:dyDescent="0.45">
      <c r="G359" s="59">
        <v>2011</v>
      </c>
      <c r="H359" s="59">
        <v>12</v>
      </c>
      <c r="I359" s="46">
        <f t="shared" si="53"/>
        <v>22</v>
      </c>
      <c r="J359" s="46">
        <f t="shared" si="53"/>
        <v>356</v>
      </c>
      <c r="K359" s="124">
        <v>9.1999999999999993</v>
      </c>
      <c r="L359" s="124">
        <v>1</v>
      </c>
      <c r="M359" s="54">
        <f t="shared" si="47"/>
        <v>5.0999999999999996</v>
      </c>
      <c r="N359" s="36">
        <v>36</v>
      </c>
      <c r="O359" s="55">
        <f t="shared" si="48"/>
        <v>4.9348029066534407</v>
      </c>
      <c r="P359" s="56">
        <f t="shared" si="49"/>
        <v>3.2372307067646569</v>
      </c>
      <c r="Q359" s="123">
        <v>2.26098</v>
      </c>
      <c r="R359" s="11">
        <f t="shared" si="50"/>
        <v>0.30366883232999997</v>
      </c>
      <c r="S359" s="35">
        <f t="shared" si="51"/>
        <v>0.50282696999372667</v>
      </c>
    </row>
    <row r="360" spans="7:19" ht="18.5" x14ac:dyDescent="0.45">
      <c r="G360" s="59">
        <v>2011</v>
      </c>
      <c r="H360" s="59">
        <v>12</v>
      </c>
      <c r="I360" s="46">
        <f t="shared" si="53"/>
        <v>23</v>
      </c>
      <c r="J360" s="46">
        <f t="shared" si="53"/>
        <v>357</v>
      </c>
      <c r="K360" s="124">
        <v>12.9</v>
      </c>
      <c r="L360" s="124">
        <v>-0.4</v>
      </c>
      <c r="M360" s="54">
        <f t="shared" si="47"/>
        <v>6.25</v>
      </c>
      <c r="N360" s="36">
        <v>37.5</v>
      </c>
      <c r="O360" s="55">
        <f t="shared" si="48"/>
        <v>2.6477899164247893</v>
      </c>
      <c r="P360" s="56">
        <f t="shared" si="49"/>
        <v>2.8172484710759762</v>
      </c>
      <c r="Q360" s="123">
        <v>1.5450029999999999</v>
      </c>
      <c r="R360" s="11">
        <f t="shared" si="50"/>
        <v>0.21792769440974996</v>
      </c>
      <c r="S360" s="35">
        <f t="shared" si="51"/>
        <v>0.52732302373011797</v>
      </c>
    </row>
    <row r="361" spans="7:19" ht="18.5" x14ac:dyDescent="0.45">
      <c r="G361" s="59">
        <v>2011</v>
      </c>
      <c r="H361" s="59">
        <v>12</v>
      </c>
      <c r="I361" s="46">
        <f t="shared" si="53"/>
        <v>24</v>
      </c>
      <c r="J361" s="46">
        <f t="shared" si="53"/>
        <v>358</v>
      </c>
      <c r="K361" s="124">
        <v>11.4</v>
      </c>
      <c r="L361" s="124">
        <v>3.8</v>
      </c>
      <c r="M361" s="54">
        <f t="shared" si="47"/>
        <v>7.6</v>
      </c>
      <c r="N361" s="36">
        <v>39.5</v>
      </c>
      <c r="O361" s="55">
        <f t="shared" si="48"/>
        <v>5.0119889476975201</v>
      </c>
      <c r="P361" s="56">
        <f t="shared" si="49"/>
        <v>3.0472892802000926</v>
      </c>
      <c r="Q361" s="123">
        <v>2.2107359999999998</v>
      </c>
      <c r="R361" s="11">
        <f t="shared" si="50"/>
        <v>0.32933555265599995</v>
      </c>
      <c r="S361" s="35">
        <f t="shared" si="51"/>
        <v>0.61588369804310306</v>
      </c>
    </row>
    <row r="362" spans="7:19" ht="18.5" x14ac:dyDescent="0.45">
      <c r="G362" s="59">
        <v>2011</v>
      </c>
      <c r="H362" s="59">
        <v>12</v>
      </c>
      <c r="I362" s="46">
        <f t="shared" si="53"/>
        <v>25</v>
      </c>
      <c r="J362" s="46">
        <f t="shared" si="53"/>
        <v>359</v>
      </c>
      <c r="K362" s="124">
        <v>11.8</v>
      </c>
      <c r="L362" s="124">
        <v>6.2</v>
      </c>
      <c r="M362" s="54">
        <f t="shared" si="47"/>
        <v>9</v>
      </c>
      <c r="N362" s="36">
        <v>40</v>
      </c>
      <c r="O362" s="55">
        <f t="shared" si="48"/>
        <v>13.037753622820141</v>
      </c>
      <c r="P362" s="56">
        <f t="shared" si="49"/>
        <v>5.8409136230234235</v>
      </c>
      <c r="Q362" s="123">
        <v>4.9364730000000003</v>
      </c>
      <c r="R362" s="11">
        <f t="shared" si="50"/>
        <v>0.77592469908600015</v>
      </c>
      <c r="S362" s="35">
        <f t="shared" si="51"/>
        <v>1.0536785242016833</v>
      </c>
    </row>
    <row r="363" spans="7:19" ht="18.5" x14ac:dyDescent="0.45">
      <c r="G363" s="59">
        <v>2011</v>
      </c>
      <c r="H363" s="59">
        <v>12</v>
      </c>
      <c r="I363" s="46">
        <f t="shared" si="53"/>
        <v>26</v>
      </c>
      <c r="J363" s="46">
        <f t="shared" si="53"/>
        <v>360</v>
      </c>
      <c r="K363" s="124">
        <v>6.8</v>
      </c>
      <c r="L363" s="124">
        <v>3.9</v>
      </c>
      <c r="M363" s="54">
        <f t="shared" si="47"/>
        <v>5.35</v>
      </c>
      <c r="N363" s="36">
        <v>39</v>
      </c>
      <c r="O363" s="55">
        <f t="shared" si="48"/>
        <v>14.337242238423896</v>
      </c>
      <c r="P363" s="56">
        <f t="shared" si="49"/>
        <v>3.3262401993143436</v>
      </c>
      <c r="Q363" s="123">
        <v>3.9064709999999998</v>
      </c>
      <c r="R363" s="11">
        <f t="shared" si="50"/>
        <v>0.53040012340724996</v>
      </c>
      <c r="S363" s="35">
        <f t="shared" si="51"/>
        <v>0.51078243876138263</v>
      </c>
    </row>
    <row r="364" spans="7:19" ht="18.5" x14ac:dyDescent="0.45">
      <c r="G364" s="59">
        <v>2011</v>
      </c>
      <c r="H364" s="59">
        <v>12</v>
      </c>
      <c r="I364" s="46">
        <f t="shared" si="53"/>
        <v>27</v>
      </c>
      <c r="J364" s="46">
        <f t="shared" si="53"/>
        <v>361</v>
      </c>
      <c r="K364" s="124">
        <v>9.6999999999999993</v>
      </c>
      <c r="L364" s="124">
        <v>1</v>
      </c>
      <c r="M364" s="54">
        <f t="shared" si="47"/>
        <v>5.35</v>
      </c>
      <c r="N364" s="36">
        <v>34</v>
      </c>
      <c r="O364" s="55">
        <f t="shared" si="48"/>
        <v>8.2155064057045877</v>
      </c>
      <c r="P364" s="56">
        <f t="shared" si="49"/>
        <v>5.7179924583703929</v>
      </c>
      <c r="Q364" s="123">
        <v>3.8771619999999993</v>
      </c>
      <c r="R364" s="11">
        <f t="shared" si="50"/>
        <v>0.5264207012594998</v>
      </c>
      <c r="S364" s="35">
        <f t="shared" si="51"/>
        <v>0.78179134596688482</v>
      </c>
    </row>
    <row r="365" spans="7:19" ht="18.5" x14ac:dyDescent="0.45">
      <c r="G365" s="59">
        <v>2011</v>
      </c>
      <c r="H365" s="59">
        <v>12</v>
      </c>
      <c r="I365" s="46">
        <f t="shared" si="53"/>
        <v>28</v>
      </c>
      <c r="J365" s="46">
        <f t="shared" si="53"/>
        <v>362</v>
      </c>
      <c r="K365" s="124">
        <v>8.9</v>
      </c>
      <c r="L365" s="124">
        <v>-3.7</v>
      </c>
      <c r="M365" s="54">
        <f t="shared" si="47"/>
        <v>2.6</v>
      </c>
      <c r="N365" s="36">
        <v>40</v>
      </c>
      <c r="O365" s="55">
        <f t="shared" si="48"/>
        <v>5.9788624190597286</v>
      </c>
      <c r="P365" s="56">
        <f t="shared" si="49"/>
        <v>6.0266933184122076</v>
      </c>
      <c r="Q365" s="123">
        <v>3.3956569999999995</v>
      </c>
      <c r="R365" s="11">
        <f t="shared" si="50"/>
        <v>0.40627677742199997</v>
      </c>
      <c r="S365" s="35">
        <f t="shared" si="51"/>
        <v>0.42480875419741798</v>
      </c>
    </row>
    <row r="366" spans="7:19" ht="18.5" x14ac:dyDescent="0.45">
      <c r="G366" s="59">
        <v>2011</v>
      </c>
      <c r="H366" s="59">
        <v>12</v>
      </c>
      <c r="I366" s="46">
        <f t="shared" si="53"/>
        <v>29</v>
      </c>
      <c r="J366" s="46">
        <f t="shared" si="53"/>
        <v>363</v>
      </c>
      <c r="K366" s="124">
        <v>9</v>
      </c>
      <c r="L366" s="124">
        <v>-4.7</v>
      </c>
      <c r="M366" s="54">
        <f t="shared" si="47"/>
        <v>2.15</v>
      </c>
      <c r="N366" s="36">
        <v>36</v>
      </c>
      <c r="O366" s="55">
        <f t="shared" si="48"/>
        <v>1.5624818036613817</v>
      </c>
      <c r="P366" s="56">
        <f t="shared" si="49"/>
        <v>1.7124800568128742</v>
      </c>
      <c r="Q366" s="123">
        <v>0.92532700000000001</v>
      </c>
      <c r="R366" s="11">
        <f t="shared" si="50"/>
        <v>0.10826950495725</v>
      </c>
      <c r="S366" s="35">
        <f t="shared" si="51"/>
        <v>0.17733081920926747</v>
      </c>
    </row>
    <row r="367" spans="7:19" ht="18.5" x14ac:dyDescent="0.45">
      <c r="G367" s="59">
        <v>2011</v>
      </c>
      <c r="H367" s="59">
        <v>12</v>
      </c>
      <c r="I367" s="46">
        <f t="shared" si="53"/>
        <v>30</v>
      </c>
      <c r="J367" s="46">
        <f t="shared" si="53"/>
        <v>364</v>
      </c>
      <c r="K367" s="124">
        <v>9.1</v>
      </c>
      <c r="L367" s="124">
        <v>-3.8</v>
      </c>
      <c r="M367" s="54">
        <f t="shared" si="47"/>
        <v>2.65</v>
      </c>
      <c r="N367" s="36">
        <v>28.5</v>
      </c>
      <c r="O367" s="55">
        <f t="shared" si="48"/>
        <v>6.834251573960012</v>
      </c>
      <c r="P367" s="56">
        <f t="shared" si="49"/>
        <v>7.0529476243267313</v>
      </c>
      <c r="Q367" s="123">
        <v>3.9274059999999995</v>
      </c>
      <c r="R367" s="11">
        <f t="shared" si="50"/>
        <v>0.47105013008549995</v>
      </c>
      <c r="S367" s="35">
        <f t="shared" si="51"/>
        <v>0.55625271534979637</v>
      </c>
    </row>
    <row r="368" spans="7:19" ht="18.5" x14ac:dyDescent="0.45">
      <c r="G368" s="59">
        <v>2011</v>
      </c>
      <c r="H368" s="59">
        <v>12</v>
      </c>
      <c r="I368" s="46">
        <f t="shared" si="53"/>
        <v>31</v>
      </c>
      <c r="J368" s="46">
        <f t="shared" si="53"/>
        <v>365</v>
      </c>
      <c r="K368" s="124">
        <v>10.3</v>
      </c>
      <c r="L368" s="124">
        <v>0.4</v>
      </c>
      <c r="M368" s="54">
        <f t="shared" si="47"/>
        <v>5.3500000000000005</v>
      </c>
      <c r="N368" s="36">
        <v>37</v>
      </c>
      <c r="O368" s="55">
        <f t="shared" si="48"/>
        <v>3.617883999186486</v>
      </c>
      <c r="P368" s="56">
        <f t="shared" si="49"/>
        <v>2.8653641273556971</v>
      </c>
      <c r="Q368" s="123">
        <v>1.821345</v>
      </c>
      <c r="R368" s="49">
        <f t="shared" si="50"/>
        <v>0.24729266203875</v>
      </c>
      <c r="S368" s="48">
        <f t="shared" si="51"/>
        <v>0.47885793375444868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937.76805052400175</v>
      </c>
      <c r="S370" s="42">
        <f>SUM(S59:S369)</f>
        <v>1693.6818212833766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M8" sqref="M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7" t="s">
        <v>7</v>
      </c>
      <c r="P2" s="140" t="s">
        <v>33</v>
      </c>
      <c r="Q2" s="142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3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2012</v>
      </c>
      <c r="H4" s="46">
        <v>1</v>
      </c>
      <c r="I4" s="46">
        <v>1</v>
      </c>
      <c r="J4" s="46">
        <v>1</v>
      </c>
      <c r="K4" s="126">
        <v>10.1</v>
      </c>
      <c r="L4" s="126">
        <v>4.4000000000000004</v>
      </c>
      <c r="M4" s="54">
        <f>(K4+L4)/2</f>
        <v>7.25</v>
      </c>
      <c r="N4" s="36">
        <v>80</v>
      </c>
      <c r="O4" s="55">
        <f>((Q4)/(0.16*(K4-(L4))^0.5))</f>
        <v>18.808875592835854</v>
      </c>
      <c r="P4" s="56">
        <f>0.16*((K4-(L4))^1/2)*O4</f>
        <v>8.5768472703331486</v>
      </c>
      <c r="Q4" s="127">
        <v>7.1848919999999996</v>
      </c>
      <c r="R4" s="11">
        <f>0.0023*0.408*O4*SQRT(K4-L4)*(M4+17.8)</f>
        <v>1.0555917590789998</v>
      </c>
      <c r="S4" s="35">
        <f>0.31*(IF(N4&gt;50,1,(1+(50-N4)/70)))*(P4+2.09)*((M4/(M4+15)))</f>
        <v>1.0774714265201686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2012</v>
      </c>
      <c r="H5" s="46">
        <v>1</v>
      </c>
      <c r="I5" s="46">
        <f t="shared" ref="I5:J20" si="0">I4+1</f>
        <v>2</v>
      </c>
      <c r="J5" s="46">
        <f>J4+1</f>
        <v>2</v>
      </c>
      <c r="K5" s="126">
        <v>7.6</v>
      </c>
      <c r="L5" s="126">
        <v>1.4</v>
      </c>
      <c r="M5" s="54">
        <f t="shared" ref="M5:M68" si="1">(K5+L5)/2</f>
        <v>4.5</v>
      </c>
      <c r="N5" s="36">
        <v>90.5</v>
      </c>
      <c r="O5" s="55">
        <f t="shared" ref="O5:O68" si="2">((Q5)/(0.16*(K5-(L5))^0.5))</f>
        <v>15.07079924807678</v>
      </c>
      <c r="P5" s="56">
        <f t="shared" ref="P5:P68" si="3">0.16*((K5-L5)^1/2)*O5</f>
        <v>7.4751164270460819</v>
      </c>
      <c r="Q5" s="127">
        <v>6.0041579999999994</v>
      </c>
      <c r="R5" s="11">
        <f t="shared" ref="R5:R68" si="4">0.0023*0.408*O5*(K5-L5)^0.5*(M5+17.8)</f>
        <v>0.78528082274099986</v>
      </c>
      <c r="S5" s="35">
        <f t="shared" ref="S5:S68" si="5">0.31*(IF(N5&gt;50,1,(1+(50-N5)/70)))*(P5+2.09)*((M5/(M5+15)))</f>
        <v>0.68427371362714273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2012</v>
      </c>
      <c r="H6" s="46">
        <v>1</v>
      </c>
      <c r="I6" s="46">
        <f t="shared" si="0"/>
        <v>3</v>
      </c>
      <c r="J6" s="46">
        <f t="shared" si="0"/>
        <v>3</v>
      </c>
      <c r="K6" s="126">
        <v>8.4</v>
      </c>
      <c r="L6" s="126">
        <v>-0.2</v>
      </c>
      <c r="M6" s="54">
        <f t="shared" si="1"/>
        <v>4.1000000000000005</v>
      </c>
      <c r="N6" s="36">
        <v>80</v>
      </c>
      <c r="O6" s="55">
        <f t="shared" si="2"/>
        <v>11.404194258080471</v>
      </c>
      <c r="P6" s="56">
        <f t="shared" si="3"/>
        <v>7.8460856495593632</v>
      </c>
      <c r="Q6" s="127">
        <v>5.3509859999999998</v>
      </c>
      <c r="R6" s="11">
        <f t="shared" si="4"/>
        <v>0.68729937029099997</v>
      </c>
      <c r="S6" s="35">
        <f t="shared" si="5"/>
        <v>0.6611918775177984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2012</v>
      </c>
      <c r="H7" s="46">
        <v>1</v>
      </c>
      <c r="I7" s="46">
        <f t="shared" si="0"/>
        <v>4</v>
      </c>
      <c r="J7" s="46">
        <f t="shared" si="0"/>
        <v>4</v>
      </c>
      <c r="K7" s="126">
        <v>10.199999999999999</v>
      </c>
      <c r="L7" s="126">
        <v>-5.5</v>
      </c>
      <c r="M7" s="54">
        <f t="shared" si="1"/>
        <v>2.3499999999999996</v>
      </c>
      <c r="N7" s="36">
        <v>65</v>
      </c>
      <c r="O7" s="55">
        <f t="shared" si="2"/>
        <v>7.1327484409904871</v>
      </c>
      <c r="P7" s="56">
        <f t="shared" si="3"/>
        <v>8.9587320418840513</v>
      </c>
      <c r="Q7" s="127">
        <v>4.52196</v>
      </c>
      <c r="R7" s="11">
        <f t="shared" si="4"/>
        <v>0.53440410230999991</v>
      </c>
      <c r="S7" s="35">
        <f t="shared" si="5"/>
        <v>0.46391938285374806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2012</v>
      </c>
      <c r="H8" s="46">
        <v>1</v>
      </c>
      <c r="I8" s="46">
        <f t="shared" si="0"/>
        <v>5</v>
      </c>
      <c r="J8" s="46">
        <f t="shared" si="0"/>
        <v>5</v>
      </c>
      <c r="K8" s="126">
        <v>10.7</v>
      </c>
      <c r="L8" s="126">
        <v>-5.4</v>
      </c>
      <c r="M8" s="54">
        <f t="shared" si="1"/>
        <v>2.6499999999999995</v>
      </c>
      <c r="N8" s="36">
        <v>69.5</v>
      </c>
      <c r="O8" s="55">
        <f t="shared" si="2"/>
        <v>12.717585075920901</v>
      </c>
      <c r="P8" s="56">
        <f t="shared" si="3"/>
        <v>16.38024957778612</v>
      </c>
      <c r="Q8" s="127">
        <v>8.16465</v>
      </c>
      <c r="R8" s="11">
        <f t="shared" si="4"/>
        <v>0.97926199751249976</v>
      </c>
      <c r="S8" s="35">
        <f t="shared" si="5"/>
        <v>0.85967762199157483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2012</v>
      </c>
      <c r="H9" s="46">
        <v>1</v>
      </c>
      <c r="I9" s="46">
        <f t="shared" si="0"/>
        <v>6</v>
      </c>
      <c r="J9" s="46">
        <f t="shared" si="0"/>
        <v>6</v>
      </c>
      <c r="K9" s="126">
        <v>9.5</v>
      </c>
      <c r="L9" s="126">
        <v>-3.9</v>
      </c>
      <c r="M9" s="54">
        <f t="shared" si="1"/>
        <v>2.8</v>
      </c>
      <c r="N9" s="36">
        <v>71.5</v>
      </c>
      <c r="O9" s="55">
        <f t="shared" si="2"/>
        <v>13.811399930936958</v>
      </c>
      <c r="P9" s="56">
        <f t="shared" si="3"/>
        <v>14.80582072596442</v>
      </c>
      <c r="Q9" s="127">
        <v>8.0892839999999993</v>
      </c>
      <c r="R9" s="11">
        <f t="shared" si="4"/>
        <v>0.97733920359600002</v>
      </c>
      <c r="S9" s="35">
        <f t="shared" si="5"/>
        <v>0.82390856124365819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2012</v>
      </c>
      <c r="H10" s="46">
        <v>1</v>
      </c>
      <c r="I10" s="46">
        <f t="shared" si="0"/>
        <v>7</v>
      </c>
      <c r="J10" s="46">
        <f t="shared" si="0"/>
        <v>7</v>
      </c>
      <c r="K10" s="126">
        <v>10.199999999999999</v>
      </c>
      <c r="L10" s="126">
        <v>-1.3</v>
      </c>
      <c r="M10" s="54">
        <f t="shared" si="1"/>
        <v>4.4499999999999993</v>
      </c>
      <c r="N10" s="36">
        <v>78.5</v>
      </c>
      <c r="O10" s="55">
        <f t="shared" si="2"/>
        <v>8.4961344616628782</v>
      </c>
      <c r="P10" s="56">
        <f t="shared" si="3"/>
        <v>7.8164437047298483</v>
      </c>
      <c r="Q10" s="127">
        <v>4.6098869999999996</v>
      </c>
      <c r="R10" s="11">
        <f t="shared" si="4"/>
        <v>0.60157296642375002</v>
      </c>
      <c r="S10" s="35">
        <f t="shared" si="5"/>
        <v>0.70261897638430981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2012</v>
      </c>
      <c r="H11" s="46">
        <v>1</v>
      </c>
      <c r="I11" s="46">
        <f t="shared" si="0"/>
        <v>8</v>
      </c>
      <c r="J11" s="46">
        <f t="shared" si="0"/>
        <v>8</v>
      </c>
      <c r="K11" s="126">
        <v>9.4</v>
      </c>
      <c r="L11" s="126">
        <v>-2.7</v>
      </c>
      <c r="M11" s="54">
        <f t="shared" si="1"/>
        <v>3.35</v>
      </c>
      <c r="N11" s="36">
        <v>81.5</v>
      </c>
      <c r="O11" s="55">
        <f t="shared" si="2"/>
        <v>13.812203551078127</v>
      </c>
      <c r="P11" s="56">
        <f t="shared" si="3"/>
        <v>13.370213037443628</v>
      </c>
      <c r="Q11" s="127">
        <v>7.6873319999999996</v>
      </c>
      <c r="R11" s="11">
        <f t="shared" si="4"/>
        <v>0.95357317610699999</v>
      </c>
      <c r="S11" s="35">
        <f t="shared" si="5"/>
        <v>0.8749553808929269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2012</v>
      </c>
      <c r="H12" s="46">
        <v>1</v>
      </c>
      <c r="I12" s="46">
        <f t="shared" si="0"/>
        <v>9</v>
      </c>
      <c r="J12" s="46">
        <f t="shared" si="0"/>
        <v>9</v>
      </c>
      <c r="K12" s="126">
        <v>11.8</v>
      </c>
      <c r="L12" s="126">
        <v>2.9</v>
      </c>
      <c r="M12" s="54">
        <f t="shared" si="1"/>
        <v>7.3500000000000005</v>
      </c>
      <c r="N12" s="36">
        <v>72</v>
      </c>
      <c r="O12" s="55">
        <f t="shared" si="2"/>
        <v>17.104980612560102</v>
      </c>
      <c r="P12" s="56">
        <f t="shared" si="3"/>
        <v>12.178746196142793</v>
      </c>
      <c r="Q12" s="127">
        <v>8.16465</v>
      </c>
      <c r="R12" s="11">
        <f t="shared" si="4"/>
        <v>1.2043246570875001</v>
      </c>
      <c r="S12" s="35">
        <f t="shared" si="5"/>
        <v>1.4546460048282486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2012</v>
      </c>
      <c r="H13" s="46">
        <v>1</v>
      </c>
      <c r="I13" s="46">
        <f t="shared" si="0"/>
        <v>10</v>
      </c>
      <c r="J13" s="46">
        <f t="shared" si="0"/>
        <v>10</v>
      </c>
      <c r="K13" s="126">
        <v>12.9</v>
      </c>
      <c r="L13" s="126">
        <v>4.5</v>
      </c>
      <c r="M13" s="54">
        <f t="shared" si="1"/>
        <v>8.6999999999999993</v>
      </c>
      <c r="N13" s="36">
        <v>70.5</v>
      </c>
      <c r="O13" s="55">
        <f t="shared" si="2"/>
        <v>18.581839546115397</v>
      </c>
      <c r="P13" s="56">
        <f t="shared" si="3"/>
        <v>12.486996174989548</v>
      </c>
      <c r="Q13" s="127">
        <v>8.6168460000000007</v>
      </c>
      <c r="R13" s="11">
        <f t="shared" si="4"/>
        <v>1.3392517474349996</v>
      </c>
      <c r="S13" s="35">
        <f t="shared" si="5"/>
        <v>1.6588252609260257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2012</v>
      </c>
      <c r="H14" s="46">
        <v>1</v>
      </c>
      <c r="I14" s="46">
        <f t="shared" si="0"/>
        <v>11</v>
      </c>
      <c r="J14" s="46">
        <f t="shared" si="0"/>
        <v>11</v>
      </c>
      <c r="K14" s="126">
        <v>12.2</v>
      </c>
      <c r="L14" s="126">
        <v>-1.2</v>
      </c>
      <c r="M14" s="54">
        <f t="shared" si="1"/>
        <v>5.5</v>
      </c>
      <c r="N14" s="36">
        <v>68</v>
      </c>
      <c r="O14" s="55">
        <f t="shared" si="2"/>
        <v>16.170489981252278</v>
      </c>
      <c r="P14" s="56">
        <f t="shared" si="3"/>
        <v>17.33476525990244</v>
      </c>
      <c r="Q14" s="127">
        <v>9.4709939999999992</v>
      </c>
      <c r="R14" s="11">
        <f t="shared" si="4"/>
        <v>1.2942539495729999</v>
      </c>
      <c r="S14" s="35">
        <f t="shared" si="5"/>
        <v>1.6155719399089592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2012</v>
      </c>
      <c r="H15" s="46">
        <v>1</v>
      </c>
      <c r="I15" s="46">
        <f t="shared" si="0"/>
        <v>12</v>
      </c>
      <c r="J15" s="46">
        <f t="shared" si="0"/>
        <v>12</v>
      </c>
      <c r="K15" s="126">
        <v>8.3000000000000007</v>
      </c>
      <c r="L15" s="126">
        <v>4</v>
      </c>
      <c r="M15" s="54">
        <f t="shared" si="1"/>
        <v>6.15</v>
      </c>
      <c r="N15" s="36">
        <v>81.5</v>
      </c>
      <c r="O15" s="55">
        <f t="shared" si="2"/>
        <v>25.081637557185537</v>
      </c>
      <c r="P15" s="56">
        <f t="shared" si="3"/>
        <v>8.628083319671827</v>
      </c>
      <c r="Q15" s="127">
        <v>8.3216624999999986</v>
      </c>
      <c r="R15" s="11">
        <f t="shared" si="4"/>
        <v>1.168916885971875</v>
      </c>
      <c r="S15" s="35">
        <f t="shared" si="5"/>
        <v>0.96614779427680098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2012</v>
      </c>
      <c r="H16" s="46">
        <v>1</v>
      </c>
      <c r="I16" s="46">
        <f t="shared" si="0"/>
        <v>13</v>
      </c>
      <c r="J16" s="46">
        <f t="shared" si="0"/>
        <v>13</v>
      </c>
      <c r="K16" s="126">
        <v>6</v>
      </c>
      <c r="L16" s="126">
        <v>1.4</v>
      </c>
      <c r="M16" s="54">
        <f t="shared" si="1"/>
        <v>3.7</v>
      </c>
      <c r="N16" s="36">
        <v>90.5</v>
      </c>
      <c r="O16" s="55">
        <f t="shared" si="2"/>
        <v>26.720721294699388</v>
      </c>
      <c r="P16" s="56">
        <f t="shared" si="3"/>
        <v>9.833225436449375</v>
      </c>
      <c r="Q16" s="127">
        <v>9.16953</v>
      </c>
      <c r="R16" s="11">
        <f t="shared" si="4"/>
        <v>1.156254809175</v>
      </c>
      <c r="S16" s="35">
        <f t="shared" si="5"/>
        <v>0.73133366714478254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2012</v>
      </c>
      <c r="H17" s="46">
        <v>1</v>
      </c>
      <c r="I17" s="46">
        <f t="shared" si="0"/>
        <v>14</v>
      </c>
      <c r="J17" s="46">
        <f t="shared" si="0"/>
        <v>14</v>
      </c>
      <c r="K17" s="126">
        <v>7.8</v>
      </c>
      <c r="L17" s="126">
        <v>3</v>
      </c>
      <c r="M17" s="54">
        <f t="shared" si="1"/>
        <v>5.4</v>
      </c>
      <c r="N17" s="36">
        <v>83.5</v>
      </c>
      <c r="O17" s="55">
        <f t="shared" si="2"/>
        <v>22.503147042439906</v>
      </c>
      <c r="P17" s="56">
        <f t="shared" si="3"/>
        <v>8.6412084642969234</v>
      </c>
      <c r="Q17" s="127">
        <v>7.8883079999999994</v>
      </c>
      <c r="R17" s="11">
        <f t="shared" si="4"/>
        <v>1.0733462929440001</v>
      </c>
      <c r="S17" s="35">
        <f t="shared" si="5"/>
        <v>0.88059034162907124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2012</v>
      </c>
      <c r="H18" s="46">
        <v>1</v>
      </c>
      <c r="I18" s="46">
        <f t="shared" si="0"/>
        <v>15</v>
      </c>
      <c r="J18" s="46">
        <f t="shared" si="0"/>
        <v>15</v>
      </c>
      <c r="K18" s="126">
        <v>9.8000000000000007</v>
      </c>
      <c r="L18" s="126">
        <v>5.7</v>
      </c>
      <c r="M18" s="54">
        <f t="shared" si="1"/>
        <v>7.75</v>
      </c>
      <c r="N18" s="36">
        <v>74.5</v>
      </c>
      <c r="O18" s="55">
        <f t="shared" si="2"/>
        <v>19.463279608389929</v>
      </c>
      <c r="P18" s="56">
        <f t="shared" si="3"/>
        <v>6.3839557115518977</v>
      </c>
      <c r="Q18" s="127">
        <v>6.3056219999999996</v>
      </c>
      <c r="R18" s="11">
        <f t="shared" si="4"/>
        <v>0.94490218591649977</v>
      </c>
      <c r="S18" s="35">
        <f t="shared" si="5"/>
        <v>0.89488697129685424</v>
      </c>
    </row>
    <row r="19" spans="2:22" ht="18.5" x14ac:dyDescent="0.45">
      <c r="G19" s="59">
        <v>2012</v>
      </c>
      <c r="H19" s="46">
        <v>1</v>
      </c>
      <c r="I19" s="46">
        <f t="shared" si="0"/>
        <v>16</v>
      </c>
      <c r="J19" s="46">
        <f t="shared" si="0"/>
        <v>16</v>
      </c>
      <c r="K19" s="126">
        <v>11.8</v>
      </c>
      <c r="L19" s="126">
        <v>6.9</v>
      </c>
      <c r="M19" s="54">
        <f t="shared" si="1"/>
        <v>9.3500000000000014</v>
      </c>
      <c r="N19" s="36">
        <v>62</v>
      </c>
      <c r="O19" s="55">
        <f t="shared" si="2"/>
        <v>24.045614865532375</v>
      </c>
      <c r="P19" s="56">
        <f t="shared" si="3"/>
        <v>9.4258810272886908</v>
      </c>
      <c r="Q19" s="127">
        <v>8.5163580000000003</v>
      </c>
      <c r="R19" s="11">
        <f t="shared" si="4"/>
        <v>1.3561001370405001</v>
      </c>
      <c r="S19" s="35">
        <f t="shared" si="5"/>
        <v>1.3707918339875265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2012</v>
      </c>
      <c r="H20" s="46">
        <v>1</v>
      </c>
      <c r="I20" s="46">
        <f t="shared" si="0"/>
        <v>17</v>
      </c>
      <c r="J20" s="46">
        <f t="shared" si="0"/>
        <v>17</v>
      </c>
      <c r="K20" s="126">
        <v>9.6999999999999993</v>
      </c>
      <c r="L20" s="126">
        <v>4.4000000000000004</v>
      </c>
      <c r="M20" s="54">
        <f t="shared" si="1"/>
        <v>7.05</v>
      </c>
      <c r="N20" s="36">
        <v>70</v>
      </c>
      <c r="O20" s="55">
        <f t="shared" si="2"/>
        <v>23.325040144258057</v>
      </c>
      <c r="P20" s="56">
        <f t="shared" si="3"/>
        <v>9.8898170211654151</v>
      </c>
      <c r="Q20" s="127">
        <v>8.5917239999999993</v>
      </c>
      <c r="R20" s="11">
        <f t="shared" si="4"/>
        <v>1.2522029623109996</v>
      </c>
      <c r="S20" s="35">
        <f t="shared" si="5"/>
        <v>1.1873873061114291</v>
      </c>
    </row>
    <row r="21" spans="2:22" ht="18.5" x14ac:dyDescent="0.45">
      <c r="B21" s="24"/>
      <c r="G21" s="59">
        <v>2012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6">
        <v>5.7</v>
      </c>
      <c r="L21" s="126">
        <v>0.4</v>
      </c>
      <c r="M21" s="54">
        <f t="shared" si="1"/>
        <v>3.0500000000000003</v>
      </c>
      <c r="N21" s="36">
        <v>88.5</v>
      </c>
      <c r="O21" s="55">
        <f t="shared" si="2"/>
        <v>20.119552171216746</v>
      </c>
      <c r="P21" s="56">
        <f t="shared" si="3"/>
        <v>8.5306901205958994</v>
      </c>
      <c r="Q21" s="127">
        <v>7.41099</v>
      </c>
      <c r="R21" s="11">
        <f t="shared" si="4"/>
        <v>0.9062547648974999</v>
      </c>
      <c r="S21" s="35">
        <f t="shared" si="5"/>
        <v>0.55633587307608989</v>
      </c>
    </row>
    <row r="22" spans="2:22" ht="18.5" x14ac:dyDescent="0.45">
      <c r="C22" s="13"/>
      <c r="G22" s="59">
        <v>2012</v>
      </c>
      <c r="H22" s="46">
        <v>1</v>
      </c>
      <c r="I22" s="46">
        <f t="shared" si="6"/>
        <v>19</v>
      </c>
      <c r="J22" s="46">
        <f t="shared" si="6"/>
        <v>19</v>
      </c>
      <c r="K22" s="126">
        <v>1.7</v>
      </c>
      <c r="L22" s="126">
        <v>-2.6</v>
      </c>
      <c r="M22" s="54">
        <f t="shared" si="1"/>
        <v>-0.45000000000000007</v>
      </c>
      <c r="N22" s="36">
        <v>83</v>
      </c>
      <c r="O22" s="55">
        <f t="shared" si="2"/>
        <v>27.031379948423364</v>
      </c>
      <c r="P22" s="56">
        <f t="shared" si="3"/>
        <v>9.298794702257636</v>
      </c>
      <c r="Q22" s="127">
        <v>8.9685539999999992</v>
      </c>
      <c r="R22" s="11">
        <f t="shared" si="4"/>
        <v>0.91261987579350001</v>
      </c>
      <c r="S22" s="35">
        <f t="shared" si="5"/>
        <v>-0.10919153683607838</v>
      </c>
    </row>
    <row r="23" spans="2:22" ht="18.5" x14ac:dyDescent="0.45">
      <c r="B23" s="14"/>
      <c r="C23" s="14"/>
      <c r="D23" s="14"/>
      <c r="E23" s="14"/>
      <c r="G23" s="59">
        <v>2012</v>
      </c>
      <c r="H23" s="46">
        <v>1</v>
      </c>
      <c r="I23" s="46">
        <f t="shared" si="6"/>
        <v>20</v>
      </c>
      <c r="J23" s="46">
        <f t="shared" si="6"/>
        <v>20</v>
      </c>
      <c r="K23" s="126">
        <v>3.5</v>
      </c>
      <c r="L23" s="126">
        <v>-6.1</v>
      </c>
      <c r="M23" s="54">
        <f t="shared" si="1"/>
        <v>-1.2999999999999998</v>
      </c>
      <c r="N23" s="36">
        <v>57.5</v>
      </c>
      <c r="O23" s="55">
        <f t="shared" si="2"/>
        <v>19.00333742644975</v>
      </c>
      <c r="P23" s="56">
        <f t="shared" si="3"/>
        <v>14.594563143513408</v>
      </c>
      <c r="Q23" s="127">
        <v>9.42075</v>
      </c>
      <c r="R23" s="11">
        <f t="shared" si="4"/>
        <v>0.91166952937500001</v>
      </c>
      <c r="S23" s="35">
        <f t="shared" si="5"/>
        <v>-0.49079408371064981</v>
      </c>
    </row>
    <row r="24" spans="2:22" ht="18.5" x14ac:dyDescent="0.45">
      <c r="G24" s="59">
        <v>2012</v>
      </c>
      <c r="H24" s="46">
        <v>1</v>
      </c>
      <c r="I24" s="46">
        <f t="shared" si="6"/>
        <v>21</v>
      </c>
      <c r="J24" s="46">
        <f t="shared" si="6"/>
        <v>21</v>
      </c>
      <c r="K24" s="126">
        <v>2.8</v>
      </c>
      <c r="L24" s="126">
        <v>-9</v>
      </c>
      <c r="M24" s="54">
        <f t="shared" si="1"/>
        <v>-3.1</v>
      </c>
      <c r="N24" s="36">
        <v>67</v>
      </c>
      <c r="O24" s="55">
        <f t="shared" si="2"/>
        <v>16.500626231792744</v>
      </c>
      <c r="P24" s="56">
        <f t="shared" si="3"/>
        <v>15.576591162812351</v>
      </c>
      <c r="Q24" s="127">
        <v>9.0690419999999996</v>
      </c>
      <c r="R24" s="11">
        <f t="shared" si="4"/>
        <v>0.781891990551</v>
      </c>
      <c r="S24" s="35">
        <f t="shared" si="5"/>
        <v>-1.4266885804590481</v>
      </c>
      <c r="U24" s="14"/>
      <c r="V24" s="14"/>
    </row>
    <row r="25" spans="2:22" ht="18.5" x14ac:dyDescent="0.45">
      <c r="G25" s="59">
        <v>2012</v>
      </c>
      <c r="H25" s="46">
        <v>1</v>
      </c>
      <c r="I25" s="46">
        <f t="shared" si="6"/>
        <v>22</v>
      </c>
      <c r="J25" s="46">
        <f t="shared" si="6"/>
        <v>22</v>
      </c>
      <c r="K25" s="126">
        <v>1.4</v>
      </c>
      <c r="L25" s="126">
        <v>-0.6</v>
      </c>
      <c r="M25" s="54">
        <f t="shared" si="1"/>
        <v>0.39999999999999997</v>
      </c>
      <c r="N25" s="36">
        <v>83</v>
      </c>
      <c r="O25" s="55">
        <f t="shared" si="2"/>
        <v>34.750700889569515</v>
      </c>
      <c r="P25" s="56">
        <f t="shared" si="3"/>
        <v>5.5601121423311222</v>
      </c>
      <c r="Q25" s="127">
        <v>7.8631859999999998</v>
      </c>
      <c r="R25" s="11">
        <f t="shared" si="4"/>
        <v>0.8393400631979997</v>
      </c>
      <c r="S25" s="35">
        <f t="shared" si="5"/>
        <v>6.1598305561627216E-2</v>
      </c>
    </row>
    <row r="26" spans="2:22" ht="18.5" x14ac:dyDescent="0.45">
      <c r="G26" s="59">
        <v>2012</v>
      </c>
      <c r="H26" s="46">
        <v>1</v>
      </c>
      <c r="I26" s="46">
        <f t="shared" si="6"/>
        <v>23</v>
      </c>
      <c r="J26" s="46">
        <f t="shared" si="6"/>
        <v>23</v>
      </c>
      <c r="K26" s="126">
        <v>4.2</v>
      </c>
      <c r="L26" s="126">
        <v>0.4</v>
      </c>
      <c r="M26" s="54">
        <f t="shared" si="1"/>
        <v>2.3000000000000003</v>
      </c>
      <c r="N26" s="36">
        <v>88.5</v>
      </c>
      <c r="O26" s="55">
        <f t="shared" si="2"/>
        <v>32.419649483862514</v>
      </c>
      <c r="P26" s="56">
        <f t="shared" si="3"/>
        <v>9.8555734430942064</v>
      </c>
      <c r="Q26" s="127">
        <v>10.111604999999999</v>
      </c>
      <c r="R26" s="11">
        <f t="shared" si="4"/>
        <v>1.1920217228325001</v>
      </c>
      <c r="S26" s="35">
        <f t="shared" si="5"/>
        <v>0.49232334479342027</v>
      </c>
    </row>
    <row r="27" spans="2:22" ht="18.5" x14ac:dyDescent="0.45">
      <c r="G27" s="59">
        <v>2012</v>
      </c>
      <c r="H27" s="46">
        <v>1</v>
      </c>
      <c r="I27" s="46">
        <f t="shared" si="6"/>
        <v>24</v>
      </c>
      <c r="J27" s="46">
        <f t="shared" si="6"/>
        <v>24</v>
      </c>
      <c r="K27" s="126">
        <v>2.5</v>
      </c>
      <c r="L27" s="126">
        <v>-2.6</v>
      </c>
      <c r="M27" s="54">
        <f t="shared" si="1"/>
        <v>-5.0000000000000044E-2</v>
      </c>
      <c r="N27" s="36">
        <v>88</v>
      </c>
      <c r="O27" s="55">
        <f t="shared" si="2"/>
        <v>23.882285289324678</v>
      </c>
      <c r="P27" s="56">
        <f t="shared" si="3"/>
        <v>9.7439723980444679</v>
      </c>
      <c r="Q27" s="127">
        <v>8.6294069999999987</v>
      </c>
      <c r="R27" s="11">
        <f t="shared" si="4"/>
        <v>0.89835362897624982</v>
      </c>
      <c r="S27" s="35">
        <f t="shared" si="5"/>
        <v>-1.2269335931082904E-2</v>
      </c>
    </row>
    <row r="28" spans="2:22" ht="18.5" x14ac:dyDescent="0.45">
      <c r="G28" s="59">
        <v>2012</v>
      </c>
      <c r="H28" s="46">
        <v>1</v>
      </c>
      <c r="I28" s="46">
        <f t="shared" si="6"/>
        <v>25</v>
      </c>
      <c r="J28" s="46">
        <f t="shared" si="6"/>
        <v>25</v>
      </c>
      <c r="K28" s="126">
        <v>2.2000000000000002</v>
      </c>
      <c r="L28" s="126">
        <v>-3.9</v>
      </c>
      <c r="M28" s="54">
        <f t="shared" si="1"/>
        <v>-0.84999999999999987</v>
      </c>
      <c r="N28" s="36">
        <v>95</v>
      </c>
      <c r="O28" s="55">
        <f t="shared" si="2"/>
        <v>23.188070476949335</v>
      </c>
      <c r="P28" s="56">
        <f t="shared" si="3"/>
        <v>11.315778392751275</v>
      </c>
      <c r="Q28" s="127">
        <v>9.1632494999999992</v>
      </c>
      <c r="R28" s="11">
        <f t="shared" si="4"/>
        <v>0.91093466848162497</v>
      </c>
      <c r="S28" s="35">
        <f t="shared" si="5"/>
        <v>-0.24964117360353077</v>
      </c>
    </row>
    <row r="29" spans="2:22" ht="18.5" x14ac:dyDescent="0.45">
      <c r="G29" s="59">
        <v>2012</v>
      </c>
      <c r="H29" s="46">
        <v>1</v>
      </c>
      <c r="I29" s="46">
        <f t="shared" si="6"/>
        <v>26</v>
      </c>
      <c r="J29" s="46">
        <f t="shared" si="6"/>
        <v>26</v>
      </c>
      <c r="K29" s="126">
        <v>5</v>
      </c>
      <c r="L29" s="126">
        <v>2</v>
      </c>
      <c r="M29" s="54">
        <f t="shared" si="1"/>
        <v>3.5</v>
      </c>
      <c r="N29" s="36">
        <v>87.5</v>
      </c>
      <c r="O29" s="55">
        <f t="shared" si="2"/>
        <v>36.804390911301262</v>
      </c>
      <c r="P29" s="56">
        <f t="shared" si="3"/>
        <v>8.8330538187123029</v>
      </c>
      <c r="Q29" s="127">
        <v>10.199532</v>
      </c>
      <c r="R29" s="11">
        <f t="shared" si="4"/>
        <v>1.2741714353339999</v>
      </c>
      <c r="S29" s="35">
        <f t="shared" si="5"/>
        <v>0.64062234558393782</v>
      </c>
    </row>
    <row r="30" spans="2:22" ht="18.5" x14ac:dyDescent="0.45">
      <c r="G30" s="59">
        <v>2012</v>
      </c>
      <c r="H30" s="46">
        <v>1</v>
      </c>
      <c r="I30" s="46">
        <f t="shared" si="6"/>
        <v>27</v>
      </c>
      <c r="J30" s="46">
        <f t="shared" si="6"/>
        <v>27</v>
      </c>
      <c r="K30" s="126">
        <v>8.3000000000000007</v>
      </c>
      <c r="L30" s="126">
        <v>2.6</v>
      </c>
      <c r="M30" s="54">
        <f t="shared" si="1"/>
        <v>5.45</v>
      </c>
      <c r="N30" s="36">
        <v>78.5</v>
      </c>
      <c r="O30" s="55">
        <f t="shared" si="2"/>
        <v>5.5242851391545846</v>
      </c>
      <c r="P30" s="56">
        <f t="shared" si="3"/>
        <v>2.5190740234544911</v>
      </c>
      <c r="Q30" s="127">
        <v>2.1102479999999999</v>
      </c>
      <c r="R30" s="11">
        <f t="shared" si="4"/>
        <v>0.28775605508999996</v>
      </c>
      <c r="S30" s="35">
        <f t="shared" si="5"/>
        <v>0.38078389059297624</v>
      </c>
    </row>
    <row r="31" spans="2:22" ht="18.5" x14ac:dyDescent="0.45">
      <c r="G31" s="59">
        <v>2012</v>
      </c>
      <c r="H31" s="46">
        <v>1</v>
      </c>
      <c r="I31" s="46">
        <f t="shared" si="6"/>
        <v>28</v>
      </c>
      <c r="J31" s="46">
        <f t="shared" si="6"/>
        <v>28</v>
      </c>
      <c r="K31" s="126">
        <v>8.9</v>
      </c>
      <c r="L31" s="126">
        <v>1.3</v>
      </c>
      <c r="M31" s="54">
        <f t="shared" si="1"/>
        <v>5.1000000000000005</v>
      </c>
      <c r="N31" s="36">
        <v>77.5</v>
      </c>
      <c r="O31" s="55">
        <f t="shared" si="2"/>
        <v>4.1576726497945335</v>
      </c>
      <c r="P31" s="56">
        <f t="shared" si="3"/>
        <v>2.5278649710750769</v>
      </c>
      <c r="Q31" s="127">
        <v>1.8339059999999998</v>
      </c>
      <c r="R31" s="11">
        <f t="shared" si="4"/>
        <v>0.24630916400099997</v>
      </c>
      <c r="S31" s="35">
        <f t="shared" si="5"/>
        <v>0.36322609548605461</v>
      </c>
    </row>
    <row r="32" spans="2:22" ht="18.5" x14ac:dyDescent="0.45">
      <c r="G32" s="59">
        <v>2012</v>
      </c>
      <c r="H32" s="46">
        <v>1</v>
      </c>
      <c r="I32" s="46">
        <f t="shared" si="6"/>
        <v>29</v>
      </c>
      <c r="J32" s="46">
        <f t="shared" si="6"/>
        <v>29</v>
      </c>
      <c r="K32" s="126">
        <v>6.9</v>
      </c>
      <c r="L32" s="126">
        <v>-1.3</v>
      </c>
      <c r="M32" s="54">
        <f t="shared" si="1"/>
        <v>2.8000000000000003</v>
      </c>
      <c r="N32" s="36">
        <v>73.5</v>
      </c>
      <c r="O32" s="55">
        <f t="shared" si="2"/>
        <v>18.971575618912112</v>
      </c>
      <c r="P32" s="56">
        <f t="shared" si="3"/>
        <v>12.445353606006348</v>
      </c>
      <c r="Q32" s="127">
        <v>8.6922119999999996</v>
      </c>
      <c r="R32" s="11">
        <f t="shared" si="4"/>
        <v>1.050184361628</v>
      </c>
      <c r="S32" s="35">
        <f t="shared" si="5"/>
        <v>0.70880263651761288</v>
      </c>
    </row>
    <row r="33" spans="7:19" ht="18.5" x14ac:dyDescent="0.45">
      <c r="G33" s="59">
        <v>2012</v>
      </c>
      <c r="H33" s="46">
        <v>1</v>
      </c>
      <c r="I33" s="46">
        <f t="shared" si="6"/>
        <v>30</v>
      </c>
      <c r="J33" s="46">
        <f t="shared" si="6"/>
        <v>30</v>
      </c>
      <c r="K33" s="126">
        <v>7.5</v>
      </c>
      <c r="L33" s="126">
        <v>0.4</v>
      </c>
      <c r="M33" s="54">
        <f t="shared" si="1"/>
        <v>3.95</v>
      </c>
      <c r="N33" s="36">
        <v>83</v>
      </c>
      <c r="O33" s="55">
        <f t="shared" si="2"/>
        <v>23.275667786683226</v>
      </c>
      <c r="P33" s="56">
        <f t="shared" si="3"/>
        <v>13.220579302836072</v>
      </c>
      <c r="Q33" s="127">
        <v>9.92319</v>
      </c>
      <c r="R33" s="11">
        <f t="shared" si="4"/>
        <v>1.2658393283625</v>
      </c>
      <c r="S33" s="35">
        <f t="shared" si="5"/>
        <v>0.98933004518853673</v>
      </c>
    </row>
    <row r="34" spans="7:19" ht="18.5" x14ac:dyDescent="0.45">
      <c r="G34" s="59">
        <v>2012</v>
      </c>
      <c r="H34" s="60">
        <v>1</v>
      </c>
      <c r="I34" s="60">
        <f t="shared" si="6"/>
        <v>31</v>
      </c>
      <c r="J34" s="46">
        <f t="shared" si="6"/>
        <v>31</v>
      </c>
      <c r="K34" s="126">
        <v>7.1</v>
      </c>
      <c r="L34" s="126">
        <v>3.3</v>
      </c>
      <c r="M34" s="54">
        <f t="shared" si="1"/>
        <v>5.1999999999999993</v>
      </c>
      <c r="N34" s="36">
        <v>81.5</v>
      </c>
      <c r="O34" s="55">
        <f t="shared" si="2"/>
        <v>36.326116564526693</v>
      </c>
      <c r="P34" s="56">
        <f t="shared" si="3"/>
        <v>11.043139435616114</v>
      </c>
      <c r="Q34" s="127">
        <v>11.330022</v>
      </c>
      <c r="R34" s="49">
        <f t="shared" si="4"/>
        <v>1.5283633176899996</v>
      </c>
      <c r="S34" s="48">
        <f t="shared" si="5"/>
        <v>1.0480505331788699</v>
      </c>
    </row>
    <row r="35" spans="7:19" ht="18.5" x14ac:dyDescent="0.45">
      <c r="G35" s="59">
        <v>2012</v>
      </c>
      <c r="H35" s="46">
        <v>2</v>
      </c>
      <c r="I35" s="46">
        <v>1</v>
      </c>
      <c r="J35" s="46">
        <f t="shared" si="6"/>
        <v>32</v>
      </c>
      <c r="K35" s="126">
        <v>6.7</v>
      </c>
      <c r="L35" s="126">
        <v>0.8</v>
      </c>
      <c r="M35" s="54">
        <f t="shared" si="1"/>
        <v>3.75</v>
      </c>
      <c r="N35" s="36">
        <v>85</v>
      </c>
      <c r="O35" s="55">
        <f t="shared" si="2"/>
        <v>26.405858010525623</v>
      </c>
      <c r="P35" s="56">
        <f t="shared" si="3"/>
        <v>12.463564980968094</v>
      </c>
      <c r="Q35" s="127">
        <v>10.262336999999999</v>
      </c>
      <c r="R35" s="11">
        <f t="shared" si="4"/>
        <v>1.2970644701827496</v>
      </c>
      <c r="S35" s="35">
        <f t="shared" si="5"/>
        <v>0.90232102882002185</v>
      </c>
    </row>
    <row r="36" spans="7:19" ht="18.5" x14ac:dyDescent="0.45">
      <c r="G36" s="59">
        <v>2012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6">
        <v>7.8</v>
      </c>
      <c r="L36" s="126">
        <v>-1.7</v>
      </c>
      <c r="M36" s="54">
        <f t="shared" si="1"/>
        <v>3.05</v>
      </c>
      <c r="N36" s="36">
        <v>69.5</v>
      </c>
      <c r="O36" s="55">
        <f t="shared" si="2"/>
        <v>22.134117279320353</v>
      </c>
      <c r="P36" s="56">
        <f t="shared" si="3"/>
        <v>16.821929132283469</v>
      </c>
      <c r="Q36" s="127">
        <v>10.915508999999998</v>
      </c>
      <c r="R36" s="11">
        <f t="shared" si="4"/>
        <v>1.3348057469422496</v>
      </c>
      <c r="S36" s="35">
        <f t="shared" si="5"/>
        <v>0.99064980579357453</v>
      </c>
    </row>
    <row r="37" spans="7:19" ht="18.5" x14ac:dyDescent="0.45">
      <c r="G37" s="59">
        <v>2012</v>
      </c>
      <c r="H37" s="46">
        <v>2</v>
      </c>
      <c r="I37" s="46">
        <f t="shared" si="7"/>
        <v>3</v>
      </c>
      <c r="J37" s="46">
        <f t="shared" si="7"/>
        <v>34</v>
      </c>
      <c r="K37" s="126">
        <v>6.4</v>
      </c>
      <c r="L37" s="126">
        <v>-6.9</v>
      </c>
      <c r="M37" s="54">
        <f t="shared" si="1"/>
        <v>-0.25</v>
      </c>
      <c r="N37" s="36">
        <v>65.5</v>
      </c>
      <c r="O37" s="55">
        <f t="shared" si="2"/>
        <v>17.199871083117124</v>
      </c>
      <c r="P37" s="56">
        <f t="shared" si="3"/>
        <v>18.300662832436622</v>
      </c>
      <c r="Q37" s="127">
        <v>10.036238999999998</v>
      </c>
      <c r="R37" s="11">
        <f t="shared" si="4"/>
        <v>1.0330376074492498</v>
      </c>
      <c r="S37" s="35">
        <f t="shared" si="5"/>
        <v>-0.10713738098398903</v>
      </c>
    </row>
    <row r="38" spans="7:19" ht="18.5" x14ac:dyDescent="0.45">
      <c r="G38" s="59">
        <v>2012</v>
      </c>
      <c r="H38" s="46">
        <v>2</v>
      </c>
      <c r="I38" s="46">
        <f t="shared" si="7"/>
        <v>4</v>
      </c>
      <c r="J38" s="46">
        <f t="shared" si="7"/>
        <v>35</v>
      </c>
      <c r="K38" s="126">
        <v>9.1</v>
      </c>
      <c r="L38" s="126">
        <v>-7</v>
      </c>
      <c r="M38" s="54">
        <f t="shared" si="1"/>
        <v>1.0499999999999998</v>
      </c>
      <c r="N38" s="36">
        <v>65</v>
      </c>
      <c r="O38" s="55">
        <f t="shared" si="2"/>
        <v>18.861156943365767</v>
      </c>
      <c r="P38" s="56">
        <f t="shared" si="3"/>
        <v>24.293170143055107</v>
      </c>
      <c r="Q38" s="127">
        <v>12.108803999999999</v>
      </c>
      <c r="R38" s="11">
        <f t="shared" si="4"/>
        <v>1.3386918534209999</v>
      </c>
      <c r="S38" s="35">
        <f t="shared" si="5"/>
        <v>0.53506055336850067</v>
      </c>
    </row>
    <row r="39" spans="7:19" ht="18.5" x14ac:dyDescent="0.45">
      <c r="G39" s="59">
        <v>2012</v>
      </c>
      <c r="H39" s="46">
        <v>2</v>
      </c>
      <c r="I39" s="46">
        <f t="shared" si="7"/>
        <v>5</v>
      </c>
      <c r="J39" s="46">
        <f t="shared" si="7"/>
        <v>36</v>
      </c>
      <c r="K39" s="126">
        <v>8.8000000000000007</v>
      </c>
      <c r="L39" s="126">
        <v>-8.5</v>
      </c>
      <c r="M39" s="54">
        <f t="shared" si="1"/>
        <v>0.15000000000000036</v>
      </c>
      <c r="N39" s="36">
        <v>63</v>
      </c>
      <c r="O39" s="55">
        <f t="shared" si="2"/>
        <v>16.798526470036951</v>
      </c>
      <c r="P39" s="56">
        <f t="shared" si="3"/>
        <v>23.24916063453114</v>
      </c>
      <c r="Q39" s="127">
        <v>11.17929</v>
      </c>
      <c r="R39" s="11">
        <f t="shared" si="4"/>
        <v>1.1769193185075</v>
      </c>
      <c r="S39" s="35">
        <f t="shared" si="5"/>
        <v>7.7773661353511603E-2</v>
      </c>
    </row>
    <row r="40" spans="7:19" ht="18.5" x14ac:dyDescent="0.45">
      <c r="G40" s="59">
        <v>2012</v>
      </c>
      <c r="H40" s="46">
        <v>2</v>
      </c>
      <c r="I40" s="46">
        <f t="shared" si="7"/>
        <v>6</v>
      </c>
      <c r="J40" s="46">
        <f t="shared" si="7"/>
        <v>37</v>
      </c>
      <c r="K40" s="126">
        <v>9.5</v>
      </c>
      <c r="L40" s="126">
        <v>-7.5</v>
      </c>
      <c r="M40" s="54">
        <f t="shared" si="1"/>
        <v>1</v>
      </c>
      <c r="N40" s="36">
        <v>65.5</v>
      </c>
      <c r="O40" s="55">
        <f t="shared" si="2"/>
        <v>15.537098929015031</v>
      </c>
      <c r="P40" s="56">
        <f t="shared" si="3"/>
        <v>21.130454543460441</v>
      </c>
      <c r="Q40" s="127">
        <v>10.249776000000001</v>
      </c>
      <c r="R40" s="11">
        <f t="shared" si="4"/>
        <v>1.1301608013120001</v>
      </c>
      <c r="S40" s="35">
        <f t="shared" si="5"/>
        <v>0.44989630677954606</v>
      </c>
    </row>
    <row r="41" spans="7:19" ht="18.5" x14ac:dyDescent="0.45">
      <c r="G41" s="59">
        <v>2012</v>
      </c>
      <c r="H41" s="46">
        <v>2</v>
      </c>
      <c r="I41" s="46">
        <f t="shared" si="7"/>
        <v>7</v>
      </c>
      <c r="J41" s="46">
        <f t="shared" si="7"/>
        <v>38</v>
      </c>
      <c r="K41" s="126">
        <v>3.6</v>
      </c>
      <c r="L41" s="126">
        <v>-3</v>
      </c>
      <c r="M41" s="54">
        <f t="shared" si="1"/>
        <v>0.30000000000000004</v>
      </c>
      <c r="N41" s="36">
        <v>82</v>
      </c>
      <c r="O41" s="55">
        <f t="shared" si="2"/>
        <v>10.787156277741719</v>
      </c>
      <c r="P41" s="56">
        <f t="shared" si="3"/>
        <v>5.6956185146476281</v>
      </c>
      <c r="Q41" s="127">
        <v>4.4340330000000003</v>
      </c>
      <c r="R41" s="11">
        <f t="shared" si="4"/>
        <v>0.47070142416449995</v>
      </c>
      <c r="S41" s="35">
        <f t="shared" si="5"/>
        <v>4.7324347834132648E-2</v>
      </c>
    </row>
    <row r="42" spans="7:19" ht="18.5" x14ac:dyDescent="0.45">
      <c r="G42" s="59">
        <v>2012</v>
      </c>
      <c r="H42" s="46">
        <v>2</v>
      </c>
      <c r="I42" s="46">
        <f t="shared" si="7"/>
        <v>8</v>
      </c>
      <c r="J42" s="46">
        <f t="shared" si="7"/>
        <v>39</v>
      </c>
      <c r="K42" s="126">
        <v>9.5</v>
      </c>
      <c r="L42" s="126">
        <v>3.1</v>
      </c>
      <c r="M42" s="54">
        <f t="shared" si="1"/>
        <v>6.3</v>
      </c>
      <c r="N42" s="36">
        <v>77</v>
      </c>
      <c r="O42" s="55">
        <f t="shared" si="2"/>
        <v>26.873989180467785</v>
      </c>
      <c r="P42" s="56">
        <f t="shared" si="3"/>
        <v>13.759482460399505</v>
      </c>
      <c r="Q42" s="127">
        <v>10.877826000000001</v>
      </c>
      <c r="R42" s="11">
        <f t="shared" si="4"/>
        <v>1.5375426327090003</v>
      </c>
      <c r="S42" s="35">
        <f t="shared" si="5"/>
        <v>1.453241279115504</v>
      </c>
    </row>
    <row r="43" spans="7:19" ht="18.5" x14ac:dyDescent="0.45">
      <c r="G43" s="59">
        <v>2012</v>
      </c>
      <c r="H43" s="46">
        <v>2</v>
      </c>
      <c r="I43" s="46">
        <f t="shared" si="7"/>
        <v>9</v>
      </c>
      <c r="J43" s="46">
        <f t="shared" si="7"/>
        <v>40</v>
      </c>
      <c r="K43" s="126">
        <v>9.1999999999999993</v>
      </c>
      <c r="L43" s="126">
        <v>3.6</v>
      </c>
      <c r="M43" s="54">
        <f t="shared" si="1"/>
        <v>6.3999999999999995</v>
      </c>
      <c r="N43" s="36">
        <v>82</v>
      </c>
      <c r="O43" s="55">
        <f t="shared" si="2"/>
        <v>31.118098977621599</v>
      </c>
      <c r="P43" s="56">
        <f t="shared" si="3"/>
        <v>13.940908341974476</v>
      </c>
      <c r="Q43" s="127">
        <v>11.782217999999999</v>
      </c>
      <c r="R43" s="11">
        <f t="shared" si="4"/>
        <v>1.6722855473939997</v>
      </c>
      <c r="S43" s="35">
        <f t="shared" si="5"/>
        <v>1.4862300070316519</v>
      </c>
    </row>
    <row r="44" spans="7:19" ht="18.5" x14ac:dyDescent="0.45">
      <c r="G44" s="59">
        <v>2012</v>
      </c>
      <c r="H44" s="46">
        <v>2</v>
      </c>
      <c r="I44" s="46">
        <f t="shared" si="7"/>
        <v>10</v>
      </c>
      <c r="J44" s="46">
        <f t="shared" si="7"/>
        <v>41</v>
      </c>
      <c r="K44" s="126">
        <v>8</v>
      </c>
      <c r="L44" s="126">
        <v>3.5</v>
      </c>
      <c r="M44" s="54">
        <f t="shared" si="1"/>
        <v>5.75</v>
      </c>
      <c r="N44" s="36">
        <v>69</v>
      </c>
      <c r="O44" s="55">
        <f t="shared" si="2"/>
        <v>23.241150328700385</v>
      </c>
      <c r="P44" s="56">
        <f t="shared" si="3"/>
        <v>8.3668141183321385</v>
      </c>
      <c r="Q44" s="127">
        <v>7.8883079999999994</v>
      </c>
      <c r="R44" s="11">
        <f t="shared" si="4"/>
        <v>1.089539017191</v>
      </c>
      <c r="S44" s="35">
        <f t="shared" si="5"/>
        <v>0.89827812847841149</v>
      </c>
    </row>
    <row r="45" spans="7:19" ht="18.5" x14ac:dyDescent="0.45">
      <c r="G45" s="59">
        <v>2012</v>
      </c>
      <c r="H45" s="46">
        <v>2</v>
      </c>
      <c r="I45" s="46">
        <f t="shared" si="7"/>
        <v>11</v>
      </c>
      <c r="J45" s="46">
        <f t="shared" si="7"/>
        <v>42</v>
      </c>
      <c r="K45" s="126">
        <v>7.9</v>
      </c>
      <c r="L45" s="126">
        <v>-3.5</v>
      </c>
      <c r="M45" s="54">
        <f t="shared" si="1"/>
        <v>2.2000000000000002</v>
      </c>
      <c r="N45" s="36">
        <v>70</v>
      </c>
      <c r="O45" s="55">
        <f t="shared" si="2"/>
        <v>15.183258586113652</v>
      </c>
      <c r="P45" s="56">
        <f t="shared" si="3"/>
        <v>13.847131830535652</v>
      </c>
      <c r="Q45" s="127">
        <v>8.2023329999999994</v>
      </c>
      <c r="R45" s="11">
        <f t="shared" si="4"/>
        <v>0.96213366089999985</v>
      </c>
      <c r="S45" s="35">
        <f t="shared" si="5"/>
        <v>0.63192580862937875</v>
      </c>
    </row>
    <row r="46" spans="7:19" ht="18.5" x14ac:dyDescent="0.45">
      <c r="G46" s="59">
        <v>2012</v>
      </c>
      <c r="H46" s="46">
        <v>2</v>
      </c>
      <c r="I46" s="46">
        <f t="shared" si="7"/>
        <v>12</v>
      </c>
      <c r="J46" s="46">
        <f t="shared" si="7"/>
        <v>43</v>
      </c>
      <c r="K46" s="126">
        <v>8.1999999999999993</v>
      </c>
      <c r="L46" s="126">
        <v>-6.8</v>
      </c>
      <c r="M46" s="54">
        <f t="shared" si="1"/>
        <v>0.69999999999999973</v>
      </c>
      <c r="N46" s="36">
        <v>67</v>
      </c>
      <c r="O46" s="55">
        <f t="shared" si="2"/>
        <v>12.364838218809972</v>
      </c>
      <c r="P46" s="56">
        <f t="shared" si="3"/>
        <v>14.837805862571965</v>
      </c>
      <c r="Q46" s="127">
        <v>7.66221</v>
      </c>
      <c r="R46" s="11">
        <f t="shared" si="4"/>
        <v>0.83136894052499999</v>
      </c>
      <c r="S46" s="35">
        <f t="shared" si="5"/>
        <v>0.23397031032981624</v>
      </c>
    </row>
    <row r="47" spans="7:19" ht="18.5" x14ac:dyDescent="0.45">
      <c r="G47" s="59">
        <v>2012</v>
      </c>
      <c r="H47" s="46">
        <v>2</v>
      </c>
      <c r="I47" s="46">
        <f t="shared" si="7"/>
        <v>13</v>
      </c>
      <c r="J47" s="46">
        <f t="shared" si="7"/>
        <v>44</v>
      </c>
      <c r="K47" s="126">
        <v>9</v>
      </c>
      <c r="L47" s="126">
        <v>-4.8</v>
      </c>
      <c r="M47" s="54">
        <f t="shared" si="1"/>
        <v>2.1</v>
      </c>
      <c r="N47" s="36">
        <v>67.5</v>
      </c>
      <c r="O47" s="55">
        <f t="shared" si="2"/>
        <v>18.49152558682356</v>
      </c>
      <c r="P47" s="56">
        <f t="shared" si="3"/>
        <v>20.414644247853211</v>
      </c>
      <c r="Q47" s="127">
        <v>10.990874999999999</v>
      </c>
      <c r="R47" s="11">
        <f t="shared" si="4"/>
        <v>1.2827834893124996</v>
      </c>
      <c r="S47" s="35">
        <f t="shared" si="5"/>
        <v>0.85675575469897303</v>
      </c>
    </row>
    <row r="48" spans="7:19" ht="18.5" x14ac:dyDescent="0.45">
      <c r="G48" s="59">
        <v>2012</v>
      </c>
      <c r="H48" s="46">
        <v>2</v>
      </c>
      <c r="I48" s="46">
        <f t="shared" si="7"/>
        <v>14</v>
      </c>
      <c r="J48" s="46">
        <f t="shared" si="7"/>
        <v>45</v>
      </c>
      <c r="K48" s="126">
        <v>14.1</v>
      </c>
      <c r="L48" s="126">
        <v>-2.4</v>
      </c>
      <c r="M48" s="54">
        <f t="shared" si="1"/>
        <v>5.85</v>
      </c>
      <c r="N48" s="36">
        <v>58.5</v>
      </c>
      <c r="O48" s="55">
        <f t="shared" si="2"/>
        <v>22.631803093776593</v>
      </c>
      <c r="P48" s="56">
        <f t="shared" si="3"/>
        <v>29.873980083785103</v>
      </c>
      <c r="Q48" s="127">
        <v>14.708931</v>
      </c>
      <c r="R48" s="11">
        <f t="shared" si="4"/>
        <v>2.0402353694497495</v>
      </c>
      <c r="S48" s="35">
        <f t="shared" si="5"/>
        <v>2.7801763972155529</v>
      </c>
    </row>
    <row r="49" spans="7:19" ht="18.5" x14ac:dyDescent="0.45">
      <c r="G49" s="59">
        <v>2012</v>
      </c>
      <c r="H49" s="46">
        <v>2</v>
      </c>
      <c r="I49" s="46">
        <f t="shared" si="7"/>
        <v>15</v>
      </c>
      <c r="J49" s="46">
        <f t="shared" si="7"/>
        <v>46</v>
      </c>
      <c r="K49" s="126">
        <v>14.9</v>
      </c>
      <c r="L49" s="126">
        <v>0.4</v>
      </c>
      <c r="M49" s="54">
        <f t="shared" si="1"/>
        <v>7.65</v>
      </c>
      <c r="N49" s="36">
        <v>55.5</v>
      </c>
      <c r="O49" s="55">
        <f t="shared" si="2"/>
        <v>15.874898492828134</v>
      </c>
      <c r="P49" s="56">
        <f t="shared" si="3"/>
        <v>18.414882251680634</v>
      </c>
      <c r="Q49" s="127">
        <v>9.67197</v>
      </c>
      <c r="R49" s="11">
        <f t="shared" si="4"/>
        <v>1.4436793480725001</v>
      </c>
      <c r="S49" s="35">
        <f t="shared" si="5"/>
        <v>2.1469019099276219</v>
      </c>
    </row>
    <row r="50" spans="7:19" ht="18.5" x14ac:dyDescent="0.45">
      <c r="G50" s="59">
        <v>2012</v>
      </c>
      <c r="H50" s="46">
        <v>2</v>
      </c>
      <c r="I50" s="46">
        <f t="shared" si="7"/>
        <v>16</v>
      </c>
      <c r="J50" s="46">
        <f t="shared" si="7"/>
        <v>47</v>
      </c>
      <c r="K50" s="126">
        <v>9.9</v>
      </c>
      <c r="L50" s="126">
        <v>4.3</v>
      </c>
      <c r="M50" s="54">
        <f t="shared" si="1"/>
        <v>7.1</v>
      </c>
      <c r="N50" s="36">
        <v>70.5</v>
      </c>
      <c r="O50" s="55">
        <f t="shared" si="2"/>
        <v>11.213131614537424</v>
      </c>
      <c r="P50" s="56">
        <f t="shared" si="3"/>
        <v>5.0234829633127669</v>
      </c>
      <c r="Q50" s="127">
        <v>4.2456180000000003</v>
      </c>
      <c r="R50" s="11">
        <f t="shared" si="4"/>
        <v>0.62002368429299992</v>
      </c>
      <c r="S50" s="35">
        <f t="shared" si="5"/>
        <v>0.7084514028168053</v>
      </c>
    </row>
    <row r="51" spans="7:19" ht="18.5" x14ac:dyDescent="0.45">
      <c r="G51" s="59">
        <v>2012</v>
      </c>
      <c r="H51" s="46">
        <v>2</v>
      </c>
      <c r="I51" s="46">
        <f t="shared" si="7"/>
        <v>17</v>
      </c>
      <c r="J51" s="46">
        <f t="shared" si="7"/>
        <v>48</v>
      </c>
      <c r="K51" s="126">
        <v>8</v>
      </c>
      <c r="L51" s="126">
        <v>0.2</v>
      </c>
      <c r="M51" s="54">
        <f t="shared" si="1"/>
        <v>4.0999999999999996</v>
      </c>
      <c r="N51" s="36">
        <v>77.5</v>
      </c>
      <c r="O51" s="55">
        <f t="shared" si="2"/>
        <v>10.681703732711064</v>
      </c>
      <c r="P51" s="56">
        <f t="shared" si="3"/>
        <v>6.6653831292117038</v>
      </c>
      <c r="Q51" s="127">
        <v>4.77318</v>
      </c>
      <c r="R51" s="11">
        <f t="shared" si="4"/>
        <v>0.61308394532999988</v>
      </c>
      <c r="S51" s="35">
        <f t="shared" si="5"/>
        <v>0.58262261556167938</v>
      </c>
    </row>
    <row r="52" spans="7:19" ht="18.5" x14ac:dyDescent="0.45">
      <c r="G52" s="59">
        <v>2012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6">
        <v>5.3</v>
      </c>
      <c r="L52" s="126">
        <v>0.3</v>
      </c>
      <c r="M52" s="54">
        <f t="shared" si="1"/>
        <v>2.8</v>
      </c>
      <c r="N52" s="36">
        <v>82</v>
      </c>
      <c r="O52" s="55">
        <f t="shared" si="2"/>
        <v>37.566696694938869</v>
      </c>
      <c r="P52" s="56">
        <f t="shared" si="3"/>
        <v>15.026678677975548</v>
      </c>
      <c r="Q52" s="127">
        <v>13.44027</v>
      </c>
      <c r="R52" s="11">
        <f t="shared" si="4"/>
        <v>1.6238399811299997</v>
      </c>
      <c r="S52" s="35">
        <f t="shared" si="5"/>
        <v>0.83467848834172909</v>
      </c>
    </row>
    <row r="53" spans="7:19" ht="18.5" x14ac:dyDescent="0.45">
      <c r="G53" s="59">
        <v>2012</v>
      </c>
      <c r="H53" s="46">
        <v>2</v>
      </c>
      <c r="I53" s="46">
        <f t="shared" si="8"/>
        <v>19</v>
      </c>
      <c r="J53" s="46">
        <f t="shared" si="8"/>
        <v>50</v>
      </c>
      <c r="K53" s="126">
        <v>4.2</v>
      </c>
      <c r="L53" s="126">
        <v>-0.3</v>
      </c>
      <c r="M53" s="54">
        <f t="shared" si="1"/>
        <v>1.9500000000000002</v>
      </c>
      <c r="N53" s="36">
        <v>79</v>
      </c>
      <c r="O53" s="55">
        <f t="shared" si="2"/>
        <v>46.556317059721472</v>
      </c>
      <c r="P53" s="56">
        <f t="shared" si="3"/>
        <v>16.760274141499728</v>
      </c>
      <c r="Q53" s="127">
        <v>15.801737999999999</v>
      </c>
      <c r="R53" s="11">
        <f t="shared" si="4"/>
        <v>1.8303745690574995</v>
      </c>
      <c r="S53" s="35">
        <f t="shared" si="5"/>
        <v>0.67227083885171601</v>
      </c>
    </row>
    <row r="54" spans="7:19" ht="18.5" x14ac:dyDescent="0.45">
      <c r="G54" s="59">
        <v>2012</v>
      </c>
      <c r="H54" s="46">
        <v>2</v>
      </c>
      <c r="I54" s="46">
        <f t="shared" si="8"/>
        <v>20</v>
      </c>
      <c r="J54" s="46">
        <f t="shared" si="8"/>
        <v>51</v>
      </c>
      <c r="K54" s="126">
        <v>5.5</v>
      </c>
      <c r="L54" s="126">
        <v>-2.5</v>
      </c>
      <c r="M54" s="54">
        <f t="shared" si="1"/>
        <v>1.5</v>
      </c>
      <c r="N54" s="36">
        <v>68.5</v>
      </c>
      <c r="O54" s="55">
        <f t="shared" si="2"/>
        <v>34.417627079126362</v>
      </c>
      <c r="P54" s="56">
        <f t="shared" si="3"/>
        <v>22.027281330640871</v>
      </c>
      <c r="Q54" s="127">
        <v>15.57564</v>
      </c>
      <c r="R54" s="11">
        <f t="shared" si="4"/>
        <v>1.76307678198</v>
      </c>
      <c r="S54" s="35">
        <f t="shared" si="5"/>
        <v>0.67966883749987916</v>
      </c>
    </row>
    <row r="55" spans="7:19" ht="18.5" x14ac:dyDescent="0.45">
      <c r="G55" s="59">
        <v>2012</v>
      </c>
      <c r="H55" s="46">
        <v>2</v>
      </c>
      <c r="I55" s="46">
        <f t="shared" si="8"/>
        <v>21</v>
      </c>
      <c r="J55" s="46">
        <f t="shared" si="8"/>
        <v>52</v>
      </c>
      <c r="K55" s="126">
        <v>6.5</v>
      </c>
      <c r="L55" s="126">
        <v>-6.8</v>
      </c>
      <c r="M55" s="54">
        <f t="shared" si="1"/>
        <v>-0.14999999999999991</v>
      </c>
      <c r="N55" s="36">
        <v>63.5</v>
      </c>
      <c r="O55" s="55">
        <f t="shared" si="2"/>
        <v>28.243092441864423</v>
      </c>
      <c r="P55" s="56">
        <f t="shared" si="3"/>
        <v>30.050650358143749</v>
      </c>
      <c r="Q55" s="127">
        <v>16.480032000000001</v>
      </c>
      <c r="R55" s="11">
        <f t="shared" si="4"/>
        <v>1.7059675925520001</v>
      </c>
      <c r="S55" s="35">
        <f t="shared" si="5"/>
        <v>-0.10064244051539954</v>
      </c>
    </row>
    <row r="56" spans="7:19" ht="18.5" x14ac:dyDescent="0.45">
      <c r="G56" s="59">
        <v>2012</v>
      </c>
      <c r="H56" s="46">
        <v>2</v>
      </c>
      <c r="I56" s="46">
        <f t="shared" si="8"/>
        <v>22</v>
      </c>
      <c r="J56" s="46">
        <f t="shared" si="8"/>
        <v>53</v>
      </c>
      <c r="K56" s="126">
        <v>7.5</v>
      </c>
      <c r="L56" s="126">
        <v>-7.3</v>
      </c>
      <c r="M56" s="54">
        <f t="shared" si="1"/>
        <v>0.10000000000000009</v>
      </c>
      <c r="N56" s="36">
        <v>64</v>
      </c>
      <c r="O56" s="55">
        <f t="shared" si="2"/>
        <v>25.304342686345493</v>
      </c>
      <c r="P56" s="56">
        <f t="shared" si="3"/>
        <v>29.960341740633066</v>
      </c>
      <c r="Q56" s="127">
        <v>15.57564</v>
      </c>
      <c r="R56" s="11">
        <f t="shared" si="4"/>
        <v>1.6351852019400002</v>
      </c>
      <c r="S56" s="35">
        <f t="shared" si="5"/>
        <v>6.5798714831763305E-2</v>
      </c>
    </row>
    <row r="57" spans="7:19" ht="18.5" x14ac:dyDescent="0.45">
      <c r="G57" s="59">
        <v>2012</v>
      </c>
      <c r="H57" s="46">
        <v>2</v>
      </c>
      <c r="I57" s="46">
        <f t="shared" si="8"/>
        <v>23</v>
      </c>
      <c r="J57" s="46">
        <f t="shared" si="8"/>
        <v>54</v>
      </c>
      <c r="K57" s="126">
        <v>8.4</v>
      </c>
      <c r="L57" s="126">
        <v>-8.1</v>
      </c>
      <c r="M57" s="54">
        <f t="shared" si="1"/>
        <v>0.15000000000000036</v>
      </c>
      <c r="N57" s="36">
        <v>59.5</v>
      </c>
      <c r="O57" s="55">
        <f t="shared" si="2"/>
        <v>10.243258445518014</v>
      </c>
      <c r="P57" s="56">
        <f t="shared" si="3"/>
        <v>13.52110114808378</v>
      </c>
      <c r="Q57" s="127">
        <v>6.65733</v>
      </c>
      <c r="R57" s="11">
        <f t="shared" si="4"/>
        <v>0.70086206607750001</v>
      </c>
      <c r="S57" s="35">
        <f t="shared" si="5"/>
        <v>4.7915260949564178E-2</v>
      </c>
    </row>
    <row r="58" spans="7:19" ht="18.5" x14ac:dyDescent="0.45">
      <c r="G58" s="59">
        <v>2012</v>
      </c>
      <c r="H58" s="46">
        <v>2</v>
      </c>
      <c r="I58" s="46">
        <f t="shared" si="8"/>
        <v>24</v>
      </c>
      <c r="J58" s="46">
        <f t="shared" si="8"/>
        <v>55</v>
      </c>
      <c r="K58" s="126">
        <v>9.3000000000000007</v>
      </c>
      <c r="L58" s="126">
        <v>-8.3000000000000007</v>
      </c>
      <c r="M58" s="54">
        <f t="shared" si="1"/>
        <v>0.5</v>
      </c>
      <c r="N58" s="36">
        <v>61</v>
      </c>
      <c r="O58" s="55">
        <f t="shared" si="2"/>
        <v>9.7308604116050308</v>
      </c>
      <c r="P58" s="56">
        <f t="shared" si="3"/>
        <v>13.701051459539885</v>
      </c>
      <c r="Q58" s="127">
        <v>6.53172</v>
      </c>
      <c r="R58" s="11">
        <f t="shared" si="4"/>
        <v>0.70104624173999985</v>
      </c>
      <c r="S58" s="35">
        <f t="shared" si="5"/>
        <v>0.15791051459539884</v>
      </c>
    </row>
    <row r="59" spans="7:19" ht="18.5" x14ac:dyDescent="0.45">
      <c r="G59" s="59">
        <v>2012</v>
      </c>
      <c r="H59" s="46">
        <v>2</v>
      </c>
      <c r="I59" s="46">
        <f t="shared" si="8"/>
        <v>25</v>
      </c>
      <c r="J59" s="46">
        <f t="shared" si="8"/>
        <v>56</v>
      </c>
      <c r="K59" s="126">
        <v>11</v>
      </c>
      <c r="L59" s="126">
        <v>-4.0999999999999996</v>
      </c>
      <c r="M59" s="54">
        <f t="shared" si="1"/>
        <v>3.45</v>
      </c>
      <c r="N59" s="36">
        <v>59</v>
      </c>
      <c r="O59" s="55">
        <f t="shared" si="2"/>
        <v>13.394585776077943</v>
      </c>
      <c r="P59" s="56">
        <f t="shared" si="3"/>
        <v>16.180659617502155</v>
      </c>
      <c r="Q59" s="127">
        <v>8.3279429999999994</v>
      </c>
      <c r="R59" s="11">
        <f t="shared" si="4"/>
        <v>1.0379219460187499</v>
      </c>
      <c r="S59" s="35">
        <f t="shared" si="5"/>
        <v>1.059104090022686</v>
      </c>
    </row>
    <row r="60" spans="7:19" ht="18.5" x14ac:dyDescent="0.45">
      <c r="G60" s="59">
        <v>2012</v>
      </c>
      <c r="H60" s="46">
        <v>2</v>
      </c>
      <c r="I60" s="46">
        <f t="shared" si="8"/>
        <v>26</v>
      </c>
      <c r="J60" s="46">
        <f t="shared" si="8"/>
        <v>57</v>
      </c>
      <c r="K60" s="126">
        <v>11.4</v>
      </c>
      <c r="L60" s="126">
        <v>-6.3</v>
      </c>
      <c r="M60" s="54">
        <f t="shared" si="1"/>
        <v>2.5500000000000003</v>
      </c>
      <c r="N60" s="36">
        <v>58</v>
      </c>
      <c r="O60" s="55">
        <f t="shared" si="2"/>
        <v>23.941108571369018</v>
      </c>
      <c r="P60" s="56">
        <f t="shared" si="3"/>
        <v>33.900609737058524</v>
      </c>
      <c r="Q60" s="127">
        <v>16.115762999999998</v>
      </c>
      <c r="R60" s="11">
        <f t="shared" si="4"/>
        <v>1.9234606323982497</v>
      </c>
      <c r="S60" s="35">
        <f t="shared" si="5"/>
        <v>1.6211154984128071</v>
      </c>
    </row>
    <row r="61" spans="7:19" ht="18.5" x14ac:dyDescent="0.45">
      <c r="G61" s="59">
        <v>2012</v>
      </c>
      <c r="H61" s="46">
        <v>2</v>
      </c>
      <c r="I61" s="46">
        <f t="shared" si="8"/>
        <v>27</v>
      </c>
      <c r="J61" s="46">
        <f t="shared" si="8"/>
        <v>58</v>
      </c>
      <c r="K61" s="126">
        <v>9.6</v>
      </c>
      <c r="L61" s="126">
        <v>2.2000000000000002</v>
      </c>
      <c r="M61" s="54">
        <f t="shared" si="1"/>
        <v>5.9</v>
      </c>
      <c r="N61" s="36">
        <v>59.5</v>
      </c>
      <c r="O61" s="55">
        <f t="shared" si="2"/>
        <v>37.546172373201664</v>
      </c>
      <c r="P61" s="56">
        <f t="shared" si="3"/>
        <v>22.227334044935382</v>
      </c>
      <c r="Q61" s="127">
        <v>16.341860999999998</v>
      </c>
      <c r="R61" s="11">
        <f t="shared" si="4"/>
        <v>2.2715268499304995</v>
      </c>
      <c r="S61" s="35">
        <f t="shared" si="5"/>
        <v>2.1280576061333405</v>
      </c>
    </row>
    <row r="62" spans="7:19" ht="18.5" x14ac:dyDescent="0.45">
      <c r="G62" s="59">
        <v>2012</v>
      </c>
      <c r="H62" s="60">
        <v>2</v>
      </c>
      <c r="I62" s="60">
        <f t="shared" si="8"/>
        <v>28</v>
      </c>
      <c r="J62" s="60">
        <f t="shared" si="8"/>
        <v>59</v>
      </c>
      <c r="K62" s="126">
        <v>17</v>
      </c>
      <c r="L62" s="126">
        <v>6.6</v>
      </c>
      <c r="M62" s="54">
        <f t="shared" si="1"/>
        <v>11.8</v>
      </c>
      <c r="N62" s="36">
        <v>51.5</v>
      </c>
      <c r="O62" s="55">
        <f t="shared" si="2"/>
        <v>27.53278657232779</v>
      </c>
      <c r="P62" s="56">
        <f t="shared" si="3"/>
        <v>22.907278428176724</v>
      </c>
      <c r="Q62" s="127">
        <v>14.206491</v>
      </c>
      <c r="R62" s="49">
        <f t="shared" si="4"/>
        <v>2.4663036635640001</v>
      </c>
      <c r="S62" s="48">
        <f t="shared" si="5"/>
        <v>3.4119419585921809</v>
      </c>
    </row>
    <row r="63" spans="7:19" ht="18.5" x14ac:dyDescent="0.45">
      <c r="G63" s="59">
        <v>2012</v>
      </c>
      <c r="H63" s="46">
        <v>3</v>
      </c>
      <c r="I63" s="46">
        <v>1</v>
      </c>
      <c r="J63" s="46">
        <f t="shared" si="8"/>
        <v>60</v>
      </c>
      <c r="K63" s="126">
        <v>12</v>
      </c>
      <c r="L63" s="126">
        <v>5.3</v>
      </c>
      <c r="M63" s="54">
        <f t="shared" si="1"/>
        <v>8.65</v>
      </c>
      <c r="N63" s="36">
        <v>64</v>
      </c>
      <c r="O63" s="55">
        <f t="shared" si="2"/>
        <v>38.245638714575982</v>
      </c>
      <c r="P63" s="56">
        <f t="shared" si="3"/>
        <v>20.499662351012727</v>
      </c>
      <c r="Q63" s="127">
        <v>15.839421</v>
      </c>
      <c r="R63" s="11">
        <f t="shared" si="4"/>
        <v>2.4571575001642501</v>
      </c>
      <c r="S63" s="35">
        <f t="shared" si="5"/>
        <v>2.5612760927797309</v>
      </c>
    </row>
    <row r="64" spans="7:19" ht="18.5" x14ac:dyDescent="0.45">
      <c r="G64" s="59">
        <v>2012</v>
      </c>
      <c r="H64" s="46">
        <v>3</v>
      </c>
      <c r="I64" s="46">
        <f t="shared" ref="I64:J79" si="9">I63+1</f>
        <v>2</v>
      </c>
      <c r="J64" s="46">
        <f>J63+1</f>
        <v>61</v>
      </c>
      <c r="K64" s="126">
        <v>4.3</v>
      </c>
      <c r="L64" s="126">
        <v>0.3</v>
      </c>
      <c r="M64" s="54">
        <f t="shared" si="1"/>
        <v>2.2999999999999998</v>
      </c>
      <c r="N64" s="36">
        <v>79.5</v>
      </c>
      <c r="O64" s="55">
        <f t="shared" si="2"/>
        <v>47.849559374999991</v>
      </c>
      <c r="P64" s="56">
        <f t="shared" si="3"/>
        <v>15.311858999999998</v>
      </c>
      <c r="Q64" s="127">
        <v>15.311858999999998</v>
      </c>
      <c r="R64" s="11">
        <f t="shared" si="4"/>
        <v>1.8050614660034998</v>
      </c>
      <c r="S64" s="35">
        <f t="shared" si="5"/>
        <v>0.71719800387283228</v>
      </c>
    </row>
    <row r="65" spans="7:19" ht="18.5" x14ac:dyDescent="0.45">
      <c r="G65" s="59">
        <v>2012</v>
      </c>
      <c r="H65" s="46">
        <v>3</v>
      </c>
      <c r="I65" s="46">
        <f t="shared" si="9"/>
        <v>3</v>
      </c>
      <c r="J65" s="46">
        <f>J64+1</f>
        <v>62</v>
      </c>
      <c r="K65" s="126">
        <v>5.8</v>
      </c>
      <c r="L65" s="126">
        <v>-0.1</v>
      </c>
      <c r="M65" s="54">
        <f t="shared" si="1"/>
        <v>2.85</v>
      </c>
      <c r="N65" s="36">
        <v>77</v>
      </c>
      <c r="O65" s="55">
        <f t="shared" si="2"/>
        <v>25.597845219505871</v>
      </c>
      <c r="P65" s="56">
        <f t="shared" si="3"/>
        <v>12.082182943606771</v>
      </c>
      <c r="Q65" s="127">
        <v>9.9483119999999996</v>
      </c>
      <c r="R65" s="11">
        <f t="shared" si="4"/>
        <v>1.204862450022</v>
      </c>
      <c r="S65" s="35">
        <f t="shared" si="5"/>
        <v>0.70146350872137708</v>
      </c>
    </row>
    <row r="66" spans="7:19" ht="18.5" x14ac:dyDescent="0.45">
      <c r="G66" s="59">
        <v>2012</v>
      </c>
      <c r="H66" s="46">
        <v>3</v>
      </c>
      <c r="I66" s="46">
        <f t="shared" si="9"/>
        <v>4</v>
      </c>
      <c r="J66" s="46">
        <f>J65+1</f>
        <v>63</v>
      </c>
      <c r="K66" s="126">
        <v>6.2</v>
      </c>
      <c r="L66" s="126">
        <v>-2.8</v>
      </c>
      <c r="M66" s="54">
        <f t="shared" si="1"/>
        <v>1.7000000000000002</v>
      </c>
      <c r="N66" s="36">
        <v>70</v>
      </c>
      <c r="O66" s="55">
        <f t="shared" si="2"/>
        <v>39.043775000000004</v>
      </c>
      <c r="P66" s="56">
        <f t="shared" si="3"/>
        <v>28.111518</v>
      </c>
      <c r="Q66" s="127">
        <v>18.741012000000001</v>
      </c>
      <c r="R66" s="11">
        <f t="shared" si="4"/>
        <v>2.1433626899100005</v>
      </c>
      <c r="S66" s="35">
        <f t="shared" si="5"/>
        <v>0.95306586742514987</v>
      </c>
    </row>
    <row r="67" spans="7:19" ht="18.5" x14ac:dyDescent="0.45">
      <c r="G67" s="59">
        <v>2012</v>
      </c>
      <c r="H67" s="46">
        <v>3</v>
      </c>
      <c r="I67" s="46">
        <f t="shared" si="9"/>
        <v>5</v>
      </c>
      <c r="J67" s="46">
        <f t="shared" si="9"/>
        <v>64</v>
      </c>
      <c r="K67" s="126">
        <v>3.6</v>
      </c>
      <c r="L67" s="126">
        <v>0.2</v>
      </c>
      <c r="M67" s="54">
        <f t="shared" si="1"/>
        <v>1.9000000000000001</v>
      </c>
      <c r="N67" s="36">
        <v>74</v>
      </c>
      <c r="O67" s="55">
        <f t="shared" si="2"/>
        <v>61.777764225591618</v>
      </c>
      <c r="P67" s="56">
        <f t="shared" si="3"/>
        <v>16.80355186936092</v>
      </c>
      <c r="Q67" s="127">
        <v>18.226011</v>
      </c>
      <c r="R67" s="11">
        <f t="shared" si="4"/>
        <v>2.1058424239455</v>
      </c>
      <c r="S67" s="35">
        <f t="shared" si="5"/>
        <v>0.65847941130494581</v>
      </c>
    </row>
    <row r="68" spans="7:19" ht="18.5" x14ac:dyDescent="0.45">
      <c r="G68" s="59">
        <v>2012</v>
      </c>
      <c r="H68" s="46">
        <v>3</v>
      </c>
      <c r="I68" s="46">
        <f t="shared" si="9"/>
        <v>6</v>
      </c>
      <c r="J68" s="46">
        <f t="shared" si="9"/>
        <v>65</v>
      </c>
      <c r="K68" s="126">
        <v>4.2</v>
      </c>
      <c r="L68" s="126">
        <v>-5.7</v>
      </c>
      <c r="M68" s="54">
        <f t="shared" si="1"/>
        <v>-0.75</v>
      </c>
      <c r="N68" s="36">
        <v>67</v>
      </c>
      <c r="O68" s="55">
        <f t="shared" si="2"/>
        <v>34.773271265744128</v>
      </c>
      <c r="P68" s="56">
        <f t="shared" si="3"/>
        <v>27.540430842469352</v>
      </c>
      <c r="Q68" s="127">
        <v>17.505846999999999</v>
      </c>
      <c r="R68" s="11">
        <f t="shared" si="4"/>
        <v>1.75055406476775</v>
      </c>
      <c r="S68" s="35">
        <f t="shared" si="5"/>
        <v>-0.4834438716402894</v>
      </c>
    </row>
    <row r="69" spans="7:19" ht="18.5" x14ac:dyDescent="0.45">
      <c r="G69" s="59">
        <v>2012</v>
      </c>
      <c r="H69" s="46">
        <v>3</v>
      </c>
      <c r="I69" s="46">
        <f t="shared" si="9"/>
        <v>7</v>
      </c>
      <c r="J69" s="46">
        <f t="shared" si="9"/>
        <v>66</v>
      </c>
      <c r="K69" s="126">
        <v>2</v>
      </c>
      <c r="L69" s="126">
        <v>-1.2</v>
      </c>
      <c r="M69" s="54">
        <f t="shared" ref="M69:M132" si="10">(K69+L69)/2</f>
        <v>0.4</v>
      </c>
      <c r="N69" s="36">
        <v>80</v>
      </c>
      <c r="O69" s="55">
        <f t="shared" ref="O69:O132" si="11">((Q69)/(0.16*(K69-(L69))^0.5))</f>
        <v>60.738677833873126</v>
      </c>
      <c r="P69" s="56">
        <f t="shared" ref="P69:P132" si="12">0.16*((K69-L69)^1/2)*O69</f>
        <v>15.549101525471521</v>
      </c>
      <c r="Q69" s="127">
        <v>17.384423999999999</v>
      </c>
      <c r="R69" s="11">
        <f t="shared" ref="R69:R132" si="13">0.0023*0.408*O69*(K69-L69)^0.5*(M69+17.8)</f>
        <v>1.8556655710319996</v>
      </c>
      <c r="S69" s="35">
        <f t="shared" ref="S69:S132" si="14">0.31*(IF(N69&gt;50,1,(1+(50-N69)/70)))*(P69+2.09)*((M69/(M69+15)))</f>
        <v>0.14202912916613433</v>
      </c>
    </row>
    <row r="70" spans="7:19" ht="18.5" x14ac:dyDescent="0.45">
      <c r="G70" s="59">
        <v>2012</v>
      </c>
      <c r="H70" s="46">
        <v>3</v>
      </c>
      <c r="I70" s="46">
        <f t="shared" si="9"/>
        <v>8</v>
      </c>
      <c r="J70" s="46">
        <f t="shared" si="9"/>
        <v>67</v>
      </c>
      <c r="K70" s="126">
        <v>5.0999999999999996</v>
      </c>
      <c r="L70" s="126">
        <v>-0.3</v>
      </c>
      <c r="M70" s="54">
        <f t="shared" si="10"/>
        <v>2.4</v>
      </c>
      <c r="N70" s="36">
        <v>86.5</v>
      </c>
      <c r="O70" s="55">
        <f t="shared" si="11"/>
        <v>43.310717476815256</v>
      </c>
      <c r="P70" s="56">
        <f t="shared" si="12"/>
        <v>18.710229949984189</v>
      </c>
      <c r="Q70" s="127">
        <v>16.103202</v>
      </c>
      <c r="R70" s="11">
        <f t="shared" si="13"/>
        <v>1.9077946505459999</v>
      </c>
      <c r="S70" s="35">
        <f t="shared" si="14"/>
        <v>0.88938914268897906</v>
      </c>
    </row>
    <row r="71" spans="7:19" ht="18.5" x14ac:dyDescent="0.45">
      <c r="G71" s="59">
        <v>2012</v>
      </c>
      <c r="H71" s="46">
        <v>3</v>
      </c>
      <c r="I71" s="46">
        <f t="shared" si="9"/>
        <v>9</v>
      </c>
      <c r="J71" s="46">
        <f t="shared" si="9"/>
        <v>68</v>
      </c>
      <c r="K71" s="126">
        <v>10.5</v>
      </c>
      <c r="L71" s="126">
        <v>-1.2</v>
      </c>
      <c r="M71" s="54">
        <f t="shared" si="10"/>
        <v>4.6500000000000004</v>
      </c>
      <c r="N71" s="36">
        <v>69.5</v>
      </c>
      <c r="O71" s="55">
        <f t="shared" si="11"/>
        <v>28.04674771622928</v>
      </c>
      <c r="P71" s="56">
        <f t="shared" si="12"/>
        <v>26.251755862390606</v>
      </c>
      <c r="Q71" s="127">
        <v>15.349542</v>
      </c>
      <c r="R71" s="11">
        <f t="shared" si="13"/>
        <v>2.0210626829835001</v>
      </c>
      <c r="S71" s="35">
        <f t="shared" si="14"/>
        <v>2.0791165941799523</v>
      </c>
    </row>
    <row r="72" spans="7:19" ht="18.5" x14ac:dyDescent="0.45">
      <c r="G72" s="59">
        <v>2012</v>
      </c>
      <c r="H72" s="46">
        <v>3</v>
      </c>
      <c r="I72" s="46">
        <f t="shared" si="9"/>
        <v>10</v>
      </c>
      <c r="J72" s="46">
        <f t="shared" si="9"/>
        <v>69</v>
      </c>
      <c r="K72" s="126">
        <v>11.2</v>
      </c>
      <c r="L72" s="126">
        <v>-4.4000000000000004</v>
      </c>
      <c r="M72" s="54">
        <f t="shared" si="10"/>
        <v>3.3999999999999995</v>
      </c>
      <c r="N72" s="36">
        <v>68</v>
      </c>
      <c r="O72" s="55">
        <f t="shared" si="11"/>
        <v>10.852619496415802</v>
      </c>
      <c r="P72" s="56">
        <f t="shared" si="12"/>
        <v>13.544069131526919</v>
      </c>
      <c r="Q72" s="127">
        <v>6.8583059999999998</v>
      </c>
      <c r="R72" s="11">
        <f t="shared" si="13"/>
        <v>0.85274805142799992</v>
      </c>
      <c r="S72" s="35">
        <f t="shared" si="14"/>
        <v>0.89556026438203118</v>
      </c>
    </row>
    <row r="73" spans="7:19" ht="18.5" x14ac:dyDescent="0.45">
      <c r="G73" s="59">
        <v>2012</v>
      </c>
      <c r="H73" s="46">
        <v>3</v>
      </c>
      <c r="I73" s="46">
        <f t="shared" si="9"/>
        <v>11</v>
      </c>
      <c r="J73" s="46">
        <f t="shared" si="9"/>
        <v>70</v>
      </c>
      <c r="K73" s="126">
        <v>9.6999999999999993</v>
      </c>
      <c r="L73" s="126">
        <v>-1.1000000000000001</v>
      </c>
      <c r="M73" s="54">
        <f t="shared" si="10"/>
        <v>4.3</v>
      </c>
      <c r="N73" s="36">
        <v>50</v>
      </c>
      <c r="O73" s="55">
        <f t="shared" si="11"/>
        <v>35.211930722459037</v>
      </c>
      <c r="P73" s="56">
        <f t="shared" si="12"/>
        <v>30.423108144204605</v>
      </c>
      <c r="Q73" s="127">
        <v>18.514913999999997</v>
      </c>
      <c r="R73" s="11">
        <f t="shared" si="13"/>
        <v>2.3998383504809992</v>
      </c>
      <c r="S73" s="35">
        <f t="shared" si="14"/>
        <v>2.2455944640530956</v>
      </c>
    </row>
    <row r="74" spans="7:19" ht="18.5" x14ac:dyDescent="0.45">
      <c r="G74" s="59">
        <v>2012</v>
      </c>
      <c r="H74" s="46">
        <v>3</v>
      </c>
      <c r="I74" s="46">
        <f t="shared" si="9"/>
        <v>12</v>
      </c>
      <c r="J74" s="46">
        <f t="shared" si="9"/>
        <v>71</v>
      </c>
      <c r="K74" s="126">
        <v>10.4</v>
      </c>
      <c r="L74" s="126">
        <v>-8.5</v>
      </c>
      <c r="M74" s="54">
        <f t="shared" si="10"/>
        <v>0.95000000000000018</v>
      </c>
      <c r="N74" s="36">
        <v>47.5</v>
      </c>
      <c r="O74" s="55">
        <f t="shared" si="11"/>
        <v>24.559088224214715</v>
      </c>
      <c r="P74" s="56">
        <f t="shared" si="12"/>
        <v>37.13334139501265</v>
      </c>
      <c r="Q74" s="127">
        <v>17.08296</v>
      </c>
      <c r="R74" s="11">
        <f t="shared" si="13"/>
        <v>1.8785917574999997</v>
      </c>
      <c r="S74" s="35">
        <f t="shared" si="14"/>
        <v>0.75008272992410585</v>
      </c>
    </row>
    <row r="75" spans="7:19" ht="18.5" x14ac:dyDescent="0.45">
      <c r="G75" s="59">
        <v>2012</v>
      </c>
      <c r="H75" s="46">
        <v>3</v>
      </c>
      <c r="I75" s="46">
        <f t="shared" si="9"/>
        <v>13</v>
      </c>
      <c r="J75" s="46">
        <f t="shared" si="9"/>
        <v>72</v>
      </c>
      <c r="K75" s="126">
        <v>7.7</v>
      </c>
      <c r="L75" s="126">
        <v>-1.6</v>
      </c>
      <c r="M75" s="54">
        <f t="shared" si="10"/>
        <v>3.05</v>
      </c>
      <c r="N75" s="36">
        <v>61</v>
      </c>
      <c r="O75" s="55">
        <f t="shared" si="11"/>
        <v>19.513355840774789</v>
      </c>
      <c r="P75" s="56">
        <f t="shared" si="12"/>
        <v>14.517936745536446</v>
      </c>
      <c r="Q75" s="127">
        <v>9.5212380000000003</v>
      </c>
      <c r="R75" s="11">
        <f t="shared" si="13"/>
        <v>1.1643069691395</v>
      </c>
      <c r="S75" s="35">
        <f t="shared" si="14"/>
        <v>0.86996145113045487</v>
      </c>
    </row>
    <row r="76" spans="7:19" ht="18.5" x14ac:dyDescent="0.45">
      <c r="G76" s="59">
        <v>2012</v>
      </c>
      <c r="H76" s="46">
        <v>3</v>
      </c>
      <c r="I76" s="46">
        <f t="shared" si="9"/>
        <v>14</v>
      </c>
      <c r="J76" s="46">
        <f t="shared" si="9"/>
        <v>73</v>
      </c>
      <c r="K76" s="126">
        <v>15.7</v>
      </c>
      <c r="L76" s="126">
        <v>-1.3</v>
      </c>
      <c r="M76" s="54">
        <f t="shared" si="10"/>
        <v>7.1999999999999993</v>
      </c>
      <c r="N76" s="36">
        <v>60.5</v>
      </c>
      <c r="O76" s="55">
        <f t="shared" si="11"/>
        <v>15.499017804189011</v>
      </c>
      <c r="P76" s="56">
        <f t="shared" si="12"/>
        <v>21.078664213697056</v>
      </c>
      <c r="Q76" s="127">
        <v>10.224653999999999</v>
      </c>
      <c r="R76" s="11">
        <f t="shared" si="13"/>
        <v>1.4991898927499996</v>
      </c>
      <c r="S76" s="35">
        <f t="shared" si="14"/>
        <v>2.3293900236473792</v>
      </c>
    </row>
    <row r="77" spans="7:19" ht="18.5" x14ac:dyDescent="0.45">
      <c r="G77" s="59">
        <v>2012</v>
      </c>
      <c r="H77" s="46">
        <v>3</v>
      </c>
      <c r="I77" s="46">
        <f t="shared" si="9"/>
        <v>15</v>
      </c>
      <c r="J77" s="46">
        <f t="shared" si="9"/>
        <v>74</v>
      </c>
      <c r="K77" s="126">
        <v>16.5</v>
      </c>
      <c r="L77" s="126">
        <v>0.8</v>
      </c>
      <c r="M77" s="54">
        <f t="shared" si="10"/>
        <v>8.65</v>
      </c>
      <c r="N77" s="36">
        <v>57.5</v>
      </c>
      <c r="O77" s="55">
        <f t="shared" si="11"/>
        <v>32.65213730764534</v>
      </c>
      <c r="P77" s="56">
        <f t="shared" si="12"/>
        <v>41.01108445840255</v>
      </c>
      <c r="Q77" s="127">
        <v>20.700527999999998</v>
      </c>
      <c r="R77" s="11">
        <f t="shared" si="13"/>
        <v>3.2112573832439999</v>
      </c>
      <c r="S77" s="35">
        <f t="shared" si="14"/>
        <v>4.8869157706218376</v>
      </c>
    </row>
    <row r="78" spans="7:19" ht="18.5" x14ac:dyDescent="0.45">
      <c r="G78" s="59">
        <v>2012</v>
      </c>
      <c r="H78" s="46">
        <v>3</v>
      </c>
      <c r="I78" s="46">
        <f t="shared" si="9"/>
        <v>16</v>
      </c>
      <c r="J78" s="46">
        <f t="shared" si="9"/>
        <v>75</v>
      </c>
      <c r="K78" s="126">
        <v>15.2</v>
      </c>
      <c r="L78" s="126">
        <v>1.4</v>
      </c>
      <c r="M78" s="54">
        <f t="shared" si="10"/>
        <v>8.2999999999999989</v>
      </c>
      <c r="N78" s="36">
        <v>67.5</v>
      </c>
      <c r="O78" s="55">
        <f t="shared" si="11"/>
        <v>34.404804177541436</v>
      </c>
      <c r="P78" s="56">
        <f t="shared" si="12"/>
        <v>37.982903812005738</v>
      </c>
      <c r="Q78" s="127">
        <v>20.449307999999998</v>
      </c>
      <c r="R78" s="11">
        <f t="shared" si="13"/>
        <v>3.1303084960619998</v>
      </c>
      <c r="S78" s="35">
        <f t="shared" si="14"/>
        <v>4.4252180904845817</v>
      </c>
    </row>
    <row r="79" spans="7:19" ht="18.5" x14ac:dyDescent="0.45">
      <c r="G79" s="59">
        <v>2012</v>
      </c>
      <c r="H79" s="46">
        <v>3</v>
      </c>
      <c r="I79" s="46">
        <f t="shared" si="9"/>
        <v>17</v>
      </c>
      <c r="J79" s="46">
        <f t="shared" si="9"/>
        <v>76</v>
      </c>
      <c r="K79" s="126">
        <v>8.9</v>
      </c>
      <c r="L79" s="126">
        <v>1.2</v>
      </c>
      <c r="M79" s="54">
        <f t="shared" si="10"/>
        <v>5.05</v>
      </c>
      <c r="N79" s="36">
        <v>60</v>
      </c>
      <c r="O79" s="55">
        <f t="shared" si="11"/>
        <v>45.662785517087819</v>
      </c>
      <c r="P79" s="56">
        <f t="shared" si="12"/>
        <v>28.128275878526097</v>
      </c>
      <c r="Q79" s="127">
        <v>20.273453999999997</v>
      </c>
      <c r="R79" s="11">
        <f t="shared" si="13"/>
        <v>2.7169520061734995</v>
      </c>
      <c r="S79" s="35">
        <f t="shared" si="14"/>
        <v>2.3594369520116008</v>
      </c>
    </row>
    <row r="80" spans="7:19" ht="18.5" x14ac:dyDescent="0.45">
      <c r="G80" s="59">
        <v>2012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6">
        <v>6.9</v>
      </c>
      <c r="L80" s="126">
        <v>-0.7</v>
      </c>
      <c r="M80" s="54">
        <f t="shared" si="10"/>
        <v>3.1</v>
      </c>
      <c r="N80" s="36">
        <v>45</v>
      </c>
      <c r="O80" s="55">
        <f t="shared" si="11"/>
        <v>36.593214760177915</v>
      </c>
      <c r="P80" s="56">
        <f t="shared" si="12"/>
        <v>22.248674574188176</v>
      </c>
      <c r="Q80" s="127">
        <v>16.140884999999997</v>
      </c>
      <c r="R80" s="11">
        <f t="shared" si="13"/>
        <v>1.9785254719724996</v>
      </c>
      <c r="S80" s="35">
        <f t="shared" si="14"/>
        <v>1.3845382556705703</v>
      </c>
    </row>
    <row r="81" spans="7:19" ht="18.5" x14ac:dyDescent="0.45">
      <c r="G81" s="59">
        <v>2012</v>
      </c>
      <c r="H81" s="46">
        <v>3</v>
      </c>
      <c r="I81" s="46">
        <f t="shared" si="15"/>
        <v>19</v>
      </c>
      <c r="J81" s="46">
        <f t="shared" si="15"/>
        <v>78</v>
      </c>
      <c r="K81" s="126">
        <v>12.5</v>
      </c>
      <c r="L81" s="126">
        <v>-2.9</v>
      </c>
      <c r="M81" s="54">
        <f t="shared" si="10"/>
        <v>4.8</v>
      </c>
      <c r="N81" s="36">
        <v>26</v>
      </c>
      <c r="O81" s="55">
        <f t="shared" si="11"/>
        <v>30.608024714442067</v>
      </c>
      <c r="P81" s="56">
        <f t="shared" si="12"/>
        <v>37.709086448192629</v>
      </c>
      <c r="Q81" s="127">
        <v>19.218329999999998</v>
      </c>
      <c r="R81" s="11">
        <f t="shared" si="13"/>
        <v>2.5473704231699998</v>
      </c>
      <c r="S81" s="35">
        <f t="shared" si="14"/>
        <v>4.0164342133344872</v>
      </c>
    </row>
    <row r="82" spans="7:19" ht="18.5" x14ac:dyDescent="0.45">
      <c r="G82" s="59">
        <v>2012</v>
      </c>
      <c r="H82" s="46">
        <v>3</v>
      </c>
      <c r="I82" s="46">
        <f t="shared" si="15"/>
        <v>20</v>
      </c>
      <c r="J82" s="46">
        <f t="shared" si="15"/>
        <v>79</v>
      </c>
      <c r="K82" s="126">
        <v>15.4</v>
      </c>
      <c r="L82" s="126">
        <v>-6.4</v>
      </c>
      <c r="M82" s="54">
        <f t="shared" si="10"/>
        <v>4.5</v>
      </c>
      <c r="N82" s="36">
        <v>47</v>
      </c>
      <c r="O82" s="55">
        <f t="shared" si="11"/>
        <v>22.194732615519982</v>
      </c>
      <c r="P82" s="56">
        <f t="shared" si="12"/>
        <v>38.707613681466846</v>
      </c>
      <c r="Q82" s="127">
        <v>16.58052</v>
      </c>
      <c r="R82" s="11">
        <f t="shared" si="13"/>
        <v>2.1685579205399996</v>
      </c>
      <c r="S82" s="35">
        <f t="shared" si="14"/>
        <v>3.0436813108074552</v>
      </c>
    </row>
    <row r="83" spans="7:19" ht="18.5" x14ac:dyDescent="0.45">
      <c r="G83" s="59">
        <v>2012</v>
      </c>
      <c r="H83" s="46">
        <v>3</v>
      </c>
      <c r="I83" s="46">
        <f t="shared" si="15"/>
        <v>21</v>
      </c>
      <c r="J83" s="46">
        <f t="shared" si="15"/>
        <v>80</v>
      </c>
      <c r="K83" s="126">
        <v>18.899999999999999</v>
      </c>
      <c r="L83" s="126">
        <v>-4.5999999999999996</v>
      </c>
      <c r="M83" s="54">
        <f t="shared" si="10"/>
        <v>7.1499999999999995</v>
      </c>
      <c r="N83" s="36">
        <v>46.5</v>
      </c>
      <c r="O83" s="55">
        <f t="shared" si="11"/>
        <v>13.63585559365518</v>
      </c>
      <c r="P83" s="56">
        <f t="shared" si="12"/>
        <v>25.635408516071738</v>
      </c>
      <c r="Q83" s="127">
        <v>10.576362</v>
      </c>
      <c r="R83" s="11">
        <f t="shared" si="13"/>
        <v>1.5476575600934999</v>
      </c>
      <c r="S83" s="35">
        <f t="shared" si="14"/>
        <v>2.9131393397140699</v>
      </c>
    </row>
    <row r="84" spans="7:19" ht="18.5" x14ac:dyDescent="0.45">
      <c r="G84" s="59">
        <v>2012</v>
      </c>
      <c r="H84" s="46">
        <v>3</v>
      </c>
      <c r="I84" s="46">
        <f t="shared" si="15"/>
        <v>22</v>
      </c>
      <c r="J84" s="46">
        <f t="shared" si="15"/>
        <v>81</v>
      </c>
      <c r="K84" s="126">
        <v>18.899999999999999</v>
      </c>
      <c r="L84" s="126">
        <v>-3.6</v>
      </c>
      <c r="M84" s="54">
        <f t="shared" si="10"/>
        <v>7.6499999999999995</v>
      </c>
      <c r="N84" s="36">
        <v>45</v>
      </c>
      <c r="O84" s="55">
        <f t="shared" si="11"/>
        <v>19.695179137648442</v>
      </c>
      <c r="P84" s="56">
        <f t="shared" si="12"/>
        <v>35.451322447767197</v>
      </c>
      <c r="Q84" s="127">
        <v>14.94759</v>
      </c>
      <c r="R84" s="11">
        <f t="shared" si="13"/>
        <v>2.2311408106574997</v>
      </c>
      <c r="S84" s="35">
        <f t="shared" si="14"/>
        <v>4.2114118346679241</v>
      </c>
    </row>
    <row r="85" spans="7:19" ht="18.5" x14ac:dyDescent="0.45">
      <c r="G85" s="59">
        <v>2012</v>
      </c>
      <c r="H85" s="46">
        <v>3</v>
      </c>
      <c r="I85" s="46">
        <f t="shared" si="15"/>
        <v>23</v>
      </c>
      <c r="J85" s="46">
        <f t="shared" si="15"/>
        <v>82</v>
      </c>
      <c r="K85" s="126">
        <v>18.899999999999999</v>
      </c>
      <c r="L85" s="126">
        <v>-3.8</v>
      </c>
      <c r="M85" s="54">
        <f t="shared" si="10"/>
        <v>7.5499999999999989</v>
      </c>
      <c r="N85" s="36">
        <v>44</v>
      </c>
      <c r="O85" s="55">
        <f t="shared" si="11"/>
        <v>21.980984192528741</v>
      </c>
      <c r="P85" s="56">
        <f t="shared" si="12"/>
        <v>39.917467293632193</v>
      </c>
      <c r="Q85" s="127">
        <v>16.756373999999997</v>
      </c>
      <c r="R85" s="11">
        <f t="shared" si="13"/>
        <v>2.4912999844784993</v>
      </c>
      <c r="S85" s="35">
        <f t="shared" si="14"/>
        <v>4.7337372614866675</v>
      </c>
    </row>
    <row r="86" spans="7:19" ht="18.5" x14ac:dyDescent="0.45">
      <c r="G86" s="59">
        <v>2012</v>
      </c>
      <c r="H86" s="46">
        <v>3</v>
      </c>
      <c r="I86" s="46">
        <f t="shared" si="15"/>
        <v>24</v>
      </c>
      <c r="J86" s="46">
        <f t="shared" si="15"/>
        <v>83</v>
      </c>
      <c r="K86" s="126">
        <v>17.399999999999999</v>
      </c>
      <c r="L86" s="126">
        <v>-4.3</v>
      </c>
      <c r="M86" s="54">
        <f t="shared" si="10"/>
        <v>6.5499999999999989</v>
      </c>
      <c r="N86" s="36">
        <v>46.5</v>
      </c>
      <c r="O86" s="55">
        <f t="shared" si="11"/>
        <v>25.650097393310176</v>
      </c>
      <c r="P86" s="56">
        <f t="shared" si="12"/>
        <v>44.528569074786468</v>
      </c>
      <c r="Q86" s="127">
        <v>19.117842</v>
      </c>
      <c r="R86" s="11">
        <f t="shared" si="13"/>
        <v>2.7302715900854997</v>
      </c>
      <c r="S86" s="35">
        <f t="shared" si="14"/>
        <v>4.6121556720033228</v>
      </c>
    </row>
    <row r="87" spans="7:19" ht="18.5" x14ac:dyDescent="0.45">
      <c r="G87" s="59">
        <v>2012</v>
      </c>
      <c r="H87" s="46">
        <v>3</v>
      </c>
      <c r="I87" s="46">
        <f t="shared" si="15"/>
        <v>25</v>
      </c>
      <c r="J87" s="46">
        <f t="shared" si="15"/>
        <v>84</v>
      </c>
      <c r="K87" s="126">
        <v>18.100000000000001</v>
      </c>
      <c r="L87" s="126">
        <v>-4.5999999999999996</v>
      </c>
      <c r="M87" s="54">
        <f t="shared" si="10"/>
        <v>6.7500000000000009</v>
      </c>
      <c r="N87" s="36">
        <v>46</v>
      </c>
      <c r="O87" s="55">
        <f t="shared" si="11"/>
        <v>25.078754078732192</v>
      </c>
      <c r="P87" s="56">
        <f t="shared" si="12"/>
        <v>45.543017406977668</v>
      </c>
      <c r="Q87" s="127">
        <v>19.117842</v>
      </c>
      <c r="R87" s="11">
        <f t="shared" si="13"/>
        <v>2.7526968187514997</v>
      </c>
      <c r="S87" s="35">
        <f t="shared" si="14"/>
        <v>4.8444890511549819</v>
      </c>
    </row>
    <row r="88" spans="7:19" ht="18.5" x14ac:dyDescent="0.45">
      <c r="G88" s="59">
        <v>2012</v>
      </c>
      <c r="H88" s="46">
        <v>3</v>
      </c>
      <c r="I88" s="46">
        <f t="shared" si="15"/>
        <v>26</v>
      </c>
      <c r="J88" s="46">
        <f t="shared" si="15"/>
        <v>85</v>
      </c>
      <c r="K88" s="126">
        <v>17.8</v>
      </c>
      <c r="L88" s="126">
        <v>-2</v>
      </c>
      <c r="M88" s="54">
        <f t="shared" si="10"/>
        <v>7.9</v>
      </c>
      <c r="N88" s="36">
        <v>45.5</v>
      </c>
      <c r="O88" s="55">
        <f t="shared" si="11"/>
        <v>30.151831715276955</v>
      </c>
      <c r="P88" s="56">
        <f t="shared" si="12"/>
        <v>47.760501436998702</v>
      </c>
      <c r="Q88" s="127">
        <v>21.466749</v>
      </c>
      <c r="R88" s="11">
        <f t="shared" si="13"/>
        <v>3.2356938101445003</v>
      </c>
      <c r="S88" s="35">
        <f t="shared" si="14"/>
        <v>5.6738920227268439</v>
      </c>
    </row>
    <row r="89" spans="7:19" ht="18.5" x14ac:dyDescent="0.45">
      <c r="G89" s="59">
        <v>2012</v>
      </c>
      <c r="H89" s="46">
        <v>3</v>
      </c>
      <c r="I89" s="46">
        <f t="shared" si="15"/>
        <v>27</v>
      </c>
      <c r="J89" s="46">
        <f t="shared" si="15"/>
        <v>86</v>
      </c>
      <c r="K89" s="126">
        <v>15.6</v>
      </c>
      <c r="L89" s="126">
        <v>5.7</v>
      </c>
      <c r="M89" s="54">
        <f t="shared" si="10"/>
        <v>10.65</v>
      </c>
      <c r="N89" s="36">
        <v>53.5</v>
      </c>
      <c r="O89" s="55">
        <f t="shared" si="11"/>
        <v>41.717945149240045</v>
      </c>
      <c r="P89" s="56">
        <f t="shared" si="12"/>
        <v>33.040612558198113</v>
      </c>
      <c r="Q89" s="127">
        <v>21.001992000000001</v>
      </c>
      <c r="R89" s="11">
        <f t="shared" si="13"/>
        <v>3.5043766336260007</v>
      </c>
      <c r="S89" s="35">
        <f t="shared" si="14"/>
        <v>4.5217823532511137</v>
      </c>
    </row>
    <row r="90" spans="7:19" ht="18.5" x14ac:dyDescent="0.45">
      <c r="G90" s="59">
        <v>2012</v>
      </c>
      <c r="H90" s="46">
        <v>3</v>
      </c>
      <c r="I90" s="46">
        <f t="shared" si="15"/>
        <v>28</v>
      </c>
      <c r="J90" s="46">
        <f t="shared" si="15"/>
        <v>87</v>
      </c>
      <c r="K90" s="126">
        <v>11.5</v>
      </c>
      <c r="L90" s="126">
        <v>6.5</v>
      </c>
      <c r="M90" s="54">
        <f t="shared" si="10"/>
        <v>9</v>
      </c>
      <c r="N90" s="36">
        <v>70</v>
      </c>
      <c r="O90" s="55">
        <f t="shared" si="11"/>
        <v>41.007384803447287</v>
      </c>
      <c r="P90" s="56">
        <f t="shared" si="12"/>
        <v>16.402953921378916</v>
      </c>
      <c r="Q90" s="127">
        <v>14.671247999999999</v>
      </c>
      <c r="R90" s="11">
        <f t="shared" si="13"/>
        <v>2.3060561031359996</v>
      </c>
      <c r="S90" s="35">
        <f t="shared" si="14"/>
        <v>2.1498058933602993</v>
      </c>
    </row>
    <row r="91" spans="7:19" ht="18.5" x14ac:dyDescent="0.45">
      <c r="G91" s="59">
        <v>2012</v>
      </c>
      <c r="H91" s="46">
        <v>3</v>
      </c>
      <c r="I91" s="46">
        <f t="shared" si="15"/>
        <v>29</v>
      </c>
      <c r="J91" s="46">
        <f t="shared" si="15"/>
        <v>88</v>
      </c>
      <c r="K91" s="126">
        <v>11.2</v>
      </c>
      <c r="L91" s="126">
        <v>-1.2</v>
      </c>
      <c r="M91" s="54">
        <f t="shared" si="10"/>
        <v>5</v>
      </c>
      <c r="N91" s="36">
        <v>63</v>
      </c>
      <c r="O91" s="55">
        <f t="shared" si="11"/>
        <v>31.434930393650333</v>
      </c>
      <c r="P91" s="56">
        <f t="shared" si="12"/>
        <v>31.183450950501125</v>
      </c>
      <c r="Q91" s="127">
        <v>17.711009999999998</v>
      </c>
      <c r="R91" s="11">
        <f t="shared" si="13"/>
        <v>2.3683516792199995</v>
      </c>
      <c r="S91" s="35">
        <f t="shared" si="14"/>
        <v>2.5786924486638374</v>
      </c>
    </row>
    <row r="92" spans="7:19" ht="18.5" x14ac:dyDescent="0.45">
      <c r="G92" s="59">
        <v>2012</v>
      </c>
      <c r="H92" s="46">
        <v>3</v>
      </c>
      <c r="I92" s="46">
        <f t="shared" si="15"/>
        <v>30</v>
      </c>
      <c r="J92" s="46">
        <f t="shared" si="15"/>
        <v>89</v>
      </c>
      <c r="K92" s="126">
        <v>14.4</v>
      </c>
      <c r="L92" s="126">
        <v>6.3</v>
      </c>
      <c r="M92" s="54">
        <f t="shared" si="10"/>
        <v>10.35</v>
      </c>
      <c r="N92" s="36">
        <v>71</v>
      </c>
      <c r="O92" s="55">
        <f t="shared" si="11"/>
        <v>15.58512074617839</v>
      </c>
      <c r="P92" s="56">
        <f t="shared" si="12"/>
        <v>10.099158243523599</v>
      </c>
      <c r="Q92" s="127">
        <v>7.096965</v>
      </c>
      <c r="R92" s="11">
        <f t="shared" si="13"/>
        <v>1.1717071472587499</v>
      </c>
      <c r="S92" s="35">
        <f t="shared" si="14"/>
        <v>1.5427579575678685</v>
      </c>
    </row>
    <row r="93" spans="7:19" ht="18.5" x14ac:dyDescent="0.45">
      <c r="G93" s="59">
        <v>2012</v>
      </c>
      <c r="H93" s="60">
        <v>3</v>
      </c>
      <c r="I93" s="60">
        <f t="shared" si="15"/>
        <v>31</v>
      </c>
      <c r="J93" s="46">
        <f t="shared" si="15"/>
        <v>90</v>
      </c>
      <c r="K93" s="126">
        <v>14.7</v>
      </c>
      <c r="L93" s="126">
        <v>3.1</v>
      </c>
      <c r="M93" s="54">
        <f t="shared" si="10"/>
        <v>8.9</v>
      </c>
      <c r="N93" s="36">
        <v>69</v>
      </c>
      <c r="O93" s="55">
        <f t="shared" si="11"/>
        <v>38.125078235294403</v>
      </c>
      <c r="P93" s="56">
        <f t="shared" si="12"/>
        <v>35.380072602353202</v>
      </c>
      <c r="Q93" s="127">
        <v>20.775893999999997</v>
      </c>
      <c r="R93" s="49">
        <f t="shared" si="13"/>
        <v>3.2534115088769995</v>
      </c>
      <c r="S93" s="48">
        <f t="shared" si="14"/>
        <v>4.325520096648221</v>
      </c>
    </row>
    <row r="94" spans="7:19" ht="18.5" x14ac:dyDescent="0.45">
      <c r="G94" s="59">
        <v>2012</v>
      </c>
      <c r="H94" s="59">
        <v>4</v>
      </c>
      <c r="I94" s="46">
        <v>1</v>
      </c>
      <c r="J94" s="46">
        <f t="shared" si="15"/>
        <v>91</v>
      </c>
      <c r="K94" s="126">
        <v>12.3</v>
      </c>
      <c r="L94" s="126">
        <v>4.7</v>
      </c>
      <c r="M94" s="54">
        <f t="shared" si="10"/>
        <v>8.5</v>
      </c>
      <c r="N94" s="36">
        <v>71.5</v>
      </c>
      <c r="O94" s="55">
        <f t="shared" si="11"/>
        <v>36.963418489269209</v>
      </c>
      <c r="P94" s="56">
        <f t="shared" si="12"/>
        <v>22.473758441475681</v>
      </c>
      <c r="Q94" s="127">
        <v>16.304177999999997</v>
      </c>
      <c r="R94" s="11">
        <f t="shared" si="13"/>
        <v>2.5149113044109996</v>
      </c>
      <c r="S94" s="35">
        <f t="shared" si="14"/>
        <v>2.7542767443952521</v>
      </c>
    </row>
    <row r="95" spans="7:19" ht="18.5" x14ac:dyDescent="0.45">
      <c r="G95" s="59">
        <v>2012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6">
        <v>17.8</v>
      </c>
      <c r="L95" s="126">
        <v>7.6</v>
      </c>
      <c r="M95" s="54">
        <f t="shared" si="10"/>
        <v>12.7</v>
      </c>
      <c r="N95" s="36">
        <v>63</v>
      </c>
      <c r="O95" s="55">
        <f t="shared" si="11"/>
        <v>43.656318427779112</v>
      </c>
      <c r="P95" s="56">
        <f t="shared" si="12"/>
        <v>35.623555837067755</v>
      </c>
      <c r="Q95" s="127">
        <v>22.308335999999997</v>
      </c>
      <c r="R95" s="11">
        <f t="shared" si="13"/>
        <v>3.9905709145199992</v>
      </c>
      <c r="S95" s="35">
        <f t="shared" si="14"/>
        <v>5.3602263296222299</v>
      </c>
    </row>
    <row r="96" spans="7:19" ht="18.5" x14ac:dyDescent="0.45">
      <c r="G96" s="59">
        <v>2012</v>
      </c>
      <c r="H96" s="59">
        <v>4</v>
      </c>
      <c r="I96" s="46">
        <f t="shared" si="16"/>
        <v>3</v>
      </c>
      <c r="J96" s="46">
        <f t="shared" si="16"/>
        <v>93</v>
      </c>
      <c r="K96" s="126">
        <v>19.8</v>
      </c>
      <c r="L96" s="126">
        <v>9.4</v>
      </c>
      <c r="M96" s="54">
        <f t="shared" si="10"/>
        <v>14.600000000000001</v>
      </c>
      <c r="N96" s="36">
        <v>53.5</v>
      </c>
      <c r="O96" s="55">
        <f t="shared" si="11"/>
        <v>41.956461235549902</v>
      </c>
      <c r="P96" s="56">
        <f t="shared" si="12"/>
        <v>34.907775747977524</v>
      </c>
      <c r="Q96" s="127">
        <v>21.648883499999997</v>
      </c>
      <c r="R96" s="11">
        <f t="shared" si="13"/>
        <v>4.1138507359709999</v>
      </c>
      <c r="S96" s="35">
        <f t="shared" si="14"/>
        <v>5.6571598998427808</v>
      </c>
    </row>
    <row r="97" spans="7:32" ht="18.5" x14ac:dyDescent="0.45">
      <c r="G97" s="59">
        <v>2012</v>
      </c>
      <c r="H97" s="59">
        <v>4</v>
      </c>
      <c r="I97" s="46">
        <f t="shared" si="16"/>
        <v>4</v>
      </c>
      <c r="J97" s="46">
        <f t="shared" si="16"/>
        <v>94</v>
      </c>
      <c r="K97" s="126">
        <v>20.399999999999999</v>
      </c>
      <c r="L97" s="126">
        <v>3.7</v>
      </c>
      <c r="M97" s="54">
        <f t="shared" si="10"/>
        <v>12.049999999999999</v>
      </c>
      <c r="N97" s="36">
        <v>60</v>
      </c>
      <c r="O97" s="55">
        <f t="shared" si="11"/>
        <v>31.352065067589972</v>
      </c>
      <c r="P97" s="56">
        <f t="shared" si="12"/>
        <v>41.886358930300204</v>
      </c>
      <c r="Q97" s="127">
        <v>20.499552000000001</v>
      </c>
      <c r="R97" s="11">
        <f t="shared" si="13"/>
        <v>3.5888616935280004</v>
      </c>
      <c r="S97" s="35">
        <f t="shared" si="14"/>
        <v>6.0729644652176136</v>
      </c>
    </row>
    <row r="98" spans="7:32" ht="18.5" x14ac:dyDescent="0.45">
      <c r="G98" s="59">
        <v>2012</v>
      </c>
      <c r="H98" s="59">
        <v>4</v>
      </c>
      <c r="I98" s="46">
        <f t="shared" si="16"/>
        <v>5</v>
      </c>
      <c r="J98" s="46">
        <f t="shared" si="16"/>
        <v>95</v>
      </c>
      <c r="K98" s="126">
        <v>21.8</v>
      </c>
      <c r="L98" s="126">
        <v>3</v>
      </c>
      <c r="M98" s="54">
        <f t="shared" si="10"/>
        <v>12.4</v>
      </c>
      <c r="N98" s="36">
        <v>50</v>
      </c>
      <c r="O98" s="55">
        <f t="shared" si="11"/>
        <v>26.688415592142054</v>
      </c>
      <c r="P98" s="56">
        <f t="shared" si="12"/>
        <v>40.139377050581651</v>
      </c>
      <c r="Q98" s="127">
        <v>18.514913999999997</v>
      </c>
      <c r="R98" s="11">
        <f t="shared" si="13"/>
        <v>3.2794171124219997</v>
      </c>
      <c r="S98" s="35">
        <f t="shared" si="14"/>
        <v>5.9244425322056893</v>
      </c>
    </row>
    <row r="99" spans="7:32" ht="18.5" x14ac:dyDescent="0.45">
      <c r="G99" s="59">
        <v>2012</v>
      </c>
      <c r="H99" s="59">
        <v>4</v>
      </c>
      <c r="I99" s="46">
        <f t="shared" si="16"/>
        <v>6</v>
      </c>
      <c r="J99" s="46">
        <f t="shared" si="16"/>
        <v>96</v>
      </c>
      <c r="K99" s="126">
        <v>22.7</v>
      </c>
      <c r="L99" s="126">
        <v>3.4</v>
      </c>
      <c r="M99" s="54">
        <f t="shared" si="10"/>
        <v>13.049999999999999</v>
      </c>
      <c r="N99" s="36">
        <v>49.5</v>
      </c>
      <c r="O99" s="55">
        <f t="shared" si="11"/>
        <v>21.622751079941207</v>
      </c>
      <c r="P99" s="56">
        <f t="shared" si="12"/>
        <v>33.385527667429223</v>
      </c>
      <c r="Q99" s="127">
        <v>15.19881</v>
      </c>
      <c r="R99" s="11">
        <f t="shared" si="13"/>
        <v>2.7500004870524997</v>
      </c>
      <c r="S99" s="35">
        <f t="shared" si="14"/>
        <v>5.1529897764656161</v>
      </c>
    </row>
    <row r="100" spans="7:32" ht="18.5" x14ac:dyDescent="0.45">
      <c r="G100" s="59">
        <v>2012</v>
      </c>
      <c r="H100" s="59">
        <v>4</v>
      </c>
      <c r="I100" s="46">
        <f t="shared" si="16"/>
        <v>7</v>
      </c>
      <c r="J100" s="46">
        <f t="shared" si="16"/>
        <v>97</v>
      </c>
      <c r="K100" s="126">
        <v>24.3</v>
      </c>
      <c r="L100" s="126">
        <v>7.5</v>
      </c>
      <c r="M100" s="54">
        <f t="shared" si="10"/>
        <v>15.9</v>
      </c>
      <c r="N100" s="36">
        <v>47.5</v>
      </c>
      <c r="O100" s="55">
        <f t="shared" si="11"/>
        <v>23.520576316288142</v>
      </c>
      <c r="P100" s="56">
        <f t="shared" si="12"/>
        <v>31.611654569091264</v>
      </c>
      <c r="Q100" s="127">
        <v>15.424907999999999</v>
      </c>
      <c r="R100" s="11">
        <f t="shared" si="13"/>
        <v>3.0487407786539999</v>
      </c>
      <c r="S100" s="35">
        <f t="shared" si="14"/>
        <v>5.5679013011563514</v>
      </c>
    </row>
    <row r="101" spans="7:32" ht="18.5" x14ac:dyDescent="0.45">
      <c r="G101" s="59">
        <v>2012</v>
      </c>
      <c r="H101" s="59">
        <v>4</v>
      </c>
      <c r="I101" s="46">
        <f t="shared" si="16"/>
        <v>8</v>
      </c>
      <c r="J101" s="46">
        <f t="shared" si="16"/>
        <v>98</v>
      </c>
      <c r="K101" s="126">
        <v>27.6</v>
      </c>
      <c r="L101" s="126">
        <v>8.1</v>
      </c>
      <c r="M101" s="54">
        <f t="shared" si="10"/>
        <v>17.850000000000001</v>
      </c>
      <c r="N101" s="36">
        <v>59</v>
      </c>
      <c r="O101" s="55">
        <f t="shared" si="11"/>
        <v>29.26285923176922</v>
      </c>
      <c r="P101" s="56">
        <f t="shared" si="12"/>
        <v>45.650060401559983</v>
      </c>
      <c r="Q101" s="127">
        <v>20.675405999999999</v>
      </c>
      <c r="R101" s="11">
        <f t="shared" si="13"/>
        <v>4.3229637831734999</v>
      </c>
      <c r="S101" s="35">
        <f t="shared" si="14"/>
        <v>8.0416932795139182</v>
      </c>
    </row>
    <row r="102" spans="7:32" ht="18.5" x14ac:dyDescent="0.45">
      <c r="G102" s="59">
        <v>2012</v>
      </c>
      <c r="H102" s="59">
        <v>4</v>
      </c>
      <c r="I102" s="46">
        <f t="shared" si="16"/>
        <v>9</v>
      </c>
      <c r="J102" s="46">
        <f t="shared" si="16"/>
        <v>99</v>
      </c>
      <c r="K102" s="126">
        <v>20.7</v>
      </c>
      <c r="L102" s="126">
        <v>11.1</v>
      </c>
      <c r="M102" s="54">
        <f t="shared" si="10"/>
        <v>15.899999999999999</v>
      </c>
      <c r="N102" s="36">
        <v>59.5</v>
      </c>
      <c r="O102" s="55">
        <f t="shared" si="11"/>
        <v>47.305641300242243</v>
      </c>
      <c r="P102" s="56">
        <f t="shared" si="12"/>
        <v>36.330732518586046</v>
      </c>
      <c r="Q102" s="127">
        <v>23.451387</v>
      </c>
      <c r="R102" s="11">
        <f t="shared" si="13"/>
        <v>4.6351783662434993</v>
      </c>
      <c r="S102" s="35">
        <f t="shared" si="14"/>
        <v>6.1286663619453279</v>
      </c>
    </row>
    <row r="103" spans="7:32" ht="18.5" x14ac:dyDescent="0.45">
      <c r="G103" s="59">
        <v>2012</v>
      </c>
      <c r="H103" s="59">
        <v>4</v>
      </c>
      <c r="I103" s="46">
        <f t="shared" si="16"/>
        <v>10</v>
      </c>
      <c r="J103" s="46">
        <f t="shared" si="16"/>
        <v>100</v>
      </c>
      <c r="K103" s="126">
        <v>25.2</v>
      </c>
      <c r="L103" s="126">
        <v>10.4</v>
      </c>
      <c r="M103" s="54">
        <f t="shared" si="10"/>
        <v>17.8</v>
      </c>
      <c r="N103" s="36">
        <v>57.5</v>
      </c>
      <c r="O103" s="55">
        <f t="shared" si="11"/>
        <v>25.712477245802685</v>
      </c>
      <c r="P103" s="56">
        <f t="shared" si="12"/>
        <v>30.443573059030378</v>
      </c>
      <c r="Q103" s="127">
        <v>15.82686</v>
      </c>
      <c r="R103" s="11">
        <f t="shared" si="13"/>
        <v>3.3045534068399998</v>
      </c>
      <c r="S103" s="35">
        <f t="shared" si="14"/>
        <v>5.4731785408454154</v>
      </c>
      <c r="AF103" s="34"/>
    </row>
    <row r="104" spans="7:32" ht="18.5" x14ac:dyDescent="0.45">
      <c r="G104" s="59">
        <v>2012</v>
      </c>
      <c r="H104" s="59">
        <v>4</v>
      </c>
      <c r="I104" s="46">
        <f t="shared" si="16"/>
        <v>11</v>
      </c>
      <c r="J104" s="46">
        <f t="shared" si="16"/>
        <v>101</v>
      </c>
      <c r="K104" s="126">
        <v>22</v>
      </c>
      <c r="L104" s="126">
        <v>10.5</v>
      </c>
      <c r="M104" s="54">
        <f t="shared" si="10"/>
        <v>16.25</v>
      </c>
      <c r="N104" s="36">
        <v>71</v>
      </c>
      <c r="O104" s="55">
        <f t="shared" si="11"/>
        <v>35.4198521153793</v>
      </c>
      <c r="P104" s="56">
        <f t="shared" si="12"/>
        <v>32.586263946148954</v>
      </c>
      <c r="Q104" s="127">
        <v>19.218329999999998</v>
      </c>
      <c r="R104" s="11">
        <f t="shared" si="13"/>
        <v>3.837962960572499</v>
      </c>
      <c r="S104" s="35">
        <f t="shared" si="14"/>
        <v>5.5898137481192105</v>
      </c>
      <c r="AF104" s="34"/>
    </row>
    <row r="105" spans="7:32" ht="18.5" x14ac:dyDescent="0.45">
      <c r="G105" s="59">
        <v>2012</v>
      </c>
      <c r="H105" s="59">
        <v>4</v>
      </c>
      <c r="I105" s="46">
        <f t="shared" si="16"/>
        <v>12</v>
      </c>
      <c r="J105" s="46">
        <f t="shared" si="16"/>
        <v>102</v>
      </c>
      <c r="K105" s="126">
        <v>20.6</v>
      </c>
      <c r="L105" s="126">
        <v>9.4</v>
      </c>
      <c r="M105" s="54">
        <f t="shared" si="10"/>
        <v>15</v>
      </c>
      <c r="N105" s="36">
        <v>57</v>
      </c>
      <c r="O105" s="55">
        <f t="shared" si="11"/>
        <v>30.096907810707297</v>
      </c>
      <c r="P105" s="56">
        <f t="shared" si="12"/>
        <v>26.966829398393742</v>
      </c>
      <c r="Q105" s="127">
        <v>16.115762999999998</v>
      </c>
      <c r="R105" s="11">
        <f t="shared" si="13"/>
        <v>3.1002215598359988</v>
      </c>
      <c r="S105" s="35">
        <f t="shared" si="14"/>
        <v>4.5038085567510295</v>
      </c>
      <c r="AF105" s="34"/>
    </row>
    <row r="106" spans="7:32" ht="18.5" x14ac:dyDescent="0.45">
      <c r="G106" s="59">
        <v>2012</v>
      </c>
      <c r="H106" s="59">
        <v>4</v>
      </c>
      <c r="I106" s="46">
        <f t="shared" si="16"/>
        <v>13</v>
      </c>
      <c r="J106" s="46">
        <f t="shared" si="16"/>
        <v>103</v>
      </c>
      <c r="K106" s="126">
        <v>22.1</v>
      </c>
      <c r="L106" s="126">
        <v>10.6</v>
      </c>
      <c r="M106" s="54">
        <f t="shared" si="10"/>
        <v>16.350000000000001</v>
      </c>
      <c r="N106" s="36">
        <v>62.5</v>
      </c>
      <c r="O106" s="55">
        <f t="shared" si="11"/>
        <v>37.827476050019449</v>
      </c>
      <c r="P106" s="56">
        <f t="shared" si="12"/>
        <v>34.801277966017899</v>
      </c>
      <c r="Q106" s="127">
        <v>20.524673999999997</v>
      </c>
      <c r="R106" s="11">
        <f t="shared" si="13"/>
        <v>4.1108818242914991</v>
      </c>
      <c r="S106" s="35">
        <f t="shared" si="14"/>
        <v>5.9643841266590663</v>
      </c>
      <c r="AF106" s="34"/>
    </row>
    <row r="107" spans="7:32" ht="18.5" x14ac:dyDescent="0.45">
      <c r="G107" s="59">
        <v>2012</v>
      </c>
      <c r="H107" s="59">
        <v>4</v>
      </c>
      <c r="I107" s="46">
        <f t="shared" si="16"/>
        <v>14</v>
      </c>
      <c r="J107" s="46">
        <f t="shared" si="16"/>
        <v>104</v>
      </c>
      <c r="K107" s="126">
        <v>23.1</v>
      </c>
      <c r="L107" s="126">
        <v>3.5</v>
      </c>
      <c r="M107" s="54">
        <f t="shared" si="10"/>
        <v>13.3</v>
      </c>
      <c r="N107" s="36">
        <v>57.5</v>
      </c>
      <c r="O107" s="55">
        <f t="shared" si="11"/>
        <v>27.450303696050231</v>
      </c>
      <c r="P107" s="56">
        <f t="shared" si="12"/>
        <v>43.042076195406764</v>
      </c>
      <c r="Q107" s="127">
        <v>19.444427999999998</v>
      </c>
      <c r="R107" s="11">
        <f t="shared" si="13"/>
        <v>3.5466928338419996</v>
      </c>
      <c r="S107" s="35">
        <f t="shared" si="14"/>
        <v>6.5752491220375306</v>
      </c>
      <c r="AF107" s="34"/>
    </row>
    <row r="108" spans="7:32" ht="18.5" x14ac:dyDescent="0.45">
      <c r="G108" s="59">
        <v>2012</v>
      </c>
      <c r="H108" s="59">
        <v>4</v>
      </c>
      <c r="I108" s="46">
        <f t="shared" si="16"/>
        <v>15</v>
      </c>
      <c r="J108" s="46">
        <f t="shared" si="16"/>
        <v>105</v>
      </c>
      <c r="K108" s="126">
        <v>25.8</v>
      </c>
      <c r="L108" s="126">
        <v>5.4</v>
      </c>
      <c r="M108" s="54">
        <f t="shared" si="10"/>
        <v>15.600000000000001</v>
      </c>
      <c r="N108" s="36">
        <v>55.5</v>
      </c>
      <c r="O108" s="55">
        <f t="shared" si="11"/>
        <v>26.07236385297454</v>
      </c>
      <c r="P108" s="56">
        <f t="shared" si="12"/>
        <v>42.550097808054446</v>
      </c>
      <c r="Q108" s="127">
        <v>18.8415</v>
      </c>
      <c r="R108" s="11">
        <f t="shared" si="13"/>
        <v>3.6908802765000002</v>
      </c>
      <c r="S108" s="35">
        <f t="shared" si="14"/>
        <v>7.0548860457435083</v>
      </c>
      <c r="AF108" s="34"/>
    </row>
    <row r="109" spans="7:32" ht="18.5" x14ac:dyDescent="0.45">
      <c r="G109" s="59">
        <v>2012</v>
      </c>
      <c r="H109" s="59">
        <v>4</v>
      </c>
      <c r="I109" s="46">
        <f t="shared" si="16"/>
        <v>16</v>
      </c>
      <c r="J109" s="46">
        <f t="shared" si="16"/>
        <v>106</v>
      </c>
      <c r="K109" s="126">
        <v>24.9</v>
      </c>
      <c r="L109" s="126">
        <v>7.9</v>
      </c>
      <c r="M109" s="54">
        <f t="shared" si="10"/>
        <v>16.399999999999999</v>
      </c>
      <c r="N109" s="36">
        <v>74</v>
      </c>
      <c r="O109" s="55">
        <f t="shared" si="11"/>
        <v>24.105352014868902</v>
      </c>
      <c r="P109" s="56">
        <f t="shared" si="12"/>
        <v>32.783278740221711</v>
      </c>
      <c r="Q109" s="127">
        <v>15.902225999999999</v>
      </c>
      <c r="R109" s="11">
        <f t="shared" si="13"/>
        <v>3.189716197758</v>
      </c>
      <c r="S109" s="35">
        <f t="shared" si="14"/>
        <v>5.6463614367925841</v>
      </c>
      <c r="AF109" s="34"/>
    </row>
    <row r="110" spans="7:32" ht="18.5" x14ac:dyDescent="0.45">
      <c r="G110" s="59">
        <v>2012</v>
      </c>
      <c r="H110" s="59">
        <v>4</v>
      </c>
      <c r="I110" s="46">
        <f t="shared" si="16"/>
        <v>17</v>
      </c>
      <c r="J110" s="46">
        <f t="shared" si="16"/>
        <v>107</v>
      </c>
      <c r="K110" s="126">
        <v>18.2</v>
      </c>
      <c r="L110" s="126">
        <v>9.5</v>
      </c>
      <c r="M110" s="54">
        <f t="shared" si="10"/>
        <v>13.85</v>
      </c>
      <c r="N110" s="36">
        <v>62</v>
      </c>
      <c r="O110" s="55">
        <f t="shared" si="11"/>
        <v>52.779749036216629</v>
      </c>
      <c r="P110" s="56">
        <f t="shared" si="12"/>
        <v>36.734705329206768</v>
      </c>
      <c r="Q110" s="127">
        <v>24.908462999999998</v>
      </c>
      <c r="R110" s="11">
        <f t="shared" si="13"/>
        <v>4.6236894884167485</v>
      </c>
      <c r="S110" s="35">
        <f t="shared" si="14"/>
        <v>5.7779505140710308</v>
      </c>
      <c r="AF110" s="34"/>
    </row>
    <row r="111" spans="7:32" ht="18.5" x14ac:dyDescent="0.45">
      <c r="G111" s="59">
        <v>2012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6">
        <v>21.8</v>
      </c>
      <c r="L111" s="126">
        <v>8.5</v>
      </c>
      <c r="M111" s="54">
        <f t="shared" si="10"/>
        <v>15.15</v>
      </c>
      <c r="N111" s="36">
        <v>60.5</v>
      </c>
      <c r="O111" s="55">
        <f t="shared" si="11"/>
        <v>34.421268913522262</v>
      </c>
      <c r="P111" s="56">
        <f t="shared" si="12"/>
        <v>36.624230123987687</v>
      </c>
      <c r="Q111" s="127">
        <v>20.085038999999998</v>
      </c>
      <c r="R111" s="11">
        <f t="shared" si="13"/>
        <v>3.8814689355682499</v>
      </c>
      <c r="S111" s="35">
        <f t="shared" si="14"/>
        <v>6.0305599262788787</v>
      </c>
      <c r="AF111" s="34"/>
    </row>
    <row r="112" spans="7:32" ht="18.5" x14ac:dyDescent="0.45">
      <c r="G112" s="59">
        <v>2012</v>
      </c>
      <c r="H112" s="59">
        <v>4</v>
      </c>
      <c r="I112" s="46">
        <f t="shared" si="17"/>
        <v>19</v>
      </c>
      <c r="J112" s="46">
        <f t="shared" si="17"/>
        <v>109</v>
      </c>
      <c r="K112" s="126">
        <v>24.3</v>
      </c>
      <c r="L112" s="126">
        <v>5.3</v>
      </c>
      <c r="M112" s="54">
        <f t="shared" si="10"/>
        <v>14.8</v>
      </c>
      <c r="N112" s="36">
        <v>61.5</v>
      </c>
      <c r="O112" s="55">
        <f t="shared" si="11"/>
        <v>32.725203795188406</v>
      </c>
      <c r="P112" s="56">
        <f t="shared" si="12"/>
        <v>49.742309768686376</v>
      </c>
      <c r="Q112" s="127">
        <v>22.823336999999999</v>
      </c>
      <c r="R112" s="11">
        <f t="shared" si="13"/>
        <v>4.3637992110629993</v>
      </c>
      <c r="S112" s="35">
        <f t="shared" si="14"/>
        <v>7.9800884972729218</v>
      </c>
      <c r="AF112" s="34"/>
    </row>
    <row r="113" spans="7:32" ht="18.5" x14ac:dyDescent="0.45">
      <c r="G113" s="59">
        <v>2012</v>
      </c>
      <c r="H113" s="59">
        <v>4</v>
      </c>
      <c r="I113" s="46">
        <f t="shared" si="17"/>
        <v>20</v>
      </c>
      <c r="J113" s="46">
        <f t="shared" si="17"/>
        <v>110</v>
      </c>
      <c r="K113" s="126">
        <v>19.899999999999999</v>
      </c>
      <c r="L113" s="126">
        <v>11.4</v>
      </c>
      <c r="M113" s="54">
        <f t="shared" si="10"/>
        <v>15.649999999999999</v>
      </c>
      <c r="N113" s="36">
        <v>59.5</v>
      </c>
      <c r="O113" s="55">
        <f t="shared" si="11"/>
        <v>52.346907589793801</v>
      </c>
      <c r="P113" s="56">
        <f t="shared" si="12"/>
        <v>35.595897161059774</v>
      </c>
      <c r="Q113" s="127">
        <v>24.418583999999999</v>
      </c>
      <c r="R113" s="11">
        <f t="shared" si="13"/>
        <v>4.7905415881019993</v>
      </c>
      <c r="S113" s="35">
        <f t="shared" si="14"/>
        <v>5.9651918459015159</v>
      </c>
      <c r="AF113" s="34"/>
    </row>
    <row r="114" spans="7:32" ht="18.5" x14ac:dyDescent="0.45">
      <c r="G114" s="59">
        <v>2012</v>
      </c>
      <c r="H114" s="59">
        <v>4</v>
      </c>
      <c r="I114" s="46">
        <f t="shared" si="17"/>
        <v>21</v>
      </c>
      <c r="J114" s="46">
        <f t="shared" si="17"/>
        <v>111</v>
      </c>
      <c r="K114" s="126">
        <v>22.2</v>
      </c>
      <c r="L114" s="126">
        <v>5.5</v>
      </c>
      <c r="M114" s="54">
        <f t="shared" si="10"/>
        <v>13.85</v>
      </c>
      <c r="N114" s="36">
        <v>60.5</v>
      </c>
      <c r="O114" s="55">
        <f t="shared" si="11"/>
        <v>35.674500508893729</v>
      </c>
      <c r="P114" s="56">
        <f t="shared" si="12"/>
        <v>47.661132679882023</v>
      </c>
      <c r="Q114" s="127">
        <v>23.325776999999999</v>
      </c>
      <c r="R114" s="11">
        <f t="shared" si="13"/>
        <v>4.3298998386232492</v>
      </c>
      <c r="S114" s="35">
        <f t="shared" si="14"/>
        <v>7.4040377178881602</v>
      </c>
      <c r="AF114" s="34"/>
    </row>
    <row r="115" spans="7:32" ht="18.5" x14ac:dyDescent="0.45">
      <c r="G115" s="59">
        <v>2012</v>
      </c>
      <c r="H115" s="59">
        <v>4</v>
      </c>
      <c r="I115" s="46">
        <f t="shared" si="17"/>
        <v>22</v>
      </c>
      <c r="J115" s="46">
        <f t="shared" si="17"/>
        <v>112</v>
      </c>
      <c r="K115" s="126">
        <v>23.8</v>
      </c>
      <c r="L115" s="126">
        <v>5.8</v>
      </c>
      <c r="M115" s="54">
        <f t="shared" si="10"/>
        <v>14.8</v>
      </c>
      <c r="N115" s="36">
        <v>57</v>
      </c>
      <c r="O115" s="55">
        <f t="shared" si="11"/>
        <v>32.974307233872679</v>
      </c>
      <c r="P115" s="56">
        <f t="shared" si="12"/>
        <v>47.483002416776657</v>
      </c>
      <c r="Q115" s="127">
        <v>22.383702</v>
      </c>
      <c r="R115" s="11">
        <f t="shared" si="13"/>
        <v>4.2797414386979993</v>
      </c>
      <c r="S115" s="35">
        <f t="shared" si="14"/>
        <v>7.6322461438983655</v>
      </c>
      <c r="AF115" s="34"/>
    </row>
    <row r="116" spans="7:32" ht="18.5" x14ac:dyDescent="0.45">
      <c r="G116" s="59">
        <v>2012</v>
      </c>
      <c r="H116" s="59">
        <v>4</v>
      </c>
      <c r="I116" s="46">
        <f t="shared" si="17"/>
        <v>23</v>
      </c>
      <c r="J116" s="46">
        <f t="shared" si="17"/>
        <v>113</v>
      </c>
      <c r="K116" s="126">
        <v>25</v>
      </c>
      <c r="L116" s="126">
        <v>6.3</v>
      </c>
      <c r="M116" s="54">
        <f t="shared" si="10"/>
        <v>15.65</v>
      </c>
      <c r="N116" s="36">
        <v>54.5</v>
      </c>
      <c r="O116" s="55">
        <f t="shared" si="11"/>
        <v>32.605417234443088</v>
      </c>
      <c r="P116" s="56">
        <f t="shared" si="12"/>
        <v>48.777704182726858</v>
      </c>
      <c r="Q116" s="127">
        <v>22.559555999999997</v>
      </c>
      <c r="R116" s="11">
        <f t="shared" si="13"/>
        <v>4.4258295741929983</v>
      </c>
      <c r="S116" s="35">
        <f t="shared" si="14"/>
        <v>8.0517020176998155</v>
      </c>
      <c r="AF116" s="34"/>
    </row>
    <row r="117" spans="7:32" ht="18.5" x14ac:dyDescent="0.45">
      <c r="G117" s="59">
        <v>2012</v>
      </c>
      <c r="H117" s="59">
        <v>4</v>
      </c>
      <c r="I117" s="46">
        <f t="shared" si="17"/>
        <v>24</v>
      </c>
      <c r="J117" s="46">
        <f t="shared" si="17"/>
        <v>114</v>
      </c>
      <c r="K117" s="126">
        <v>24.2</v>
      </c>
      <c r="L117" s="126">
        <v>4.4000000000000004</v>
      </c>
      <c r="M117" s="54">
        <f t="shared" si="10"/>
        <v>14.3</v>
      </c>
      <c r="N117" s="36">
        <v>54</v>
      </c>
      <c r="O117" s="55">
        <f t="shared" si="11"/>
        <v>29.746043459307753</v>
      </c>
      <c r="P117" s="56">
        <f t="shared" si="12"/>
        <v>47.117732839543478</v>
      </c>
      <c r="Q117" s="127">
        <v>21.177845999999999</v>
      </c>
      <c r="R117" s="11">
        <f t="shared" si="13"/>
        <v>3.9870789439589993</v>
      </c>
      <c r="S117" s="35">
        <f t="shared" si="14"/>
        <v>7.4449788285903153</v>
      </c>
      <c r="AF117" s="34"/>
    </row>
    <row r="118" spans="7:32" ht="18.5" x14ac:dyDescent="0.45">
      <c r="G118" s="59">
        <v>2012</v>
      </c>
      <c r="H118" s="59">
        <v>4</v>
      </c>
      <c r="I118" s="46">
        <f t="shared" si="17"/>
        <v>25</v>
      </c>
      <c r="J118" s="46">
        <f t="shared" si="17"/>
        <v>115</v>
      </c>
      <c r="K118" s="126">
        <v>26.1</v>
      </c>
      <c r="L118" s="126">
        <v>4.8</v>
      </c>
      <c r="M118" s="54">
        <f t="shared" si="10"/>
        <v>15.450000000000001</v>
      </c>
      <c r="N118" s="36">
        <v>54</v>
      </c>
      <c r="O118" s="55">
        <f t="shared" si="11"/>
        <v>29.291902396361237</v>
      </c>
      <c r="P118" s="56">
        <f t="shared" si="12"/>
        <v>49.913401683399556</v>
      </c>
      <c r="Q118" s="127">
        <v>21.630042</v>
      </c>
      <c r="R118" s="11">
        <f t="shared" si="13"/>
        <v>4.2181015279724994</v>
      </c>
      <c r="S118" s="35">
        <f t="shared" si="14"/>
        <v>8.1796483534529454</v>
      </c>
      <c r="AF118" s="34"/>
    </row>
    <row r="119" spans="7:32" ht="18.5" x14ac:dyDescent="0.45">
      <c r="G119" s="59">
        <v>2012</v>
      </c>
      <c r="H119" s="59">
        <v>4</v>
      </c>
      <c r="I119" s="46">
        <f t="shared" si="17"/>
        <v>26</v>
      </c>
      <c r="J119" s="46">
        <f t="shared" si="17"/>
        <v>116</v>
      </c>
      <c r="K119" s="126">
        <v>27.5</v>
      </c>
      <c r="L119" s="126">
        <v>5.3</v>
      </c>
      <c r="M119" s="54">
        <f t="shared" si="10"/>
        <v>16.399999999999999</v>
      </c>
      <c r="N119" s="36">
        <v>53</v>
      </c>
      <c r="O119" s="55">
        <f t="shared" si="11"/>
        <v>22.427083789507353</v>
      </c>
      <c r="P119" s="56">
        <f t="shared" si="12"/>
        <v>39.830500810165063</v>
      </c>
      <c r="Q119" s="127">
        <v>16.907105999999999</v>
      </c>
      <c r="R119" s="11">
        <f t="shared" si="13"/>
        <v>3.3912780427979996</v>
      </c>
      <c r="S119" s="35">
        <f t="shared" si="14"/>
        <v>6.7873829974165352</v>
      </c>
      <c r="AF119" s="34"/>
    </row>
    <row r="120" spans="7:32" ht="18.5" x14ac:dyDescent="0.45">
      <c r="G120" s="59">
        <v>2012</v>
      </c>
      <c r="H120" s="59">
        <v>4</v>
      </c>
      <c r="I120" s="46">
        <f t="shared" si="17"/>
        <v>27</v>
      </c>
      <c r="J120" s="46">
        <f t="shared" si="17"/>
        <v>117</v>
      </c>
      <c r="K120" s="126">
        <v>28.3</v>
      </c>
      <c r="L120" s="126">
        <v>6.5</v>
      </c>
      <c r="M120" s="54">
        <f t="shared" si="10"/>
        <v>17.399999999999999</v>
      </c>
      <c r="N120" s="36">
        <v>54</v>
      </c>
      <c r="O120" s="55">
        <f t="shared" si="11"/>
        <v>21.042960506305498</v>
      </c>
      <c r="P120" s="56">
        <f t="shared" si="12"/>
        <v>36.698923122996788</v>
      </c>
      <c r="Q120" s="127">
        <v>15.720091499999999</v>
      </c>
      <c r="R120" s="11">
        <f t="shared" si="13"/>
        <v>3.2453814499919993</v>
      </c>
      <c r="S120" s="35">
        <f t="shared" si="14"/>
        <v>6.4576373865877992</v>
      </c>
      <c r="AF120" s="34"/>
    </row>
    <row r="121" spans="7:32" ht="18.5" x14ac:dyDescent="0.45">
      <c r="G121" s="59">
        <v>2012</v>
      </c>
      <c r="H121" s="59">
        <v>4</v>
      </c>
      <c r="I121" s="46">
        <f t="shared" si="17"/>
        <v>28</v>
      </c>
      <c r="J121" s="46">
        <f t="shared" si="17"/>
        <v>118</v>
      </c>
      <c r="K121" s="126">
        <v>26.9</v>
      </c>
      <c r="L121" s="126">
        <v>6.5</v>
      </c>
      <c r="M121" s="54">
        <f t="shared" si="10"/>
        <v>16.7</v>
      </c>
      <c r="N121" s="36">
        <v>55</v>
      </c>
      <c r="O121" s="55">
        <f t="shared" si="11"/>
        <v>33.05975736557172</v>
      </c>
      <c r="P121" s="56">
        <f t="shared" si="12"/>
        <v>53.953524020613045</v>
      </c>
      <c r="Q121" s="127">
        <v>23.891022</v>
      </c>
      <c r="R121" s="11">
        <f t="shared" si="13"/>
        <v>4.8341691190349998</v>
      </c>
      <c r="S121" s="35">
        <f t="shared" si="14"/>
        <v>9.1525969670256693</v>
      </c>
      <c r="AF121" s="34"/>
    </row>
    <row r="122" spans="7:32" ht="18.5" x14ac:dyDescent="0.45">
      <c r="G122" s="59">
        <v>2012</v>
      </c>
      <c r="H122" s="59">
        <v>4</v>
      </c>
      <c r="I122" s="46">
        <f t="shared" si="17"/>
        <v>29</v>
      </c>
      <c r="J122" s="46">
        <f t="shared" si="17"/>
        <v>119</v>
      </c>
      <c r="K122" s="126">
        <v>27.2</v>
      </c>
      <c r="L122" s="126">
        <v>5.5</v>
      </c>
      <c r="M122" s="54">
        <f t="shared" si="10"/>
        <v>16.350000000000001</v>
      </c>
      <c r="N122" s="36">
        <v>55</v>
      </c>
      <c r="O122" s="55">
        <f t="shared" si="11"/>
        <v>31.5486086204183</v>
      </c>
      <c r="P122" s="56">
        <f t="shared" si="12"/>
        <v>54.768384565046169</v>
      </c>
      <c r="Q122" s="127">
        <v>23.514192000000001</v>
      </c>
      <c r="R122" s="11">
        <f t="shared" si="13"/>
        <v>4.7096516371320005</v>
      </c>
      <c r="S122" s="35">
        <f t="shared" si="14"/>
        <v>9.1925589208273202</v>
      </c>
      <c r="AF122" s="34"/>
    </row>
    <row r="123" spans="7:32" ht="18.5" x14ac:dyDescent="0.45">
      <c r="G123" s="59">
        <v>2012</v>
      </c>
      <c r="H123" s="60">
        <v>4</v>
      </c>
      <c r="I123" s="60">
        <f t="shared" si="17"/>
        <v>30</v>
      </c>
      <c r="J123" s="46">
        <f t="shared" si="17"/>
        <v>120</v>
      </c>
      <c r="K123" s="126">
        <v>28.8</v>
      </c>
      <c r="L123" s="126">
        <v>7.9</v>
      </c>
      <c r="M123" s="54">
        <f t="shared" si="10"/>
        <v>18.350000000000001</v>
      </c>
      <c r="N123" s="36">
        <v>55.5</v>
      </c>
      <c r="O123" s="55">
        <f t="shared" si="11"/>
        <v>33.812462908327682</v>
      </c>
      <c r="P123" s="56">
        <f t="shared" si="12"/>
        <v>56.53443798272388</v>
      </c>
      <c r="Q123" s="127">
        <v>24.732609</v>
      </c>
      <c r="R123" s="49">
        <f t="shared" si="13"/>
        <v>5.2438015770277504</v>
      </c>
      <c r="S123" s="48">
        <f t="shared" si="14"/>
        <v>9.999553687098194</v>
      </c>
      <c r="AF123" s="34"/>
    </row>
    <row r="124" spans="7:32" ht="18.5" x14ac:dyDescent="0.45">
      <c r="G124" s="59">
        <v>2012</v>
      </c>
      <c r="H124" s="59">
        <v>5</v>
      </c>
      <c r="I124" s="46">
        <v>1</v>
      </c>
      <c r="J124" s="46">
        <f t="shared" si="17"/>
        <v>121</v>
      </c>
      <c r="K124" s="126">
        <v>26.4</v>
      </c>
      <c r="L124" s="126">
        <v>8.1</v>
      </c>
      <c r="M124" s="54">
        <f t="shared" si="10"/>
        <v>17.25</v>
      </c>
      <c r="N124" s="36">
        <v>51.5</v>
      </c>
      <c r="O124" s="55">
        <f t="shared" si="11"/>
        <v>36.409972918436942</v>
      </c>
      <c r="P124" s="56">
        <f t="shared" si="12"/>
        <v>53.304200352591671</v>
      </c>
      <c r="Q124" s="127">
        <v>24.921023999999999</v>
      </c>
      <c r="R124" s="11">
        <f t="shared" si="13"/>
        <v>5.1229712918879979</v>
      </c>
      <c r="S124" s="35">
        <f t="shared" si="14"/>
        <v>9.1851313607901979</v>
      </c>
      <c r="AF124" s="34"/>
    </row>
    <row r="125" spans="7:32" ht="18.5" x14ac:dyDescent="0.45">
      <c r="G125" s="59">
        <v>2012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6">
        <v>29.3</v>
      </c>
      <c r="L125" s="126">
        <v>7.2</v>
      </c>
      <c r="M125" s="54">
        <f t="shared" si="10"/>
        <v>18.25</v>
      </c>
      <c r="N125" s="36">
        <v>54</v>
      </c>
      <c r="O125" s="55">
        <f t="shared" si="11"/>
        <v>32.530972659155253</v>
      </c>
      <c r="P125" s="56">
        <f t="shared" si="12"/>
        <v>57.514759661386492</v>
      </c>
      <c r="Q125" s="127">
        <v>24.468827999999998</v>
      </c>
      <c r="R125" s="11">
        <f t="shared" si="13"/>
        <v>5.1735238277309969</v>
      </c>
      <c r="S125" s="35">
        <f t="shared" si="14"/>
        <v>10.141772264189298</v>
      </c>
      <c r="AF125" s="34"/>
    </row>
    <row r="126" spans="7:32" ht="18.5" x14ac:dyDescent="0.45">
      <c r="G126" s="59">
        <v>2012</v>
      </c>
      <c r="H126" s="59">
        <v>5</v>
      </c>
      <c r="I126" s="46">
        <f t="shared" si="18"/>
        <v>3</v>
      </c>
      <c r="J126" s="46">
        <f t="shared" si="17"/>
        <v>123</v>
      </c>
      <c r="K126" s="126">
        <v>29</v>
      </c>
      <c r="L126" s="126">
        <v>8.1999999999999993</v>
      </c>
      <c r="M126" s="54">
        <f t="shared" si="10"/>
        <v>18.600000000000001</v>
      </c>
      <c r="N126" s="36">
        <v>55</v>
      </c>
      <c r="O126" s="55">
        <f t="shared" si="11"/>
        <v>31.397668474469441</v>
      </c>
      <c r="P126" s="56">
        <f t="shared" si="12"/>
        <v>52.245720341517156</v>
      </c>
      <c r="Q126" s="127">
        <v>22.911263999999999</v>
      </c>
      <c r="R126" s="11">
        <f t="shared" si="13"/>
        <v>4.891234106304001</v>
      </c>
      <c r="S126" s="35">
        <f t="shared" si="14"/>
        <v>9.324397722892499</v>
      </c>
      <c r="AF126" s="34"/>
    </row>
    <row r="127" spans="7:32" ht="18.5" x14ac:dyDescent="0.45">
      <c r="G127" s="59">
        <v>2012</v>
      </c>
      <c r="H127" s="59">
        <v>5</v>
      </c>
      <c r="I127" s="46">
        <f t="shared" si="18"/>
        <v>4</v>
      </c>
      <c r="J127" s="46">
        <f t="shared" si="18"/>
        <v>124</v>
      </c>
      <c r="K127" s="126">
        <v>28.5</v>
      </c>
      <c r="L127" s="126">
        <v>15</v>
      </c>
      <c r="M127" s="54">
        <f t="shared" si="10"/>
        <v>21.75</v>
      </c>
      <c r="N127" s="36">
        <v>71.5</v>
      </c>
      <c r="O127" s="55">
        <f t="shared" si="11"/>
        <v>42.818856583913472</v>
      </c>
      <c r="P127" s="56">
        <f t="shared" si="12"/>
        <v>46.244365110626553</v>
      </c>
      <c r="Q127" s="127">
        <v>25.172243999999999</v>
      </c>
      <c r="R127" s="11">
        <f t="shared" si="13"/>
        <v>5.8389725974229991</v>
      </c>
      <c r="S127" s="35">
        <f t="shared" si="14"/>
        <v>8.8678763743782181</v>
      </c>
      <c r="AF127" s="34"/>
    </row>
    <row r="128" spans="7:32" ht="18.5" x14ac:dyDescent="0.45">
      <c r="G128" s="59">
        <v>2012</v>
      </c>
      <c r="H128" s="59">
        <v>5</v>
      </c>
      <c r="I128" s="46">
        <f t="shared" si="18"/>
        <v>5</v>
      </c>
      <c r="J128" s="46">
        <f t="shared" si="18"/>
        <v>125</v>
      </c>
      <c r="K128" s="126">
        <v>24</v>
      </c>
      <c r="L128" s="126">
        <v>13.9</v>
      </c>
      <c r="M128" s="54">
        <f t="shared" si="10"/>
        <v>18.95</v>
      </c>
      <c r="N128" s="36">
        <v>60</v>
      </c>
      <c r="O128" s="55">
        <f t="shared" si="11"/>
        <v>50.146379610391321</v>
      </c>
      <c r="P128" s="56">
        <f t="shared" si="12"/>
        <v>40.518274725196186</v>
      </c>
      <c r="Q128" s="127">
        <v>25.498829999999998</v>
      </c>
      <c r="R128" s="11">
        <f t="shared" si="13"/>
        <v>5.4959859446624995</v>
      </c>
      <c r="S128" s="35">
        <f t="shared" si="14"/>
        <v>7.372674812169806</v>
      </c>
      <c r="AF128" s="34"/>
    </row>
    <row r="129" spans="7:32" ht="18.5" x14ac:dyDescent="0.45">
      <c r="G129" s="59">
        <v>2012</v>
      </c>
      <c r="H129" s="59">
        <v>5</v>
      </c>
      <c r="I129" s="46">
        <f t="shared" si="18"/>
        <v>6</v>
      </c>
      <c r="J129" s="46">
        <f t="shared" si="18"/>
        <v>126</v>
      </c>
      <c r="K129" s="126">
        <v>25.9</v>
      </c>
      <c r="L129" s="126">
        <v>13</v>
      </c>
      <c r="M129" s="54">
        <f t="shared" si="10"/>
        <v>19.45</v>
      </c>
      <c r="N129" s="36">
        <v>65.5</v>
      </c>
      <c r="O129" s="55">
        <f t="shared" si="11"/>
        <v>38.557419327714697</v>
      </c>
      <c r="P129" s="56">
        <f t="shared" si="12"/>
        <v>39.791256746201562</v>
      </c>
      <c r="Q129" s="127">
        <v>22.157603999999999</v>
      </c>
      <c r="R129" s="11">
        <f t="shared" si="13"/>
        <v>4.8407994428850003</v>
      </c>
      <c r="S129" s="35">
        <f t="shared" si="14"/>
        <v>7.330131714113854</v>
      </c>
      <c r="AF129" s="34"/>
    </row>
    <row r="130" spans="7:32" ht="18.5" x14ac:dyDescent="0.45">
      <c r="G130" s="59">
        <v>2012</v>
      </c>
      <c r="H130" s="59">
        <v>5</v>
      </c>
      <c r="I130" s="46">
        <f t="shared" si="18"/>
        <v>7</v>
      </c>
      <c r="J130" s="46">
        <f t="shared" si="18"/>
        <v>127</v>
      </c>
      <c r="K130" s="126">
        <v>24</v>
      </c>
      <c r="L130" s="126">
        <v>11.2</v>
      </c>
      <c r="M130" s="54">
        <f t="shared" si="10"/>
        <v>17.600000000000001</v>
      </c>
      <c r="N130" s="36">
        <v>59.5</v>
      </c>
      <c r="O130" s="55">
        <f t="shared" si="11"/>
        <v>40.331535353561705</v>
      </c>
      <c r="P130" s="56">
        <f t="shared" si="12"/>
        <v>41.299492202047183</v>
      </c>
      <c r="Q130" s="127">
        <v>23.087117999999997</v>
      </c>
      <c r="R130" s="11">
        <f t="shared" si="13"/>
        <v>4.7933705262780002</v>
      </c>
      <c r="S130" s="35">
        <f t="shared" si="14"/>
        <v>7.2617505967597973</v>
      </c>
      <c r="AF130" s="34"/>
    </row>
    <row r="131" spans="7:32" ht="18.5" x14ac:dyDescent="0.45">
      <c r="G131" s="59">
        <v>2012</v>
      </c>
      <c r="H131" s="59">
        <v>5</v>
      </c>
      <c r="I131" s="46">
        <f t="shared" si="18"/>
        <v>8</v>
      </c>
      <c r="J131" s="46">
        <f t="shared" si="18"/>
        <v>128</v>
      </c>
      <c r="K131" s="126">
        <v>24.7</v>
      </c>
      <c r="L131" s="126">
        <v>10.8</v>
      </c>
      <c r="M131" s="54">
        <f t="shared" si="10"/>
        <v>17.75</v>
      </c>
      <c r="N131" s="36">
        <v>64</v>
      </c>
      <c r="O131" s="55">
        <f t="shared" si="11"/>
        <v>34.533506693309768</v>
      </c>
      <c r="P131" s="56">
        <f t="shared" si="12"/>
        <v>38.401259442960459</v>
      </c>
      <c r="Q131" s="127">
        <v>20.60004</v>
      </c>
      <c r="R131" s="11">
        <f t="shared" si="13"/>
        <v>4.295123790029999</v>
      </c>
      <c r="S131" s="35">
        <f t="shared" si="14"/>
        <v>6.8031497735844253</v>
      </c>
      <c r="AF131" s="34"/>
    </row>
    <row r="132" spans="7:32" ht="18.5" x14ac:dyDescent="0.45">
      <c r="G132" s="59">
        <v>2012</v>
      </c>
      <c r="H132" s="59">
        <v>5</v>
      </c>
      <c r="I132" s="46">
        <f t="shared" si="18"/>
        <v>9</v>
      </c>
      <c r="J132" s="46">
        <f t="shared" si="18"/>
        <v>129</v>
      </c>
      <c r="K132" s="126">
        <v>25.7</v>
      </c>
      <c r="L132" s="126">
        <v>11.1</v>
      </c>
      <c r="M132" s="54">
        <f t="shared" si="10"/>
        <v>18.399999999999999</v>
      </c>
      <c r="N132" s="36">
        <v>63.5</v>
      </c>
      <c r="O132" s="55">
        <f t="shared" si="11"/>
        <v>34.2707691352552</v>
      </c>
      <c r="P132" s="56">
        <f t="shared" si="12"/>
        <v>40.028258349978074</v>
      </c>
      <c r="Q132" s="127">
        <v>20.951747999999998</v>
      </c>
      <c r="R132" s="11">
        <f t="shared" si="13"/>
        <v>4.4483284731240005</v>
      </c>
      <c r="S132" s="35">
        <f t="shared" si="14"/>
        <v>7.1928905876729035</v>
      </c>
      <c r="AF132" s="34"/>
    </row>
    <row r="133" spans="7:32" ht="18.5" x14ac:dyDescent="0.45">
      <c r="G133" s="59">
        <v>2012</v>
      </c>
      <c r="H133" s="59">
        <v>5</v>
      </c>
      <c r="I133" s="46">
        <f t="shared" si="18"/>
        <v>10</v>
      </c>
      <c r="J133" s="46">
        <f t="shared" si="18"/>
        <v>130</v>
      </c>
      <c r="K133" s="126">
        <v>27.5</v>
      </c>
      <c r="L133" s="126">
        <v>9.6999999999999993</v>
      </c>
      <c r="M133" s="54">
        <f t="shared" ref="M133:M196" si="19">(K133+L133)/2</f>
        <v>18.600000000000001</v>
      </c>
      <c r="N133" s="36">
        <v>58.5</v>
      </c>
      <c r="O133" s="55">
        <f t="shared" ref="O133:O196" si="20">((Q133)/(0.16*(K133-(L133))^0.5))</f>
        <v>27.502277882427659</v>
      </c>
      <c r="P133" s="56">
        <f t="shared" ref="P133:P196" si="21">0.16*((K133-L133)^1/2)*O133</f>
        <v>39.163243704576992</v>
      </c>
      <c r="Q133" s="127">
        <v>18.565157999999997</v>
      </c>
      <c r="R133" s="11">
        <f t="shared" ref="R133:R196" si="22">0.0023*0.408*O133*(K133-L133)^0.5*(M133+17.8)</f>
        <v>3.963401320787999</v>
      </c>
      <c r="S133" s="35">
        <f t="shared" ref="S133:S196" si="23">0.31*(IF(N133&gt;50,1,(1+(50-N133)/70)))*(P133+2.09)*((M133/(M133+15)))</f>
        <v>7.0793512857318728</v>
      </c>
      <c r="AF133" s="34"/>
    </row>
    <row r="134" spans="7:32" ht="18.5" x14ac:dyDescent="0.45">
      <c r="G134" s="59">
        <v>2012</v>
      </c>
      <c r="H134" s="59">
        <v>5</v>
      </c>
      <c r="I134" s="46">
        <f t="shared" si="18"/>
        <v>11</v>
      </c>
      <c r="J134" s="46">
        <f t="shared" si="18"/>
        <v>131</v>
      </c>
      <c r="K134" s="126">
        <v>27</v>
      </c>
      <c r="L134" s="126">
        <v>9.8000000000000007</v>
      </c>
      <c r="M134" s="54">
        <f t="shared" si="19"/>
        <v>18.399999999999999</v>
      </c>
      <c r="N134" s="36">
        <v>56</v>
      </c>
      <c r="O134" s="55">
        <f t="shared" si="20"/>
        <v>36.723303291275442</v>
      </c>
      <c r="P134" s="56">
        <f t="shared" si="21"/>
        <v>50.531265328795001</v>
      </c>
      <c r="Q134" s="127">
        <v>24.36834</v>
      </c>
      <c r="R134" s="11">
        <f t="shared" si="22"/>
        <v>5.1737153704199992</v>
      </c>
      <c r="S134" s="35">
        <f t="shared" si="23"/>
        <v>8.9865777675283436</v>
      </c>
      <c r="AF134" s="34"/>
    </row>
    <row r="135" spans="7:32" ht="18.5" x14ac:dyDescent="0.45">
      <c r="G135" s="59">
        <v>2012</v>
      </c>
      <c r="H135" s="59">
        <v>5</v>
      </c>
      <c r="I135" s="46">
        <f t="shared" si="18"/>
        <v>12</v>
      </c>
      <c r="J135" s="46">
        <f t="shared" si="18"/>
        <v>132</v>
      </c>
      <c r="K135" s="126">
        <v>30</v>
      </c>
      <c r="L135" s="126">
        <v>13</v>
      </c>
      <c r="M135" s="54">
        <f t="shared" si="19"/>
        <v>21.5</v>
      </c>
      <c r="N135" s="36">
        <v>58</v>
      </c>
      <c r="O135" s="55">
        <f t="shared" si="20"/>
        <v>29.969845238075553</v>
      </c>
      <c r="P135" s="56">
        <f t="shared" si="21"/>
        <v>40.758989523782752</v>
      </c>
      <c r="Q135" s="127">
        <v>19.771013999999997</v>
      </c>
      <c r="R135" s="11">
        <f t="shared" si="22"/>
        <v>4.557109986422998</v>
      </c>
      <c r="S135" s="35">
        <f t="shared" si="23"/>
        <v>7.8243428815345757</v>
      </c>
      <c r="AF135" s="34"/>
    </row>
    <row r="136" spans="7:32" ht="18.5" x14ac:dyDescent="0.45">
      <c r="G136" s="59">
        <v>2012</v>
      </c>
      <c r="H136" s="59">
        <v>5</v>
      </c>
      <c r="I136" s="46">
        <f t="shared" si="18"/>
        <v>13</v>
      </c>
      <c r="J136" s="46">
        <f t="shared" si="18"/>
        <v>133</v>
      </c>
      <c r="K136" s="126">
        <v>25.2</v>
      </c>
      <c r="L136" s="126">
        <v>11.6</v>
      </c>
      <c r="M136" s="54">
        <f t="shared" si="19"/>
        <v>18.399999999999999</v>
      </c>
      <c r="N136" s="36">
        <v>56</v>
      </c>
      <c r="O136" s="55">
        <f t="shared" si="20"/>
        <v>41.341288120640563</v>
      </c>
      <c r="P136" s="56">
        <f t="shared" si="21"/>
        <v>44.979321475256938</v>
      </c>
      <c r="Q136" s="127">
        <v>24.393462</v>
      </c>
      <c r="R136" s="11">
        <f t="shared" si="22"/>
        <v>5.1790490976059997</v>
      </c>
      <c r="S136" s="35">
        <f t="shared" si="23"/>
        <v>8.0384254399660353</v>
      </c>
      <c r="AF136" s="34"/>
    </row>
    <row r="137" spans="7:32" ht="18.5" x14ac:dyDescent="0.45">
      <c r="G137" s="59">
        <v>2012</v>
      </c>
      <c r="H137" s="59">
        <v>5</v>
      </c>
      <c r="I137" s="46">
        <f t="shared" si="18"/>
        <v>14</v>
      </c>
      <c r="J137" s="46">
        <f t="shared" si="18"/>
        <v>134</v>
      </c>
      <c r="K137" s="126">
        <v>29.4</v>
      </c>
      <c r="L137" s="126">
        <v>10.8</v>
      </c>
      <c r="M137" s="54">
        <f t="shared" si="19"/>
        <v>20.100000000000001</v>
      </c>
      <c r="N137" s="36">
        <v>57.5</v>
      </c>
      <c r="O137" s="55">
        <f t="shared" si="20"/>
        <v>36.260776078530625</v>
      </c>
      <c r="P137" s="56">
        <f t="shared" si="21"/>
        <v>53.956034804853559</v>
      </c>
      <c r="Q137" s="127">
        <v>25.021511999999998</v>
      </c>
      <c r="R137" s="11">
        <f t="shared" si="22"/>
        <v>5.5618692626520003</v>
      </c>
      <c r="S137" s="35">
        <f t="shared" si="23"/>
        <v>9.9493687427077635</v>
      </c>
      <c r="AF137" s="34"/>
    </row>
    <row r="138" spans="7:32" ht="18.5" x14ac:dyDescent="0.45">
      <c r="G138" s="59">
        <v>2012</v>
      </c>
      <c r="H138" s="59">
        <v>5</v>
      </c>
      <c r="I138" s="46">
        <f t="shared" si="18"/>
        <v>15</v>
      </c>
      <c r="J138" s="46">
        <f t="shared" si="18"/>
        <v>135</v>
      </c>
      <c r="K138" s="126">
        <v>26.4</v>
      </c>
      <c r="L138" s="126">
        <v>11</v>
      </c>
      <c r="M138" s="54">
        <f t="shared" si="19"/>
        <v>18.7</v>
      </c>
      <c r="N138" s="36">
        <v>62.5</v>
      </c>
      <c r="O138" s="55">
        <f t="shared" si="20"/>
        <v>18.40482531848804</v>
      </c>
      <c r="P138" s="56">
        <f t="shared" si="21"/>
        <v>22.674744792377265</v>
      </c>
      <c r="Q138" s="127">
        <v>11.55612</v>
      </c>
      <c r="R138" s="11">
        <f t="shared" si="22"/>
        <v>2.4738474986999992</v>
      </c>
      <c r="S138" s="35">
        <f t="shared" si="23"/>
        <v>4.2599770196264384</v>
      </c>
      <c r="AF138" s="34"/>
    </row>
    <row r="139" spans="7:32" ht="18.5" x14ac:dyDescent="0.45">
      <c r="G139" s="59">
        <v>2012</v>
      </c>
      <c r="H139" s="59">
        <v>5</v>
      </c>
      <c r="I139" s="46">
        <f t="shared" si="18"/>
        <v>16</v>
      </c>
      <c r="J139" s="46">
        <f t="shared" si="18"/>
        <v>136</v>
      </c>
      <c r="K139" s="126">
        <v>25.1</v>
      </c>
      <c r="L139" s="126">
        <v>10.6</v>
      </c>
      <c r="M139" s="54">
        <f t="shared" si="19"/>
        <v>17.850000000000001</v>
      </c>
      <c r="N139" s="36">
        <v>64</v>
      </c>
      <c r="O139" s="55">
        <f t="shared" si="20"/>
        <v>40.903634558144176</v>
      </c>
      <c r="P139" s="56">
        <f t="shared" si="21"/>
        <v>47.44821608744725</v>
      </c>
      <c r="Q139" s="127">
        <v>24.921023999999999</v>
      </c>
      <c r="R139" s="11">
        <f t="shared" si="22"/>
        <v>5.2106683753440004</v>
      </c>
      <c r="S139" s="35">
        <f t="shared" si="23"/>
        <v>8.3445880888855211</v>
      </c>
      <c r="AF139" s="34"/>
    </row>
    <row r="140" spans="7:32" ht="18.5" x14ac:dyDescent="0.45">
      <c r="G140" s="59">
        <v>2012</v>
      </c>
      <c r="H140" s="59">
        <v>5</v>
      </c>
      <c r="I140" s="46">
        <f t="shared" si="18"/>
        <v>17</v>
      </c>
      <c r="J140" s="46">
        <f t="shared" si="18"/>
        <v>137</v>
      </c>
      <c r="K140" s="126">
        <v>27.7</v>
      </c>
      <c r="L140" s="126">
        <v>10.8</v>
      </c>
      <c r="M140" s="54">
        <f t="shared" si="19"/>
        <v>19.25</v>
      </c>
      <c r="N140" s="36">
        <v>58.5</v>
      </c>
      <c r="O140" s="55">
        <f t="shared" si="20"/>
        <v>32.235419247915871</v>
      </c>
      <c r="P140" s="56">
        <f t="shared" si="21"/>
        <v>43.582286823182251</v>
      </c>
      <c r="Q140" s="127">
        <v>21.202967999999998</v>
      </c>
      <c r="R140" s="11">
        <f t="shared" si="22"/>
        <v>4.6073678412059982</v>
      </c>
      <c r="S140" s="35">
        <f t="shared" si="23"/>
        <v>7.9576458866376658</v>
      </c>
      <c r="AF140" s="34"/>
    </row>
    <row r="141" spans="7:32" ht="18.5" x14ac:dyDescent="0.45">
      <c r="G141" s="59">
        <v>2012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6">
        <v>27.4</v>
      </c>
      <c r="L141" s="126">
        <v>11.9</v>
      </c>
      <c r="M141" s="54">
        <f t="shared" si="19"/>
        <v>19.649999999999999</v>
      </c>
      <c r="N141" s="36">
        <v>54.5</v>
      </c>
      <c r="O141" s="55">
        <f t="shared" si="20"/>
        <v>26.959701259714741</v>
      </c>
      <c r="P141" s="56">
        <f t="shared" si="21"/>
        <v>33.430029562046279</v>
      </c>
      <c r="Q141" s="127">
        <v>16.982472000000001</v>
      </c>
      <c r="R141" s="11">
        <f t="shared" si="22"/>
        <v>3.7301023255859995</v>
      </c>
      <c r="S141" s="35">
        <f t="shared" si="23"/>
        <v>6.2444519502800837</v>
      </c>
      <c r="AF141" s="34"/>
    </row>
    <row r="142" spans="7:32" ht="18.5" x14ac:dyDescent="0.45">
      <c r="G142" s="59">
        <v>2012</v>
      </c>
      <c r="H142" s="59">
        <v>5</v>
      </c>
      <c r="I142" s="46">
        <f t="shared" si="24"/>
        <v>19</v>
      </c>
      <c r="J142" s="46">
        <f t="shared" si="24"/>
        <v>139</v>
      </c>
      <c r="K142" s="126">
        <v>29.2</v>
      </c>
      <c r="L142" s="126">
        <v>8.6</v>
      </c>
      <c r="M142" s="54">
        <f t="shared" si="19"/>
        <v>18.899999999999999</v>
      </c>
      <c r="N142" s="36">
        <v>60.5</v>
      </c>
      <c r="O142" s="55">
        <f t="shared" si="20"/>
        <v>36.150716461332621</v>
      </c>
      <c r="P142" s="56">
        <f t="shared" si="21"/>
        <v>59.576380728276163</v>
      </c>
      <c r="Q142" s="127">
        <v>26.252489999999998</v>
      </c>
      <c r="R142" s="11">
        <f t="shared" si="22"/>
        <v>5.650730336295001</v>
      </c>
      <c r="S142" s="35">
        <f t="shared" si="23"/>
        <v>10.657915182506491</v>
      </c>
      <c r="AF142" s="34"/>
    </row>
    <row r="143" spans="7:32" ht="18.5" x14ac:dyDescent="0.45">
      <c r="G143" s="59">
        <v>2012</v>
      </c>
      <c r="H143" s="59">
        <v>5</v>
      </c>
      <c r="I143" s="46">
        <f t="shared" si="24"/>
        <v>20</v>
      </c>
      <c r="J143" s="46">
        <f t="shared" si="24"/>
        <v>140</v>
      </c>
      <c r="K143" s="126">
        <v>27.3</v>
      </c>
      <c r="L143" s="126">
        <v>12.1</v>
      </c>
      <c r="M143" s="54">
        <f t="shared" si="19"/>
        <v>19.7</v>
      </c>
      <c r="N143" s="36">
        <v>56</v>
      </c>
      <c r="O143" s="55">
        <f t="shared" si="20"/>
        <v>38.138395107102859</v>
      </c>
      <c r="P143" s="56">
        <f t="shared" si="21"/>
        <v>46.376288450237084</v>
      </c>
      <c r="Q143" s="127">
        <v>23.790534000000001</v>
      </c>
      <c r="R143" s="11">
        <f t="shared" si="22"/>
        <v>5.2324305716249988</v>
      </c>
      <c r="S143" s="35">
        <f t="shared" si="23"/>
        <v>8.529787422639707</v>
      </c>
      <c r="AF143" s="34"/>
    </row>
    <row r="144" spans="7:32" ht="18.5" x14ac:dyDescent="0.45">
      <c r="G144" s="59">
        <v>2012</v>
      </c>
      <c r="H144" s="59">
        <v>5</v>
      </c>
      <c r="I144" s="46">
        <f t="shared" si="24"/>
        <v>21</v>
      </c>
      <c r="J144" s="46">
        <f t="shared" si="24"/>
        <v>141</v>
      </c>
      <c r="K144" s="126">
        <v>31.2</v>
      </c>
      <c r="L144" s="126">
        <v>15.1</v>
      </c>
      <c r="M144" s="54">
        <f t="shared" si="19"/>
        <v>23.15</v>
      </c>
      <c r="N144" s="36">
        <v>54.5</v>
      </c>
      <c r="O144" s="55">
        <f t="shared" si="20"/>
        <v>39.717996467876041</v>
      </c>
      <c r="P144" s="56">
        <f t="shared" si="21"/>
        <v>51.156779450624342</v>
      </c>
      <c r="Q144" s="127">
        <v>25.498829999999998</v>
      </c>
      <c r="R144" s="11">
        <f t="shared" si="22"/>
        <v>6.1240986240524986</v>
      </c>
      <c r="S144" s="35">
        <f t="shared" si="23"/>
        <v>10.016396139643657</v>
      </c>
      <c r="AF144" s="34"/>
    </row>
    <row r="145" spans="7:32" ht="18.5" x14ac:dyDescent="0.45">
      <c r="G145" s="59">
        <v>2012</v>
      </c>
      <c r="H145" s="59">
        <v>5</v>
      </c>
      <c r="I145" s="46">
        <f t="shared" si="24"/>
        <v>22</v>
      </c>
      <c r="J145" s="46">
        <f t="shared" si="24"/>
        <v>142</v>
      </c>
      <c r="K145" s="126">
        <v>27.6</v>
      </c>
      <c r="L145" s="126">
        <v>10.6</v>
      </c>
      <c r="M145" s="54">
        <f t="shared" si="19"/>
        <v>19.100000000000001</v>
      </c>
      <c r="N145" s="36">
        <v>55</v>
      </c>
      <c r="O145" s="55">
        <f t="shared" si="20"/>
        <v>38.185847919288769</v>
      </c>
      <c r="P145" s="56">
        <f t="shared" si="21"/>
        <v>51.932753170232729</v>
      </c>
      <c r="Q145" s="127">
        <v>25.191085499999996</v>
      </c>
      <c r="R145" s="11">
        <f t="shared" si="22"/>
        <v>5.4518169372817491</v>
      </c>
      <c r="S145" s="35">
        <f t="shared" si="23"/>
        <v>9.3803144141040491</v>
      </c>
      <c r="AF145" s="34"/>
    </row>
    <row r="146" spans="7:32" ht="18.5" x14ac:dyDescent="0.45">
      <c r="G146" s="59">
        <v>2012</v>
      </c>
      <c r="H146" s="59">
        <v>5</v>
      </c>
      <c r="I146" s="46">
        <f t="shared" si="24"/>
        <v>23</v>
      </c>
      <c r="J146" s="46">
        <f t="shared" si="24"/>
        <v>143</v>
      </c>
      <c r="K146" s="126">
        <v>28.3</v>
      </c>
      <c r="L146" s="126">
        <v>9.6</v>
      </c>
      <c r="M146" s="54">
        <f t="shared" si="19"/>
        <v>18.95</v>
      </c>
      <c r="N146" s="36">
        <v>56</v>
      </c>
      <c r="O146" s="55">
        <f t="shared" si="20"/>
        <v>36.889870724046972</v>
      </c>
      <c r="P146" s="56">
        <f t="shared" si="21"/>
        <v>55.18724660317428</v>
      </c>
      <c r="Q146" s="127">
        <v>25.523951999999998</v>
      </c>
      <c r="R146" s="11">
        <f t="shared" si="22"/>
        <v>5.5014007091399986</v>
      </c>
      <c r="S146" s="35">
        <f t="shared" si="23"/>
        <v>9.9109038341781215</v>
      </c>
      <c r="AF146" s="34"/>
    </row>
    <row r="147" spans="7:32" ht="18.5" x14ac:dyDescent="0.45">
      <c r="G147" s="59">
        <v>2012</v>
      </c>
      <c r="H147" s="59">
        <v>5</v>
      </c>
      <c r="I147" s="46">
        <f t="shared" si="24"/>
        <v>24</v>
      </c>
      <c r="J147" s="46">
        <f t="shared" si="24"/>
        <v>144</v>
      </c>
      <c r="K147" s="126">
        <v>29.6</v>
      </c>
      <c r="L147" s="126">
        <v>8.3000000000000007</v>
      </c>
      <c r="M147" s="54">
        <f t="shared" si="19"/>
        <v>18.950000000000003</v>
      </c>
      <c r="N147" s="36">
        <v>58.5</v>
      </c>
      <c r="O147" s="55">
        <f t="shared" si="20"/>
        <v>34.020792562556608</v>
      </c>
      <c r="P147" s="56">
        <f t="shared" si="21"/>
        <v>57.971430526596464</v>
      </c>
      <c r="Q147" s="127">
        <v>25.122</v>
      </c>
      <c r="R147" s="11">
        <f t="shared" si="22"/>
        <v>5.4147644774999986</v>
      </c>
      <c r="S147" s="35">
        <f t="shared" si="23"/>
        <v>10.392661962547598</v>
      </c>
      <c r="AF147" s="34"/>
    </row>
    <row r="148" spans="7:32" ht="18.5" x14ac:dyDescent="0.45">
      <c r="G148" s="59">
        <v>2012</v>
      </c>
      <c r="H148" s="59">
        <v>5</v>
      </c>
      <c r="I148" s="46">
        <f t="shared" si="24"/>
        <v>25</v>
      </c>
      <c r="J148" s="46">
        <f t="shared" si="24"/>
        <v>145</v>
      </c>
      <c r="K148" s="126">
        <v>28.6</v>
      </c>
      <c r="L148" s="126">
        <v>9.9</v>
      </c>
      <c r="M148" s="54">
        <f t="shared" si="19"/>
        <v>19.25</v>
      </c>
      <c r="N148" s="36">
        <v>57.5</v>
      </c>
      <c r="O148" s="55">
        <f t="shared" si="20"/>
        <v>36.780943940412968</v>
      </c>
      <c r="P148" s="56">
        <f t="shared" si="21"/>
        <v>55.024292134857809</v>
      </c>
      <c r="Q148" s="127">
        <v>25.448585999999995</v>
      </c>
      <c r="R148" s="11">
        <f t="shared" si="22"/>
        <v>5.5299332027744974</v>
      </c>
      <c r="S148" s="35">
        <f t="shared" si="23"/>
        <v>9.9512273960515021</v>
      </c>
      <c r="AF148" s="34"/>
    </row>
    <row r="149" spans="7:32" ht="18.5" x14ac:dyDescent="0.45">
      <c r="G149" s="59">
        <v>2012</v>
      </c>
      <c r="H149" s="59">
        <v>5</v>
      </c>
      <c r="I149" s="46">
        <f t="shared" si="24"/>
        <v>26</v>
      </c>
      <c r="J149" s="46">
        <f t="shared" si="24"/>
        <v>146</v>
      </c>
      <c r="K149" s="126">
        <v>27.3</v>
      </c>
      <c r="L149" s="126">
        <v>10.5</v>
      </c>
      <c r="M149" s="54">
        <f t="shared" si="19"/>
        <v>18.899999999999999</v>
      </c>
      <c r="N149" s="36">
        <v>56.5</v>
      </c>
      <c r="O149" s="55">
        <f t="shared" si="20"/>
        <v>25.857311096896574</v>
      </c>
      <c r="P149" s="56">
        <f t="shared" si="21"/>
        <v>34.752226114228996</v>
      </c>
      <c r="Q149" s="127">
        <v>16.957349999999998</v>
      </c>
      <c r="R149" s="11">
        <f t="shared" si="22"/>
        <v>3.6499932794249998</v>
      </c>
      <c r="S149" s="35">
        <f t="shared" si="23"/>
        <v>6.3675104071760371</v>
      </c>
      <c r="AF149" s="34"/>
    </row>
    <row r="150" spans="7:32" ht="18.5" x14ac:dyDescent="0.45">
      <c r="G150" s="59">
        <v>2012</v>
      </c>
      <c r="H150" s="59">
        <v>5</v>
      </c>
      <c r="I150" s="46">
        <f t="shared" si="24"/>
        <v>27</v>
      </c>
      <c r="J150" s="46">
        <f t="shared" si="24"/>
        <v>147</v>
      </c>
      <c r="K150" s="126">
        <v>26.8</v>
      </c>
      <c r="L150" s="126">
        <v>7.5</v>
      </c>
      <c r="M150" s="54">
        <f t="shared" si="19"/>
        <v>17.149999999999999</v>
      </c>
      <c r="N150" s="36">
        <v>55.5</v>
      </c>
      <c r="O150" s="55">
        <f t="shared" si="20"/>
        <v>37.491348566707977</v>
      </c>
      <c r="P150" s="56">
        <f t="shared" si="21"/>
        <v>57.886642186997115</v>
      </c>
      <c r="Q150" s="127">
        <v>26.352977999999997</v>
      </c>
      <c r="R150" s="11">
        <f t="shared" si="22"/>
        <v>5.4018795481514994</v>
      </c>
      <c r="S150" s="35">
        <f t="shared" si="23"/>
        <v>9.9180658845154017</v>
      </c>
      <c r="AF150" s="34"/>
    </row>
    <row r="151" spans="7:32" ht="18.5" x14ac:dyDescent="0.45">
      <c r="G151" s="59">
        <v>2012</v>
      </c>
      <c r="H151" s="59">
        <v>5</v>
      </c>
      <c r="I151" s="46">
        <f t="shared" si="24"/>
        <v>28</v>
      </c>
      <c r="J151" s="46">
        <f t="shared" si="24"/>
        <v>148</v>
      </c>
      <c r="K151" s="126">
        <v>29</v>
      </c>
      <c r="L151" s="126">
        <v>7.5</v>
      </c>
      <c r="M151" s="54">
        <f t="shared" si="19"/>
        <v>18.25</v>
      </c>
      <c r="N151" s="36">
        <v>53.5</v>
      </c>
      <c r="O151" s="55">
        <f t="shared" si="20"/>
        <v>36.842059026468199</v>
      </c>
      <c r="P151" s="56">
        <f t="shared" si="21"/>
        <v>63.368341525525302</v>
      </c>
      <c r="Q151" s="127">
        <v>27.332735999999997</v>
      </c>
      <c r="R151" s="11">
        <f t="shared" si="22"/>
        <v>5.7790492038719981</v>
      </c>
      <c r="S151" s="35">
        <f t="shared" si="23"/>
        <v>11.1377614189672</v>
      </c>
      <c r="AF151" s="34"/>
    </row>
    <row r="152" spans="7:32" ht="18.5" x14ac:dyDescent="0.45">
      <c r="G152" s="59">
        <v>2012</v>
      </c>
      <c r="H152" s="59">
        <v>5</v>
      </c>
      <c r="I152" s="46">
        <f t="shared" si="24"/>
        <v>29</v>
      </c>
      <c r="J152" s="46">
        <f t="shared" si="24"/>
        <v>149</v>
      </c>
      <c r="K152" s="126">
        <v>29.7</v>
      </c>
      <c r="L152" s="126">
        <v>9.1999999999999993</v>
      </c>
      <c r="M152" s="54">
        <f t="shared" si="19"/>
        <v>19.45</v>
      </c>
      <c r="N152" s="36">
        <v>52.5</v>
      </c>
      <c r="O152" s="55">
        <f t="shared" si="20"/>
        <v>36.238781674558098</v>
      </c>
      <c r="P152" s="56">
        <f t="shared" si="21"/>
        <v>59.431601946275286</v>
      </c>
      <c r="Q152" s="127">
        <v>26.252489999999998</v>
      </c>
      <c r="R152" s="11">
        <f t="shared" si="22"/>
        <v>5.7354143059124993</v>
      </c>
      <c r="S152" s="35">
        <f t="shared" si="23"/>
        <v>10.767619707839383</v>
      </c>
      <c r="AF152" s="34"/>
    </row>
    <row r="153" spans="7:32" ht="18.5" x14ac:dyDescent="0.45">
      <c r="G153" s="59">
        <v>2012</v>
      </c>
      <c r="H153" s="59">
        <v>5</v>
      </c>
      <c r="I153" s="46">
        <f t="shared" si="24"/>
        <v>30</v>
      </c>
      <c r="J153" s="46">
        <f t="shared" si="24"/>
        <v>150</v>
      </c>
      <c r="K153" s="126">
        <v>32.299999999999997</v>
      </c>
      <c r="L153" s="126">
        <v>10.3</v>
      </c>
      <c r="M153" s="54">
        <f t="shared" si="19"/>
        <v>21.299999999999997</v>
      </c>
      <c r="N153" s="36">
        <v>43.5</v>
      </c>
      <c r="O153" s="55">
        <f t="shared" si="20"/>
        <v>37.257872531662017</v>
      </c>
      <c r="P153" s="56">
        <f t="shared" si="21"/>
        <v>65.57385565572514</v>
      </c>
      <c r="Q153" s="127">
        <v>27.960785999999995</v>
      </c>
      <c r="R153" s="11">
        <f t="shared" si="22"/>
        <v>6.4120093866989976</v>
      </c>
      <c r="S153" s="35">
        <f t="shared" si="23"/>
        <v>13.451007310290677</v>
      </c>
      <c r="AF153" s="34"/>
    </row>
    <row r="154" spans="7:32" ht="18.5" x14ac:dyDescent="0.45">
      <c r="G154" s="59">
        <v>2012</v>
      </c>
      <c r="H154" s="60">
        <v>5</v>
      </c>
      <c r="I154" s="60">
        <f t="shared" si="24"/>
        <v>31</v>
      </c>
      <c r="J154" s="46">
        <f t="shared" si="24"/>
        <v>151</v>
      </c>
      <c r="K154" s="126">
        <v>34.299999999999997</v>
      </c>
      <c r="L154" s="126">
        <v>17.3</v>
      </c>
      <c r="M154" s="54">
        <f t="shared" si="19"/>
        <v>25.799999999999997</v>
      </c>
      <c r="N154" s="36">
        <v>49.5</v>
      </c>
      <c r="O154" s="55">
        <f t="shared" si="20"/>
        <v>41.889237308618966</v>
      </c>
      <c r="P154" s="56">
        <f t="shared" si="21"/>
        <v>56.969362739721781</v>
      </c>
      <c r="Q154" s="127">
        <v>27.6342</v>
      </c>
      <c r="R154" s="49">
        <f t="shared" si="22"/>
        <v>7.0664518187999992</v>
      </c>
      <c r="S154" s="48">
        <f t="shared" si="23"/>
        <v>11.660067652330806</v>
      </c>
      <c r="AF154" s="34"/>
    </row>
    <row r="155" spans="7:32" ht="18.5" x14ac:dyDescent="0.45">
      <c r="G155" s="59">
        <v>2012</v>
      </c>
      <c r="H155" s="59">
        <v>6</v>
      </c>
      <c r="I155" s="46">
        <v>1</v>
      </c>
      <c r="J155" s="46">
        <f t="shared" si="24"/>
        <v>152</v>
      </c>
      <c r="K155" s="126">
        <v>32.6</v>
      </c>
      <c r="L155" s="126">
        <v>10.1</v>
      </c>
      <c r="M155" s="54">
        <f t="shared" si="19"/>
        <v>21.35</v>
      </c>
      <c r="N155" s="36">
        <v>46</v>
      </c>
      <c r="O155" s="55">
        <f t="shared" si="20"/>
        <v>34.392085922717193</v>
      </c>
      <c r="P155" s="56">
        <f t="shared" si="21"/>
        <v>61.905754660890949</v>
      </c>
      <c r="Q155" s="127">
        <v>26.101757999999997</v>
      </c>
      <c r="R155" s="11">
        <f t="shared" si="22"/>
        <v>5.9933486377305005</v>
      </c>
      <c r="S155" s="35">
        <f t="shared" si="23"/>
        <v>12.317994405388054</v>
      </c>
      <c r="AF155" s="34"/>
    </row>
    <row r="156" spans="7:32" ht="18.5" x14ac:dyDescent="0.45">
      <c r="G156" s="59">
        <v>2012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6">
        <v>30.8</v>
      </c>
      <c r="L156" s="126">
        <v>9.9</v>
      </c>
      <c r="M156" s="54">
        <f t="shared" si="19"/>
        <v>20.350000000000001</v>
      </c>
      <c r="N156" s="36">
        <v>47.5</v>
      </c>
      <c r="O156" s="55">
        <f t="shared" si="20"/>
        <v>35.632737701767368</v>
      </c>
      <c r="P156" s="56">
        <f t="shared" si="21"/>
        <v>59.57793743735504</v>
      </c>
      <c r="Q156" s="127">
        <v>26.064074999999999</v>
      </c>
      <c r="R156" s="11">
        <f t="shared" si="22"/>
        <v>5.8318302652312513</v>
      </c>
      <c r="S156" s="35">
        <f t="shared" si="23"/>
        <v>11.398194904408037</v>
      </c>
      <c r="AF156" s="34"/>
    </row>
    <row r="157" spans="7:32" ht="18.5" x14ac:dyDescent="0.45">
      <c r="G157" s="59">
        <v>2012</v>
      </c>
      <c r="H157" s="59">
        <v>6</v>
      </c>
      <c r="I157" s="46">
        <f t="shared" si="25"/>
        <v>3</v>
      </c>
      <c r="J157" s="46">
        <f t="shared" si="25"/>
        <v>154</v>
      </c>
      <c r="K157" s="126">
        <v>31.3</v>
      </c>
      <c r="L157" s="126">
        <v>8</v>
      </c>
      <c r="M157" s="54">
        <f t="shared" si="19"/>
        <v>19.649999999999999</v>
      </c>
      <c r="N157" s="36">
        <v>45</v>
      </c>
      <c r="O157" s="55">
        <f t="shared" si="20"/>
        <v>34.089258191827795</v>
      </c>
      <c r="P157" s="56">
        <f t="shared" si="21"/>
        <v>63.542377269567012</v>
      </c>
      <c r="Q157" s="127">
        <v>26.327855999999997</v>
      </c>
      <c r="R157" s="11">
        <f t="shared" si="22"/>
        <v>5.782762185228</v>
      </c>
      <c r="S157" s="35">
        <f t="shared" si="23"/>
        <v>12.362387944884585</v>
      </c>
      <c r="AF157" s="34"/>
    </row>
    <row r="158" spans="7:32" ht="18.5" x14ac:dyDescent="0.45">
      <c r="G158" s="59">
        <v>2012</v>
      </c>
      <c r="H158" s="59">
        <v>6</v>
      </c>
      <c r="I158" s="46">
        <f t="shared" si="25"/>
        <v>4</v>
      </c>
      <c r="J158" s="46">
        <f t="shared" si="25"/>
        <v>155</v>
      </c>
      <c r="K158" s="126">
        <v>34.6</v>
      </c>
      <c r="L158" s="126">
        <v>8.6</v>
      </c>
      <c r="M158" s="54">
        <f t="shared" si="19"/>
        <v>21.6</v>
      </c>
      <c r="N158" s="36">
        <v>45.5</v>
      </c>
      <c r="O158" s="55">
        <f t="shared" si="20"/>
        <v>34.687959278934706</v>
      </c>
      <c r="P158" s="56">
        <f t="shared" si="21"/>
        <v>72.150955300184194</v>
      </c>
      <c r="Q158" s="127">
        <v>28.299932999999996</v>
      </c>
      <c r="R158" s="11">
        <f t="shared" si="22"/>
        <v>6.539576817572998</v>
      </c>
      <c r="S158" s="35">
        <f t="shared" si="23"/>
        <v>14.455600715615724</v>
      </c>
      <c r="AF158" s="34"/>
    </row>
    <row r="159" spans="7:32" ht="18.5" x14ac:dyDescent="0.45">
      <c r="G159" s="59">
        <v>2012</v>
      </c>
      <c r="H159" s="59">
        <v>6</v>
      </c>
      <c r="I159" s="46">
        <f t="shared" si="25"/>
        <v>5</v>
      </c>
      <c r="J159" s="46">
        <f t="shared" si="25"/>
        <v>156</v>
      </c>
      <c r="K159" s="126">
        <v>36.4</v>
      </c>
      <c r="L159" s="126">
        <v>9.8000000000000007</v>
      </c>
      <c r="M159" s="54">
        <f t="shared" si="19"/>
        <v>23.1</v>
      </c>
      <c r="N159" s="36">
        <v>43</v>
      </c>
      <c r="O159" s="55">
        <f t="shared" si="20"/>
        <v>30.161816352268509</v>
      </c>
      <c r="P159" s="56">
        <f t="shared" si="21"/>
        <v>64.18434519762738</v>
      </c>
      <c r="Q159" s="127">
        <v>24.889621500000001</v>
      </c>
      <c r="R159" s="11">
        <f t="shared" si="22"/>
        <v>5.9704850709877499</v>
      </c>
      <c r="S159" s="35">
        <f t="shared" si="23"/>
        <v>13.70209040830002</v>
      </c>
      <c r="AF159" s="34"/>
    </row>
    <row r="160" spans="7:32" ht="18.5" x14ac:dyDescent="0.45">
      <c r="G160" s="59">
        <v>2012</v>
      </c>
      <c r="H160" s="59">
        <v>6</v>
      </c>
      <c r="I160" s="46">
        <f t="shared" si="25"/>
        <v>6</v>
      </c>
      <c r="J160" s="46">
        <f t="shared" si="25"/>
        <v>157</v>
      </c>
      <c r="K160" s="126">
        <v>35.4</v>
      </c>
      <c r="L160" s="126">
        <v>11.5</v>
      </c>
      <c r="M160" s="54">
        <f t="shared" si="19"/>
        <v>23.45</v>
      </c>
      <c r="N160" s="36">
        <v>41.5</v>
      </c>
      <c r="O160" s="55">
        <f t="shared" si="20"/>
        <v>33.963751464102707</v>
      </c>
      <c r="P160" s="56">
        <f t="shared" si="21"/>
        <v>64.938692799364375</v>
      </c>
      <c r="Q160" s="127">
        <v>26.566514999999999</v>
      </c>
      <c r="R160" s="11">
        <f t="shared" si="22"/>
        <v>6.427270182093749</v>
      </c>
      <c r="S160" s="35">
        <f t="shared" si="23"/>
        <v>14.211521070384871</v>
      </c>
      <c r="AF160" s="34"/>
    </row>
    <row r="161" spans="7:32" ht="18.5" x14ac:dyDescent="0.45">
      <c r="G161" s="59">
        <v>2012</v>
      </c>
      <c r="H161" s="59">
        <v>6</v>
      </c>
      <c r="I161" s="46">
        <f t="shared" si="25"/>
        <v>7</v>
      </c>
      <c r="J161" s="46">
        <f t="shared" si="25"/>
        <v>158</v>
      </c>
      <c r="K161" s="126">
        <v>35.200000000000003</v>
      </c>
      <c r="L161" s="126">
        <v>9.8000000000000007</v>
      </c>
      <c r="M161" s="54">
        <f t="shared" si="19"/>
        <v>22.5</v>
      </c>
      <c r="N161" s="36">
        <v>40</v>
      </c>
      <c r="O161" s="55">
        <f t="shared" si="20"/>
        <v>31.341180529543834</v>
      </c>
      <c r="P161" s="56">
        <f t="shared" si="21"/>
        <v>63.685278836033071</v>
      </c>
      <c r="Q161" s="127">
        <v>25.272731999999998</v>
      </c>
      <c r="R161" s="11">
        <f t="shared" si="22"/>
        <v>5.9734502991539991</v>
      </c>
      <c r="S161" s="35">
        <f t="shared" si="23"/>
        <v>13.981944986859601</v>
      </c>
      <c r="AF161" s="34"/>
    </row>
    <row r="162" spans="7:32" ht="18.5" x14ac:dyDescent="0.45">
      <c r="G162" s="59">
        <v>2012</v>
      </c>
      <c r="H162" s="59">
        <v>6</v>
      </c>
      <c r="I162" s="46">
        <f t="shared" si="25"/>
        <v>8</v>
      </c>
      <c r="J162" s="46">
        <f t="shared" si="25"/>
        <v>159</v>
      </c>
      <c r="K162" s="126">
        <v>34.200000000000003</v>
      </c>
      <c r="L162" s="126">
        <v>12.9</v>
      </c>
      <c r="M162" s="54">
        <f t="shared" si="19"/>
        <v>23.55</v>
      </c>
      <c r="N162" s="36">
        <v>33</v>
      </c>
      <c r="O162" s="55">
        <f t="shared" si="20"/>
        <v>36.606372797310904</v>
      </c>
      <c r="P162" s="56">
        <f t="shared" si="21"/>
        <v>62.377259246617797</v>
      </c>
      <c r="Q162" s="127">
        <v>27.031271999999998</v>
      </c>
      <c r="R162" s="11">
        <f t="shared" si="22"/>
        <v>6.5555632650779998</v>
      </c>
      <c r="S162" s="35">
        <f t="shared" si="23"/>
        <v>15.173600397741041</v>
      </c>
      <c r="AF162" s="34"/>
    </row>
    <row r="163" spans="7:32" ht="18.5" x14ac:dyDescent="0.45">
      <c r="G163" s="59">
        <v>2012</v>
      </c>
      <c r="H163" s="59">
        <v>6</v>
      </c>
      <c r="I163" s="46">
        <f t="shared" si="25"/>
        <v>9</v>
      </c>
      <c r="J163" s="46">
        <f t="shared" si="25"/>
        <v>160</v>
      </c>
      <c r="K163" s="126">
        <v>33.700000000000003</v>
      </c>
      <c r="L163" s="126">
        <v>14</v>
      </c>
      <c r="M163" s="54">
        <f t="shared" si="19"/>
        <v>23.85</v>
      </c>
      <c r="N163" s="36">
        <v>41.5</v>
      </c>
      <c r="O163" s="55">
        <f t="shared" si="20"/>
        <v>35.163127867200714</v>
      </c>
      <c r="P163" s="56">
        <f t="shared" si="21"/>
        <v>55.417089518708337</v>
      </c>
      <c r="Q163" s="127">
        <v>24.971267999999998</v>
      </c>
      <c r="R163" s="11">
        <f t="shared" si="22"/>
        <v>6.099912676053</v>
      </c>
      <c r="S163" s="35">
        <f t="shared" si="23"/>
        <v>12.273037436657752</v>
      </c>
      <c r="AF163" s="34"/>
    </row>
    <row r="164" spans="7:32" ht="18.5" x14ac:dyDescent="0.45">
      <c r="G164" s="59">
        <v>2012</v>
      </c>
      <c r="H164" s="59">
        <v>6</v>
      </c>
      <c r="I164" s="46">
        <f t="shared" si="25"/>
        <v>10</v>
      </c>
      <c r="J164" s="46">
        <f t="shared" si="25"/>
        <v>161</v>
      </c>
      <c r="K164" s="126">
        <v>35</v>
      </c>
      <c r="L164" s="126">
        <v>13.5</v>
      </c>
      <c r="M164" s="54">
        <f t="shared" si="19"/>
        <v>24.25</v>
      </c>
      <c r="N164" s="36">
        <v>39.5</v>
      </c>
      <c r="O164" s="55">
        <f t="shared" si="20"/>
        <v>35.013500949786874</v>
      </c>
      <c r="P164" s="56">
        <f t="shared" si="21"/>
        <v>60.223221633633422</v>
      </c>
      <c r="Q164" s="127">
        <v>25.976147999999998</v>
      </c>
      <c r="R164" s="11">
        <f t="shared" si="22"/>
        <v>6.4063220422409977</v>
      </c>
      <c r="S164" s="35">
        <f t="shared" si="23"/>
        <v>13.724983189183824</v>
      </c>
      <c r="AF164" s="34"/>
    </row>
    <row r="165" spans="7:32" ht="18.5" x14ac:dyDescent="0.45">
      <c r="G165" s="59">
        <v>2012</v>
      </c>
      <c r="H165" s="59">
        <v>6</v>
      </c>
      <c r="I165" s="46">
        <f t="shared" si="25"/>
        <v>11</v>
      </c>
      <c r="J165" s="46">
        <f t="shared" si="25"/>
        <v>162</v>
      </c>
      <c r="K165" s="126">
        <v>37.1</v>
      </c>
      <c r="L165" s="126">
        <v>12.8</v>
      </c>
      <c r="M165" s="54">
        <f t="shared" si="19"/>
        <v>24.950000000000003</v>
      </c>
      <c r="N165" s="36">
        <v>38</v>
      </c>
      <c r="O165" s="55">
        <f t="shared" si="20"/>
        <v>27.615326943800987</v>
      </c>
      <c r="P165" s="56">
        <f t="shared" si="21"/>
        <v>53.684195578749126</v>
      </c>
      <c r="Q165" s="127">
        <v>21.780774000000001</v>
      </c>
      <c r="R165" s="11">
        <f t="shared" si="22"/>
        <v>5.4610662390525002</v>
      </c>
      <c r="S165" s="35">
        <f t="shared" si="23"/>
        <v>12.64924451554246</v>
      </c>
      <c r="AF165" s="34"/>
    </row>
    <row r="166" spans="7:32" ht="18.5" x14ac:dyDescent="0.45">
      <c r="G166" s="59">
        <v>2012</v>
      </c>
      <c r="H166" s="59">
        <v>6</v>
      </c>
      <c r="I166" s="46">
        <f t="shared" si="25"/>
        <v>12</v>
      </c>
      <c r="J166" s="46">
        <f t="shared" si="25"/>
        <v>163</v>
      </c>
      <c r="K166" s="126">
        <v>37.200000000000003</v>
      </c>
      <c r="L166" s="126">
        <v>14.3</v>
      </c>
      <c r="M166" s="54">
        <f t="shared" si="19"/>
        <v>25.75</v>
      </c>
      <c r="N166" s="36">
        <v>32.5</v>
      </c>
      <c r="O166" s="55">
        <f t="shared" si="20"/>
        <v>35.345407269497599</v>
      </c>
      <c r="P166" s="56">
        <f t="shared" si="21"/>
        <v>64.752786117719609</v>
      </c>
      <c r="Q166" s="127">
        <v>27.0626745</v>
      </c>
      <c r="R166" s="11">
        <f t="shared" si="22"/>
        <v>6.9123686177958739</v>
      </c>
      <c r="S166" s="35">
        <f t="shared" si="23"/>
        <v>16.367255833886404</v>
      </c>
      <c r="AF166" s="34"/>
    </row>
    <row r="167" spans="7:32" ht="18.5" x14ac:dyDescent="0.45">
      <c r="G167" s="59">
        <v>2012</v>
      </c>
      <c r="H167" s="59">
        <v>6</v>
      </c>
      <c r="I167" s="46">
        <f t="shared" si="25"/>
        <v>13</v>
      </c>
      <c r="J167" s="46">
        <f t="shared" si="25"/>
        <v>164</v>
      </c>
      <c r="K167" s="126">
        <v>38.1</v>
      </c>
      <c r="L167" s="126">
        <v>18</v>
      </c>
      <c r="M167" s="54">
        <f t="shared" si="19"/>
        <v>28.05</v>
      </c>
      <c r="N167" s="36">
        <v>33.5</v>
      </c>
      <c r="O167" s="55">
        <f t="shared" si="20"/>
        <v>38.068498176709141</v>
      </c>
      <c r="P167" s="56">
        <f t="shared" si="21"/>
        <v>61.214145068148305</v>
      </c>
      <c r="Q167" s="127">
        <v>27.307614000000001</v>
      </c>
      <c r="R167" s="11">
        <f t="shared" si="22"/>
        <v>7.3432973076434989</v>
      </c>
      <c r="S167" s="35">
        <f t="shared" si="23"/>
        <v>15.800528698379701</v>
      </c>
      <c r="AF167" s="34"/>
    </row>
    <row r="168" spans="7:32" ht="18.5" x14ac:dyDescent="0.45">
      <c r="G168" s="59">
        <v>2012</v>
      </c>
      <c r="H168" s="59">
        <v>6</v>
      </c>
      <c r="I168" s="46">
        <f t="shared" si="25"/>
        <v>14</v>
      </c>
      <c r="J168" s="46">
        <f t="shared" si="25"/>
        <v>165</v>
      </c>
      <c r="K168" s="126">
        <v>38.9</v>
      </c>
      <c r="L168" s="126">
        <v>16.2</v>
      </c>
      <c r="M168" s="54">
        <f t="shared" si="19"/>
        <v>27.549999999999997</v>
      </c>
      <c r="N168" s="36">
        <v>35</v>
      </c>
      <c r="O168" s="55">
        <f t="shared" si="20"/>
        <v>36.464706160469341</v>
      </c>
      <c r="P168" s="56">
        <f t="shared" si="21"/>
        <v>66.219906387412323</v>
      </c>
      <c r="Q168" s="127">
        <v>27.797492999999996</v>
      </c>
      <c r="R168" s="11">
        <f t="shared" si="22"/>
        <v>7.3935146437807466</v>
      </c>
      <c r="S168" s="35">
        <f t="shared" si="23"/>
        <v>16.649005948512361</v>
      </c>
      <c r="AF168" s="34"/>
    </row>
    <row r="169" spans="7:32" ht="18.5" x14ac:dyDescent="0.45">
      <c r="G169" s="59">
        <v>2012</v>
      </c>
      <c r="H169" s="59">
        <v>6</v>
      </c>
      <c r="I169" s="46">
        <f t="shared" si="25"/>
        <v>15</v>
      </c>
      <c r="J169" s="46">
        <f t="shared" si="25"/>
        <v>166</v>
      </c>
      <c r="K169" s="126">
        <v>40.299999999999997</v>
      </c>
      <c r="L169" s="126">
        <v>17.399999999999999</v>
      </c>
      <c r="M169" s="54">
        <f t="shared" si="19"/>
        <v>28.849999999999998</v>
      </c>
      <c r="N169" s="36">
        <v>28</v>
      </c>
      <c r="O169" s="55">
        <f t="shared" si="20"/>
        <v>34.205232841449281</v>
      </c>
      <c r="P169" s="56">
        <f t="shared" si="21"/>
        <v>62.663986565535076</v>
      </c>
      <c r="Q169" s="127">
        <v>26.189684999999997</v>
      </c>
      <c r="R169" s="11">
        <f t="shared" si="22"/>
        <v>7.1655567427912477</v>
      </c>
      <c r="S169" s="35">
        <f t="shared" si="23"/>
        <v>17.357781284930898</v>
      </c>
      <c r="AF169" s="34"/>
    </row>
    <row r="170" spans="7:32" ht="18.5" x14ac:dyDescent="0.45">
      <c r="G170" s="59">
        <v>2012</v>
      </c>
      <c r="H170" s="59">
        <v>6</v>
      </c>
      <c r="I170" s="46">
        <f t="shared" si="25"/>
        <v>16</v>
      </c>
      <c r="J170" s="46">
        <f t="shared" si="25"/>
        <v>167</v>
      </c>
      <c r="K170" s="126">
        <v>41.7</v>
      </c>
      <c r="L170" s="126">
        <v>18</v>
      </c>
      <c r="M170" s="54">
        <f t="shared" si="19"/>
        <v>29.85</v>
      </c>
      <c r="N170" s="36">
        <v>28</v>
      </c>
      <c r="O170" s="55">
        <f t="shared" si="20"/>
        <v>33.655225826321576</v>
      </c>
      <c r="P170" s="56">
        <f t="shared" si="21"/>
        <v>63.810308166705717</v>
      </c>
      <c r="Q170" s="127">
        <v>26.214807</v>
      </c>
      <c r="R170" s="11">
        <f t="shared" si="22"/>
        <v>7.3261800215707495</v>
      </c>
      <c r="S170" s="35">
        <f t="shared" si="23"/>
        <v>17.869846201336593</v>
      </c>
      <c r="AF170" s="34"/>
    </row>
    <row r="171" spans="7:32" ht="18.5" x14ac:dyDescent="0.45">
      <c r="G171" s="59">
        <v>2012</v>
      </c>
      <c r="H171" s="59">
        <v>6</v>
      </c>
      <c r="I171" s="46">
        <f t="shared" si="25"/>
        <v>17</v>
      </c>
      <c r="J171" s="46">
        <f t="shared" si="25"/>
        <v>168</v>
      </c>
      <c r="K171" s="126">
        <v>40.4</v>
      </c>
      <c r="L171" s="126">
        <v>18.899999999999999</v>
      </c>
      <c r="M171" s="54">
        <f t="shared" si="19"/>
        <v>29.65</v>
      </c>
      <c r="N171" s="36">
        <v>29</v>
      </c>
      <c r="O171" s="55">
        <f t="shared" si="20"/>
        <v>37.062163239402068</v>
      </c>
      <c r="P171" s="56">
        <f t="shared" si="21"/>
        <v>63.746920771771556</v>
      </c>
      <c r="Q171" s="127">
        <v>27.496029</v>
      </c>
      <c r="R171" s="11">
        <f t="shared" si="22"/>
        <v>7.6519867685332494</v>
      </c>
      <c r="S171" s="35">
        <f t="shared" si="23"/>
        <v>17.618859450299212</v>
      </c>
      <c r="AF171" s="34"/>
    </row>
    <row r="172" spans="7:32" ht="18.5" x14ac:dyDescent="0.45">
      <c r="G172" s="59">
        <v>2012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6">
        <v>39.4</v>
      </c>
      <c r="L172" s="126">
        <v>19.3</v>
      </c>
      <c r="M172" s="54">
        <f t="shared" si="19"/>
        <v>29.35</v>
      </c>
      <c r="N172" s="36">
        <v>22.5</v>
      </c>
      <c r="O172" s="55">
        <f t="shared" si="20"/>
        <v>38.488757586203626</v>
      </c>
      <c r="P172" s="56">
        <f t="shared" si="21"/>
        <v>61.889922198615423</v>
      </c>
      <c r="Q172" s="127">
        <v>27.609077999999997</v>
      </c>
      <c r="R172" s="11">
        <f t="shared" si="22"/>
        <v>7.6348694824604983</v>
      </c>
      <c r="S172" s="35">
        <f t="shared" si="23"/>
        <v>18.282115930777898</v>
      </c>
      <c r="AF172" s="34"/>
    </row>
    <row r="173" spans="7:32" ht="18.5" x14ac:dyDescent="0.45">
      <c r="G173" s="59">
        <v>2012</v>
      </c>
      <c r="H173" s="59">
        <v>6</v>
      </c>
      <c r="I173" s="46">
        <f t="shared" si="26"/>
        <v>19</v>
      </c>
      <c r="J173" s="46">
        <f t="shared" si="26"/>
        <v>170</v>
      </c>
      <c r="K173" s="126">
        <v>33.6</v>
      </c>
      <c r="L173" s="126">
        <v>17.899999999999999</v>
      </c>
      <c r="M173" s="54">
        <f t="shared" si="19"/>
        <v>25.75</v>
      </c>
      <c r="N173" s="36">
        <v>25</v>
      </c>
      <c r="O173" s="55">
        <f t="shared" si="20"/>
        <v>43.985282052774672</v>
      </c>
      <c r="P173" s="56">
        <f t="shared" si="21"/>
        <v>55.245514258284999</v>
      </c>
      <c r="Q173" s="127">
        <v>27.88542</v>
      </c>
      <c r="R173" s="11">
        <f t="shared" si="22"/>
        <v>7.1225148904650011</v>
      </c>
      <c r="S173" s="35">
        <f t="shared" si="23"/>
        <v>15.242654003099808</v>
      </c>
      <c r="AF173" s="34"/>
    </row>
    <row r="174" spans="7:32" ht="18.5" x14ac:dyDescent="0.45">
      <c r="G174" s="59">
        <v>2012</v>
      </c>
      <c r="H174" s="59">
        <v>6</v>
      </c>
      <c r="I174" s="46">
        <f t="shared" si="26"/>
        <v>20</v>
      </c>
      <c r="J174" s="46">
        <f t="shared" si="26"/>
        <v>171</v>
      </c>
      <c r="K174" s="126">
        <v>35.9</v>
      </c>
      <c r="L174" s="126">
        <v>19.600000000000001</v>
      </c>
      <c r="M174" s="54">
        <f t="shared" si="19"/>
        <v>27.75</v>
      </c>
      <c r="N174" s="36">
        <v>23.5</v>
      </c>
      <c r="O174" s="55">
        <f t="shared" si="20"/>
        <v>43.216759610104177</v>
      </c>
      <c r="P174" s="56">
        <f t="shared" si="21"/>
        <v>56.354654531575839</v>
      </c>
      <c r="Q174" s="127">
        <v>27.916822499999999</v>
      </c>
      <c r="R174" s="11">
        <f t="shared" si="22"/>
        <v>7.4580000684918728</v>
      </c>
      <c r="S174" s="35">
        <f t="shared" si="23"/>
        <v>16.212971952768765</v>
      </c>
      <c r="AF174" s="34"/>
    </row>
    <row r="175" spans="7:32" ht="18.5" x14ac:dyDescent="0.45">
      <c r="G175" s="59">
        <v>2012</v>
      </c>
      <c r="H175" s="59">
        <v>6</v>
      </c>
      <c r="I175" s="46">
        <f t="shared" si="26"/>
        <v>21</v>
      </c>
      <c r="J175" s="46">
        <f t="shared" si="26"/>
        <v>172</v>
      </c>
      <c r="K175" s="126">
        <v>36.799999999999997</v>
      </c>
      <c r="L175" s="126">
        <v>17.899999999999999</v>
      </c>
      <c r="M175" s="54">
        <f t="shared" si="19"/>
        <v>27.349999999999998</v>
      </c>
      <c r="N175" s="36">
        <v>25</v>
      </c>
      <c r="O175" s="55">
        <f t="shared" si="20"/>
        <v>37.524842154351596</v>
      </c>
      <c r="P175" s="56">
        <f t="shared" si="21"/>
        <v>56.737561337379617</v>
      </c>
      <c r="Q175" s="127">
        <v>26.101757999999997</v>
      </c>
      <c r="R175" s="11">
        <f t="shared" si="22"/>
        <v>6.9118695017504992</v>
      </c>
      <c r="S175" s="35">
        <f t="shared" si="23"/>
        <v>15.983504970788479</v>
      </c>
      <c r="AF175" s="34"/>
    </row>
    <row r="176" spans="7:32" ht="18.5" x14ac:dyDescent="0.45">
      <c r="G176" s="59">
        <v>2012</v>
      </c>
      <c r="H176" s="59">
        <v>6</v>
      </c>
      <c r="I176" s="46">
        <f t="shared" si="26"/>
        <v>22</v>
      </c>
      <c r="J176" s="46">
        <f t="shared" si="26"/>
        <v>173</v>
      </c>
      <c r="K176" s="126">
        <v>38.5</v>
      </c>
      <c r="L176" s="126">
        <v>15.7</v>
      </c>
      <c r="M176" s="54">
        <f t="shared" si="19"/>
        <v>27.1</v>
      </c>
      <c r="N176" s="36">
        <v>28</v>
      </c>
      <c r="O176" s="55">
        <f t="shared" si="20"/>
        <v>36.014722015827743</v>
      </c>
      <c r="P176" s="56">
        <f t="shared" si="21"/>
        <v>65.690852956869804</v>
      </c>
      <c r="Q176" s="127">
        <v>27.514870499999997</v>
      </c>
      <c r="R176" s="11">
        <f t="shared" si="22"/>
        <v>7.2457247251642505</v>
      </c>
      <c r="S176" s="35">
        <f t="shared" si="23"/>
        <v>17.776477435880903</v>
      </c>
      <c r="AF176" s="34"/>
    </row>
    <row r="177" spans="7:32" ht="18.5" x14ac:dyDescent="0.45">
      <c r="G177" s="59">
        <v>2012</v>
      </c>
      <c r="H177" s="59">
        <v>6</v>
      </c>
      <c r="I177" s="46">
        <f t="shared" si="26"/>
        <v>23</v>
      </c>
      <c r="J177" s="46">
        <f t="shared" si="26"/>
        <v>174</v>
      </c>
      <c r="K177" s="126">
        <v>39.299999999999997</v>
      </c>
      <c r="L177" s="126">
        <v>16.399999999999999</v>
      </c>
      <c r="M177" s="54">
        <f t="shared" si="19"/>
        <v>27.849999999999998</v>
      </c>
      <c r="N177" s="36">
        <v>30</v>
      </c>
      <c r="O177" s="55">
        <f t="shared" si="20"/>
        <v>35.911393136658269</v>
      </c>
      <c r="P177" s="56">
        <f t="shared" si="21"/>
        <v>65.789672226357951</v>
      </c>
      <c r="Q177" s="127">
        <v>27.496029</v>
      </c>
      <c r="R177" s="11">
        <f t="shared" si="22"/>
        <v>7.3617111903802499</v>
      </c>
      <c r="S177" s="35">
        <f t="shared" si="23"/>
        <v>17.584105189186037</v>
      </c>
      <c r="AF177" s="34"/>
    </row>
    <row r="178" spans="7:32" ht="18.5" x14ac:dyDescent="0.45">
      <c r="G178" s="59">
        <v>2012</v>
      </c>
      <c r="H178" s="59">
        <v>6</v>
      </c>
      <c r="I178" s="46">
        <f t="shared" si="26"/>
        <v>24</v>
      </c>
      <c r="J178" s="46">
        <f t="shared" si="26"/>
        <v>175</v>
      </c>
      <c r="K178" s="126">
        <v>36.1</v>
      </c>
      <c r="L178" s="126">
        <v>18.5</v>
      </c>
      <c r="M178" s="54">
        <f t="shared" si="19"/>
        <v>27.3</v>
      </c>
      <c r="N178" s="36">
        <v>33.5</v>
      </c>
      <c r="O178" s="55">
        <f t="shared" si="20"/>
        <v>40.738621377046442</v>
      </c>
      <c r="P178" s="56">
        <f t="shared" si="21"/>
        <v>57.359978898881394</v>
      </c>
      <c r="Q178" s="127">
        <v>27.345296999999999</v>
      </c>
      <c r="R178" s="11">
        <f t="shared" si="22"/>
        <v>7.2331455274154992</v>
      </c>
      <c r="S178" s="35">
        <f t="shared" si="23"/>
        <v>14.697847797344371</v>
      </c>
      <c r="AF178" s="34"/>
    </row>
    <row r="179" spans="7:32" ht="18.5" x14ac:dyDescent="0.45">
      <c r="G179" s="59">
        <v>2012</v>
      </c>
      <c r="H179" s="59">
        <v>6</v>
      </c>
      <c r="I179" s="46">
        <f t="shared" si="26"/>
        <v>25</v>
      </c>
      <c r="J179" s="46">
        <f t="shared" si="26"/>
        <v>176</v>
      </c>
      <c r="K179" s="126">
        <v>37.6</v>
      </c>
      <c r="L179" s="126">
        <v>15.8</v>
      </c>
      <c r="M179" s="54">
        <f t="shared" si="19"/>
        <v>26.700000000000003</v>
      </c>
      <c r="N179" s="36">
        <v>21</v>
      </c>
      <c r="O179" s="55">
        <f t="shared" si="20"/>
        <v>35.679714098585912</v>
      </c>
      <c r="P179" s="56">
        <f t="shared" si="21"/>
        <v>62.225421387933828</v>
      </c>
      <c r="Q179" s="127">
        <v>26.654442</v>
      </c>
      <c r="R179" s="11">
        <f t="shared" si="22"/>
        <v>6.9566094536849992</v>
      </c>
      <c r="S179" s="35">
        <f t="shared" si="23"/>
        <v>18.054654176075676</v>
      </c>
      <c r="AF179" s="34"/>
    </row>
    <row r="180" spans="7:32" ht="18.5" x14ac:dyDescent="0.45">
      <c r="G180" s="59">
        <v>2012</v>
      </c>
      <c r="H180" s="59">
        <v>6</v>
      </c>
      <c r="I180" s="46">
        <f t="shared" si="26"/>
        <v>26</v>
      </c>
      <c r="J180" s="46">
        <f t="shared" si="26"/>
        <v>177</v>
      </c>
      <c r="K180" s="126">
        <v>37.299999999999997</v>
      </c>
      <c r="L180" s="126">
        <v>7.7</v>
      </c>
      <c r="M180" s="54">
        <f t="shared" si="19"/>
        <v>22.5</v>
      </c>
      <c r="N180" s="36">
        <v>21.5</v>
      </c>
      <c r="O180" s="55">
        <f t="shared" si="20"/>
        <v>30.980642615397382</v>
      </c>
      <c r="P180" s="56">
        <f t="shared" si="21"/>
        <v>73.362161713261003</v>
      </c>
      <c r="Q180" s="127">
        <v>26.968467</v>
      </c>
      <c r="R180" s="11">
        <f t="shared" si="22"/>
        <v>6.3742533758864983</v>
      </c>
      <c r="S180" s="35">
        <f t="shared" si="23"/>
        <v>19.747986496409354</v>
      </c>
      <c r="AF180" s="34"/>
    </row>
    <row r="181" spans="7:32" ht="18.5" x14ac:dyDescent="0.45">
      <c r="G181" s="59">
        <v>2012</v>
      </c>
      <c r="H181" s="59">
        <v>6</v>
      </c>
      <c r="I181" s="46">
        <f t="shared" si="26"/>
        <v>27</v>
      </c>
      <c r="J181" s="46">
        <f t="shared" si="26"/>
        <v>178</v>
      </c>
      <c r="K181" s="126">
        <v>37.799999999999997</v>
      </c>
      <c r="L181" s="126">
        <v>25.9</v>
      </c>
      <c r="M181" s="54">
        <f t="shared" si="19"/>
        <v>31.849999999999998</v>
      </c>
      <c r="N181" s="36">
        <v>28.5</v>
      </c>
      <c r="O181" s="55">
        <f t="shared" si="20"/>
        <v>48.565198408825268</v>
      </c>
      <c r="P181" s="56">
        <f t="shared" si="21"/>
        <v>46.234068885201651</v>
      </c>
      <c r="Q181" s="127">
        <v>26.805174000000001</v>
      </c>
      <c r="R181" s="11">
        <f t="shared" si="22"/>
        <v>7.8055929545715008</v>
      </c>
      <c r="S181" s="35">
        <f t="shared" si="23"/>
        <v>13.312146367931247</v>
      </c>
      <c r="AF181" s="34"/>
    </row>
    <row r="182" spans="7:32" ht="18.5" x14ac:dyDescent="0.45">
      <c r="G182" s="59">
        <v>2012</v>
      </c>
      <c r="H182" s="59">
        <v>6</v>
      </c>
      <c r="I182" s="46">
        <f t="shared" si="26"/>
        <v>28</v>
      </c>
      <c r="J182" s="46">
        <f t="shared" si="26"/>
        <v>179</v>
      </c>
      <c r="K182" s="126">
        <v>38.5</v>
      </c>
      <c r="L182" s="126">
        <v>19.600000000000001</v>
      </c>
      <c r="M182" s="54">
        <f t="shared" si="19"/>
        <v>29.05</v>
      </c>
      <c r="N182" s="36">
        <v>34</v>
      </c>
      <c r="O182" s="55">
        <f t="shared" si="20"/>
        <v>36.522614656966368</v>
      </c>
      <c r="P182" s="56">
        <f t="shared" si="21"/>
        <v>55.222193361333147</v>
      </c>
      <c r="Q182" s="127">
        <v>25.404622499999999</v>
      </c>
      <c r="R182" s="11">
        <f t="shared" si="22"/>
        <v>6.9805614985931248</v>
      </c>
      <c r="S182" s="35">
        <f t="shared" si="23"/>
        <v>14.394923408182835</v>
      </c>
      <c r="AF182" s="34"/>
    </row>
    <row r="183" spans="7:32" ht="18.5" x14ac:dyDescent="0.45">
      <c r="G183" s="59">
        <v>2012</v>
      </c>
      <c r="H183" s="59">
        <v>6</v>
      </c>
      <c r="I183" s="46">
        <f t="shared" si="26"/>
        <v>29</v>
      </c>
      <c r="J183" s="46">
        <f t="shared" si="26"/>
        <v>180</v>
      </c>
      <c r="K183" s="126">
        <v>36.6</v>
      </c>
      <c r="L183" s="126">
        <v>20.100000000000001</v>
      </c>
      <c r="M183" s="54">
        <f t="shared" si="19"/>
        <v>28.35</v>
      </c>
      <c r="N183" s="36">
        <v>34.5</v>
      </c>
      <c r="O183" s="55">
        <f t="shared" si="20"/>
        <v>42.074667237533426</v>
      </c>
      <c r="P183" s="56">
        <f t="shared" si="21"/>
        <v>55.538560753544125</v>
      </c>
      <c r="Q183" s="127">
        <v>27.345296999999999</v>
      </c>
      <c r="R183" s="11">
        <f t="shared" si="22"/>
        <v>7.4015447026657499</v>
      </c>
      <c r="S183" s="35">
        <f t="shared" si="23"/>
        <v>14.270247430748288</v>
      </c>
      <c r="AF183" s="34"/>
    </row>
    <row r="184" spans="7:32" ht="18.5" x14ac:dyDescent="0.45">
      <c r="G184" s="59">
        <v>2012</v>
      </c>
      <c r="H184" s="60">
        <v>6</v>
      </c>
      <c r="I184" s="60">
        <f t="shared" si="26"/>
        <v>30</v>
      </c>
      <c r="J184" s="46">
        <f t="shared" si="26"/>
        <v>181</v>
      </c>
      <c r="K184" s="126">
        <v>35.200000000000003</v>
      </c>
      <c r="L184" s="126">
        <v>16.8</v>
      </c>
      <c r="M184" s="54">
        <f t="shared" si="19"/>
        <v>26</v>
      </c>
      <c r="N184" s="36">
        <v>26</v>
      </c>
      <c r="O184" s="55">
        <f t="shared" si="20"/>
        <v>39.650988140387824</v>
      </c>
      <c r="P184" s="56">
        <f t="shared" si="21"/>
        <v>58.366254542650886</v>
      </c>
      <c r="Q184" s="127">
        <v>27.213406500000001</v>
      </c>
      <c r="R184" s="49">
        <f t="shared" si="22"/>
        <v>6.9907703555654992</v>
      </c>
      <c r="S184" s="48">
        <f t="shared" si="23"/>
        <v>15.959608603377706</v>
      </c>
      <c r="AF184" s="34"/>
    </row>
    <row r="185" spans="7:32" ht="18.5" x14ac:dyDescent="0.45">
      <c r="G185" s="59">
        <v>2012</v>
      </c>
      <c r="H185" s="59">
        <v>7</v>
      </c>
      <c r="I185" s="46">
        <v>1</v>
      </c>
      <c r="J185" s="46">
        <f t="shared" si="26"/>
        <v>182</v>
      </c>
      <c r="K185" s="126">
        <v>34.9</v>
      </c>
      <c r="L185" s="126">
        <v>13.9</v>
      </c>
      <c r="M185" s="54">
        <f t="shared" si="19"/>
        <v>24.4</v>
      </c>
      <c r="N185" s="36">
        <v>29</v>
      </c>
      <c r="O185" s="55">
        <f t="shared" si="20"/>
        <v>37.278074901858481</v>
      </c>
      <c r="P185" s="56">
        <f t="shared" si="21"/>
        <v>62.627165835122248</v>
      </c>
      <c r="Q185" s="127">
        <v>27.332735999999997</v>
      </c>
      <c r="R185" s="11">
        <f t="shared" si="22"/>
        <v>6.7649341582079989</v>
      </c>
      <c r="S185" s="35">
        <f t="shared" si="23"/>
        <v>16.151696322079292</v>
      </c>
      <c r="AF185" s="34"/>
    </row>
    <row r="186" spans="7:32" ht="18.5" x14ac:dyDescent="0.45">
      <c r="G186" s="59">
        <v>2012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6">
        <v>36.299999999999997</v>
      </c>
      <c r="L186" s="126">
        <v>13.3</v>
      </c>
      <c r="M186" s="54">
        <f t="shared" si="19"/>
        <v>24.799999999999997</v>
      </c>
      <c r="N186" s="36">
        <v>18</v>
      </c>
      <c r="O186" s="55">
        <f t="shared" si="20"/>
        <v>36.684463454311391</v>
      </c>
      <c r="P186" s="56">
        <f t="shared" si="21"/>
        <v>67.499412755932951</v>
      </c>
      <c r="Q186" s="127">
        <v>28.149200999999998</v>
      </c>
      <c r="R186" s="11">
        <f t="shared" si="22"/>
        <v>7.0330497206489966</v>
      </c>
      <c r="S186" s="35">
        <f t="shared" si="23"/>
        <v>19.587346495799164</v>
      </c>
      <c r="AF186" s="34"/>
    </row>
    <row r="187" spans="7:32" ht="18.5" x14ac:dyDescent="0.45">
      <c r="G187" s="59">
        <v>2012</v>
      </c>
      <c r="H187" s="59">
        <v>7</v>
      </c>
      <c r="I187" s="46">
        <f t="shared" si="27"/>
        <v>3</v>
      </c>
      <c r="J187" s="46">
        <f t="shared" si="26"/>
        <v>184</v>
      </c>
      <c r="K187" s="126">
        <v>32.799999999999997</v>
      </c>
      <c r="L187" s="126">
        <v>24</v>
      </c>
      <c r="M187" s="54">
        <f t="shared" si="19"/>
        <v>28.4</v>
      </c>
      <c r="N187" s="36">
        <v>32.5</v>
      </c>
      <c r="O187" s="55">
        <f t="shared" si="20"/>
        <v>57.904219830040361</v>
      </c>
      <c r="P187" s="56">
        <f t="shared" si="21"/>
        <v>40.764570760348398</v>
      </c>
      <c r="Q187" s="127">
        <v>27.483467999999998</v>
      </c>
      <c r="R187" s="11">
        <f t="shared" si="22"/>
        <v>7.4470029396839994</v>
      </c>
      <c r="S187" s="35">
        <f t="shared" si="23"/>
        <v>10.866694728516913</v>
      </c>
      <c r="AF187" s="34"/>
    </row>
    <row r="188" spans="7:32" ht="18.5" x14ac:dyDescent="0.45">
      <c r="G188" s="59">
        <v>2012</v>
      </c>
      <c r="H188" s="59">
        <v>7</v>
      </c>
      <c r="I188" s="46">
        <f t="shared" si="27"/>
        <v>4</v>
      </c>
      <c r="J188" s="46">
        <f t="shared" si="27"/>
        <v>185</v>
      </c>
      <c r="K188" s="126">
        <v>34</v>
      </c>
      <c r="L188" s="126">
        <v>15.4</v>
      </c>
      <c r="M188" s="54">
        <f t="shared" si="19"/>
        <v>24.7</v>
      </c>
      <c r="N188" s="36">
        <v>26.5</v>
      </c>
      <c r="O188" s="55">
        <f t="shared" si="20"/>
        <v>41.485094720367115</v>
      </c>
      <c r="P188" s="56">
        <f t="shared" si="21"/>
        <v>61.729820943906276</v>
      </c>
      <c r="Q188" s="127">
        <v>28.626519000000002</v>
      </c>
      <c r="R188" s="11">
        <f t="shared" si="22"/>
        <v>7.1355176922375003</v>
      </c>
      <c r="S188" s="35">
        <f t="shared" si="23"/>
        <v>16.441343108477994</v>
      </c>
      <c r="AF188" s="34"/>
    </row>
    <row r="189" spans="7:32" ht="18.5" x14ac:dyDescent="0.45">
      <c r="G189" s="59">
        <v>2012</v>
      </c>
      <c r="H189" s="59">
        <v>7</v>
      </c>
      <c r="I189" s="46">
        <f t="shared" si="27"/>
        <v>5</v>
      </c>
      <c r="J189" s="46">
        <f t="shared" si="27"/>
        <v>186</v>
      </c>
      <c r="K189" s="126">
        <v>33.5</v>
      </c>
      <c r="L189" s="126">
        <v>13.4</v>
      </c>
      <c r="M189" s="54">
        <f t="shared" si="19"/>
        <v>23.45</v>
      </c>
      <c r="N189" s="36">
        <v>27</v>
      </c>
      <c r="O189" s="55">
        <f t="shared" si="20"/>
        <v>38.103519794167006</v>
      </c>
      <c r="P189" s="56">
        <f t="shared" si="21"/>
        <v>61.270459829020552</v>
      </c>
      <c r="Q189" s="127">
        <v>27.332735999999997</v>
      </c>
      <c r="R189" s="11">
        <f t="shared" si="22"/>
        <v>6.6126429863999983</v>
      </c>
      <c r="S189" s="35">
        <f t="shared" si="23"/>
        <v>15.915175267923846</v>
      </c>
      <c r="AF189" s="34"/>
    </row>
    <row r="190" spans="7:32" ht="18.5" x14ac:dyDescent="0.45">
      <c r="G190" s="59">
        <v>2012</v>
      </c>
      <c r="H190" s="59">
        <v>7</v>
      </c>
      <c r="I190" s="46">
        <f t="shared" si="27"/>
        <v>6</v>
      </c>
      <c r="J190" s="46">
        <f t="shared" si="27"/>
        <v>187</v>
      </c>
      <c r="K190" s="126">
        <v>34.700000000000003</v>
      </c>
      <c r="L190" s="126">
        <v>14.9</v>
      </c>
      <c r="M190" s="54">
        <f t="shared" si="19"/>
        <v>24.8</v>
      </c>
      <c r="N190" s="36">
        <v>27.5</v>
      </c>
      <c r="O190" s="55">
        <f t="shared" si="20"/>
        <v>37.614807031580142</v>
      </c>
      <c r="P190" s="56">
        <f t="shared" si="21"/>
        <v>59.581854338022957</v>
      </c>
      <c r="Q190" s="127">
        <v>26.780051999999998</v>
      </c>
      <c r="R190" s="11">
        <f t="shared" si="22"/>
        <v>6.6909692121479996</v>
      </c>
      <c r="S190" s="35">
        <f t="shared" si="23"/>
        <v>15.742039660424137</v>
      </c>
      <c r="AF190" s="34"/>
    </row>
    <row r="191" spans="7:32" ht="18.5" x14ac:dyDescent="0.45">
      <c r="G191" s="59">
        <v>2012</v>
      </c>
      <c r="H191" s="59">
        <v>7</v>
      </c>
      <c r="I191" s="46">
        <f t="shared" si="27"/>
        <v>7</v>
      </c>
      <c r="J191" s="46">
        <f t="shared" si="27"/>
        <v>188</v>
      </c>
      <c r="K191" s="126">
        <v>36.9</v>
      </c>
      <c r="L191" s="126">
        <v>18.8</v>
      </c>
      <c r="M191" s="54">
        <f t="shared" si="19"/>
        <v>27.85</v>
      </c>
      <c r="N191" s="36">
        <v>25</v>
      </c>
      <c r="O191" s="55">
        <f t="shared" si="20"/>
        <v>41.297620372481106</v>
      </c>
      <c r="P191" s="56">
        <f t="shared" si="21"/>
        <v>59.798954299352637</v>
      </c>
      <c r="Q191" s="127">
        <v>28.111517999999997</v>
      </c>
      <c r="R191" s="11">
        <f t="shared" si="22"/>
        <v>7.5265005226454997</v>
      </c>
      <c r="S191" s="35">
        <f t="shared" si="23"/>
        <v>16.922899569804564</v>
      </c>
      <c r="AF191" s="34"/>
    </row>
    <row r="192" spans="7:32" ht="18.5" x14ac:dyDescent="0.45">
      <c r="G192" s="59">
        <v>2012</v>
      </c>
      <c r="H192" s="59">
        <v>7</v>
      </c>
      <c r="I192" s="46">
        <f t="shared" si="27"/>
        <v>8</v>
      </c>
      <c r="J192" s="46">
        <f t="shared" si="27"/>
        <v>189</v>
      </c>
      <c r="K192" s="126">
        <v>38.700000000000003</v>
      </c>
      <c r="L192" s="126">
        <v>16.8</v>
      </c>
      <c r="M192" s="54">
        <f t="shared" si="19"/>
        <v>27.75</v>
      </c>
      <c r="N192" s="36">
        <v>25</v>
      </c>
      <c r="O192" s="55">
        <f t="shared" si="20"/>
        <v>38.50036664729312</v>
      </c>
      <c r="P192" s="56">
        <f t="shared" si="21"/>
        <v>67.45264236605756</v>
      </c>
      <c r="Q192" s="127">
        <v>28.827494999999999</v>
      </c>
      <c r="R192" s="11">
        <f t="shared" si="22"/>
        <v>7.7012869098712482</v>
      </c>
      <c r="S192" s="35">
        <f t="shared" si="23"/>
        <v>18.991764474730481</v>
      </c>
      <c r="AF192" s="34"/>
    </row>
    <row r="193" spans="7:32" ht="18.5" x14ac:dyDescent="0.45">
      <c r="G193" s="59">
        <v>2012</v>
      </c>
      <c r="H193" s="59">
        <v>7</v>
      </c>
      <c r="I193" s="46">
        <f t="shared" si="27"/>
        <v>9</v>
      </c>
      <c r="J193" s="46">
        <f t="shared" si="27"/>
        <v>190</v>
      </c>
      <c r="K193" s="126">
        <v>38.299999999999997</v>
      </c>
      <c r="L193" s="126">
        <v>17.7</v>
      </c>
      <c r="M193" s="54">
        <f t="shared" si="19"/>
        <v>28</v>
      </c>
      <c r="N193" s="36">
        <v>21.5</v>
      </c>
      <c r="O193" s="55">
        <f t="shared" si="20"/>
        <v>36.790705221652871</v>
      </c>
      <c r="P193" s="56">
        <f t="shared" si="21"/>
        <v>60.631082205283931</v>
      </c>
      <c r="Q193" s="127">
        <v>26.717247</v>
      </c>
      <c r="R193" s="11">
        <f t="shared" si="22"/>
        <v>7.176706737398999</v>
      </c>
      <c r="S193" s="35">
        <f t="shared" si="23"/>
        <v>17.815704605938091</v>
      </c>
      <c r="AF193" s="34"/>
    </row>
    <row r="194" spans="7:32" ht="18.5" x14ac:dyDescent="0.45">
      <c r="G194" s="59">
        <v>2012</v>
      </c>
      <c r="H194" s="59">
        <v>7</v>
      </c>
      <c r="I194" s="46">
        <f t="shared" si="27"/>
        <v>10</v>
      </c>
      <c r="J194" s="46">
        <f t="shared" si="27"/>
        <v>191</v>
      </c>
      <c r="K194" s="126">
        <v>38.299999999999997</v>
      </c>
      <c r="L194" s="126">
        <v>21</v>
      </c>
      <c r="M194" s="54">
        <f t="shared" si="19"/>
        <v>29.65</v>
      </c>
      <c r="N194" s="36">
        <v>30</v>
      </c>
      <c r="O194" s="55">
        <f t="shared" si="20"/>
        <v>40.071091793133085</v>
      </c>
      <c r="P194" s="56">
        <f t="shared" si="21"/>
        <v>55.458391041696188</v>
      </c>
      <c r="Q194" s="127">
        <v>26.667002999999998</v>
      </c>
      <c r="R194" s="11">
        <f t="shared" si="22"/>
        <v>7.421273599632749</v>
      </c>
      <c r="S194" s="35">
        <f t="shared" si="23"/>
        <v>15.231496804792046</v>
      </c>
      <c r="AF194" s="34"/>
    </row>
    <row r="195" spans="7:32" ht="18.5" x14ac:dyDescent="0.45">
      <c r="G195" s="59">
        <v>2012</v>
      </c>
      <c r="H195" s="59">
        <v>7</v>
      </c>
      <c r="I195" s="46">
        <f t="shared" si="27"/>
        <v>11</v>
      </c>
      <c r="J195" s="46">
        <f t="shared" si="27"/>
        <v>192</v>
      </c>
      <c r="K195" s="126">
        <v>38.200000000000003</v>
      </c>
      <c r="L195" s="126">
        <v>18.100000000000001</v>
      </c>
      <c r="M195" s="54">
        <f t="shared" si="19"/>
        <v>28.150000000000002</v>
      </c>
      <c r="N195" s="36">
        <v>27</v>
      </c>
      <c r="O195" s="55">
        <f t="shared" si="20"/>
        <v>36.982828035515041</v>
      </c>
      <c r="P195" s="56">
        <f t="shared" si="21"/>
        <v>59.468387481108188</v>
      </c>
      <c r="Q195" s="127">
        <v>26.528831999999998</v>
      </c>
      <c r="R195" s="11">
        <f t="shared" si="22"/>
        <v>7.1494340052960004</v>
      </c>
      <c r="S195" s="35">
        <f t="shared" si="23"/>
        <v>16.539845044499856</v>
      </c>
      <c r="AF195" s="34"/>
    </row>
    <row r="196" spans="7:32" ht="18.5" x14ac:dyDescent="0.45">
      <c r="G196" s="59">
        <v>2012</v>
      </c>
      <c r="H196" s="59">
        <v>7</v>
      </c>
      <c r="I196" s="46">
        <f t="shared" si="27"/>
        <v>12</v>
      </c>
      <c r="J196" s="46">
        <f t="shared" si="27"/>
        <v>193</v>
      </c>
      <c r="K196" s="126">
        <v>38.4</v>
      </c>
      <c r="L196" s="126">
        <v>17.899999999999999</v>
      </c>
      <c r="M196" s="54">
        <f t="shared" si="19"/>
        <v>28.15</v>
      </c>
      <c r="N196" s="36">
        <v>22</v>
      </c>
      <c r="O196" s="55">
        <f t="shared" si="20"/>
        <v>36.221442544570273</v>
      </c>
      <c r="P196" s="56">
        <f t="shared" si="21"/>
        <v>59.403165773095253</v>
      </c>
      <c r="Q196" s="127">
        <v>26.239929</v>
      </c>
      <c r="R196" s="11">
        <f t="shared" si="22"/>
        <v>7.0715755857307512</v>
      </c>
      <c r="S196" s="35">
        <f t="shared" si="23"/>
        <v>17.410617741981042</v>
      </c>
      <c r="AF196" s="34"/>
    </row>
    <row r="197" spans="7:32" ht="18.5" x14ac:dyDescent="0.45">
      <c r="G197" s="59">
        <v>2012</v>
      </c>
      <c r="H197" s="59">
        <v>7</v>
      </c>
      <c r="I197" s="46">
        <f t="shared" si="27"/>
        <v>13</v>
      </c>
      <c r="J197" s="46">
        <f t="shared" si="27"/>
        <v>194</v>
      </c>
      <c r="K197" s="126">
        <v>39.5</v>
      </c>
      <c r="L197" s="126">
        <v>19.899999999999999</v>
      </c>
      <c r="M197" s="54">
        <f t="shared" ref="M197:M260" si="28">(K197+L197)/2</f>
        <v>29.7</v>
      </c>
      <c r="N197" s="36">
        <v>22</v>
      </c>
      <c r="O197" s="55">
        <f t="shared" ref="O197:O260" si="29">((Q197)/(0.16*(K197-(L197))^0.5))</f>
        <v>36.884128997276797</v>
      </c>
      <c r="P197" s="56">
        <f t="shared" ref="P197:P260" si="30">0.16*((K197-L197)^1/2)*O197</f>
        <v>57.834314267730022</v>
      </c>
      <c r="Q197" s="127">
        <v>26.12688</v>
      </c>
      <c r="R197" s="11">
        <f t="shared" ref="R197:R260" si="31">0.0023*0.408*O197*(K197-L197)^0.5*(M197+17.8)</f>
        <v>7.2786221819999986</v>
      </c>
      <c r="S197" s="35">
        <f t="shared" ref="S197:S260" si="32">0.31*(IF(N197&gt;50,1,(1+(50-N197)/70)))*(P197+2.09)*((M197/(M197+15)))</f>
        <v>17.279920045820727</v>
      </c>
      <c r="AF197" s="34"/>
    </row>
    <row r="198" spans="7:32" ht="18.5" x14ac:dyDescent="0.45">
      <c r="G198" s="59">
        <v>2012</v>
      </c>
      <c r="H198" s="59">
        <v>7</v>
      </c>
      <c r="I198" s="46">
        <f t="shared" si="27"/>
        <v>14</v>
      </c>
      <c r="J198" s="46">
        <f t="shared" si="27"/>
        <v>195</v>
      </c>
      <c r="K198" s="126">
        <v>39.799999999999997</v>
      </c>
      <c r="L198" s="126">
        <v>18.399999999999999</v>
      </c>
      <c r="M198" s="54">
        <f t="shared" si="28"/>
        <v>29.099999999999998</v>
      </c>
      <c r="N198" s="36">
        <v>19</v>
      </c>
      <c r="O198" s="55">
        <f t="shared" si="29"/>
        <v>34.586094673643736</v>
      </c>
      <c r="P198" s="56">
        <f t="shared" si="30"/>
        <v>59.211394081278073</v>
      </c>
      <c r="Q198" s="127">
        <v>25.599317999999997</v>
      </c>
      <c r="R198" s="11">
        <f t="shared" si="31"/>
        <v>7.0415660032829983</v>
      </c>
      <c r="S198" s="35">
        <f t="shared" si="32"/>
        <v>18.092966464764551</v>
      </c>
      <c r="AF198" s="34"/>
    </row>
    <row r="199" spans="7:32" ht="18.5" x14ac:dyDescent="0.45">
      <c r="G199" s="59">
        <v>2012</v>
      </c>
      <c r="H199" s="59">
        <v>7</v>
      </c>
      <c r="I199" s="46">
        <f t="shared" si="27"/>
        <v>15</v>
      </c>
      <c r="J199" s="46">
        <f t="shared" si="27"/>
        <v>196</v>
      </c>
      <c r="K199" s="126">
        <v>41.3</v>
      </c>
      <c r="L199" s="126">
        <v>19.399999999999999</v>
      </c>
      <c r="M199" s="54">
        <f t="shared" si="28"/>
        <v>30.349999999999998</v>
      </c>
      <c r="N199" s="36">
        <v>21</v>
      </c>
      <c r="O199" s="55">
        <f t="shared" si="29"/>
        <v>35.782693707484192</v>
      </c>
      <c r="P199" s="56">
        <f t="shared" si="30"/>
        <v>62.691279375512302</v>
      </c>
      <c r="Q199" s="127">
        <v>26.792612999999996</v>
      </c>
      <c r="R199" s="11">
        <f t="shared" si="31"/>
        <v>7.5662272130467487</v>
      </c>
      <c r="S199" s="35">
        <f t="shared" si="32"/>
        <v>19.007708941076153</v>
      </c>
      <c r="AF199" s="34"/>
    </row>
    <row r="200" spans="7:32" ht="18.5" x14ac:dyDescent="0.45">
      <c r="G200" s="59">
        <v>2012</v>
      </c>
      <c r="H200" s="59">
        <v>7</v>
      </c>
      <c r="I200" s="46">
        <f t="shared" si="27"/>
        <v>16</v>
      </c>
      <c r="J200" s="46">
        <f t="shared" si="27"/>
        <v>197</v>
      </c>
      <c r="K200" s="126">
        <v>40.299999999999997</v>
      </c>
      <c r="L200" s="126">
        <v>21.1</v>
      </c>
      <c r="M200" s="54">
        <f t="shared" si="28"/>
        <v>30.7</v>
      </c>
      <c r="N200" s="36">
        <v>20</v>
      </c>
      <c r="O200" s="55">
        <f t="shared" si="29"/>
        <v>37.678438081410128</v>
      </c>
      <c r="P200" s="56">
        <f t="shared" si="30"/>
        <v>57.874080893045942</v>
      </c>
      <c r="Q200" s="127">
        <v>26.415782999999998</v>
      </c>
      <c r="R200" s="11">
        <f t="shared" si="31"/>
        <v>7.5140355138074995</v>
      </c>
      <c r="S200" s="35">
        <f t="shared" si="32"/>
        <v>17.839267204098725</v>
      </c>
      <c r="AF200" s="34"/>
    </row>
    <row r="201" spans="7:32" ht="18.5" x14ac:dyDescent="0.45">
      <c r="G201" s="59">
        <v>2012</v>
      </c>
      <c r="H201" s="59">
        <v>7</v>
      </c>
      <c r="I201" s="46">
        <f t="shared" si="27"/>
        <v>17</v>
      </c>
      <c r="J201" s="46">
        <f t="shared" si="27"/>
        <v>198</v>
      </c>
      <c r="K201" s="126">
        <v>39.700000000000003</v>
      </c>
      <c r="L201" s="126">
        <v>28.4</v>
      </c>
      <c r="M201" s="54">
        <f t="shared" si="28"/>
        <v>34.049999999999997</v>
      </c>
      <c r="N201" s="36">
        <v>24</v>
      </c>
      <c r="O201" s="55">
        <f t="shared" si="29"/>
        <v>46.311380319725451</v>
      </c>
      <c r="P201" s="56">
        <f t="shared" si="30"/>
        <v>41.865487809031826</v>
      </c>
      <c r="Q201" s="127">
        <v>24.908462999999998</v>
      </c>
      <c r="R201" s="11">
        <f t="shared" si="31"/>
        <v>7.5746698254157474</v>
      </c>
      <c r="S201" s="35">
        <f t="shared" si="32"/>
        <v>12.972572171414186</v>
      </c>
      <c r="AF201" s="34"/>
    </row>
    <row r="202" spans="7:32" ht="18.5" x14ac:dyDescent="0.45">
      <c r="G202" s="59">
        <v>2012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6">
        <v>40.6</v>
      </c>
      <c r="L202" s="126">
        <v>21.8</v>
      </c>
      <c r="M202" s="54">
        <f t="shared" si="28"/>
        <v>31.200000000000003</v>
      </c>
      <c r="N202" s="36">
        <v>27.5</v>
      </c>
      <c r="O202" s="55">
        <f t="shared" si="29"/>
        <v>36.3208695236343</v>
      </c>
      <c r="P202" s="56">
        <f t="shared" si="30"/>
        <v>54.626587763545984</v>
      </c>
      <c r="Q202" s="127">
        <v>25.197365999999995</v>
      </c>
      <c r="R202" s="11">
        <f t="shared" si="31"/>
        <v>7.2413450279099978</v>
      </c>
      <c r="S202" s="35">
        <f t="shared" si="32"/>
        <v>15.690186273510839</v>
      </c>
      <c r="AF202" s="34"/>
    </row>
    <row r="203" spans="7:32" ht="18.5" x14ac:dyDescent="0.45">
      <c r="G203" s="59">
        <v>2012</v>
      </c>
      <c r="H203" s="59">
        <v>7</v>
      </c>
      <c r="I203" s="46">
        <f t="shared" si="33"/>
        <v>19</v>
      </c>
      <c r="J203" s="46">
        <f t="shared" si="33"/>
        <v>200</v>
      </c>
      <c r="K203" s="126">
        <v>38.1</v>
      </c>
      <c r="L203" s="126">
        <v>22.5</v>
      </c>
      <c r="M203" s="54">
        <f t="shared" si="28"/>
        <v>30.3</v>
      </c>
      <c r="N203" s="36">
        <v>14</v>
      </c>
      <c r="O203" s="55">
        <f t="shared" si="29"/>
        <v>41.263805997361175</v>
      </c>
      <c r="P203" s="56">
        <f t="shared" si="30"/>
        <v>51.497229884706755</v>
      </c>
      <c r="Q203" s="127">
        <v>26.076635999999997</v>
      </c>
      <c r="R203" s="11">
        <f t="shared" si="31"/>
        <v>7.3563885137339993</v>
      </c>
      <c r="S203" s="35">
        <f t="shared" si="32"/>
        <v>16.825781814111437</v>
      </c>
      <c r="AF203" s="34"/>
    </row>
    <row r="204" spans="7:32" ht="18.5" x14ac:dyDescent="0.45">
      <c r="G204" s="59">
        <v>2012</v>
      </c>
      <c r="H204" s="59">
        <v>7</v>
      </c>
      <c r="I204" s="46">
        <f t="shared" si="33"/>
        <v>20</v>
      </c>
      <c r="J204" s="46">
        <f t="shared" si="33"/>
        <v>201</v>
      </c>
      <c r="K204" s="126">
        <v>42.5</v>
      </c>
      <c r="L204" s="126">
        <v>29.5</v>
      </c>
      <c r="M204" s="54">
        <f t="shared" si="28"/>
        <v>36</v>
      </c>
      <c r="N204" s="36">
        <v>19</v>
      </c>
      <c r="O204" s="55">
        <f t="shared" si="29"/>
        <v>44.157096331825592</v>
      </c>
      <c r="P204" s="56">
        <f t="shared" si="30"/>
        <v>45.923380185098615</v>
      </c>
      <c r="Q204" s="127">
        <v>25.473707999999998</v>
      </c>
      <c r="R204" s="11">
        <f t="shared" si="31"/>
        <v>8.037897401196</v>
      </c>
      <c r="S204" s="35">
        <f t="shared" si="32"/>
        <v>15.159316977432983</v>
      </c>
      <c r="AF204" s="34"/>
    </row>
    <row r="205" spans="7:32" ht="18.5" x14ac:dyDescent="0.45">
      <c r="G205" s="59">
        <v>2012</v>
      </c>
      <c r="H205" s="59">
        <v>7</v>
      </c>
      <c r="I205" s="46">
        <f t="shared" si="33"/>
        <v>21</v>
      </c>
      <c r="J205" s="46">
        <f t="shared" si="33"/>
        <v>202</v>
      </c>
      <c r="K205" s="126">
        <v>39.6</v>
      </c>
      <c r="L205" s="126">
        <v>17.7</v>
      </c>
      <c r="M205" s="54">
        <f t="shared" si="28"/>
        <v>28.65</v>
      </c>
      <c r="N205" s="36">
        <v>13.5</v>
      </c>
      <c r="O205" s="55">
        <f t="shared" si="29"/>
        <v>32.075250993300408</v>
      </c>
      <c r="P205" s="56">
        <f t="shared" si="30"/>
        <v>56.195839740262322</v>
      </c>
      <c r="Q205" s="127">
        <v>24.016631999999998</v>
      </c>
      <c r="R205" s="11">
        <f t="shared" si="31"/>
        <v>6.5428330432859996</v>
      </c>
      <c r="S205" s="35">
        <f t="shared" si="32"/>
        <v>18.043330231405463</v>
      </c>
      <c r="AF205" s="34"/>
    </row>
    <row r="206" spans="7:32" ht="18.5" x14ac:dyDescent="0.45">
      <c r="G206" s="59">
        <v>2012</v>
      </c>
      <c r="H206" s="59">
        <v>7</v>
      </c>
      <c r="I206" s="46">
        <f t="shared" si="33"/>
        <v>22</v>
      </c>
      <c r="J206" s="46">
        <f t="shared" si="33"/>
        <v>203</v>
      </c>
      <c r="K206" s="126">
        <v>42</v>
      </c>
      <c r="L206" s="126">
        <v>29.3</v>
      </c>
      <c r="M206" s="54">
        <f t="shared" si="28"/>
        <v>35.65</v>
      </c>
      <c r="N206" s="36">
        <v>24</v>
      </c>
      <c r="O206" s="55">
        <f t="shared" si="29"/>
        <v>44.455298875502429</v>
      </c>
      <c r="P206" s="56">
        <f t="shared" si="30"/>
        <v>45.166583657510465</v>
      </c>
      <c r="Q206" s="127">
        <v>25.348097999999997</v>
      </c>
      <c r="R206" s="11">
        <f t="shared" si="31"/>
        <v>7.9462294904564983</v>
      </c>
      <c r="S206" s="35">
        <f t="shared" si="32"/>
        <v>14.140907880957208</v>
      </c>
      <c r="AF206" s="34"/>
    </row>
    <row r="207" spans="7:32" ht="18.5" x14ac:dyDescent="0.45">
      <c r="G207" s="59">
        <v>2012</v>
      </c>
      <c r="H207" s="59">
        <v>7</v>
      </c>
      <c r="I207" s="46">
        <f t="shared" si="33"/>
        <v>23</v>
      </c>
      <c r="J207" s="46">
        <f t="shared" si="33"/>
        <v>204</v>
      </c>
      <c r="K207" s="126">
        <v>30.5</v>
      </c>
      <c r="L207" s="126">
        <v>24.3</v>
      </c>
      <c r="M207" s="54">
        <f t="shared" si="28"/>
        <v>27.4</v>
      </c>
      <c r="N207" s="36">
        <v>17</v>
      </c>
      <c r="O207" s="55">
        <f t="shared" si="29"/>
        <v>59.810263961509733</v>
      </c>
      <c r="P207" s="56">
        <f t="shared" si="30"/>
        <v>29.665890924908823</v>
      </c>
      <c r="Q207" s="127">
        <v>23.828216999999999</v>
      </c>
      <c r="R207" s="11">
        <f t="shared" si="31"/>
        <v>6.3168126702659997</v>
      </c>
      <c r="S207" s="35">
        <f t="shared" si="32"/>
        <v>9.3607336132635055</v>
      </c>
      <c r="AF207" s="34"/>
    </row>
    <row r="208" spans="7:32" ht="18.5" x14ac:dyDescent="0.45">
      <c r="G208" s="59">
        <v>2012</v>
      </c>
      <c r="H208" s="59">
        <v>7</v>
      </c>
      <c r="I208" s="46">
        <f t="shared" si="33"/>
        <v>24</v>
      </c>
      <c r="J208" s="46">
        <f t="shared" si="33"/>
        <v>205</v>
      </c>
      <c r="K208" s="126">
        <v>44.5</v>
      </c>
      <c r="L208" s="126">
        <v>32</v>
      </c>
      <c r="M208" s="54">
        <f t="shared" si="28"/>
        <v>38.25</v>
      </c>
      <c r="N208" s="36">
        <v>17.5</v>
      </c>
      <c r="O208" s="55">
        <f t="shared" si="29"/>
        <v>36.260635496911839</v>
      </c>
      <c r="P208" s="56">
        <f t="shared" si="30"/>
        <v>36.260635496911839</v>
      </c>
      <c r="Q208" s="127">
        <v>20.512112999999999</v>
      </c>
      <c r="R208" s="11">
        <f t="shared" si="31"/>
        <v>6.7430135708572481</v>
      </c>
      <c r="S208" s="35">
        <f t="shared" si="32"/>
        <v>12.504660681817516</v>
      </c>
      <c r="AF208" s="34"/>
    </row>
    <row r="209" spans="7:32" ht="18.5" x14ac:dyDescent="0.45">
      <c r="G209" s="59">
        <v>2012</v>
      </c>
      <c r="H209" s="59">
        <v>7</v>
      </c>
      <c r="I209" s="46">
        <f t="shared" si="33"/>
        <v>25</v>
      </c>
      <c r="J209" s="46">
        <f t="shared" si="33"/>
        <v>206</v>
      </c>
      <c r="K209" s="126">
        <v>43.3</v>
      </c>
      <c r="L209" s="126">
        <v>25.7</v>
      </c>
      <c r="M209" s="54">
        <f t="shared" si="28"/>
        <v>34.5</v>
      </c>
      <c r="N209" s="36">
        <v>19.5</v>
      </c>
      <c r="O209" s="55">
        <f t="shared" si="29"/>
        <v>35.817051591946218</v>
      </c>
      <c r="P209" s="56">
        <f t="shared" si="30"/>
        <v>50.430408641460268</v>
      </c>
      <c r="Q209" s="127">
        <v>24.041754000000001</v>
      </c>
      <c r="R209" s="11">
        <f t="shared" si="31"/>
        <v>7.3745556010829985</v>
      </c>
      <c r="S209" s="35">
        <f t="shared" si="32"/>
        <v>16.291898968903887</v>
      </c>
      <c r="AF209" s="34"/>
    </row>
    <row r="210" spans="7:32" ht="18.5" x14ac:dyDescent="0.45">
      <c r="G210" s="59">
        <v>2012</v>
      </c>
      <c r="H210" s="59">
        <v>7</v>
      </c>
      <c r="I210" s="46">
        <f t="shared" si="33"/>
        <v>26</v>
      </c>
      <c r="J210" s="46">
        <f t="shared" si="33"/>
        <v>207</v>
      </c>
      <c r="K210" s="126">
        <v>37.799999999999997</v>
      </c>
      <c r="L210" s="126">
        <v>22.7</v>
      </c>
      <c r="M210" s="54">
        <f t="shared" si="28"/>
        <v>30.25</v>
      </c>
      <c r="N210" s="36">
        <v>16.5</v>
      </c>
      <c r="O210" s="55">
        <f t="shared" si="29"/>
        <v>39.294825542189436</v>
      </c>
      <c r="P210" s="56">
        <f t="shared" si="30"/>
        <v>47.468149254964835</v>
      </c>
      <c r="Q210" s="127">
        <v>24.431144999999997</v>
      </c>
      <c r="R210" s="11">
        <f t="shared" si="31"/>
        <v>6.8850203736712476</v>
      </c>
      <c r="S210" s="35">
        <f t="shared" si="32"/>
        <v>15.185387488580199</v>
      </c>
      <c r="AF210" s="34"/>
    </row>
    <row r="211" spans="7:32" ht="18.5" x14ac:dyDescent="0.45">
      <c r="G211" s="59">
        <v>2012</v>
      </c>
      <c r="H211" s="59">
        <v>7</v>
      </c>
      <c r="I211" s="46">
        <f t="shared" si="33"/>
        <v>27</v>
      </c>
      <c r="J211" s="46">
        <f t="shared" si="33"/>
        <v>208</v>
      </c>
      <c r="K211" s="126">
        <v>42</v>
      </c>
      <c r="L211" s="126">
        <v>24.5</v>
      </c>
      <c r="M211" s="54">
        <f t="shared" si="28"/>
        <v>33.25</v>
      </c>
      <c r="N211" s="36">
        <v>16.5</v>
      </c>
      <c r="O211" s="55">
        <f t="shared" si="29"/>
        <v>37.007702074958566</v>
      </c>
      <c r="P211" s="56">
        <f t="shared" si="30"/>
        <v>51.810782904941995</v>
      </c>
      <c r="Q211" s="127">
        <v>24.770291999999998</v>
      </c>
      <c r="R211" s="11">
        <f t="shared" si="31"/>
        <v>7.4164297797089995</v>
      </c>
      <c r="S211" s="35">
        <f t="shared" si="32"/>
        <v>17.025246513262285</v>
      </c>
      <c r="AF211" s="34"/>
    </row>
    <row r="212" spans="7:32" ht="18.5" x14ac:dyDescent="0.45">
      <c r="G212" s="59">
        <v>2012</v>
      </c>
      <c r="H212" s="59">
        <v>7</v>
      </c>
      <c r="I212" s="46">
        <f t="shared" si="33"/>
        <v>28</v>
      </c>
      <c r="J212" s="46">
        <f t="shared" si="33"/>
        <v>209</v>
      </c>
      <c r="K212" s="126">
        <v>43.2</v>
      </c>
      <c r="L212" s="126">
        <v>23.2</v>
      </c>
      <c r="M212" s="54">
        <f t="shared" si="28"/>
        <v>33.200000000000003</v>
      </c>
      <c r="N212" s="36">
        <v>16</v>
      </c>
      <c r="O212" s="55">
        <f t="shared" si="29"/>
        <v>33.792472494279124</v>
      </c>
      <c r="P212" s="56">
        <f t="shared" si="30"/>
        <v>54.067955990846606</v>
      </c>
      <c r="Q212" s="127">
        <v>24.179924999999997</v>
      </c>
      <c r="R212" s="11">
        <f t="shared" si="31"/>
        <v>7.2325782663749987</v>
      </c>
      <c r="S212" s="35">
        <f t="shared" si="32"/>
        <v>17.815553953174422</v>
      </c>
      <c r="AF212" s="34"/>
    </row>
    <row r="213" spans="7:32" ht="18.5" x14ac:dyDescent="0.45">
      <c r="G213" s="59">
        <v>2012</v>
      </c>
      <c r="H213" s="59">
        <v>7</v>
      </c>
      <c r="I213" s="46">
        <f t="shared" si="33"/>
        <v>29</v>
      </c>
      <c r="J213" s="46">
        <f t="shared" si="33"/>
        <v>210</v>
      </c>
      <c r="K213" s="126">
        <v>36.299999999999997</v>
      </c>
      <c r="L213" s="126">
        <v>22.5</v>
      </c>
      <c r="M213" s="54">
        <f t="shared" si="28"/>
        <v>29.4</v>
      </c>
      <c r="N213" s="36">
        <v>18.5</v>
      </c>
      <c r="O213" s="55">
        <f t="shared" si="29"/>
        <v>40.829288495706422</v>
      </c>
      <c r="P213" s="56">
        <f t="shared" si="30"/>
        <v>45.075534499259881</v>
      </c>
      <c r="Q213" s="127">
        <v>24.267851999999998</v>
      </c>
      <c r="R213" s="11">
        <f t="shared" si="31"/>
        <v>6.7180209334559979</v>
      </c>
      <c r="S213" s="35">
        <f t="shared" si="32"/>
        <v>14.038438920452007</v>
      </c>
      <c r="AF213" s="34"/>
    </row>
    <row r="214" spans="7:32" ht="18.5" x14ac:dyDescent="0.45">
      <c r="G214" s="59">
        <v>2012</v>
      </c>
      <c r="H214" s="59">
        <v>7</v>
      </c>
      <c r="I214" s="46">
        <f t="shared" si="33"/>
        <v>30</v>
      </c>
      <c r="J214" s="46">
        <f t="shared" si="33"/>
        <v>211</v>
      </c>
      <c r="K214" s="126">
        <v>42.1</v>
      </c>
      <c r="L214" s="126">
        <v>29.5</v>
      </c>
      <c r="M214" s="54">
        <f t="shared" si="28"/>
        <v>35.799999999999997</v>
      </c>
      <c r="N214" s="36">
        <v>35.5</v>
      </c>
      <c r="O214" s="55">
        <f t="shared" si="29"/>
        <v>40.252267334236898</v>
      </c>
      <c r="P214" s="56">
        <f t="shared" si="30"/>
        <v>40.574285472910802</v>
      </c>
      <c r="Q214" s="127">
        <v>22.86102</v>
      </c>
      <c r="R214" s="11">
        <f t="shared" si="31"/>
        <v>7.1866816912799978</v>
      </c>
      <c r="S214" s="35">
        <f t="shared" si="32"/>
        <v>11.251337540796333</v>
      </c>
      <c r="AF214" s="34"/>
    </row>
    <row r="215" spans="7:32" ht="18.5" x14ac:dyDescent="0.45">
      <c r="G215" s="59">
        <v>2012</v>
      </c>
      <c r="H215" s="60">
        <v>7</v>
      </c>
      <c r="I215" s="60">
        <f t="shared" si="33"/>
        <v>31</v>
      </c>
      <c r="J215" s="46">
        <f t="shared" si="33"/>
        <v>212</v>
      </c>
      <c r="K215" s="126">
        <v>38.299999999999997</v>
      </c>
      <c r="L215" s="126">
        <v>24.1</v>
      </c>
      <c r="M215" s="54">
        <f t="shared" si="28"/>
        <v>31.2</v>
      </c>
      <c r="N215" s="36">
        <v>45.5</v>
      </c>
      <c r="O215" s="55">
        <f t="shared" si="29"/>
        <v>41.104289530310801</v>
      </c>
      <c r="P215" s="56">
        <f t="shared" si="30"/>
        <v>46.694472906433056</v>
      </c>
      <c r="Q215" s="127">
        <v>24.782852999999996</v>
      </c>
      <c r="R215" s="49">
        <f t="shared" si="31"/>
        <v>7.1222202094049978</v>
      </c>
      <c r="S215" s="48">
        <f t="shared" si="32"/>
        <v>10.869615007838906</v>
      </c>
      <c r="AF215" s="34"/>
    </row>
    <row r="216" spans="7:32" ht="18.5" x14ac:dyDescent="0.45">
      <c r="G216" s="59">
        <v>2012</v>
      </c>
      <c r="H216" s="59">
        <v>8</v>
      </c>
      <c r="I216" s="46">
        <v>1</v>
      </c>
      <c r="J216" s="46">
        <f t="shared" si="33"/>
        <v>213</v>
      </c>
      <c r="K216" s="126">
        <v>38.6</v>
      </c>
      <c r="L216" s="126">
        <v>22.2</v>
      </c>
      <c r="M216" s="54">
        <f t="shared" si="28"/>
        <v>30.4</v>
      </c>
      <c r="N216" s="36">
        <v>25</v>
      </c>
      <c r="O216" s="55">
        <f t="shared" si="29"/>
        <v>36.309484767444559</v>
      </c>
      <c r="P216" s="56">
        <f t="shared" si="30"/>
        <v>47.638044014887271</v>
      </c>
      <c r="Q216" s="127">
        <v>23.526752999999999</v>
      </c>
      <c r="R216" s="11">
        <f t="shared" si="31"/>
        <v>6.6508483858289988</v>
      </c>
      <c r="S216" s="35">
        <f t="shared" si="32"/>
        <v>14.008975218894989</v>
      </c>
      <c r="AF216" s="34"/>
    </row>
    <row r="217" spans="7:32" ht="18.5" x14ac:dyDescent="0.45">
      <c r="G217" s="59">
        <v>2012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6">
        <v>40.200000000000003</v>
      </c>
      <c r="L217" s="126">
        <v>26</v>
      </c>
      <c r="M217" s="54">
        <f t="shared" si="28"/>
        <v>33.1</v>
      </c>
      <c r="N217" s="36">
        <v>24</v>
      </c>
      <c r="O217" s="55">
        <f t="shared" si="29"/>
        <v>38.666782244428198</v>
      </c>
      <c r="P217" s="56">
        <f t="shared" si="30"/>
        <v>43.925464629670444</v>
      </c>
      <c r="Q217" s="127">
        <v>23.313215999999997</v>
      </c>
      <c r="R217" s="11">
        <f t="shared" si="31"/>
        <v>6.9596594026559995</v>
      </c>
      <c r="S217" s="35">
        <f t="shared" si="32"/>
        <v>13.462372891667554</v>
      </c>
      <c r="AF217" s="34"/>
    </row>
    <row r="218" spans="7:32" ht="18.5" x14ac:dyDescent="0.45">
      <c r="G218" s="59">
        <v>2012</v>
      </c>
      <c r="H218" s="59">
        <v>8</v>
      </c>
      <c r="I218" s="46">
        <f t="shared" si="34"/>
        <v>3</v>
      </c>
      <c r="J218" s="46">
        <f t="shared" si="34"/>
        <v>215</v>
      </c>
      <c r="K218" s="126">
        <v>39.9</v>
      </c>
      <c r="L218" s="126">
        <v>20.100000000000001</v>
      </c>
      <c r="M218" s="54">
        <f t="shared" si="28"/>
        <v>30</v>
      </c>
      <c r="N218" s="36">
        <v>20</v>
      </c>
      <c r="O218" s="55">
        <f t="shared" si="29"/>
        <v>32.88649170115638</v>
      </c>
      <c r="P218" s="56">
        <f t="shared" si="30"/>
        <v>52.092202854631701</v>
      </c>
      <c r="Q218" s="127">
        <v>23.413703999999999</v>
      </c>
      <c r="R218" s="11">
        <f t="shared" si="31"/>
        <v>6.5639616752879997</v>
      </c>
      <c r="S218" s="35">
        <f t="shared" si="32"/>
        <v>15.996650366605547</v>
      </c>
      <c r="AF218" s="34"/>
    </row>
    <row r="219" spans="7:32" ht="18.5" x14ac:dyDescent="0.45">
      <c r="G219" s="59">
        <v>2012</v>
      </c>
      <c r="H219" s="59">
        <v>8</v>
      </c>
      <c r="I219" s="46">
        <f t="shared" si="34"/>
        <v>4</v>
      </c>
      <c r="J219" s="46">
        <f t="shared" si="34"/>
        <v>216</v>
      </c>
      <c r="K219" s="126">
        <v>39.299999999999997</v>
      </c>
      <c r="L219" s="126">
        <v>16.8</v>
      </c>
      <c r="M219" s="54">
        <f t="shared" si="28"/>
        <v>28.049999999999997</v>
      </c>
      <c r="N219" s="36">
        <v>15.5</v>
      </c>
      <c r="O219" s="55">
        <f t="shared" si="29"/>
        <v>29.691723842807821</v>
      </c>
      <c r="P219" s="56">
        <f t="shared" si="30"/>
        <v>53.445102917054072</v>
      </c>
      <c r="Q219" s="127">
        <v>22.534434000000001</v>
      </c>
      <c r="R219" s="11">
        <f t="shared" si="31"/>
        <v>6.0597402805484988</v>
      </c>
      <c r="S219" s="35">
        <f t="shared" si="32"/>
        <v>16.745851479971119</v>
      </c>
      <c r="AF219" s="34"/>
    </row>
    <row r="220" spans="7:32" ht="18.5" x14ac:dyDescent="0.45">
      <c r="G220" s="59">
        <v>2012</v>
      </c>
      <c r="H220" s="59">
        <v>8</v>
      </c>
      <c r="I220" s="46">
        <f t="shared" si="34"/>
        <v>5</v>
      </c>
      <c r="J220" s="46">
        <f t="shared" si="34"/>
        <v>217</v>
      </c>
      <c r="K220" s="126">
        <v>39.6</v>
      </c>
      <c r="L220" s="126">
        <v>15.9</v>
      </c>
      <c r="M220" s="54">
        <f t="shared" si="28"/>
        <v>27.75</v>
      </c>
      <c r="N220" s="36">
        <v>17</v>
      </c>
      <c r="O220" s="55">
        <f t="shared" si="29"/>
        <v>29.067342861497188</v>
      </c>
      <c r="P220" s="56">
        <f t="shared" si="30"/>
        <v>55.111682065398682</v>
      </c>
      <c r="Q220" s="127">
        <v>22.641202499999999</v>
      </c>
      <c r="R220" s="11">
        <f t="shared" si="31"/>
        <v>6.0486142287768736</v>
      </c>
      <c r="S220" s="35">
        <f t="shared" si="32"/>
        <v>16.937002307990642</v>
      </c>
      <c r="AF220" s="34"/>
    </row>
    <row r="221" spans="7:32" ht="18.5" x14ac:dyDescent="0.45">
      <c r="G221" s="59">
        <v>2012</v>
      </c>
      <c r="H221" s="59">
        <v>8</v>
      </c>
      <c r="I221" s="46">
        <f t="shared" si="34"/>
        <v>6</v>
      </c>
      <c r="J221" s="46">
        <f t="shared" si="34"/>
        <v>218</v>
      </c>
      <c r="K221" s="126">
        <v>40.9</v>
      </c>
      <c r="L221" s="126">
        <v>16.399999999999999</v>
      </c>
      <c r="M221" s="54">
        <f t="shared" si="28"/>
        <v>28.65</v>
      </c>
      <c r="N221" s="36">
        <v>21</v>
      </c>
      <c r="O221" s="55">
        <f t="shared" si="29"/>
        <v>28.422298491149519</v>
      </c>
      <c r="P221" s="56">
        <f t="shared" si="30"/>
        <v>55.707705042653053</v>
      </c>
      <c r="Q221" s="127">
        <v>22.509312000000001</v>
      </c>
      <c r="R221" s="11">
        <f t="shared" si="31"/>
        <v>6.1321949861760006</v>
      </c>
      <c r="S221" s="35">
        <f t="shared" si="32"/>
        <v>16.632204685418422</v>
      </c>
      <c r="AF221" s="34"/>
    </row>
    <row r="222" spans="7:32" ht="18.5" x14ac:dyDescent="0.45">
      <c r="G222" s="59">
        <v>2012</v>
      </c>
      <c r="H222" s="59">
        <v>8</v>
      </c>
      <c r="I222" s="46">
        <f t="shared" si="34"/>
        <v>7</v>
      </c>
      <c r="J222" s="46">
        <f t="shared" si="34"/>
        <v>219</v>
      </c>
      <c r="K222" s="126">
        <v>40.4</v>
      </c>
      <c r="L222" s="126">
        <v>19.3</v>
      </c>
      <c r="M222" s="54">
        <f t="shared" si="28"/>
        <v>29.85</v>
      </c>
      <c r="N222" s="36">
        <v>22.5</v>
      </c>
      <c r="O222" s="55">
        <f t="shared" si="29"/>
        <v>29.874760588507577</v>
      </c>
      <c r="P222" s="56">
        <f t="shared" si="30"/>
        <v>50.428595873400788</v>
      </c>
      <c r="Q222" s="127">
        <v>21.956627999999998</v>
      </c>
      <c r="R222" s="11">
        <f t="shared" si="31"/>
        <v>6.136158446432999</v>
      </c>
      <c r="S222" s="35">
        <f t="shared" si="32"/>
        <v>15.092572264425904</v>
      </c>
      <c r="AF222" s="34"/>
    </row>
    <row r="223" spans="7:32" ht="18.5" x14ac:dyDescent="0.45">
      <c r="G223" s="59">
        <v>2012</v>
      </c>
      <c r="H223" s="59">
        <v>8</v>
      </c>
      <c r="I223" s="46">
        <f t="shared" si="34"/>
        <v>8</v>
      </c>
      <c r="J223" s="46">
        <f t="shared" si="34"/>
        <v>220</v>
      </c>
      <c r="K223" s="126">
        <v>40.700000000000003</v>
      </c>
      <c r="L223" s="126">
        <v>21</v>
      </c>
      <c r="M223" s="54">
        <f t="shared" si="28"/>
        <v>30.85</v>
      </c>
      <c r="N223" s="36">
        <v>21</v>
      </c>
      <c r="O223" s="55">
        <f t="shared" si="29"/>
        <v>26.460784350770762</v>
      </c>
      <c r="P223" s="56">
        <f t="shared" si="30"/>
        <v>41.702196136814727</v>
      </c>
      <c r="Q223" s="127">
        <v>18.791256000000001</v>
      </c>
      <c r="R223" s="11">
        <f t="shared" si="31"/>
        <v>5.3617513548060005</v>
      </c>
      <c r="S223" s="35">
        <f t="shared" si="32"/>
        <v>12.918479547495975</v>
      </c>
      <c r="AF223" s="34"/>
    </row>
    <row r="224" spans="7:32" ht="18.5" x14ac:dyDescent="0.45">
      <c r="G224" s="59">
        <v>2012</v>
      </c>
      <c r="H224" s="59">
        <v>8</v>
      </c>
      <c r="I224" s="46">
        <f t="shared" si="34"/>
        <v>9</v>
      </c>
      <c r="J224" s="46">
        <f t="shared" si="34"/>
        <v>221</v>
      </c>
      <c r="K224" s="126">
        <v>40.6</v>
      </c>
      <c r="L224" s="126">
        <v>24.3</v>
      </c>
      <c r="M224" s="54">
        <f t="shared" si="28"/>
        <v>32.450000000000003</v>
      </c>
      <c r="N224" s="36">
        <v>26</v>
      </c>
      <c r="O224" s="55">
        <f t="shared" si="29"/>
        <v>28.545423220532253</v>
      </c>
      <c r="P224" s="56">
        <f t="shared" si="30"/>
        <v>37.223231879574058</v>
      </c>
      <c r="Q224" s="127">
        <v>18.439547999999998</v>
      </c>
      <c r="R224" s="11">
        <f t="shared" si="31"/>
        <v>5.4344344382549981</v>
      </c>
      <c r="S224" s="35">
        <f t="shared" si="32"/>
        <v>11.192026756797253</v>
      </c>
      <c r="AF224" s="34"/>
    </row>
    <row r="225" spans="7:32" ht="18.5" x14ac:dyDescent="0.45">
      <c r="G225" s="59">
        <v>2012</v>
      </c>
      <c r="H225" s="59">
        <v>8</v>
      </c>
      <c r="I225" s="46">
        <f t="shared" si="34"/>
        <v>10</v>
      </c>
      <c r="J225" s="46">
        <f t="shared" si="34"/>
        <v>222</v>
      </c>
      <c r="K225" s="126">
        <v>38.6</v>
      </c>
      <c r="L225" s="126">
        <v>19.899999999999999</v>
      </c>
      <c r="M225" s="54">
        <f t="shared" si="28"/>
        <v>29.25</v>
      </c>
      <c r="N225" s="36">
        <v>23.5</v>
      </c>
      <c r="O225" s="55">
        <f t="shared" si="29"/>
        <v>32.641726162321085</v>
      </c>
      <c r="P225" s="56">
        <f t="shared" si="30"/>
        <v>48.832022338832353</v>
      </c>
      <c r="Q225" s="127">
        <v>22.584677999999997</v>
      </c>
      <c r="R225" s="11">
        <f t="shared" si="31"/>
        <v>6.2322023709134982</v>
      </c>
      <c r="S225" s="35">
        <f t="shared" si="32"/>
        <v>14.384978119220488</v>
      </c>
      <c r="AF225" s="34"/>
    </row>
    <row r="226" spans="7:32" ht="18.5" x14ac:dyDescent="0.45">
      <c r="G226" s="59">
        <v>2012</v>
      </c>
      <c r="H226" s="59">
        <v>8</v>
      </c>
      <c r="I226" s="46">
        <f t="shared" si="34"/>
        <v>11</v>
      </c>
      <c r="J226" s="46">
        <f t="shared" si="34"/>
        <v>223</v>
      </c>
      <c r="K226" s="126">
        <v>39.799999999999997</v>
      </c>
      <c r="L226" s="126">
        <v>20.6</v>
      </c>
      <c r="M226" s="54">
        <f t="shared" si="28"/>
        <v>30.2</v>
      </c>
      <c r="N226" s="36">
        <v>17</v>
      </c>
      <c r="O226" s="55">
        <f t="shared" si="29"/>
        <v>31.49723925207751</v>
      </c>
      <c r="P226" s="56">
        <f t="shared" si="30"/>
        <v>48.379759491191045</v>
      </c>
      <c r="Q226" s="127">
        <v>22.082237999999997</v>
      </c>
      <c r="R226" s="11">
        <f t="shared" si="31"/>
        <v>6.2165916417599991</v>
      </c>
      <c r="S226" s="35">
        <f t="shared" si="32"/>
        <v>15.381568426271379</v>
      </c>
      <c r="AF226" s="34"/>
    </row>
    <row r="227" spans="7:32" ht="18.5" x14ac:dyDescent="0.45">
      <c r="G227" s="59">
        <v>2012</v>
      </c>
      <c r="H227" s="59">
        <v>8</v>
      </c>
      <c r="I227" s="46">
        <f t="shared" si="34"/>
        <v>12</v>
      </c>
      <c r="J227" s="46">
        <f t="shared" si="34"/>
        <v>224</v>
      </c>
      <c r="K227" s="126">
        <v>41.8</v>
      </c>
      <c r="L227" s="126">
        <v>19.100000000000001</v>
      </c>
      <c r="M227" s="54">
        <f t="shared" si="28"/>
        <v>30.45</v>
      </c>
      <c r="N227" s="36">
        <v>21</v>
      </c>
      <c r="O227" s="55">
        <f t="shared" si="29"/>
        <v>31.249577602047047</v>
      </c>
      <c r="P227" s="56">
        <f t="shared" si="30"/>
        <v>56.749232925317429</v>
      </c>
      <c r="Q227" s="127">
        <v>23.8219365</v>
      </c>
      <c r="R227" s="11">
        <f t="shared" si="31"/>
        <v>6.741280477873123</v>
      </c>
      <c r="S227" s="35">
        <f t="shared" si="32"/>
        <v>17.283005180152397</v>
      </c>
      <c r="AF227" s="34"/>
    </row>
    <row r="228" spans="7:32" ht="18.5" x14ac:dyDescent="0.45">
      <c r="G228" s="59">
        <v>2012</v>
      </c>
      <c r="H228" s="59">
        <v>8</v>
      </c>
      <c r="I228" s="46">
        <f t="shared" si="34"/>
        <v>13</v>
      </c>
      <c r="J228" s="46">
        <f t="shared" si="34"/>
        <v>225</v>
      </c>
      <c r="K228" s="126">
        <v>40.799999999999997</v>
      </c>
      <c r="L228" s="126">
        <v>21.9</v>
      </c>
      <c r="M228" s="54">
        <f t="shared" si="28"/>
        <v>31.349999999999998</v>
      </c>
      <c r="N228" s="36">
        <v>25</v>
      </c>
      <c r="O228" s="55">
        <f t="shared" si="29"/>
        <v>34.442917357587405</v>
      </c>
      <c r="P228" s="56">
        <f t="shared" si="30"/>
        <v>52.077691044672157</v>
      </c>
      <c r="Q228" s="127">
        <v>23.958014000000002</v>
      </c>
      <c r="R228" s="11">
        <f t="shared" si="31"/>
        <v>6.9062509162065</v>
      </c>
      <c r="S228" s="35">
        <f t="shared" si="32"/>
        <v>15.414001237379075</v>
      </c>
      <c r="AF228" s="34"/>
    </row>
    <row r="229" spans="7:32" ht="18.5" x14ac:dyDescent="0.45">
      <c r="G229" s="59">
        <v>2012</v>
      </c>
      <c r="H229" s="59">
        <v>8</v>
      </c>
      <c r="I229" s="46">
        <f t="shared" si="34"/>
        <v>14</v>
      </c>
      <c r="J229" s="46">
        <f t="shared" si="34"/>
        <v>226</v>
      </c>
      <c r="K229" s="126">
        <v>40.200000000000003</v>
      </c>
      <c r="L229" s="126">
        <v>21.5</v>
      </c>
      <c r="M229" s="54">
        <f t="shared" si="28"/>
        <v>30.85</v>
      </c>
      <c r="N229" s="36">
        <v>23.5</v>
      </c>
      <c r="O229" s="55">
        <f t="shared" si="29"/>
        <v>33.186360080491077</v>
      </c>
      <c r="P229" s="56">
        <f t="shared" si="30"/>
        <v>49.646794680414658</v>
      </c>
      <c r="Q229" s="127">
        <v>22.961507999999998</v>
      </c>
      <c r="R229" s="11">
        <f t="shared" si="31"/>
        <v>6.5516587410329992</v>
      </c>
      <c r="S229" s="35">
        <f t="shared" si="32"/>
        <v>14.876690034856846</v>
      </c>
      <c r="AF229" s="34"/>
    </row>
    <row r="230" spans="7:32" ht="18.5" x14ac:dyDescent="0.45">
      <c r="G230" s="59">
        <v>2012</v>
      </c>
      <c r="H230" s="59">
        <v>8</v>
      </c>
      <c r="I230" s="46">
        <f t="shared" si="34"/>
        <v>15</v>
      </c>
      <c r="J230" s="46">
        <f t="shared" si="34"/>
        <v>227</v>
      </c>
      <c r="K230" s="126">
        <v>41.7</v>
      </c>
      <c r="L230" s="126">
        <v>21.2</v>
      </c>
      <c r="M230" s="54">
        <f t="shared" si="28"/>
        <v>31.450000000000003</v>
      </c>
      <c r="N230" s="36">
        <v>21.5</v>
      </c>
      <c r="O230" s="55">
        <f t="shared" si="29"/>
        <v>29.59789488922042</v>
      </c>
      <c r="P230" s="56">
        <f t="shared" si="30"/>
        <v>48.540547618321497</v>
      </c>
      <c r="Q230" s="127">
        <v>21.441627</v>
      </c>
      <c r="R230" s="11">
        <f t="shared" si="31"/>
        <v>6.1934407609837496</v>
      </c>
      <c r="S230" s="35">
        <f t="shared" si="32"/>
        <v>14.953657885429894</v>
      </c>
      <c r="AF230" s="34"/>
    </row>
    <row r="231" spans="7:32" ht="18.5" x14ac:dyDescent="0.45">
      <c r="G231" s="59">
        <v>2012</v>
      </c>
      <c r="H231" s="59">
        <v>8</v>
      </c>
      <c r="I231" s="46">
        <f t="shared" si="34"/>
        <v>16</v>
      </c>
      <c r="J231" s="46">
        <f t="shared" si="34"/>
        <v>228</v>
      </c>
      <c r="K231" s="126">
        <v>41.5</v>
      </c>
      <c r="L231" s="126">
        <v>20.2</v>
      </c>
      <c r="M231" s="54">
        <f t="shared" si="28"/>
        <v>30.85</v>
      </c>
      <c r="N231" s="36">
        <v>27.5</v>
      </c>
      <c r="O231" s="55">
        <f t="shared" si="29"/>
        <v>27.148592464920174</v>
      </c>
      <c r="P231" s="56">
        <f t="shared" si="30"/>
        <v>46.261201560223981</v>
      </c>
      <c r="Q231" s="127">
        <v>20.047356000000001</v>
      </c>
      <c r="R231" s="11">
        <f t="shared" si="31"/>
        <v>5.7201571940310005</v>
      </c>
      <c r="S231" s="35">
        <f t="shared" si="32"/>
        <v>13.326879962988375</v>
      </c>
      <c r="AF231" s="34"/>
    </row>
    <row r="232" spans="7:32" ht="18.5" x14ac:dyDescent="0.45">
      <c r="G232" s="59">
        <v>2012</v>
      </c>
      <c r="H232" s="59">
        <v>8</v>
      </c>
      <c r="I232" s="46">
        <f t="shared" si="34"/>
        <v>17</v>
      </c>
      <c r="J232" s="46">
        <f t="shared" si="34"/>
        <v>229</v>
      </c>
      <c r="K232" s="126">
        <v>39.700000000000003</v>
      </c>
      <c r="L232" s="126">
        <v>20.5</v>
      </c>
      <c r="M232" s="54">
        <f t="shared" si="28"/>
        <v>30.1</v>
      </c>
      <c r="N232" s="36">
        <v>27.5</v>
      </c>
      <c r="O232" s="55">
        <f t="shared" si="29"/>
        <v>31.35390710531037</v>
      </c>
      <c r="P232" s="56">
        <f t="shared" si="30"/>
        <v>48.159601313756738</v>
      </c>
      <c r="Q232" s="127">
        <v>21.981749999999998</v>
      </c>
      <c r="R232" s="11">
        <f t="shared" si="31"/>
        <v>6.1754099636249995</v>
      </c>
      <c r="S232" s="35">
        <f t="shared" si="32"/>
        <v>13.738140722814833</v>
      </c>
      <c r="AF232" s="34"/>
    </row>
    <row r="233" spans="7:32" ht="18.5" x14ac:dyDescent="0.45">
      <c r="G233" s="59">
        <v>2012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6">
        <v>39.9</v>
      </c>
      <c r="L233" s="126">
        <v>21.9</v>
      </c>
      <c r="M233" s="54">
        <f t="shared" si="28"/>
        <v>30.9</v>
      </c>
      <c r="N233" s="36">
        <v>24.5</v>
      </c>
      <c r="O233" s="55">
        <f t="shared" si="29"/>
        <v>33.510926150697763</v>
      </c>
      <c r="P233" s="56">
        <f t="shared" si="30"/>
        <v>48.255733657004775</v>
      </c>
      <c r="Q233" s="127">
        <v>22.747970999999996</v>
      </c>
      <c r="R233" s="11">
        <f t="shared" si="31"/>
        <v>6.497400590860499</v>
      </c>
      <c r="S233" s="35">
        <f t="shared" si="32"/>
        <v>14.334267117302472</v>
      </c>
      <c r="AF233" s="34"/>
    </row>
    <row r="234" spans="7:32" ht="18.5" x14ac:dyDescent="0.45">
      <c r="G234" s="59">
        <v>2012</v>
      </c>
      <c r="H234" s="59">
        <v>8</v>
      </c>
      <c r="I234" s="46">
        <f t="shared" si="35"/>
        <v>19</v>
      </c>
      <c r="J234" s="46">
        <f t="shared" si="35"/>
        <v>231</v>
      </c>
      <c r="K234" s="126">
        <v>39.799999999999997</v>
      </c>
      <c r="L234" s="126">
        <v>20.9</v>
      </c>
      <c r="M234" s="54">
        <f t="shared" si="28"/>
        <v>30.349999999999998</v>
      </c>
      <c r="N234" s="36">
        <v>21.5</v>
      </c>
      <c r="O234" s="55">
        <f t="shared" si="29"/>
        <v>30.319639065041546</v>
      </c>
      <c r="P234" s="56">
        <f t="shared" si="30"/>
        <v>45.843294266342816</v>
      </c>
      <c r="Q234" s="127">
        <v>21.089918999999998</v>
      </c>
      <c r="R234" s="11">
        <f t="shared" si="31"/>
        <v>5.9557878531202491</v>
      </c>
      <c r="S234" s="35">
        <f t="shared" si="32"/>
        <v>13.99324911382306</v>
      </c>
      <c r="AF234" s="34"/>
    </row>
    <row r="235" spans="7:32" ht="18.5" x14ac:dyDescent="0.45">
      <c r="G235" s="59">
        <v>2012</v>
      </c>
      <c r="H235" s="59">
        <v>8</v>
      </c>
      <c r="I235" s="46">
        <f t="shared" si="35"/>
        <v>20</v>
      </c>
      <c r="J235" s="46">
        <f t="shared" si="35"/>
        <v>232</v>
      </c>
      <c r="K235" s="126">
        <v>39.1</v>
      </c>
      <c r="L235" s="126">
        <v>20.399999999999999</v>
      </c>
      <c r="M235" s="54">
        <f t="shared" si="28"/>
        <v>29.75</v>
      </c>
      <c r="N235" s="36">
        <v>25.5</v>
      </c>
      <c r="O235" s="55">
        <f t="shared" si="29"/>
        <v>29.737011932081167</v>
      </c>
      <c r="P235" s="56">
        <f t="shared" si="30"/>
        <v>44.48656985039343</v>
      </c>
      <c r="Q235" s="127">
        <v>20.574917999999997</v>
      </c>
      <c r="R235" s="11">
        <f t="shared" si="31"/>
        <v>5.737948563028497</v>
      </c>
      <c r="S235" s="35">
        <f t="shared" si="32"/>
        <v>12.958564488292561</v>
      </c>
      <c r="AF235" s="34"/>
    </row>
    <row r="236" spans="7:32" ht="18.5" x14ac:dyDescent="0.45">
      <c r="G236" s="59">
        <v>2012</v>
      </c>
      <c r="H236" s="59">
        <v>8</v>
      </c>
      <c r="I236" s="46">
        <f t="shared" si="35"/>
        <v>21</v>
      </c>
      <c r="J236" s="46">
        <f t="shared" si="35"/>
        <v>233</v>
      </c>
      <c r="K236" s="126">
        <v>38.4</v>
      </c>
      <c r="L236" s="126">
        <v>18.2</v>
      </c>
      <c r="M236" s="54">
        <f t="shared" si="28"/>
        <v>28.299999999999997</v>
      </c>
      <c r="N236" s="36">
        <v>25.5</v>
      </c>
      <c r="O236" s="55">
        <f t="shared" si="29"/>
        <v>22.899776301783433</v>
      </c>
      <c r="P236" s="56">
        <f t="shared" si="30"/>
        <v>37.006038503682028</v>
      </c>
      <c r="Q236" s="127">
        <v>16.467471</v>
      </c>
      <c r="R236" s="11">
        <f t="shared" si="31"/>
        <v>4.4524171728314981</v>
      </c>
      <c r="S236" s="35">
        <f t="shared" si="32"/>
        <v>10.693669441576983</v>
      </c>
      <c r="AF236" s="34"/>
    </row>
    <row r="237" spans="7:32" ht="18.5" x14ac:dyDescent="0.45">
      <c r="G237" s="59">
        <v>2012</v>
      </c>
      <c r="H237" s="59">
        <v>8</v>
      </c>
      <c r="I237" s="46">
        <f t="shared" si="35"/>
        <v>22</v>
      </c>
      <c r="J237" s="46">
        <f t="shared" si="35"/>
        <v>234</v>
      </c>
      <c r="K237" s="126">
        <v>37</v>
      </c>
      <c r="L237" s="126">
        <v>17.2</v>
      </c>
      <c r="M237" s="54">
        <f t="shared" si="28"/>
        <v>27.1</v>
      </c>
      <c r="N237" s="36">
        <v>23.5</v>
      </c>
      <c r="O237" s="55">
        <f t="shared" si="29"/>
        <v>26.023377284981571</v>
      </c>
      <c r="P237" s="56">
        <f t="shared" si="30"/>
        <v>41.221029619410807</v>
      </c>
      <c r="Q237" s="127">
        <v>18.527474999999999</v>
      </c>
      <c r="R237" s="11">
        <f t="shared" si="31"/>
        <v>4.8789974752875001</v>
      </c>
      <c r="S237" s="35">
        <f t="shared" si="32"/>
        <v>11.914523286003622</v>
      </c>
      <c r="AF237" s="34"/>
    </row>
    <row r="238" spans="7:32" ht="18.5" x14ac:dyDescent="0.45">
      <c r="G238" s="59">
        <v>2012</v>
      </c>
      <c r="H238" s="59">
        <v>8</v>
      </c>
      <c r="I238" s="46">
        <f t="shared" si="35"/>
        <v>23</v>
      </c>
      <c r="J238" s="46">
        <f t="shared" si="35"/>
        <v>235</v>
      </c>
      <c r="K238" s="126">
        <v>38.6</v>
      </c>
      <c r="L238" s="126">
        <v>16.7</v>
      </c>
      <c r="M238" s="54">
        <f t="shared" si="28"/>
        <v>27.65</v>
      </c>
      <c r="N238" s="36">
        <v>24</v>
      </c>
      <c r="O238" s="55">
        <f t="shared" si="29"/>
        <v>20.281892495240687</v>
      </c>
      <c r="P238" s="56">
        <f t="shared" si="30"/>
        <v>35.533875651661688</v>
      </c>
      <c r="Q238" s="127">
        <v>15.186248999999998</v>
      </c>
      <c r="R238" s="11">
        <f t="shared" si="31"/>
        <v>4.048111074998249</v>
      </c>
      <c r="S238" s="35">
        <f t="shared" si="32"/>
        <v>10.369898782190235</v>
      </c>
      <c r="AF238" s="34"/>
    </row>
    <row r="239" spans="7:32" ht="18.5" x14ac:dyDescent="0.45">
      <c r="G239" s="59">
        <v>2012</v>
      </c>
      <c r="H239" s="59">
        <v>8</v>
      </c>
      <c r="I239" s="46">
        <f t="shared" si="35"/>
        <v>24</v>
      </c>
      <c r="J239" s="46">
        <f t="shared" si="35"/>
        <v>236</v>
      </c>
      <c r="K239" s="126">
        <v>39.1</v>
      </c>
      <c r="L239" s="126">
        <v>16.600000000000001</v>
      </c>
      <c r="M239" s="54">
        <f t="shared" si="28"/>
        <v>27.85</v>
      </c>
      <c r="N239" s="36">
        <v>20</v>
      </c>
      <c r="O239" s="55">
        <f t="shared" si="29"/>
        <v>10.16205041219844</v>
      </c>
      <c r="P239" s="56">
        <f t="shared" si="30"/>
        <v>18.291690741957193</v>
      </c>
      <c r="Q239" s="127">
        <v>7.7124539999999993</v>
      </c>
      <c r="R239" s="11">
        <f t="shared" si="31"/>
        <v>2.0649112247115</v>
      </c>
      <c r="S239" s="35">
        <f t="shared" si="32"/>
        <v>5.8664886487977137</v>
      </c>
      <c r="AF239" s="34"/>
    </row>
    <row r="240" spans="7:32" ht="18.5" x14ac:dyDescent="0.45">
      <c r="G240" s="59">
        <v>2012</v>
      </c>
      <c r="H240" s="59">
        <v>8</v>
      </c>
      <c r="I240" s="46">
        <f t="shared" si="35"/>
        <v>25</v>
      </c>
      <c r="J240" s="46">
        <f t="shared" si="35"/>
        <v>237</v>
      </c>
      <c r="K240" s="126">
        <v>39.9</v>
      </c>
      <c r="L240" s="126">
        <v>17.7</v>
      </c>
      <c r="M240" s="54">
        <f t="shared" si="28"/>
        <v>28.799999999999997</v>
      </c>
      <c r="N240" s="36">
        <v>19</v>
      </c>
      <c r="O240" s="55">
        <f t="shared" si="29"/>
        <v>21.577320585001505</v>
      </c>
      <c r="P240" s="56">
        <f t="shared" si="30"/>
        <v>38.32132135896267</v>
      </c>
      <c r="Q240" s="127">
        <v>16.266494999999999</v>
      </c>
      <c r="R240" s="11">
        <f t="shared" si="31"/>
        <v>4.4457794819549994</v>
      </c>
      <c r="S240" s="35">
        <f t="shared" si="32"/>
        <v>11.885198951850844</v>
      </c>
      <c r="AF240" s="34"/>
    </row>
    <row r="241" spans="7:32" ht="18.5" x14ac:dyDescent="0.45">
      <c r="G241" s="59">
        <v>2012</v>
      </c>
      <c r="H241" s="59">
        <v>8</v>
      </c>
      <c r="I241" s="46">
        <f t="shared" si="35"/>
        <v>26</v>
      </c>
      <c r="J241" s="46">
        <f t="shared" si="35"/>
        <v>238</v>
      </c>
      <c r="K241" s="126">
        <v>41.2</v>
      </c>
      <c r="L241" s="126">
        <v>19.2</v>
      </c>
      <c r="M241" s="54">
        <f t="shared" si="28"/>
        <v>30.200000000000003</v>
      </c>
      <c r="N241" s="36">
        <v>18</v>
      </c>
      <c r="O241" s="55">
        <f t="shared" si="29"/>
        <v>23.348936290057733</v>
      </c>
      <c r="P241" s="56">
        <f t="shared" si="30"/>
        <v>41.094127870501616</v>
      </c>
      <c r="Q241" s="127">
        <v>17.522594999999999</v>
      </c>
      <c r="R241" s="11">
        <f t="shared" si="31"/>
        <v>4.9329609443999995</v>
      </c>
      <c r="S241" s="35">
        <f t="shared" si="32"/>
        <v>13.033362870610265</v>
      </c>
      <c r="AF241" s="34"/>
    </row>
    <row r="242" spans="7:32" ht="18.5" x14ac:dyDescent="0.45">
      <c r="G242" s="59">
        <v>2012</v>
      </c>
      <c r="H242" s="59">
        <v>8</v>
      </c>
      <c r="I242" s="46">
        <f t="shared" si="35"/>
        <v>27</v>
      </c>
      <c r="J242" s="46">
        <f t="shared" si="35"/>
        <v>239</v>
      </c>
      <c r="K242" s="126">
        <v>41.8</v>
      </c>
      <c r="L242" s="126">
        <v>19.8</v>
      </c>
      <c r="M242" s="54">
        <f t="shared" si="28"/>
        <v>30.799999999999997</v>
      </c>
      <c r="N242" s="36">
        <v>17.5</v>
      </c>
      <c r="O242" s="55">
        <f t="shared" si="29"/>
        <v>25.759149068386275</v>
      </c>
      <c r="P242" s="56">
        <f t="shared" si="30"/>
        <v>45.336102360359838</v>
      </c>
      <c r="Q242" s="127">
        <v>19.331378999999998</v>
      </c>
      <c r="R242" s="11">
        <f t="shared" si="31"/>
        <v>5.5101969387809984</v>
      </c>
      <c r="S242" s="35">
        <f t="shared" si="32"/>
        <v>14.477387272929931</v>
      </c>
      <c r="AF242" s="34"/>
    </row>
    <row r="243" spans="7:32" ht="18.5" x14ac:dyDescent="0.45">
      <c r="G243" s="59">
        <v>2012</v>
      </c>
      <c r="H243" s="59">
        <v>8</v>
      </c>
      <c r="I243" s="46">
        <f t="shared" si="35"/>
        <v>28</v>
      </c>
      <c r="J243" s="46">
        <f t="shared" si="35"/>
        <v>240</v>
      </c>
      <c r="K243" s="126">
        <v>41.2</v>
      </c>
      <c r="L243" s="126">
        <v>21.9</v>
      </c>
      <c r="M243" s="54">
        <f t="shared" si="28"/>
        <v>31.55</v>
      </c>
      <c r="N243" s="36">
        <v>16</v>
      </c>
      <c r="O243" s="55">
        <f t="shared" si="29"/>
        <v>25.089539269617731</v>
      </c>
      <c r="P243" s="56">
        <f t="shared" si="30"/>
        <v>38.738248632289789</v>
      </c>
      <c r="Q243" s="127">
        <v>17.635643999999999</v>
      </c>
      <c r="R243" s="11">
        <f t="shared" si="31"/>
        <v>5.1044211191609987</v>
      </c>
      <c r="S243" s="35">
        <f t="shared" si="32"/>
        <v>12.744929052571267</v>
      </c>
      <c r="AF243" s="34"/>
    </row>
    <row r="244" spans="7:32" ht="18.5" x14ac:dyDescent="0.45">
      <c r="G244" s="59">
        <v>2012</v>
      </c>
      <c r="H244" s="59">
        <v>8</v>
      </c>
      <c r="I244" s="46">
        <f t="shared" si="35"/>
        <v>29</v>
      </c>
      <c r="J244" s="46">
        <f t="shared" si="35"/>
        <v>241</v>
      </c>
      <c r="K244" s="126">
        <v>40.9</v>
      </c>
      <c r="L244" s="126">
        <v>18.5</v>
      </c>
      <c r="M244" s="54">
        <f t="shared" si="28"/>
        <v>29.7</v>
      </c>
      <c r="N244" s="36">
        <v>15</v>
      </c>
      <c r="O244" s="55">
        <f t="shared" si="29"/>
        <v>22.14427619143115</v>
      </c>
      <c r="P244" s="56">
        <f t="shared" si="30"/>
        <v>39.682542935044616</v>
      </c>
      <c r="Q244" s="127">
        <v>16.768934999999999</v>
      </c>
      <c r="R244" s="11">
        <f t="shared" si="31"/>
        <v>4.6716156793124988</v>
      </c>
      <c r="S244" s="35">
        <f t="shared" si="32"/>
        <v>12.906033651105895</v>
      </c>
      <c r="AF244" s="34"/>
    </row>
    <row r="245" spans="7:32" ht="18.5" x14ac:dyDescent="0.45">
      <c r="G245" s="59">
        <v>2012</v>
      </c>
      <c r="H245" s="59">
        <v>8</v>
      </c>
      <c r="I245" s="46">
        <f t="shared" si="35"/>
        <v>30</v>
      </c>
      <c r="J245" s="46">
        <f t="shared" si="35"/>
        <v>242</v>
      </c>
      <c r="K245" s="126">
        <v>41.2</v>
      </c>
      <c r="L245" s="126">
        <v>21.6</v>
      </c>
      <c r="M245" s="54">
        <f t="shared" si="28"/>
        <v>31.400000000000002</v>
      </c>
      <c r="N245" s="36">
        <v>16.5</v>
      </c>
      <c r="O245" s="55">
        <f t="shared" si="29"/>
        <v>29.365441163216527</v>
      </c>
      <c r="P245" s="56">
        <f t="shared" si="30"/>
        <v>46.045011743923517</v>
      </c>
      <c r="Q245" s="127">
        <v>20.801016000000001</v>
      </c>
      <c r="R245" s="11">
        <f t="shared" si="31"/>
        <v>6.0022995749280001</v>
      </c>
      <c r="S245" s="35">
        <f t="shared" si="32"/>
        <v>14.930582557462708</v>
      </c>
      <c r="AF245" s="34"/>
    </row>
    <row r="246" spans="7:32" ht="18.5" x14ac:dyDescent="0.45">
      <c r="G246" s="59">
        <v>2012</v>
      </c>
      <c r="H246" s="60">
        <v>8</v>
      </c>
      <c r="I246" s="60">
        <f t="shared" si="35"/>
        <v>31</v>
      </c>
      <c r="J246" s="46">
        <f t="shared" si="35"/>
        <v>243</v>
      </c>
      <c r="K246" s="126">
        <v>39.200000000000003</v>
      </c>
      <c r="L246" s="126">
        <v>27.5</v>
      </c>
      <c r="M246" s="54">
        <f t="shared" si="28"/>
        <v>33.35</v>
      </c>
      <c r="N246" s="36">
        <v>21</v>
      </c>
      <c r="O246" s="55">
        <f t="shared" si="29"/>
        <v>38.168364527077976</v>
      </c>
      <c r="P246" s="56">
        <f t="shared" si="30"/>
        <v>35.725589197344995</v>
      </c>
      <c r="Q246" s="127">
        <v>20.888942999999998</v>
      </c>
      <c r="R246" s="49">
        <f t="shared" si="31"/>
        <v>6.2665732330492485</v>
      </c>
      <c r="S246" s="48">
        <f t="shared" si="32"/>
        <v>11.435866574902755</v>
      </c>
      <c r="AF246" s="34"/>
    </row>
    <row r="247" spans="7:32" ht="18.5" x14ac:dyDescent="0.45">
      <c r="G247" s="59">
        <v>2012</v>
      </c>
      <c r="H247" s="59">
        <v>9</v>
      </c>
      <c r="I247" s="46">
        <v>1</v>
      </c>
      <c r="J247" s="46">
        <f t="shared" si="35"/>
        <v>244</v>
      </c>
      <c r="K247" s="126">
        <v>37.1</v>
      </c>
      <c r="L247" s="126">
        <v>21.1</v>
      </c>
      <c r="M247" s="54">
        <f t="shared" si="28"/>
        <v>29.1</v>
      </c>
      <c r="N247" s="36">
        <v>28.5</v>
      </c>
      <c r="O247" s="55">
        <f t="shared" si="29"/>
        <v>31.991296874999996</v>
      </c>
      <c r="P247" s="56">
        <f t="shared" si="30"/>
        <v>40.948859999999996</v>
      </c>
      <c r="Q247" s="127">
        <v>20.474429999999998</v>
      </c>
      <c r="R247" s="11">
        <f t="shared" si="31"/>
        <v>5.6318707484549995</v>
      </c>
      <c r="S247" s="35">
        <f t="shared" si="32"/>
        <v>11.508001418688048</v>
      </c>
      <c r="AF247" s="34"/>
    </row>
    <row r="248" spans="7:32" ht="18.5" x14ac:dyDescent="0.45">
      <c r="G248" s="59">
        <v>2012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6">
        <v>36</v>
      </c>
      <c r="L248" s="126">
        <v>18.7</v>
      </c>
      <c r="M248" s="54">
        <f t="shared" si="28"/>
        <v>27.35</v>
      </c>
      <c r="N248" s="36">
        <v>30.5</v>
      </c>
      <c r="O248" s="55">
        <f t="shared" si="29"/>
        <v>30.048600157639132</v>
      </c>
      <c r="P248" s="56">
        <f t="shared" si="30"/>
        <v>41.587262618172559</v>
      </c>
      <c r="Q248" s="127">
        <v>19.997112000000001</v>
      </c>
      <c r="R248" s="11">
        <f t="shared" si="31"/>
        <v>5.2953302438819998</v>
      </c>
      <c r="S248" s="35">
        <f t="shared" si="32"/>
        <v>11.180108471641679</v>
      </c>
      <c r="AF248" s="34"/>
    </row>
    <row r="249" spans="7:32" ht="18.5" x14ac:dyDescent="0.45">
      <c r="G249" s="59">
        <v>2012</v>
      </c>
      <c r="H249" s="59">
        <v>9</v>
      </c>
      <c r="I249" s="46">
        <f t="shared" si="36"/>
        <v>3</v>
      </c>
      <c r="J249" s="46">
        <f t="shared" si="36"/>
        <v>246</v>
      </c>
      <c r="K249" s="126">
        <v>35.200000000000003</v>
      </c>
      <c r="L249" s="126">
        <v>17.2</v>
      </c>
      <c r="M249" s="54">
        <f t="shared" si="28"/>
        <v>26.200000000000003</v>
      </c>
      <c r="N249" s="36">
        <v>32</v>
      </c>
      <c r="O249" s="55">
        <f t="shared" si="29"/>
        <v>29.532544525960038</v>
      </c>
      <c r="P249" s="56">
        <f t="shared" si="30"/>
        <v>42.526864117382466</v>
      </c>
      <c r="Q249" s="127">
        <v>20.047356000000001</v>
      </c>
      <c r="R249" s="11">
        <f t="shared" si="31"/>
        <v>5.1734206893599994</v>
      </c>
      <c r="S249" s="35">
        <f t="shared" si="32"/>
        <v>11.057308943065697</v>
      </c>
      <c r="AF249" s="34"/>
    </row>
    <row r="250" spans="7:32" ht="18.5" x14ac:dyDescent="0.45">
      <c r="G250" s="59">
        <v>2012</v>
      </c>
      <c r="H250" s="59">
        <v>9</v>
      </c>
      <c r="I250" s="46">
        <f t="shared" si="36"/>
        <v>4</v>
      </c>
      <c r="J250" s="46">
        <f t="shared" si="36"/>
        <v>247</v>
      </c>
      <c r="K250" s="126">
        <v>34.9</v>
      </c>
      <c r="L250" s="126">
        <v>18.7</v>
      </c>
      <c r="M250" s="54">
        <f t="shared" si="28"/>
        <v>26.799999999999997</v>
      </c>
      <c r="N250" s="36">
        <v>29.5</v>
      </c>
      <c r="O250" s="55">
        <f t="shared" si="29"/>
        <v>32.55390279535461</v>
      </c>
      <c r="P250" s="56">
        <f t="shared" si="30"/>
        <v>42.189858022779575</v>
      </c>
      <c r="Q250" s="127">
        <v>20.964308999999997</v>
      </c>
      <c r="R250" s="11">
        <f t="shared" si="31"/>
        <v>5.4838229839109989</v>
      </c>
      <c r="S250" s="35">
        <f t="shared" si="32"/>
        <v>11.378289122016191</v>
      </c>
      <c r="AF250" s="34"/>
    </row>
    <row r="251" spans="7:32" ht="18.5" x14ac:dyDescent="0.45">
      <c r="G251" s="59">
        <v>2012</v>
      </c>
      <c r="H251" s="59">
        <v>9</v>
      </c>
      <c r="I251" s="46">
        <f t="shared" si="36"/>
        <v>5</v>
      </c>
      <c r="J251" s="46">
        <f t="shared" si="36"/>
        <v>248</v>
      </c>
      <c r="K251" s="126">
        <v>36.700000000000003</v>
      </c>
      <c r="L251" s="126">
        <v>20.7</v>
      </c>
      <c r="M251" s="54">
        <f t="shared" si="28"/>
        <v>28.700000000000003</v>
      </c>
      <c r="N251" s="36">
        <v>23</v>
      </c>
      <c r="O251" s="55">
        <f t="shared" si="29"/>
        <v>27.742146093749998</v>
      </c>
      <c r="P251" s="56">
        <f t="shared" si="30"/>
        <v>35.509947000000004</v>
      </c>
      <c r="Q251" s="127">
        <v>17.754973499999998</v>
      </c>
      <c r="R251" s="11">
        <f t="shared" si="31"/>
        <v>4.8421807603537488</v>
      </c>
      <c r="S251" s="35">
        <f t="shared" si="32"/>
        <v>10.607745230638443</v>
      </c>
      <c r="AF251" s="34"/>
    </row>
    <row r="252" spans="7:32" ht="18.5" x14ac:dyDescent="0.45">
      <c r="G252" s="59">
        <v>2012</v>
      </c>
      <c r="H252" s="59">
        <v>9</v>
      </c>
      <c r="I252" s="46">
        <f t="shared" si="36"/>
        <v>6</v>
      </c>
      <c r="J252" s="46">
        <f t="shared" si="36"/>
        <v>249</v>
      </c>
      <c r="K252" s="126">
        <v>37.700000000000003</v>
      </c>
      <c r="L252" s="126">
        <v>16.399999999999999</v>
      </c>
      <c r="M252" s="54">
        <f t="shared" si="28"/>
        <v>27.05</v>
      </c>
      <c r="N252" s="36">
        <v>20</v>
      </c>
      <c r="O252" s="55">
        <f t="shared" si="29"/>
        <v>26.961478105826103</v>
      </c>
      <c r="P252" s="56">
        <f t="shared" si="30"/>
        <v>45.942358692327687</v>
      </c>
      <c r="Q252" s="127">
        <v>19.909184999999997</v>
      </c>
      <c r="R252" s="11">
        <f t="shared" si="31"/>
        <v>5.2370165456212483</v>
      </c>
      <c r="S252" s="35">
        <f t="shared" si="32"/>
        <v>13.683551683863218</v>
      </c>
      <c r="AF252" s="34"/>
    </row>
    <row r="253" spans="7:32" ht="18.5" x14ac:dyDescent="0.45">
      <c r="G253" s="59">
        <v>2012</v>
      </c>
      <c r="H253" s="59">
        <v>9</v>
      </c>
      <c r="I253" s="46">
        <f t="shared" si="36"/>
        <v>7</v>
      </c>
      <c r="J253" s="46">
        <f t="shared" si="36"/>
        <v>250</v>
      </c>
      <c r="K253" s="126">
        <v>38.4</v>
      </c>
      <c r="L253" s="126">
        <v>15.9</v>
      </c>
      <c r="M253" s="54">
        <f t="shared" si="28"/>
        <v>27.15</v>
      </c>
      <c r="N253" s="36">
        <v>17.5</v>
      </c>
      <c r="O253" s="55">
        <f t="shared" si="29"/>
        <v>23.882473525736721</v>
      </c>
      <c r="P253" s="56">
        <f t="shared" si="30"/>
        <v>42.988452346326099</v>
      </c>
      <c r="Q253" s="127">
        <v>18.125522999999998</v>
      </c>
      <c r="R253" s="11">
        <f t="shared" si="31"/>
        <v>4.778463348155249</v>
      </c>
      <c r="S253" s="35">
        <f t="shared" si="32"/>
        <v>13.180405491515847</v>
      </c>
      <c r="AF253" s="34"/>
    </row>
    <row r="254" spans="7:32" ht="18.5" x14ac:dyDescent="0.45">
      <c r="G254" s="59">
        <v>2012</v>
      </c>
      <c r="H254" s="59">
        <v>9</v>
      </c>
      <c r="I254" s="46">
        <f t="shared" si="36"/>
        <v>8</v>
      </c>
      <c r="J254" s="46">
        <f t="shared" si="36"/>
        <v>251</v>
      </c>
      <c r="K254" s="126">
        <v>39.5</v>
      </c>
      <c r="L254" s="126">
        <v>16.399999999999999</v>
      </c>
      <c r="M254" s="54">
        <f t="shared" si="28"/>
        <v>27.95</v>
      </c>
      <c r="N254" s="36">
        <v>24.5</v>
      </c>
      <c r="O254" s="55">
        <f t="shared" si="29"/>
        <v>26.330753082097242</v>
      </c>
      <c r="P254" s="56">
        <f t="shared" si="30"/>
        <v>48.659231695715704</v>
      </c>
      <c r="Q254" s="127">
        <v>20.248332000000001</v>
      </c>
      <c r="R254" s="11">
        <f t="shared" si="31"/>
        <v>5.4331083734850001</v>
      </c>
      <c r="S254" s="35">
        <f t="shared" si="32"/>
        <v>13.967386187137532</v>
      </c>
      <c r="AF254" s="34"/>
    </row>
    <row r="255" spans="7:32" ht="18.5" x14ac:dyDescent="0.45">
      <c r="G255" s="59">
        <v>2012</v>
      </c>
      <c r="H255" s="59">
        <v>9</v>
      </c>
      <c r="I255" s="46">
        <f t="shared" si="36"/>
        <v>9</v>
      </c>
      <c r="J255" s="46">
        <f t="shared" si="36"/>
        <v>252</v>
      </c>
      <c r="K255" s="126">
        <v>38.299999999999997</v>
      </c>
      <c r="L255" s="126">
        <v>19.399999999999999</v>
      </c>
      <c r="M255" s="54">
        <f t="shared" si="28"/>
        <v>28.849999999999998</v>
      </c>
      <c r="N255" s="36">
        <v>25.5</v>
      </c>
      <c r="O255" s="55">
        <f t="shared" si="29"/>
        <v>24.071518090351628</v>
      </c>
      <c r="P255" s="56">
        <f t="shared" si="30"/>
        <v>36.396135352611658</v>
      </c>
      <c r="Q255" s="127">
        <v>16.743812999999999</v>
      </c>
      <c r="R255" s="11">
        <f t="shared" si="31"/>
        <v>4.5811449103792494</v>
      </c>
      <c r="S255" s="35">
        <f t="shared" si="32"/>
        <v>10.596830434668444</v>
      </c>
      <c r="AF255" s="34"/>
    </row>
    <row r="256" spans="7:32" ht="18.5" x14ac:dyDescent="0.45">
      <c r="G256" s="59">
        <v>2012</v>
      </c>
      <c r="H256" s="59">
        <v>9</v>
      </c>
      <c r="I256" s="46">
        <f t="shared" si="36"/>
        <v>10</v>
      </c>
      <c r="J256" s="46">
        <f t="shared" si="36"/>
        <v>253</v>
      </c>
      <c r="K256" s="126">
        <v>36.799999999999997</v>
      </c>
      <c r="L256" s="126">
        <v>18.100000000000001</v>
      </c>
      <c r="M256" s="54">
        <f t="shared" si="28"/>
        <v>27.45</v>
      </c>
      <c r="N256" s="36">
        <v>27.5</v>
      </c>
      <c r="O256" s="55">
        <f t="shared" si="29"/>
        <v>27.957874466059231</v>
      </c>
      <c r="P256" s="56">
        <f t="shared" si="30"/>
        <v>41.824980201224605</v>
      </c>
      <c r="Q256" s="127">
        <v>19.34394</v>
      </c>
      <c r="R256" s="11">
        <f t="shared" si="31"/>
        <v>5.1337124165249994</v>
      </c>
      <c r="S256" s="35">
        <f t="shared" si="32"/>
        <v>11.632759034852656</v>
      </c>
      <c r="AF256" s="34"/>
    </row>
    <row r="257" spans="7:32" ht="18.5" x14ac:dyDescent="0.45">
      <c r="G257" s="59">
        <v>2012</v>
      </c>
      <c r="H257" s="59">
        <v>9</v>
      </c>
      <c r="I257" s="46">
        <f t="shared" si="36"/>
        <v>11</v>
      </c>
      <c r="J257" s="46">
        <f t="shared" si="36"/>
        <v>254</v>
      </c>
      <c r="K257" s="126">
        <v>36</v>
      </c>
      <c r="L257" s="126">
        <v>17.399999999999999</v>
      </c>
      <c r="M257" s="54">
        <f t="shared" si="28"/>
        <v>26.7</v>
      </c>
      <c r="N257" s="36">
        <v>25</v>
      </c>
      <c r="O257" s="55">
        <f t="shared" si="29"/>
        <v>28.378790113669293</v>
      </c>
      <c r="P257" s="56">
        <f t="shared" si="30"/>
        <v>42.227639689139913</v>
      </c>
      <c r="Q257" s="127">
        <v>19.582598999999998</v>
      </c>
      <c r="R257" s="11">
        <f t="shared" si="31"/>
        <v>5.1109114695074993</v>
      </c>
      <c r="S257" s="35">
        <f t="shared" si="32"/>
        <v>11.938206526949655</v>
      </c>
      <c r="AF257" s="34"/>
    </row>
    <row r="258" spans="7:32" ht="18.5" x14ac:dyDescent="0.45">
      <c r="G258" s="59">
        <v>2012</v>
      </c>
      <c r="H258" s="59">
        <v>9</v>
      </c>
      <c r="I258" s="46">
        <f t="shared" si="36"/>
        <v>12</v>
      </c>
      <c r="J258" s="46">
        <f t="shared" si="36"/>
        <v>255</v>
      </c>
      <c r="K258" s="126">
        <v>35.1</v>
      </c>
      <c r="L258" s="126">
        <v>23.3</v>
      </c>
      <c r="M258" s="54">
        <f t="shared" si="28"/>
        <v>29.200000000000003</v>
      </c>
      <c r="N258" s="36">
        <v>25</v>
      </c>
      <c r="O258" s="55">
        <f t="shared" si="29"/>
        <v>34.69245238207948</v>
      </c>
      <c r="P258" s="56">
        <f t="shared" si="30"/>
        <v>32.749675048683031</v>
      </c>
      <c r="Q258" s="127">
        <v>19.067597999999997</v>
      </c>
      <c r="R258" s="11">
        <f t="shared" si="31"/>
        <v>5.2560787266899993</v>
      </c>
      <c r="S258" s="35">
        <f t="shared" si="32"/>
        <v>9.6832676668922062</v>
      </c>
      <c r="AF258" s="34"/>
    </row>
    <row r="259" spans="7:32" ht="18.5" x14ac:dyDescent="0.45">
      <c r="G259" s="59">
        <v>2012</v>
      </c>
      <c r="H259" s="59">
        <v>9</v>
      </c>
      <c r="I259" s="46">
        <f t="shared" si="36"/>
        <v>13</v>
      </c>
      <c r="J259" s="46">
        <f t="shared" si="36"/>
        <v>256</v>
      </c>
      <c r="K259" s="126">
        <v>34.799999999999997</v>
      </c>
      <c r="L259" s="126">
        <v>24.1</v>
      </c>
      <c r="M259" s="54">
        <f t="shared" si="28"/>
        <v>29.45</v>
      </c>
      <c r="N259" s="36">
        <v>27.5</v>
      </c>
      <c r="O259" s="55">
        <f t="shared" si="29"/>
        <v>30.852078313938467</v>
      </c>
      <c r="P259" s="56">
        <f t="shared" si="30"/>
        <v>26.409379036731316</v>
      </c>
      <c r="Q259" s="127">
        <v>16.1471655</v>
      </c>
      <c r="R259" s="11">
        <f t="shared" si="31"/>
        <v>4.4747226873168753</v>
      </c>
      <c r="S259" s="35">
        <f t="shared" si="32"/>
        <v>7.7348931334453042</v>
      </c>
      <c r="AF259" s="34"/>
    </row>
    <row r="260" spans="7:32" ht="18.5" x14ac:dyDescent="0.45">
      <c r="G260" s="59">
        <v>2012</v>
      </c>
      <c r="H260" s="59">
        <v>9</v>
      </c>
      <c r="I260" s="46">
        <f t="shared" si="36"/>
        <v>14</v>
      </c>
      <c r="J260" s="46">
        <f t="shared" si="36"/>
        <v>257</v>
      </c>
      <c r="K260" s="126">
        <v>35.700000000000003</v>
      </c>
      <c r="L260" s="126">
        <v>17.8</v>
      </c>
      <c r="M260" s="54">
        <f t="shared" si="28"/>
        <v>26.75</v>
      </c>
      <c r="N260" s="36">
        <v>26</v>
      </c>
      <c r="O260" s="55">
        <f t="shared" si="29"/>
        <v>19.075276072422675</v>
      </c>
      <c r="P260" s="56">
        <f t="shared" si="30"/>
        <v>27.315795335709272</v>
      </c>
      <c r="Q260" s="127">
        <v>12.912707999999999</v>
      </c>
      <c r="R260" s="11">
        <f t="shared" si="31"/>
        <v>3.3739065943109989</v>
      </c>
      <c r="S260" s="35">
        <f t="shared" si="32"/>
        <v>7.8431720907472036</v>
      </c>
      <c r="AF260" s="34"/>
    </row>
    <row r="261" spans="7:32" ht="18.5" x14ac:dyDescent="0.45">
      <c r="G261" s="59">
        <v>2012</v>
      </c>
      <c r="H261" s="59">
        <v>9</v>
      </c>
      <c r="I261" s="46">
        <f t="shared" si="36"/>
        <v>15</v>
      </c>
      <c r="J261" s="46">
        <f t="shared" si="36"/>
        <v>258</v>
      </c>
      <c r="K261" s="126">
        <v>34.4</v>
      </c>
      <c r="L261" s="126">
        <v>13.2</v>
      </c>
      <c r="M261" s="54">
        <f t="shared" ref="M261:M324" si="37">(K261+L261)/2</f>
        <v>23.799999999999997</v>
      </c>
      <c r="N261" s="36">
        <v>22</v>
      </c>
      <c r="O261" s="55">
        <f t="shared" ref="O261:O324" si="38">((Q261)/(0.16*(K261-(L261))^0.5))</f>
        <v>24.620875707827949</v>
      </c>
      <c r="P261" s="56">
        <f t="shared" ref="P261:P324" si="39">0.16*((K261-L261)^1/2)*O261</f>
        <v>41.7570052004762</v>
      </c>
      <c r="Q261" s="127">
        <v>18.138083999999999</v>
      </c>
      <c r="R261" s="11">
        <f t="shared" ref="R261:R324" si="40">0.0023*0.408*O261*(K261-L261)^0.5*(M261+17.8)</f>
        <v>4.4254022866559986</v>
      </c>
      <c r="S261" s="35">
        <f t="shared" ref="S261:S324" si="41">0.31*(IF(N261&gt;50,1,(1+(50-N261)/70)))*(P261+2.09)*((M261/(M261+15)))</f>
        <v>11.672796033937082</v>
      </c>
      <c r="AF261" s="34"/>
    </row>
    <row r="262" spans="7:32" ht="18.5" x14ac:dyDescent="0.45">
      <c r="G262" s="59">
        <v>2012</v>
      </c>
      <c r="H262" s="59">
        <v>9</v>
      </c>
      <c r="I262" s="46">
        <f t="shared" si="36"/>
        <v>16</v>
      </c>
      <c r="J262" s="46">
        <f t="shared" si="36"/>
        <v>259</v>
      </c>
      <c r="K262" s="126">
        <v>36.4</v>
      </c>
      <c r="L262" s="126">
        <v>12.6</v>
      </c>
      <c r="M262" s="54">
        <f t="shared" si="37"/>
        <v>24.5</v>
      </c>
      <c r="N262" s="36">
        <v>19.5</v>
      </c>
      <c r="O262" s="55">
        <f t="shared" si="38"/>
        <v>23.365892311549807</v>
      </c>
      <c r="P262" s="56">
        <f t="shared" si="39"/>
        <v>44.488658961190829</v>
      </c>
      <c r="Q262" s="127">
        <v>18.238572000000001</v>
      </c>
      <c r="R262" s="11">
        <f t="shared" si="40"/>
        <v>4.5247982081940004</v>
      </c>
      <c r="S262" s="35">
        <f t="shared" si="41"/>
        <v>12.858363088039622</v>
      </c>
      <c r="AF262" s="34"/>
    </row>
    <row r="263" spans="7:32" ht="18.5" x14ac:dyDescent="0.45">
      <c r="G263" s="59">
        <v>2012</v>
      </c>
      <c r="H263" s="59">
        <v>9</v>
      </c>
      <c r="I263" s="46">
        <f t="shared" si="36"/>
        <v>17</v>
      </c>
      <c r="J263" s="46">
        <f t="shared" si="36"/>
        <v>260</v>
      </c>
      <c r="K263" s="126">
        <v>36.799999999999997</v>
      </c>
      <c r="L263" s="126">
        <v>12.8</v>
      </c>
      <c r="M263" s="54">
        <f t="shared" si="37"/>
        <v>24.799999999999997</v>
      </c>
      <c r="N263" s="36">
        <v>17</v>
      </c>
      <c r="O263" s="55">
        <f t="shared" si="38"/>
        <v>22.707455007262496</v>
      </c>
      <c r="P263" s="56">
        <f t="shared" si="39"/>
        <v>43.598313613943986</v>
      </c>
      <c r="Q263" s="127">
        <v>17.798936999999999</v>
      </c>
      <c r="R263" s="11">
        <f t="shared" si="40"/>
        <v>4.4470466105129995</v>
      </c>
      <c r="S263" s="35">
        <f t="shared" si="41"/>
        <v>12.985976587075427</v>
      </c>
      <c r="AF263" s="34"/>
    </row>
    <row r="264" spans="7:32" ht="18.5" x14ac:dyDescent="0.45">
      <c r="G264" s="59">
        <v>2012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6">
        <v>37.5</v>
      </c>
      <c r="L264" s="126">
        <v>14.2</v>
      </c>
      <c r="M264" s="54">
        <f t="shared" si="37"/>
        <v>25.85</v>
      </c>
      <c r="N264" s="36">
        <v>19</v>
      </c>
      <c r="O264" s="55">
        <f t="shared" si="38"/>
        <v>21.88315691655739</v>
      </c>
      <c r="P264" s="56">
        <f t="shared" si="39"/>
        <v>40.790204492462976</v>
      </c>
      <c r="Q264" s="127">
        <v>16.900825499999996</v>
      </c>
      <c r="R264" s="11">
        <f t="shared" si="40"/>
        <v>4.3267338589848743</v>
      </c>
      <c r="S264" s="35">
        <f t="shared" si="41"/>
        <v>12.136972333881994</v>
      </c>
      <c r="AF264" s="34"/>
    </row>
    <row r="265" spans="7:32" ht="18.5" x14ac:dyDescent="0.45">
      <c r="G265" s="59">
        <v>2012</v>
      </c>
      <c r="H265" s="59">
        <v>9</v>
      </c>
      <c r="I265" s="46">
        <f t="shared" si="42"/>
        <v>19</v>
      </c>
      <c r="J265" s="46">
        <f t="shared" si="42"/>
        <v>262</v>
      </c>
      <c r="K265" s="126">
        <v>37.200000000000003</v>
      </c>
      <c r="L265" s="126">
        <v>14.4</v>
      </c>
      <c r="M265" s="54">
        <f t="shared" si="37"/>
        <v>25.8</v>
      </c>
      <c r="N265" s="36">
        <v>19.5</v>
      </c>
      <c r="O265" s="55">
        <f t="shared" si="38"/>
        <v>23.519315153454265</v>
      </c>
      <c r="P265" s="56">
        <f t="shared" si="39"/>
        <v>42.899230839900589</v>
      </c>
      <c r="Q265" s="127">
        <v>17.968510499999997</v>
      </c>
      <c r="R265" s="11">
        <f t="shared" si="40"/>
        <v>4.5947996939969986</v>
      </c>
      <c r="S265" s="35">
        <f t="shared" si="41"/>
        <v>12.661869313683914</v>
      </c>
      <c r="AF265" s="34"/>
    </row>
    <row r="266" spans="7:32" ht="18.5" x14ac:dyDescent="0.45">
      <c r="G266" s="59">
        <v>2012</v>
      </c>
      <c r="H266" s="59">
        <v>9</v>
      </c>
      <c r="I266" s="46">
        <f t="shared" si="42"/>
        <v>20</v>
      </c>
      <c r="J266" s="46">
        <f t="shared" si="42"/>
        <v>263</v>
      </c>
      <c r="K266" s="126">
        <v>36.200000000000003</v>
      </c>
      <c r="L266" s="126">
        <v>13.4</v>
      </c>
      <c r="M266" s="54">
        <f t="shared" si="37"/>
        <v>24.8</v>
      </c>
      <c r="N266" s="36">
        <v>24</v>
      </c>
      <c r="O266" s="55">
        <f t="shared" si="38"/>
        <v>22.261553804807463</v>
      </c>
      <c r="P266" s="56">
        <f t="shared" si="39"/>
        <v>40.605074139968821</v>
      </c>
      <c r="Q266" s="127">
        <v>17.007593999999997</v>
      </c>
      <c r="R266" s="11">
        <f t="shared" si="40"/>
        <v>4.2493303533059992</v>
      </c>
      <c r="S266" s="35">
        <f t="shared" si="41"/>
        <v>11.310486029740026</v>
      </c>
      <c r="AF266" s="34"/>
    </row>
    <row r="267" spans="7:32" ht="18.5" x14ac:dyDescent="0.45">
      <c r="G267" s="59">
        <v>2012</v>
      </c>
      <c r="H267" s="59">
        <v>9</v>
      </c>
      <c r="I267" s="46">
        <f t="shared" si="42"/>
        <v>21</v>
      </c>
      <c r="J267" s="46">
        <f t="shared" si="42"/>
        <v>264</v>
      </c>
      <c r="K267" s="126">
        <v>34.5</v>
      </c>
      <c r="L267" s="126">
        <v>16.399999999999999</v>
      </c>
      <c r="M267" s="54">
        <f t="shared" si="37"/>
        <v>25.45</v>
      </c>
      <c r="N267" s="36">
        <v>29.5</v>
      </c>
      <c r="O267" s="55">
        <f t="shared" si="38"/>
        <v>25.01292422470873</v>
      </c>
      <c r="P267" s="56">
        <f t="shared" si="39"/>
        <v>36.218714277378247</v>
      </c>
      <c r="Q267" s="127">
        <v>17.026435499999998</v>
      </c>
      <c r="R267" s="11">
        <f t="shared" si="40"/>
        <v>4.3189469119743746</v>
      </c>
      <c r="S267" s="35">
        <f t="shared" si="41"/>
        <v>9.6600432339288336</v>
      </c>
      <c r="AF267" s="34"/>
    </row>
    <row r="268" spans="7:32" ht="18.5" x14ac:dyDescent="0.45">
      <c r="G268" s="59">
        <v>2012</v>
      </c>
      <c r="H268" s="59">
        <v>9</v>
      </c>
      <c r="I268" s="46">
        <f t="shared" si="42"/>
        <v>22</v>
      </c>
      <c r="J268" s="46">
        <f t="shared" si="42"/>
        <v>265</v>
      </c>
      <c r="K268" s="126">
        <v>33.200000000000003</v>
      </c>
      <c r="L268" s="126">
        <v>13.8</v>
      </c>
      <c r="M268" s="54">
        <f t="shared" si="37"/>
        <v>23.5</v>
      </c>
      <c r="N268" s="36">
        <v>33</v>
      </c>
      <c r="O268" s="55">
        <f t="shared" si="38"/>
        <v>24.810904852763564</v>
      </c>
      <c r="P268" s="56">
        <f t="shared" si="39"/>
        <v>38.506524331489061</v>
      </c>
      <c r="Q268" s="127">
        <v>17.484912000000001</v>
      </c>
      <c r="R268" s="11">
        <f t="shared" si="40"/>
        <v>4.2352740667439992</v>
      </c>
      <c r="S268" s="35">
        <f t="shared" si="41"/>
        <v>9.5472631312341782</v>
      </c>
      <c r="AF268" s="34"/>
    </row>
    <row r="269" spans="7:32" ht="18.5" x14ac:dyDescent="0.45">
      <c r="G269" s="59">
        <v>2012</v>
      </c>
      <c r="H269" s="59">
        <v>9</v>
      </c>
      <c r="I269" s="46">
        <f t="shared" si="42"/>
        <v>23</v>
      </c>
      <c r="J269" s="46">
        <f t="shared" si="42"/>
        <v>266</v>
      </c>
      <c r="K269" s="126">
        <v>33.700000000000003</v>
      </c>
      <c r="L269" s="126">
        <v>15.2</v>
      </c>
      <c r="M269" s="54">
        <f t="shared" si="37"/>
        <v>24.450000000000003</v>
      </c>
      <c r="N269" s="36">
        <v>34</v>
      </c>
      <c r="O269" s="55">
        <f t="shared" si="38"/>
        <v>9.5277175014537647</v>
      </c>
      <c r="P269" s="56">
        <f t="shared" si="39"/>
        <v>14.101021902151574</v>
      </c>
      <c r="Q269" s="127">
        <v>6.5568419999999996</v>
      </c>
      <c r="R269" s="11">
        <f t="shared" si="40"/>
        <v>1.6247608594424994</v>
      </c>
      <c r="S269" s="35">
        <f t="shared" si="41"/>
        <v>3.8218023333814153</v>
      </c>
      <c r="AF269" s="34"/>
    </row>
    <row r="270" spans="7:32" ht="18.5" x14ac:dyDescent="0.45">
      <c r="G270" s="59">
        <v>2012</v>
      </c>
      <c r="H270" s="59">
        <v>9</v>
      </c>
      <c r="I270" s="46">
        <f t="shared" si="42"/>
        <v>24</v>
      </c>
      <c r="J270" s="46">
        <f t="shared" si="42"/>
        <v>267</v>
      </c>
      <c r="K270" s="126">
        <v>32.9</v>
      </c>
      <c r="L270" s="126">
        <v>15.2</v>
      </c>
      <c r="M270" s="54">
        <f t="shared" si="37"/>
        <v>24.049999999999997</v>
      </c>
      <c r="N270" s="36">
        <v>25.5</v>
      </c>
      <c r="O270" s="55">
        <f t="shared" si="38"/>
        <v>25.042063681042265</v>
      </c>
      <c r="P270" s="56">
        <f t="shared" si="39"/>
        <v>35.459562172355845</v>
      </c>
      <c r="Q270" s="127">
        <v>16.856862</v>
      </c>
      <c r="R270" s="11">
        <f t="shared" si="40"/>
        <v>4.1375209921154994</v>
      </c>
      <c r="S270" s="35">
        <f t="shared" si="41"/>
        <v>9.6781953149193019</v>
      </c>
      <c r="AF270" s="34"/>
    </row>
    <row r="271" spans="7:32" ht="18.5" x14ac:dyDescent="0.45">
      <c r="G271" s="59">
        <v>2012</v>
      </c>
      <c r="H271" s="59">
        <v>9</v>
      </c>
      <c r="I271" s="46">
        <f t="shared" si="42"/>
        <v>25</v>
      </c>
      <c r="J271" s="46">
        <f t="shared" si="42"/>
        <v>268</v>
      </c>
      <c r="K271" s="126">
        <v>33</v>
      </c>
      <c r="L271" s="126">
        <v>10.9</v>
      </c>
      <c r="M271" s="54">
        <f t="shared" si="37"/>
        <v>21.95</v>
      </c>
      <c r="N271" s="36">
        <v>23.5</v>
      </c>
      <c r="O271" s="55">
        <f t="shared" si="38"/>
        <v>24.548526595974447</v>
      </c>
      <c r="P271" s="56">
        <f t="shared" si="39"/>
        <v>43.40179502168283</v>
      </c>
      <c r="Q271" s="127">
        <v>18.464669999999998</v>
      </c>
      <c r="R271" s="11">
        <f t="shared" si="40"/>
        <v>4.3047377596124994</v>
      </c>
      <c r="S271" s="35">
        <f t="shared" si="41"/>
        <v>11.548993120130074</v>
      </c>
      <c r="AF271" s="34"/>
    </row>
    <row r="272" spans="7:32" ht="18.5" x14ac:dyDescent="0.45">
      <c r="G272" s="59">
        <v>2012</v>
      </c>
      <c r="H272" s="59">
        <v>9</v>
      </c>
      <c r="I272" s="46">
        <f t="shared" si="42"/>
        <v>26</v>
      </c>
      <c r="J272" s="46">
        <f t="shared" si="42"/>
        <v>269</v>
      </c>
      <c r="K272" s="126">
        <v>34.799999999999997</v>
      </c>
      <c r="L272" s="126">
        <v>11</v>
      </c>
      <c r="M272" s="54">
        <f t="shared" si="37"/>
        <v>22.9</v>
      </c>
      <c r="N272" s="36">
        <v>20.5</v>
      </c>
      <c r="O272" s="55">
        <f t="shared" si="38"/>
        <v>18.795704008188821</v>
      </c>
      <c r="P272" s="56">
        <f t="shared" si="39"/>
        <v>35.787020431591515</v>
      </c>
      <c r="Q272" s="127">
        <v>14.671247999999999</v>
      </c>
      <c r="R272" s="11">
        <f t="shared" si="40"/>
        <v>3.5021075894639995</v>
      </c>
      <c r="S272" s="35">
        <f t="shared" si="41"/>
        <v>10.084603211596262</v>
      </c>
      <c r="AF272" s="34"/>
    </row>
    <row r="273" spans="7:32" ht="18.5" x14ac:dyDescent="0.45">
      <c r="G273" s="59">
        <v>2012</v>
      </c>
      <c r="H273" s="59">
        <v>9</v>
      </c>
      <c r="I273" s="46">
        <f t="shared" si="42"/>
        <v>27</v>
      </c>
      <c r="J273" s="46">
        <f t="shared" si="42"/>
        <v>270</v>
      </c>
      <c r="K273" s="126">
        <v>34.1</v>
      </c>
      <c r="L273" s="126">
        <v>11.9</v>
      </c>
      <c r="M273" s="54">
        <f t="shared" si="37"/>
        <v>23</v>
      </c>
      <c r="N273" s="36">
        <v>20</v>
      </c>
      <c r="O273" s="55">
        <f t="shared" si="38"/>
        <v>14.595932689159318</v>
      </c>
      <c r="P273" s="56">
        <f t="shared" si="39"/>
        <v>25.922376455946953</v>
      </c>
      <c r="Q273" s="127">
        <v>11.003436000000001</v>
      </c>
      <c r="R273" s="11">
        <f t="shared" si="40"/>
        <v>2.6330342073119994</v>
      </c>
      <c r="S273" s="35">
        <f t="shared" si="41"/>
        <v>7.5085806064248786</v>
      </c>
      <c r="AF273" s="34"/>
    </row>
    <row r="274" spans="7:32" ht="18.5" x14ac:dyDescent="0.45">
      <c r="G274" s="59">
        <v>2012</v>
      </c>
      <c r="H274" s="59">
        <v>9</v>
      </c>
      <c r="I274" s="46">
        <f t="shared" si="42"/>
        <v>28</v>
      </c>
      <c r="J274" s="46">
        <f t="shared" si="42"/>
        <v>271</v>
      </c>
      <c r="K274" s="126">
        <v>34</v>
      </c>
      <c r="L274" s="126">
        <v>12.4</v>
      </c>
      <c r="M274" s="54">
        <f t="shared" si="37"/>
        <v>23.2</v>
      </c>
      <c r="N274" s="36">
        <v>20</v>
      </c>
      <c r="O274" s="55">
        <f t="shared" si="38"/>
        <v>22.212789969583486</v>
      </c>
      <c r="P274" s="56">
        <f t="shared" si="39"/>
        <v>38.383701067440271</v>
      </c>
      <c r="Q274" s="127">
        <v>16.517714999999999</v>
      </c>
      <c r="R274" s="11">
        <f t="shared" si="40"/>
        <v>3.9719323374749993</v>
      </c>
      <c r="S274" s="35">
        <f t="shared" si="41"/>
        <v>10.885821169672043</v>
      </c>
      <c r="AF274" s="34"/>
    </row>
    <row r="275" spans="7:32" ht="18.5" x14ac:dyDescent="0.45">
      <c r="G275" s="59">
        <v>2012</v>
      </c>
      <c r="H275" s="59">
        <v>9</v>
      </c>
      <c r="I275" s="46">
        <f t="shared" si="42"/>
        <v>29</v>
      </c>
      <c r="J275" s="46">
        <f t="shared" si="42"/>
        <v>272</v>
      </c>
      <c r="K275" s="126">
        <v>35.1</v>
      </c>
      <c r="L275" s="126">
        <v>11.4</v>
      </c>
      <c r="M275" s="54">
        <f t="shared" si="37"/>
        <v>23.25</v>
      </c>
      <c r="N275" s="36">
        <v>18</v>
      </c>
      <c r="O275" s="55">
        <f t="shared" si="38"/>
        <v>21.738018406268075</v>
      </c>
      <c r="P275" s="56">
        <f t="shared" si="39"/>
        <v>41.215282898284279</v>
      </c>
      <c r="Q275" s="127">
        <v>16.932227999999999</v>
      </c>
      <c r="R275" s="11">
        <f t="shared" si="40"/>
        <v>4.0765735818809983</v>
      </c>
      <c r="S275" s="35">
        <f t="shared" si="41"/>
        <v>11.890393390071765</v>
      </c>
      <c r="AF275" s="34"/>
    </row>
    <row r="276" spans="7:32" ht="18.5" x14ac:dyDescent="0.45">
      <c r="G276" s="59">
        <v>2012</v>
      </c>
      <c r="H276" s="60">
        <v>9</v>
      </c>
      <c r="I276" s="60">
        <f t="shared" si="42"/>
        <v>30</v>
      </c>
      <c r="J276" s="46">
        <f t="shared" si="42"/>
        <v>273</v>
      </c>
      <c r="K276" s="126">
        <v>35.6</v>
      </c>
      <c r="L276" s="126">
        <v>13</v>
      </c>
      <c r="M276" s="54">
        <f t="shared" si="37"/>
        <v>24.3</v>
      </c>
      <c r="N276" s="36">
        <v>18.5</v>
      </c>
      <c r="O276" s="55">
        <f t="shared" si="38"/>
        <v>16.497399888611653</v>
      </c>
      <c r="P276" s="56">
        <f t="shared" si="39"/>
        <v>29.827298998609869</v>
      </c>
      <c r="Q276" s="127">
        <v>12.548438999999998</v>
      </c>
      <c r="R276" s="49">
        <f t="shared" si="40"/>
        <v>3.0984166383434992</v>
      </c>
      <c r="S276" s="48">
        <f t="shared" si="41"/>
        <v>8.8709381518311918</v>
      </c>
      <c r="AF276" s="34"/>
    </row>
    <row r="277" spans="7:32" ht="18.5" x14ac:dyDescent="0.45">
      <c r="G277" s="59">
        <v>2012</v>
      </c>
      <c r="H277" s="59">
        <v>10</v>
      </c>
      <c r="I277" s="46">
        <v>1</v>
      </c>
      <c r="J277" s="46">
        <f t="shared" si="42"/>
        <v>274</v>
      </c>
      <c r="K277" s="126">
        <v>35.700000000000003</v>
      </c>
      <c r="L277" s="126">
        <v>11.8</v>
      </c>
      <c r="M277" s="54">
        <f t="shared" si="37"/>
        <v>23.75</v>
      </c>
      <c r="N277" s="36">
        <v>14.5</v>
      </c>
      <c r="O277" s="55">
        <f t="shared" si="38"/>
        <v>23.188490361307</v>
      </c>
      <c r="P277" s="56">
        <f t="shared" si="39"/>
        <v>44.336393570818984</v>
      </c>
      <c r="Q277" s="127">
        <v>18.138083999999999</v>
      </c>
      <c r="R277" s="11">
        <f t="shared" si="40"/>
        <v>4.4200832935229997</v>
      </c>
      <c r="S277" s="35">
        <f t="shared" si="41"/>
        <v>13.294529416100952</v>
      </c>
      <c r="AF277" s="34"/>
    </row>
    <row r="278" spans="7:32" ht="18.5" x14ac:dyDescent="0.45">
      <c r="G278" s="59">
        <v>2012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6">
        <v>36.9</v>
      </c>
      <c r="L278" s="126">
        <v>13.5</v>
      </c>
      <c r="M278" s="54">
        <f t="shared" si="37"/>
        <v>25.2</v>
      </c>
      <c r="N278" s="36">
        <v>18</v>
      </c>
      <c r="O278" s="55">
        <f t="shared" si="38"/>
        <v>22.233962631352238</v>
      </c>
      <c r="P278" s="56">
        <f t="shared" si="39"/>
        <v>41.621978045891389</v>
      </c>
      <c r="Q278" s="127">
        <v>17.208569999999998</v>
      </c>
      <c r="R278" s="11">
        <f t="shared" si="40"/>
        <v>4.3399153111499995</v>
      </c>
      <c r="S278" s="35">
        <f t="shared" si="41"/>
        <v>12.37766638039778</v>
      </c>
      <c r="AF278" s="34"/>
    </row>
    <row r="279" spans="7:32" ht="18.5" x14ac:dyDescent="0.45">
      <c r="G279" s="59">
        <v>2012</v>
      </c>
      <c r="H279" s="59">
        <v>10</v>
      </c>
      <c r="I279" s="46">
        <f t="shared" si="43"/>
        <v>3</v>
      </c>
      <c r="J279" s="46">
        <f t="shared" si="42"/>
        <v>276</v>
      </c>
      <c r="K279" s="126">
        <v>36.299999999999997</v>
      </c>
      <c r="L279" s="126">
        <v>14.2</v>
      </c>
      <c r="M279" s="54">
        <f t="shared" si="37"/>
        <v>25.25</v>
      </c>
      <c r="N279" s="36">
        <v>29.5</v>
      </c>
      <c r="O279" s="55">
        <f t="shared" si="38"/>
        <v>22.143772970246339</v>
      </c>
      <c r="P279" s="56">
        <f t="shared" si="39"/>
        <v>39.150190611395523</v>
      </c>
      <c r="Q279" s="127">
        <v>16.655885999999999</v>
      </c>
      <c r="R279" s="11">
        <f t="shared" si="40"/>
        <v>4.2054155083394988</v>
      </c>
      <c r="S279" s="35">
        <f t="shared" si="41"/>
        <v>10.368797542845858</v>
      </c>
      <c r="AF279" s="34"/>
    </row>
    <row r="280" spans="7:32" ht="18.5" x14ac:dyDescent="0.45">
      <c r="G280" s="59">
        <v>2012</v>
      </c>
      <c r="H280" s="59">
        <v>10</v>
      </c>
      <c r="I280" s="46">
        <f t="shared" si="43"/>
        <v>4</v>
      </c>
      <c r="J280" s="46">
        <f t="shared" si="43"/>
        <v>277</v>
      </c>
      <c r="K280" s="126">
        <v>35</v>
      </c>
      <c r="L280" s="126">
        <v>18</v>
      </c>
      <c r="M280" s="54">
        <f t="shared" si="37"/>
        <v>26.5</v>
      </c>
      <c r="N280" s="36">
        <v>35</v>
      </c>
      <c r="O280" s="55">
        <f t="shared" si="38"/>
        <v>24.943136761041281</v>
      </c>
      <c r="P280" s="56">
        <f t="shared" si="39"/>
        <v>33.922665995016146</v>
      </c>
      <c r="Q280" s="127">
        <v>16.454909999999998</v>
      </c>
      <c r="R280" s="11">
        <f t="shared" si="40"/>
        <v>4.2753064887449987</v>
      </c>
      <c r="S280" s="35">
        <f t="shared" si="41"/>
        <v>8.6563663847400676</v>
      </c>
      <c r="AF280" s="34"/>
    </row>
    <row r="281" spans="7:32" ht="18.5" x14ac:dyDescent="0.45">
      <c r="G281" s="59">
        <v>2012</v>
      </c>
      <c r="H281" s="59">
        <v>10</v>
      </c>
      <c r="I281" s="46">
        <f t="shared" si="43"/>
        <v>5</v>
      </c>
      <c r="J281" s="46">
        <f t="shared" si="43"/>
        <v>278</v>
      </c>
      <c r="K281" s="126">
        <v>33.700000000000003</v>
      </c>
      <c r="L281" s="126">
        <v>15</v>
      </c>
      <c r="M281" s="54">
        <f t="shared" si="37"/>
        <v>24.35</v>
      </c>
      <c r="N281" s="36">
        <v>34</v>
      </c>
      <c r="O281" s="55">
        <f t="shared" si="38"/>
        <v>23.274022769797352</v>
      </c>
      <c r="P281" s="56">
        <f t="shared" si="39"/>
        <v>34.817938063616843</v>
      </c>
      <c r="Q281" s="127">
        <v>16.103202</v>
      </c>
      <c r="R281" s="11">
        <f t="shared" si="40"/>
        <v>3.9808685406194999</v>
      </c>
      <c r="S281" s="35">
        <f t="shared" si="41"/>
        <v>8.6983347470307546</v>
      </c>
      <c r="AF281" s="34"/>
    </row>
    <row r="282" spans="7:32" ht="18.5" x14ac:dyDescent="0.45">
      <c r="G282" s="59">
        <v>2012</v>
      </c>
      <c r="H282" s="59">
        <v>10</v>
      </c>
      <c r="I282" s="46">
        <f t="shared" si="43"/>
        <v>6</v>
      </c>
      <c r="J282" s="46">
        <f t="shared" si="43"/>
        <v>279</v>
      </c>
      <c r="K282" s="126">
        <v>32</v>
      </c>
      <c r="L282" s="126">
        <v>13.6</v>
      </c>
      <c r="M282" s="54">
        <f t="shared" si="37"/>
        <v>22.8</v>
      </c>
      <c r="N282" s="36">
        <v>32</v>
      </c>
      <c r="O282" s="55">
        <f t="shared" si="38"/>
        <v>24.158460348632321</v>
      </c>
      <c r="P282" s="56">
        <f t="shared" si="39"/>
        <v>35.561253633186773</v>
      </c>
      <c r="Q282" s="127">
        <v>16.58052</v>
      </c>
      <c r="R282" s="11">
        <f t="shared" si="40"/>
        <v>3.9481368418799998</v>
      </c>
      <c r="S282" s="35">
        <f t="shared" si="41"/>
        <v>8.8505205365774913</v>
      </c>
      <c r="AF282" s="34"/>
    </row>
    <row r="283" spans="7:32" ht="18.5" x14ac:dyDescent="0.45">
      <c r="G283" s="59">
        <v>2012</v>
      </c>
      <c r="H283" s="59">
        <v>10</v>
      </c>
      <c r="I283" s="46">
        <f t="shared" si="43"/>
        <v>7</v>
      </c>
      <c r="J283" s="46">
        <f t="shared" si="43"/>
        <v>280</v>
      </c>
      <c r="K283" s="126">
        <v>30.3</v>
      </c>
      <c r="L283" s="126">
        <v>12</v>
      </c>
      <c r="M283" s="54">
        <f t="shared" si="37"/>
        <v>21.15</v>
      </c>
      <c r="N283" s="36">
        <v>28</v>
      </c>
      <c r="O283" s="55">
        <f t="shared" si="38"/>
        <v>25.325485195283758</v>
      </c>
      <c r="P283" s="56">
        <f t="shared" si="39"/>
        <v>37.076510325895427</v>
      </c>
      <c r="Q283" s="127">
        <v>17.33418</v>
      </c>
      <c r="R283" s="11">
        <f t="shared" si="40"/>
        <v>3.9598504140149995</v>
      </c>
      <c r="S283" s="35">
        <f t="shared" si="41"/>
        <v>9.3361630885435574</v>
      </c>
      <c r="AF283" s="34"/>
    </row>
    <row r="284" spans="7:32" ht="18.5" x14ac:dyDescent="0.45">
      <c r="G284" s="59">
        <v>2012</v>
      </c>
      <c r="H284" s="59">
        <v>10</v>
      </c>
      <c r="I284" s="46">
        <f t="shared" si="43"/>
        <v>8</v>
      </c>
      <c r="J284" s="46">
        <f t="shared" si="43"/>
        <v>281</v>
      </c>
      <c r="K284" s="126">
        <v>31.1</v>
      </c>
      <c r="L284" s="126">
        <v>17.100000000000001</v>
      </c>
      <c r="M284" s="54">
        <f t="shared" si="37"/>
        <v>24.1</v>
      </c>
      <c r="N284" s="36">
        <v>32</v>
      </c>
      <c r="O284" s="55">
        <f t="shared" si="38"/>
        <v>28.15741170541471</v>
      </c>
      <c r="P284" s="56">
        <f t="shared" si="39"/>
        <v>31.536301110064478</v>
      </c>
      <c r="Q284" s="127">
        <v>16.856862</v>
      </c>
      <c r="R284" s="11">
        <f t="shared" si="40"/>
        <v>4.142464266897</v>
      </c>
      <c r="S284" s="35">
        <f t="shared" si="41"/>
        <v>8.0772906146180734</v>
      </c>
      <c r="AF284" s="34"/>
    </row>
    <row r="285" spans="7:32" ht="18.5" x14ac:dyDescent="0.45">
      <c r="G285" s="59">
        <v>2012</v>
      </c>
      <c r="H285" s="59">
        <v>10</v>
      </c>
      <c r="I285" s="46">
        <f t="shared" si="43"/>
        <v>9</v>
      </c>
      <c r="J285" s="46">
        <f t="shared" si="43"/>
        <v>282</v>
      </c>
      <c r="K285" s="126">
        <v>31.8</v>
      </c>
      <c r="L285" s="126">
        <v>18.8</v>
      </c>
      <c r="M285" s="54">
        <f t="shared" si="37"/>
        <v>25.3</v>
      </c>
      <c r="N285" s="36">
        <v>38.5</v>
      </c>
      <c r="O285" s="55">
        <f t="shared" si="38"/>
        <v>25.257510722346002</v>
      </c>
      <c r="P285" s="56">
        <f t="shared" si="39"/>
        <v>26.267811151239844</v>
      </c>
      <c r="Q285" s="127">
        <v>14.57076</v>
      </c>
      <c r="R285" s="11">
        <f t="shared" si="40"/>
        <v>3.6832185689400005</v>
      </c>
      <c r="S285" s="35">
        <f t="shared" si="41"/>
        <v>6.425537220142747</v>
      </c>
      <c r="AF285" s="34"/>
    </row>
    <row r="286" spans="7:32" ht="18.5" x14ac:dyDescent="0.45">
      <c r="G286" s="59">
        <v>2012</v>
      </c>
      <c r="H286" s="59">
        <v>10</v>
      </c>
      <c r="I286" s="46">
        <f t="shared" si="43"/>
        <v>10</v>
      </c>
      <c r="J286" s="46">
        <f t="shared" si="43"/>
        <v>283</v>
      </c>
      <c r="K286" s="126">
        <v>28.3</v>
      </c>
      <c r="L286" s="126">
        <v>12.8</v>
      </c>
      <c r="M286" s="54">
        <f t="shared" si="37"/>
        <v>20.55</v>
      </c>
      <c r="N286" s="36">
        <v>63</v>
      </c>
      <c r="O286" s="55">
        <f t="shared" si="38"/>
        <v>24.40730350731571</v>
      </c>
      <c r="P286" s="56">
        <f t="shared" si="39"/>
        <v>30.265056349071479</v>
      </c>
      <c r="Q286" s="127">
        <v>15.374663999999999</v>
      </c>
      <c r="R286" s="11">
        <f t="shared" si="40"/>
        <v>3.4581117072060001</v>
      </c>
      <c r="S286" s="35">
        <f t="shared" si="41"/>
        <v>5.7979714900635688</v>
      </c>
      <c r="AF286" s="34"/>
    </row>
    <row r="287" spans="7:32" ht="18.5" x14ac:dyDescent="0.45">
      <c r="G287" s="59">
        <v>2012</v>
      </c>
      <c r="H287" s="59">
        <v>10</v>
      </c>
      <c r="I287" s="46">
        <f t="shared" si="43"/>
        <v>11</v>
      </c>
      <c r="J287" s="46">
        <f t="shared" si="43"/>
        <v>284</v>
      </c>
      <c r="K287" s="126">
        <v>23.1</v>
      </c>
      <c r="L287" s="126">
        <v>14.7</v>
      </c>
      <c r="M287" s="54">
        <f t="shared" si="37"/>
        <v>18.899999999999999</v>
      </c>
      <c r="N287" s="36">
        <v>51.5</v>
      </c>
      <c r="O287" s="55">
        <f t="shared" si="38"/>
        <v>31.705602315930133</v>
      </c>
      <c r="P287" s="56">
        <f t="shared" si="39"/>
        <v>21.306164756305055</v>
      </c>
      <c r="Q287" s="127">
        <v>14.702650499999999</v>
      </c>
      <c r="R287" s="11">
        <f t="shared" si="40"/>
        <v>3.1646793581977501</v>
      </c>
      <c r="S287" s="35">
        <f t="shared" si="41"/>
        <v>4.0436026344304219</v>
      </c>
      <c r="AF287" s="34"/>
    </row>
    <row r="288" spans="7:32" ht="18.5" x14ac:dyDescent="0.45">
      <c r="G288" s="59">
        <v>2012</v>
      </c>
      <c r="H288" s="59">
        <v>10</v>
      </c>
      <c r="I288" s="46">
        <f t="shared" si="43"/>
        <v>12</v>
      </c>
      <c r="J288" s="46">
        <f t="shared" si="43"/>
        <v>285</v>
      </c>
      <c r="K288" s="126">
        <v>30.3</v>
      </c>
      <c r="L288" s="126">
        <v>15.2</v>
      </c>
      <c r="M288" s="54">
        <f t="shared" si="37"/>
        <v>22.75</v>
      </c>
      <c r="N288" s="36">
        <v>54.5</v>
      </c>
      <c r="O288" s="55">
        <f t="shared" si="38"/>
        <v>21.728321270244077</v>
      </c>
      <c r="P288" s="56">
        <f t="shared" si="39"/>
        <v>26.247812094454851</v>
      </c>
      <c r="Q288" s="127">
        <v>13.509355499999998</v>
      </c>
      <c r="R288" s="11">
        <f t="shared" si="40"/>
        <v>3.2128726038041235</v>
      </c>
      <c r="S288" s="35">
        <f t="shared" si="41"/>
        <v>5.2941038356594117</v>
      </c>
      <c r="AF288" s="34"/>
    </row>
    <row r="289" spans="7:32" ht="18.5" x14ac:dyDescent="0.45">
      <c r="G289" s="59">
        <v>2012</v>
      </c>
      <c r="H289" s="59">
        <v>10</v>
      </c>
      <c r="I289" s="46">
        <f t="shared" si="43"/>
        <v>13</v>
      </c>
      <c r="J289" s="46">
        <f t="shared" si="43"/>
        <v>286</v>
      </c>
      <c r="K289" s="126">
        <v>26.3</v>
      </c>
      <c r="L289" s="126">
        <v>9.8000000000000007</v>
      </c>
      <c r="M289" s="54">
        <f t="shared" si="37"/>
        <v>18.05</v>
      </c>
      <c r="N289" s="36">
        <v>49</v>
      </c>
      <c r="O289" s="55">
        <f t="shared" si="38"/>
        <v>22.960360440142264</v>
      </c>
      <c r="P289" s="56">
        <f t="shared" si="39"/>
        <v>30.30767578098779</v>
      </c>
      <c r="Q289" s="127">
        <v>14.922467999999999</v>
      </c>
      <c r="R289" s="11">
        <f t="shared" si="40"/>
        <v>3.1376018522969993</v>
      </c>
      <c r="S289" s="35">
        <f t="shared" si="41"/>
        <v>5.563416828661647</v>
      </c>
      <c r="AF289" s="34"/>
    </row>
    <row r="290" spans="7:32" ht="18.5" x14ac:dyDescent="0.45">
      <c r="G290" s="59">
        <v>2012</v>
      </c>
      <c r="H290" s="59">
        <v>10</v>
      </c>
      <c r="I290" s="46">
        <f t="shared" si="43"/>
        <v>14</v>
      </c>
      <c r="J290" s="46">
        <f t="shared" si="43"/>
        <v>287</v>
      </c>
      <c r="K290" s="126">
        <v>26.9</v>
      </c>
      <c r="L290" s="126">
        <v>7.9</v>
      </c>
      <c r="M290" s="54">
        <f t="shared" si="37"/>
        <v>17.399999999999999</v>
      </c>
      <c r="N290" s="36">
        <v>39.5</v>
      </c>
      <c r="O290" s="55">
        <f t="shared" si="38"/>
        <v>17.722399853860974</v>
      </c>
      <c r="P290" s="56">
        <f t="shared" si="39"/>
        <v>26.938047777868682</v>
      </c>
      <c r="Q290" s="127">
        <v>12.360023999999999</v>
      </c>
      <c r="R290" s="11">
        <f t="shared" si="40"/>
        <v>2.5517022347519998</v>
      </c>
      <c r="S290" s="35">
        <f t="shared" si="41"/>
        <v>5.5575272583610245</v>
      </c>
      <c r="AF290" s="34"/>
    </row>
    <row r="291" spans="7:32" ht="18.5" x14ac:dyDescent="0.45">
      <c r="G291" s="59">
        <v>2012</v>
      </c>
      <c r="H291" s="59">
        <v>10</v>
      </c>
      <c r="I291" s="46">
        <f t="shared" si="43"/>
        <v>15</v>
      </c>
      <c r="J291" s="46">
        <f t="shared" si="43"/>
        <v>288</v>
      </c>
      <c r="K291" s="126">
        <v>28.6</v>
      </c>
      <c r="L291" s="126">
        <v>7.2</v>
      </c>
      <c r="M291" s="54">
        <f t="shared" si="37"/>
        <v>17.900000000000002</v>
      </c>
      <c r="N291" s="36">
        <v>34</v>
      </c>
      <c r="O291" s="55">
        <f t="shared" si="38"/>
        <v>12.447939373463043</v>
      </c>
      <c r="P291" s="56">
        <f t="shared" si="39"/>
        <v>21.310872207368732</v>
      </c>
      <c r="Q291" s="127">
        <v>9.2134935000000002</v>
      </c>
      <c r="R291" s="11">
        <f t="shared" si="40"/>
        <v>1.9291258757767502</v>
      </c>
      <c r="S291" s="35">
        <f t="shared" si="41"/>
        <v>4.8489899390218243</v>
      </c>
      <c r="AF291" s="34"/>
    </row>
    <row r="292" spans="7:32" ht="18.5" x14ac:dyDescent="0.45">
      <c r="G292" s="59">
        <v>2012</v>
      </c>
      <c r="H292" s="59">
        <v>10</v>
      </c>
      <c r="I292" s="46">
        <f t="shared" si="43"/>
        <v>16</v>
      </c>
      <c r="J292" s="46">
        <f t="shared" si="43"/>
        <v>289</v>
      </c>
      <c r="K292" s="126">
        <v>28.8</v>
      </c>
      <c r="L292" s="126">
        <v>6.4</v>
      </c>
      <c r="M292" s="54">
        <f t="shared" si="37"/>
        <v>17.600000000000001</v>
      </c>
      <c r="N292" s="36">
        <v>33</v>
      </c>
      <c r="O292" s="55">
        <f t="shared" si="38"/>
        <v>16.952397204226695</v>
      </c>
      <c r="P292" s="56">
        <f t="shared" si="39"/>
        <v>30.378695789974234</v>
      </c>
      <c r="Q292" s="127">
        <v>12.837342</v>
      </c>
      <c r="R292" s="11">
        <f t="shared" si="40"/>
        <v>2.6653017833820001</v>
      </c>
      <c r="S292" s="35">
        <f t="shared" si="41"/>
        <v>6.7537163751177252</v>
      </c>
      <c r="AF292" s="34"/>
    </row>
    <row r="293" spans="7:32" ht="18.5" x14ac:dyDescent="0.45">
      <c r="G293" s="59">
        <v>2012</v>
      </c>
      <c r="H293" s="59">
        <v>10</v>
      </c>
      <c r="I293" s="46">
        <f t="shared" si="43"/>
        <v>17</v>
      </c>
      <c r="J293" s="46">
        <f t="shared" si="43"/>
        <v>290</v>
      </c>
      <c r="K293" s="126">
        <v>29.6</v>
      </c>
      <c r="L293" s="126">
        <v>6.9</v>
      </c>
      <c r="M293" s="54">
        <f t="shared" si="37"/>
        <v>18.25</v>
      </c>
      <c r="N293" s="36">
        <v>29.5</v>
      </c>
      <c r="O293" s="55">
        <f t="shared" si="38"/>
        <v>19.179809295429873</v>
      </c>
      <c r="P293" s="56">
        <f t="shared" si="39"/>
        <v>34.830533680500658</v>
      </c>
      <c r="Q293" s="127">
        <v>14.621003999999999</v>
      </c>
      <c r="R293" s="11">
        <f t="shared" si="40"/>
        <v>3.0913663939829994</v>
      </c>
      <c r="S293" s="35">
        <f t="shared" si="41"/>
        <v>8.121783757859351</v>
      </c>
      <c r="AF293" s="34"/>
    </row>
    <row r="294" spans="7:32" ht="18.5" x14ac:dyDescent="0.45">
      <c r="G294" s="59">
        <v>2012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6">
        <v>30.4</v>
      </c>
      <c r="L294" s="126">
        <v>7.9</v>
      </c>
      <c r="M294" s="54">
        <f t="shared" si="37"/>
        <v>19.149999999999999</v>
      </c>
      <c r="N294" s="36">
        <v>28</v>
      </c>
      <c r="O294" s="55">
        <f t="shared" si="38"/>
        <v>19.231763157939067</v>
      </c>
      <c r="P294" s="56">
        <f t="shared" si="39"/>
        <v>34.617173684290321</v>
      </c>
      <c r="Q294" s="127">
        <v>14.595882</v>
      </c>
      <c r="R294" s="11">
        <f t="shared" si="40"/>
        <v>3.1630991310134999</v>
      </c>
      <c r="S294" s="35">
        <f t="shared" si="41"/>
        <v>8.3864951119283138</v>
      </c>
      <c r="AF294" s="34"/>
    </row>
    <row r="295" spans="7:32" ht="18.5" x14ac:dyDescent="0.45">
      <c r="G295" s="59">
        <v>2012</v>
      </c>
      <c r="H295" s="59">
        <v>10</v>
      </c>
      <c r="I295" s="46">
        <f t="shared" si="44"/>
        <v>19</v>
      </c>
      <c r="J295" s="46">
        <f t="shared" si="44"/>
        <v>292</v>
      </c>
      <c r="K295" s="126">
        <v>30.7</v>
      </c>
      <c r="L295" s="126">
        <v>7.2</v>
      </c>
      <c r="M295" s="54">
        <f t="shared" si="37"/>
        <v>18.95</v>
      </c>
      <c r="N295" s="36">
        <v>29.5</v>
      </c>
      <c r="O295" s="55">
        <f t="shared" si="38"/>
        <v>17.781673921417323</v>
      </c>
      <c r="P295" s="56">
        <f t="shared" si="39"/>
        <v>33.429546972264568</v>
      </c>
      <c r="Q295" s="127">
        <v>13.791977999999999</v>
      </c>
      <c r="R295" s="11">
        <f t="shared" si="40"/>
        <v>2.9727056981474989</v>
      </c>
      <c r="S295" s="35">
        <f t="shared" si="41"/>
        <v>7.9460096239492604</v>
      </c>
      <c r="AF295" s="34"/>
    </row>
    <row r="296" spans="7:32" ht="18.5" x14ac:dyDescent="0.45">
      <c r="G296" s="59">
        <v>2012</v>
      </c>
      <c r="H296" s="59">
        <v>10</v>
      </c>
      <c r="I296" s="46">
        <f t="shared" si="44"/>
        <v>20</v>
      </c>
      <c r="J296" s="46">
        <f t="shared" si="44"/>
        <v>293</v>
      </c>
      <c r="K296" s="126">
        <v>29.5</v>
      </c>
      <c r="L296" s="126">
        <v>8.5</v>
      </c>
      <c r="M296" s="54">
        <f t="shared" si="37"/>
        <v>19</v>
      </c>
      <c r="N296" s="36">
        <v>55.5</v>
      </c>
      <c r="O296" s="55">
        <f t="shared" si="38"/>
        <v>19.564136736177566</v>
      </c>
      <c r="P296" s="56">
        <f t="shared" si="39"/>
        <v>32.867749716778313</v>
      </c>
      <c r="Q296" s="127">
        <v>14.344662</v>
      </c>
      <c r="R296" s="11">
        <f t="shared" si="40"/>
        <v>3.0960370887839992</v>
      </c>
      <c r="S296" s="35">
        <f t="shared" si="41"/>
        <v>6.0559160538771835</v>
      </c>
      <c r="AF296" s="34"/>
    </row>
    <row r="297" spans="7:32" ht="18.5" x14ac:dyDescent="0.45">
      <c r="G297" s="59">
        <v>2012</v>
      </c>
      <c r="H297" s="59">
        <v>10</v>
      </c>
      <c r="I297" s="46">
        <f t="shared" si="44"/>
        <v>21</v>
      </c>
      <c r="J297" s="46">
        <f t="shared" si="44"/>
        <v>294</v>
      </c>
      <c r="K297" s="126">
        <v>20.5</v>
      </c>
      <c r="L297" s="126">
        <v>13.8</v>
      </c>
      <c r="M297" s="54">
        <f t="shared" si="37"/>
        <v>17.149999999999999</v>
      </c>
      <c r="N297" s="36">
        <v>69.5</v>
      </c>
      <c r="O297" s="55">
        <f t="shared" si="38"/>
        <v>34.363448583358114</v>
      </c>
      <c r="P297" s="56">
        <f t="shared" si="39"/>
        <v>18.418808440679946</v>
      </c>
      <c r="Q297" s="127">
        <v>14.231612999999998</v>
      </c>
      <c r="R297" s="11">
        <f t="shared" si="40"/>
        <v>2.9172209380627496</v>
      </c>
      <c r="S297" s="35">
        <f t="shared" si="41"/>
        <v>3.3914488359214596</v>
      </c>
      <c r="AF297" s="34"/>
    </row>
    <row r="298" spans="7:32" ht="18.5" x14ac:dyDescent="0.45">
      <c r="G298" s="59">
        <v>2012</v>
      </c>
      <c r="H298" s="59">
        <v>10</v>
      </c>
      <c r="I298" s="46">
        <f t="shared" si="44"/>
        <v>22</v>
      </c>
      <c r="J298" s="46">
        <f t="shared" si="44"/>
        <v>295</v>
      </c>
      <c r="K298" s="126">
        <v>22.4</v>
      </c>
      <c r="L298" s="126">
        <v>13.7</v>
      </c>
      <c r="M298" s="54">
        <f t="shared" si="37"/>
        <v>18.049999999999997</v>
      </c>
      <c r="N298" s="36">
        <v>63.5</v>
      </c>
      <c r="O298" s="55">
        <f t="shared" si="38"/>
        <v>13.973458519421953</v>
      </c>
      <c r="P298" s="56">
        <f t="shared" si="39"/>
        <v>9.7255271295176797</v>
      </c>
      <c r="Q298" s="127">
        <v>6.594525</v>
      </c>
      <c r="R298" s="11">
        <f t="shared" si="40"/>
        <v>1.3865664751312496</v>
      </c>
      <c r="S298" s="35">
        <f t="shared" si="41"/>
        <v>2.0004170061487496</v>
      </c>
      <c r="AF298" s="34"/>
    </row>
    <row r="299" spans="7:32" ht="18.5" x14ac:dyDescent="0.45">
      <c r="G299" s="59">
        <v>2012</v>
      </c>
      <c r="H299" s="59">
        <v>10</v>
      </c>
      <c r="I299" s="46">
        <f t="shared" si="44"/>
        <v>23</v>
      </c>
      <c r="J299" s="46">
        <f t="shared" si="44"/>
        <v>296</v>
      </c>
      <c r="K299" s="126">
        <v>36.6</v>
      </c>
      <c r="L299" s="126">
        <v>10</v>
      </c>
      <c r="M299" s="54">
        <f t="shared" si="37"/>
        <v>23.3</v>
      </c>
      <c r="N299" s="36">
        <v>76.5</v>
      </c>
      <c r="O299" s="55">
        <f t="shared" si="38"/>
        <v>12.915620073126332</v>
      </c>
      <c r="P299" s="56">
        <f t="shared" si="39"/>
        <v>27.484439515612838</v>
      </c>
      <c r="Q299" s="127">
        <v>10.658008499999999</v>
      </c>
      <c r="R299" s="11">
        <f t="shared" si="40"/>
        <v>2.5691289359377496</v>
      </c>
      <c r="S299" s="35">
        <f t="shared" si="41"/>
        <v>5.5774458647851572</v>
      </c>
      <c r="AF299" s="34"/>
    </row>
    <row r="300" spans="7:32" ht="18.5" x14ac:dyDescent="0.45">
      <c r="G300" s="59">
        <v>2012</v>
      </c>
      <c r="H300" s="59">
        <v>10</v>
      </c>
      <c r="I300" s="46">
        <f t="shared" si="44"/>
        <v>24</v>
      </c>
      <c r="J300" s="46">
        <f t="shared" si="44"/>
        <v>297</v>
      </c>
      <c r="K300" s="126">
        <v>21.1</v>
      </c>
      <c r="L300" s="126">
        <v>15.1</v>
      </c>
      <c r="M300" s="54">
        <f t="shared" si="37"/>
        <v>18.100000000000001</v>
      </c>
      <c r="N300" s="36">
        <v>71.5</v>
      </c>
      <c r="O300" s="55">
        <f t="shared" si="38"/>
        <v>29.453988922617118</v>
      </c>
      <c r="P300" s="56">
        <f t="shared" si="39"/>
        <v>14.137914682856222</v>
      </c>
      <c r="Q300" s="127">
        <v>11.543558999999998</v>
      </c>
      <c r="R300" s="11">
        <f t="shared" si="40"/>
        <v>2.4305367499064996</v>
      </c>
      <c r="S300" s="35">
        <f t="shared" si="41"/>
        <v>2.7509011868733011</v>
      </c>
      <c r="AF300" s="34"/>
    </row>
    <row r="301" spans="7:32" ht="18.5" x14ac:dyDescent="0.45">
      <c r="G301" s="59">
        <v>2012</v>
      </c>
      <c r="H301" s="59">
        <v>10</v>
      </c>
      <c r="I301" s="46">
        <f t="shared" si="44"/>
        <v>25</v>
      </c>
      <c r="J301" s="46">
        <f t="shared" si="44"/>
        <v>298</v>
      </c>
      <c r="K301" s="126">
        <v>22.5</v>
      </c>
      <c r="L301" s="126">
        <v>13.1</v>
      </c>
      <c r="M301" s="54">
        <f t="shared" si="37"/>
        <v>17.8</v>
      </c>
      <c r="N301" s="36">
        <v>85</v>
      </c>
      <c r="O301" s="55">
        <f t="shared" si="38"/>
        <v>23.813501315095582</v>
      </c>
      <c r="P301" s="56">
        <f t="shared" si="39"/>
        <v>17.907752988951877</v>
      </c>
      <c r="Q301" s="127">
        <v>11.68173</v>
      </c>
      <c r="R301" s="11">
        <f t="shared" si="40"/>
        <v>2.4390751336199998</v>
      </c>
      <c r="S301" s="35">
        <f t="shared" si="41"/>
        <v>3.3642561278364775</v>
      </c>
      <c r="AF301" s="34"/>
    </row>
    <row r="302" spans="7:32" ht="18.5" x14ac:dyDescent="0.45">
      <c r="G302" s="59">
        <v>2012</v>
      </c>
      <c r="H302" s="59">
        <v>10</v>
      </c>
      <c r="I302" s="46">
        <f t="shared" si="44"/>
        <v>26</v>
      </c>
      <c r="J302" s="46">
        <f t="shared" si="44"/>
        <v>299</v>
      </c>
      <c r="K302" s="126">
        <v>16.600000000000001</v>
      </c>
      <c r="L302" s="126">
        <v>13.5</v>
      </c>
      <c r="M302" s="54">
        <f t="shared" si="37"/>
        <v>15.05</v>
      </c>
      <c r="N302" s="36">
        <v>82.5</v>
      </c>
      <c r="O302" s="55">
        <f t="shared" si="38"/>
        <v>33.530592419893679</v>
      </c>
      <c r="P302" s="56">
        <f t="shared" si="39"/>
        <v>8.3155869201336365</v>
      </c>
      <c r="Q302" s="127">
        <v>9.4458719999999996</v>
      </c>
      <c r="R302" s="11">
        <f t="shared" si="40"/>
        <v>1.8198912903479996</v>
      </c>
      <c r="S302" s="35">
        <f t="shared" si="41"/>
        <v>1.6155496098463722</v>
      </c>
      <c r="AF302" s="34"/>
    </row>
    <row r="303" spans="7:32" ht="18.5" x14ac:dyDescent="0.45">
      <c r="G303" s="59">
        <v>2012</v>
      </c>
      <c r="H303" s="59">
        <v>10</v>
      </c>
      <c r="I303" s="46">
        <f t="shared" si="44"/>
        <v>27</v>
      </c>
      <c r="J303" s="46">
        <f t="shared" si="44"/>
        <v>300</v>
      </c>
      <c r="K303" s="126">
        <v>16.2</v>
      </c>
      <c r="L303" s="126">
        <v>13.5</v>
      </c>
      <c r="M303" s="54">
        <f t="shared" si="37"/>
        <v>14.85</v>
      </c>
      <c r="N303" s="36">
        <v>57</v>
      </c>
      <c r="O303" s="55">
        <f t="shared" si="38"/>
        <v>40.061335021413711</v>
      </c>
      <c r="P303" s="56">
        <f t="shared" si="39"/>
        <v>8.6532483646253588</v>
      </c>
      <c r="Q303" s="127">
        <v>10.532398499999999</v>
      </c>
      <c r="R303" s="11">
        <f t="shared" si="40"/>
        <v>2.0168726866616242</v>
      </c>
      <c r="S303" s="35">
        <f t="shared" si="41"/>
        <v>1.656835639750514</v>
      </c>
      <c r="AF303" s="34"/>
    </row>
    <row r="304" spans="7:32" ht="18.5" x14ac:dyDescent="0.45">
      <c r="G304" s="59">
        <v>2012</v>
      </c>
      <c r="H304" s="59">
        <v>10</v>
      </c>
      <c r="I304" s="46">
        <f t="shared" si="44"/>
        <v>28</v>
      </c>
      <c r="J304" s="46">
        <f t="shared" si="44"/>
        <v>301</v>
      </c>
      <c r="K304" s="126">
        <v>36.6</v>
      </c>
      <c r="L304" s="126">
        <v>13</v>
      </c>
      <c r="M304" s="54">
        <f t="shared" si="37"/>
        <v>24.8</v>
      </c>
      <c r="N304" s="36">
        <v>70.5</v>
      </c>
      <c r="O304" s="55">
        <f t="shared" si="38"/>
        <v>11.069775236970656</v>
      </c>
      <c r="P304" s="56">
        <f t="shared" si="39"/>
        <v>20.8997356474006</v>
      </c>
      <c r="Q304" s="127">
        <v>8.6042849999999991</v>
      </c>
      <c r="R304" s="11">
        <f t="shared" si="40"/>
        <v>2.1497720029649994</v>
      </c>
      <c r="S304" s="35">
        <f t="shared" si="41"/>
        <v>4.440831348171252</v>
      </c>
      <c r="AF304" s="34"/>
    </row>
    <row r="305" spans="7:32" ht="18.5" x14ac:dyDescent="0.45">
      <c r="G305" s="59">
        <v>2012</v>
      </c>
      <c r="H305" s="59">
        <v>10</v>
      </c>
      <c r="I305" s="46">
        <f t="shared" si="44"/>
        <v>29</v>
      </c>
      <c r="J305" s="46">
        <f t="shared" si="44"/>
        <v>302</v>
      </c>
      <c r="K305" s="126">
        <v>36.6</v>
      </c>
      <c r="L305" s="126">
        <v>7.8</v>
      </c>
      <c r="M305" s="54">
        <f t="shared" si="37"/>
        <v>22.2</v>
      </c>
      <c r="N305" s="36">
        <v>69</v>
      </c>
      <c r="O305" s="55">
        <f t="shared" si="38"/>
        <v>10.254771956056132</v>
      </c>
      <c r="P305" s="56">
        <f t="shared" si="39"/>
        <v>23.62699458675333</v>
      </c>
      <c r="Q305" s="127">
        <v>8.8052609999999998</v>
      </c>
      <c r="R305" s="11">
        <f t="shared" si="40"/>
        <v>2.0657142305999994</v>
      </c>
      <c r="S305" s="35">
        <f t="shared" si="41"/>
        <v>4.7576439985493648</v>
      </c>
      <c r="AF305" s="34"/>
    </row>
    <row r="306" spans="7:32" ht="18.5" x14ac:dyDescent="0.45">
      <c r="G306" s="59">
        <v>2012</v>
      </c>
      <c r="H306" s="59">
        <v>10</v>
      </c>
      <c r="I306" s="46">
        <f t="shared" si="44"/>
        <v>30</v>
      </c>
      <c r="J306" s="46">
        <f t="shared" si="44"/>
        <v>303</v>
      </c>
      <c r="K306" s="126">
        <v>36.6</v>
      </c>
      <c r="L306" s="126">
        <v>7.6</v>
      </c>
      <c r="M306" s="54">
        <f t="shared" si="37"/>
        <v>22.1</v>
      </c>
      <c r="N306" s="36">
        <v>59.5</v>
      </c>
      <c r="O306" s="55">
        <f t="shared" si="38"/>
        <v>14.7240270891898</v>
      </c>
      <c r="P306" s="56">
        <f t="shared" si="39"/>
        <v>34.159742846920331</v>
      </c>
      <c r="Q306" s="127">
        <v>12.68661</v>
      </c>
      <c r="R306" s="11">
        <f t="shared" si="40"/>
        <v>2.9688380092350002</v>
      </c>
      <c r="S306" s="35">
        <f t="shared" si="41"/>
        <v>6.693988901462296</v>
      </c>
      <c r="AF306" s="34"/>
    </row>
    <row r="307" spans="7:32" ht="18.5" x14ac:dyDescent="0.45">
      <c r="G307" s="59">
        <v>2012</v>
      </c>
      <c r="H307" s="61">
        <v>10</v>
      </c>
      <c r="I307" s="60">
        <f t="shared" si="44"/>
        <v>31</v>
      </c>
      <c r="J307" s="46">
        <f t="shared" si="44"/>
        <v>304</v>
      </c>
      <c r="K307" s="126">
        <v>36.6</v>
      </c>
      <c r="L307" s="126">
        <v>8</v>
      </c>
      <c r="M307" s="54">
        <f t="shared" si="37"/>
        <v>22.3</v>
      </c>
      <c r="N307" s="36">
        <v>60</v>
      </c>
      <c r="O307" s="55">
        <f t="shared" si="38"/>
        <v>13.696287386269976</v>
      </c>
      <c r="P307" s="56">
        <f t="shared" si="39"/>
        <v>31.337105539785707</v>
      </c>
      <c r="Q307" s="127">
        <v>11.719412999999998</v>
      </c>
      <c r="R307" s="49">
        <f t="shared" si="40"/>
        <v>2.7562477255244993</v>
      </c>
      <c r="S307" s="48">
        <f t="shared" si="41"/>
        <v>6.1952166379769071</v>
      </c>
      <c r="AF307" s="34"/>
    </row>
    <row r="308" spans="7:32" ht="18.5" x14ac:dyDescent="0.45">
      <c r="G308" s="59">
        <v>2012</v>
      </c>
      <c r="H308" s="59">
        <v>11</v>
      </c>
      <c r="I308" s="46">
        <v>1</v>
      </c>
      <c r="J308" s="46">
        <f t="shared" si="44"/>
        <v>305</v>
      </c>
      <c r="K308" s="126">
        <v>36.6</v>
      </c>
      <c r="L308" s="126">
        <v>7.6</v>
      </c>
      <c r="M308" s="54">
        <f t="shared" si="37"/>
        <v>22.1</v>
      </c>
      <c r="N308" s="36">
        <v>60</v>
      </c>
      <c r="O308" s="55">
        <f t="shared" si="38"/>
        <v>15.496674055256193</v>
      </c>
      <c r="P308" s="56">
        <f t="shared" si="39"/>
        <v>35.952283808194366</v>
      </c>
      <c r="Q308" s="127">
        <v>13.352342999999998</v>
      </c>
      <c r="R308" s="11">
        <f t="shared" si="40"/>
        <v>3.1246285186304998</v>
      </c>
      <c r="S308" s="35">
        <f t="shared" si="41"/>
        <v>7.0250050234485082</v>
      </c>
      <c r="AF308" s="34"/>
    </row>
    <row r="309" spans="7:32" ht="18.5" x14ac:dyDescent="0.45">
      <c r="G309" s="59">
        <v>2012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6">
        <v>36.6</v>
      </c>
      <c r="L309" s="126">
        <v>9.1999999999999993</v>
      </c>
      <c r="M309" s="54">
        <f t="shared" si="37"/>
        <v>22.9</v>
      </c>
      <c r="N309" s="36">
        <v>56</v>
      </c>
      <c r="O309" s="55">
        <f t="shared" si="38"/>
        <v>13.498063316261478</v>
      </c>
      <c r="P309" s="56">
        <f t="shared" si="39"/>
        <v>29.58775478924516</v>
      </c>
      <c r="Q309" s="127">
        <v>11.3049</v>
      </c>
      <c r="R309" s="11">
        <f t="shared" si="40"/>
        <v>2.6985418069500002</v>
      </c>
      <c r="S309" s="35">
        <f t="shared" si="41"/>
        <v>5.9335192941649444</v>
      </c>
      <c r="AF309" s="34"/>
    </row>
    <row r="310" spans="7:32" ht="18.5" x14ac:dyDescent="0.45">
      <c r="G310" s="59">
        <v>2012</v>
      </c>
      <c r="H310" s="59">
        <v>11</v>
      </c>
      <c r="I310" s="46">
        <f t="shared" si="45"/>
        <v>3</v>
      </c>
      <c r="J310" s="46">
        <f t="shared" si="45"/>
        <v>307</v>
      </c>
      <c r="K310" s="126">
        <v>23.8</v>
      </c>
      <c r="L310" s="126">
        <v>15.5</v>
      </c>
      <c r="M310" s="54">
        <f t="shared" si="37"/>
        <v>19.649999999999999</v>
      </c>
      <c r="N310" s="36">
        <v>49</v>
      </c>
      <c r="O310" s="55">
        <f t="shared" si="38"/>
        <v>24.170676543822143</v>
      </c>
      <c r="P310" s="56">
        <f t="shared" si="39"/>
        <v>16.049329225097903</v>
      </c>
      <c r="Q310" s="127">
        <v>11.141607</v>
      </c>
      <c r="R310" s="11">
        <f t="shared" si="40"/>
        <v>2.4471899133097499</v>
      </c>
      <c r="S310" s="35">
        <f t="shared" si="41"/>
        <v>3.2344656368594329</v>
      </c>
      <c r="AF310" s="34"/>
    </row>
    <row r="311" spans="7:32" ht="18.5" x14ac:dyDescent="0.45">
      <c r="G311" s="59">
        <v>2012</v>
      </c>
      <c r="H311" s="59">
        <v>11</v>
      </c>
      <c r="I311" s="46">
        <f t="shared" si="45"/>
        <v>4</v>
      </c>
      <c r="J311" s="46">
        <f t="shared" si="45"/>
        <v>308</v>
      </c>
      <c r="K311" s="126">
        <v>20.2</v>
      </c>
      <c r="L311" s="126">
        <v>13.6</v>
      </c>
      <c r="M311" s="54">
        <f t="shared" si="37"/>
        <v>16.899999999999999</v>
      </c>
      <c r="N311" s="36">
        <v>64.5</v>
      </c>
      <c r="O311" s="55">
        <f t="shared" si="38"/>
        <v>24.935749355912868</v>
      </c>
      <c r="P311" s="56">
        <f t="shared" si="39"/>
        <v>13.166075659921995</v>
      </c>
      <c r="Q311" s="127">
        <v>10.249776000000001</v>
      </c>
      <c r="R311" s="11">
        <f t="shared" si="40"/>
        <v>2.085988287528</v>
      </c>
      <c r="S311" s="35">
        <f t="shared" si="41"/>
        <v>2.5055354351828001</v>
      </c>
      <c r="AF311" s="34"/>
    </row>
    <row r="312" spans="7:32" ht="18.5" x14ac:dyDescent="0.45">
      <c r="G312" s="59">
        <v>2012</v>
      </c>
      <c r="H312" s="59">
        <v>11</v>
      </c>
      <c r="I312" s="46">
        <f t="shared" si="45"/>
        <v>5</v>
      </c>
      <c r="J312" s="46">
        <f t="shared" si="45"/>
        <v>309</v>
      </c>
      <c r="K312" s="126">
        <v>23.1</v>
      </c>
      <c r="L312" s="126">
        <v>8.9</v>
      </c>
      <c r="M312" s="54">
        <f t="shared" si="37"/>
        <v>16</v>
      </c>
      <c r="N312" s="36">
        <v>61</v>
      </c>
      <c r="O312" s="55">
        <f t="shared" si="38"/>
        <v>17.541719100112363</v>
      </c>
      <c r="P312" s="56">
        <f t="shared" si="39"/>
        <v>19.927392897727646</v>
      </c>
      <c r="Q312" s="127">
        <v>10.576362</v>
      </c>
      <c r="R312" s="11">
        <f t="shared" si="40"/>
        <v>2.096626273794</v>
      </c>
      <c r="S312" s="35">
        <f t="shared" si="41"/>
        <v>3.5227828636364231</v>
      </c>
      <c r="AF312" s="34"/>
    </row>
    <row r="313" spans="7:32" ht="18.5" x14ac:dyDescent="0.45">
      <c r="G313" s="59">
        <v>2012</v>
      </c>
      <c r="H313" s="59">
        <v>11</v>
      </c>
      <c r="I313" s="46">
        <f t="shared" si="45"/>
        <v>6</v>
      </c>
      <c r="J313" s="46">
        <f t="shared" si="45"/>
        <v>310</v>
      </c>
      <c r="K313" s="126">
        <v>23.7</v>
      </c>
      <c r="L313" s="126">
        <v>7.5</v>
      </c>
      <c r="M313" s="54">
        <f t="shared" si="37"/>
        <v>15.6</v>
      </c>
      <c r="N313" s="36">
        <v>75</v>
      </c>
      <c r="O313" s="55">
        <f t="shared" si="38"/>
        <v>17.476511027344358</v>
      </c>
      <c r="P313" s="56">
        <f t="shared" si="39"/>
        <v>22.649558291438289</v>
      </c>
      <c r="Q313" s="127">
        <v>11.254656000000001</v>
      </c>
      <c r="R313" s="11">
        <f t="shared" si="40"/>
        <v>2.2046858184959999</v>
      </c>
      <c r="S313" s="35">
        <f t="shared" si="41"/>
        <v>3.9098203888037761</v>
      </c>
      <c r="AF313" s="34"/>
    </row>
    <row r="314" spans="7:32" ht="18.5" x14ac:dyDescent="0.45">
      <c r="G314" s="59">
        <v>2012</v>
      </c>
      <c r="H314" s="59">
        <v>11</v>
      </c>
      <c r="I314" s="46">
        <f t="shared" si="45"/>
        <v>7</v>
      </c>
      <c r="J314" s="46">
        <f t="shared" si="45"/>
        <v>311</v>
      </c>
      <c r="K314" s="126">
        <v>23.1</v>
      </c>
      <c r="L314" s="126">
        <v>6.6</v>
      </c>
      <c r="M314" s="54">
        <f t="shared" si="37"/>
        <v>14.850000000000001</v>
      </c>
      <c r="N314" s="36">
        <v>76</v>
      </c>
      <c r="O314" s="55">
        <f t="shared" si="38"/>
        <v>17.742096703746295</v>
      </c>
      <c r="P314" s="56">
        <f t="shared" si="39"/>
        <v>23.419567648945112</v>
      </c>
      <c r="Q314" s="127">
        <v>11.530997999999999</v>
      </c>
      <c r="R314" s="11">
        <f t="shared" si="40"/>
        <v>2.2080967517655004</v>
      </c>
      <c r="S314" s="35">
        <f t="shared" si="41"/>
        <v>3.9341137243523896</v>
      </c>
      <c r="AF314" s="34"/>
    </row>
    <row r="315" spans="7:32" ht="18.5" x14ac:dyDescent="0.45">
      <c r="G315" s="59">
        <v>2012</v>
      </c>
      <c r="H315" s="59">
        <v>11</v>
      </c>
      <c r="I315" s="46">
        <f t="shared" si="45"/>
        <v>8</v>
      </c>
      <c r="J315" s="46">
        <f t="shared" si="45"/>
        <v>312</v>
      </c>
      <c r="K315" s="126">
        <v>23.2</v>
      </c>
      <c r="L315" s="126">
        <v>6.3</v>
      </c>
      <c r="M315" s="54">
        <f t="shared" si="37"/>
        <v>14.75</v>
      </c>
      <c r="N315" s="36">
        <v>67</v>
      </c>
      <c r="O315" s="55">
        <f t="shared" si="38"/>
        <v>13.482349519566711</v>
      </c>
      <c r="P315" s="56">
        <f t="shared" si="39"/>
        <v>18.228136550454192</v>
      </c>
      <c r="Q315" s="127">
        <v>8.8680660000000007</v>
      </c>
      <c r="R315" s="11">
        <f t="shared" si="40"/>
        <v>1.6929647907794998</v>
      </c>
      <c r="S315" s="35">
        <f t="shared" si="41"/>
        <v>3.1228463656118248</v>
      </c>
      <c r="AF315" s="34"/>
    </row>
    <row r="316" spans="7:32" ht="18.5" x14ac:dyDescent="0.45">
      <c r="G316" s="59">
        <v>2012</v>
      </c>
      <c r="H316" s="59">
        <v>11</v>
      </c>
      <c r="I316" s="46">
        <f t="shared" si="45"/>
        <v>9</v>
      </c>
      <c r="J316" s="46">
        <f t="shared" si="45"/>
        <v>313</v>
      </c>
      <c r="K316" s="126">
        <v>25.1</v>
      </c>
      <c r="L316" s="126">
        <v>8.1999999999999993</v>
      </c>
      <c r="M316" s="54">
        <f t="shared" si="37"/>
        <v>16.649999999999999</v>
      </c>
      <c r="N316" s="36">
        <v>68.5</v>
      </c>
      <c r="O316" s="55">
        <f t="shared" si="38"/>
        <v>14.39899651239844</v>
      </c>
      <c r="P316" s="56">
        <f t="shared" si="39"/>
        <v>19.467443284762695</v>
      </c>
      <c r="Q316" s="127">
        <v>9.4709939999999992</v>
      </c>
      <c r="R316" s="11">
        <f t="shared" si="40"/>
        <v>1.9136072344544997</v>
      </c>
      <c r="S316" s="35">
        <f t="shared" si="41"/>
        <v>3.5156001110364183</v>
      </c>
      <c r="AF316" s="34"/>
    </row>
    <row r="317" spans="7:32" ht="18.5" x14ac:dyDescent="0.45">
      <c r="G317" s="59">
        <v>2012</v>
      </c>
      <c r="H317" s="59">
        <v>11</v>
      </c>
      <c r="I317" s="46">
        <f t="shared" si="45"/>
        <v>10</v>
      </c>
      <c r="J317" s="46">
        <f t="shared" si="45"/>
        <v>314</v>
      </c>
      <c r="K317" s="126">
        <v>24.6</v>
      </c>
      <c r="L317" s="126">
        <v>12</v>
      </c>
      <c r="M317" s="54">
        <f t="shared" si="37"/>
        <v>18.3</v>
      </c>
      <c r="N317" s="36">
        <v>68</v>
      </c>
      <c r="O317" s="55">
        <f t="shared" si="38"/>
        <v>19.020302146947106</v>
      </c>
      <c r="P317" s="56">
        <f t="shared" si="39"/>
        <v>19.172464564122688</v>
      </c>
      <c r="Q317" s="127">
        <v>10.80246</v>
      </c>
      <c r="R317" s="11">
        <f t="shared" si="40"/>
        <v>2.2871670471900001</v>
      </c>
      <c r="S317" s="35">
        <f t="shared" si="41"/>
        <v>3.622281125293334</v>
      </c>
      <c r="AF317" s="34"/>
    </row>
    <row r="318" spans="7:32" ht="18.5" x14ac:dyDescent="0.45">
      <c r="G318" s="59">
        <v>2012</v>
      </c>
      <c r="H318" s="59">
        <v>11</v>
      </c>
      <c r="I318" s="46">
        <f t="shared" si="45"/>
        <v>11</v>
      </c>
      <c r="J318" s="46">
        <f t="shared" si="45"/>
        <v>315</v>
      </c>
      <c r="K318" s="126">
        <v>20.2</v>
      </c>
      <c r="L318" s="126">
        <v>15</v>
      </c>
      <c r="M318" s="54">
        <f t="shared" si="37"/>
        <v>17.600000000000001</v>
      </c>
      <c r="N318" s="36">
        <v>71</v>
      </c>
      <c r="O318" s="55">
        <f t="shared" si="38"/>
        <v>28.023796204186542</v>
      </c>
      <c r="P318" s="56">
        <f t="shared" si="39"/>
        <v>11.6578992209416</v>
      </c>
      <c r="Q318" s="127">
        <v>10.224653999999999</v>
      </c>
      <c r="R318" s="11">
        <f t="shared" si="40"/>
        <v>2.1228528881340001</v>
      </c>
      <c r="S318" s="35">
        <f t="shared" si="41"/>
        <v>2.3008754033575878</v>
      </c>
      <c r="AF318" s="34"/>
    </row>
    <row r="319" spans="7:32" ht="18.5" x14ac:dyDescent="0.45">
      <c r="G319" s="59">
        <v>2012</v>
      </c>
      <c r="H319" s="59">
        <v>11</v>
      </c>
      <c r="I319" s="46">
        <f t="shared" si="45"/>
        <v>12</v>
      </c>
      <c r="J319" s="46">
        <f t="shared" si="45"/>
        <v>316</v>
      </c>
      <c r="K319" s="126">
        <v>22.2</v>
      </c>
      <c r="L319" s="126">
        <v>13.6</v>
      </c>
      <c r="M319" s="54">
        <f t="shared" si="37"/>
        <v>17.899999999999999</v>
      </c>
      <c r="N319" s="36">
        <v>72</v>
      </c>
      <c r="O319" s="55">
        <f t="shared" si="38"/>
        <v>19.381776156925497</v>
      </c>
      <c r="P319" s="56">
        <f t="shared" si="39"/>
        <v>13.334661995964741</v>
      </c>
      <c r="Q319" s="127">
        <v>9.0941639999999992</v>
      </c>
      <c r="R319" s="11">
        <f t="shared" si="40"/>
        <v>1.9041406054020003</v>
      </c>
      <c r="S319" s="35">
        <f t="shared" si="41"/>
        <v>2.6015638120245699</v>
      </c>
      <c r="AF319" s="34"/>
    </row>
    <row r="320" spans="7:32" ht="18.5" x14ac:dyDescent="0.45">
      <c r="G320" s="59">
        <v>2012</v>
      </c>
      <c r="H320" s="59">
        <v>11</v>
      </c>
      <c r="I320" s="46">
        <f t="shared" si="45"/>
        <v>13</v>
      </c>
      <c r="J320" s="46">
        <f t="shared" si="45"/>
        <v>317</v>
      </c>
      <c r="K320" s="126">
        <v>19.2</v>
      </c>
      <c r="L320" s="126">
        <v>8.9</v>
      </c>
      <c r="M320" s="54">
        <f t="shared" si="37"/>
        <v>14.05</v>
      </c>
      <c r="N320" s="36">
        <v>70.5</v>
      </c>
      <c r="O320" s="55">
        <f t="shared" si="38"/>
        <v>11.717126914291343</v>
      </c>
      <c r="P320" s="56">
        <f t="shared" si="39"/>
        <v>9.6549125773760665</v>
      </c>
      <c r="Q320" s="127">
        <v>6.0167189999999993</v>
      </c>
      <c r="R320" s="11">
        <f t="shared" si="40"/>
        <v>1.1239246133797498</v>
      </c>
      <c r="S320" s="35">
        <f t="shared" si="41"/>
        <v>1.7609282867731999</v>
      </c>
      <c r="AF320" s="34"/>
    </row>
    <row r="321" spans="7:32" ht="18.5" x14ac:dyDescent="0.45">
      <c r="G321" s="59">
        <v>2012</v>
      </c>
      <c r="H321" s="59">
        <v>11</v>
      </c>
      <c r="I321" s="46">
        <f t="shared" si="45"/>
        <v>14</v>
      </c>
      <c r="J321" s="46">
        <f t="shared" si="45"/>
        <v>318</v>
      </c>
      <c r="K321" s="126">
        <v>18.600000000000001</v>
      </c>
      <c r="L321" s="126">
        <v>9.6999999999999993</v>
      </c>
      <c r="M321" s="54">
        <f t="shared" si="37"/>
        <v>14.15</v>
      </c>
      <c r="N321" s="36">
        <v>65.5</v>
      </c>
      <c r="O321" s="55">
        <f t="shared" si="38"/>
        <v>17.631287708331175</v>
      </c>
      <c r="P321" s="56">
        <f t="shared" si="39"/>
        <v>12.553476848331801</v>
      </c>
      <c r="Q321" s="127">
        <v>8.41587</v>
      </c>
      <c r="R321" s="11">
        <f t="shared" si="40"/>
        <v>1.5770225277224998</v>
      </c>
      <c r="S321" s="35">
        <f t="shared" si="41"/>
        <v>2.2035544149299295</v>
      </c>
      <c r="AF321" s="34"/>
    </row>
    <row r="322" spans="7:32" ht="18.5" x14ac:dyDescent="0.45">
      <c r="G322" s="59">
        <v>2012</v>
      </c>
      <c r="H322" s="59">
        <v>11</v>
      </c>
      <c r="I322" s="46">
        <f t="shared" si="45"/>
        <v>15</v>
      </c>
      <c r="J322" s="46">
        <f t="shared" si="45"/>
        <v>319</v>
      </c>
      <c r="K322" s="126">
        <v>18.7</v>
      </c>
      <c r="L322" s="126">
        <v>7.6</v>
      </c>
      <c r="M322" s="54">
        <f t="shared" si="37"/>
        <v>13.149999999999999</v>
      </c>
      <c r="N322" s="36">
        <v>64.5</v>
      </c>
      <c r="O322" s="55">
        <f t="shared" si="38"/>
        <v>18.827364161678805</v>
      </c>
      <c r="P322" s="56">
        <f t="shared" si="39"/>
        <v>16.718699375570779</v>
      </c>
      <c r="Q322" s="127">
        <v>10.036238999999998</v>
      </c>
      <c r="R322" s="11">
        <f t="shared" si="40"/>
        <v>1.8217956666982495</v>
      </c>
      <c r="S322" s="35">
        <f t="shared" si="41"/>
        <v>2.7237535703202234</v>
      </c>
      <c r="AF322" s="34"/>
    </row>
    <row r="323" spans="7:32" ht="18.5" x14ac:dyDescent="0.45">
      <c r="G323" s="59">
        <v>2012</v>
      </c>
      <c r="H323" s="59">
        <v>11</v>
      </c>
      <c r="I323" s="46">
        <f t="shared" si="45"/>
        <v>16</v>
      </c>
      <c r="J323" s="46">
        <f t="shared" si="45"/>
        <v>320</v>
      </c>
      <c r="K323" s="126">
        <v>19</v>
      </c>
      <c r="L323" s="126">
        <v>6.3</v>
      </c>
      <c r="M323" s="54">
        <f t="shared" si="37"/>
        <v>12.65</v>
      </c>
      <c r="N323" s="36">
        <v>69</v>
      </c>
      <c r="O323" s="55">
        <f t="shared" si="38"/>
        <v>16.048406952826323</v>
      </c>
      <c r="P323" s="56">
        <f t="shared" si="39"/>
        <v>16.305181464071545</v>
      </c>
      <c r="Q323" s="127">
        <v>9.1506884999999993</v>
      </c>
      <c r="R323" s="11">
        <f t="shared" si="40"/>
        <v>1.6342145961986247</v>
      </c>
      <c r="S323" s="35">
        <f t="shared" si="41"/>
        <v>2.6089223910074706</v>
      </c>
      <c r="AF323" s="34"/>
    </row>
    <row r="324" spans="7:32" ht="18.5" x14ac:dyDescent="0.45">
      <c r="G324" s="59">
        <v>2012</v>
      </c>
      <c r="H324" s="59">
        <v>11</v>
      </c>
      <c r="I324" s="46">
        <f t="shared" si="45"/>
        <v>17</v>
      </c>
      <c r="J324" s="46">
        <f t="shared" si="45"/>
        <v>321</v>
      </c>
      <c r="K324" s="126">
        <v>19.2</v>
      </c>
      <c r="L324" s="126">
        <v>4.4000000000000004</v>
      </c>
      <c r="M324" s="54">
        <f t="shared" si="37"/>
        <v>11.8</v>
      </c>
      <c r="N324" s="36">
        <v>62.5</v>
      </c>
      <c r="O324" s="55">
        <f t="shared" si="38"/>
        <v>15.805010814979507</v>
      </c>
      <c r="P324" s="56">
        <f t="shared" si="39"/>
        <v>18.713132804935736</v>
      </c>
      <c r="Q324" s="127">
        <v>9.7284945</v>
      </c>
      <c r="R324" s="11">
        <f t="shared" si="40"/>
        <v>1.6889055591780002</v>
      </c>
      <c r="S324" s="35">
        <f t="shared" si="41"/>
        <v>2.8394723806139894</v>
      </c>
      <c r="AF324" s="34"/>
    </row>
    <row r="325" spans="7:32" ht="18.5" x14ac:dyDescent="0.45">
      <c r="G325" s="59">
        <v>2012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6">
        <v>17.8</v>
      </c>
      <c r="L325" s="126">
        <v>3.4</v>
      </c>
      <c r="M325" s="54">
        <f t="shared" ref="M325:M368" si="47">(K325+L325)/2</f>
        <v>10.6</v>
      </c>
      <c r="N325" s="36">
        <v>81.5</v>
      </c>
      <c r="O325" s="55">
        <f t="shared" ref="O325:O368" si="48">((Q325)/(0.16*(K325-(L325))^0.5))</f>
        <v>14.398996512398444</v>
      </c>
      <c r="P325" s="56">
        <f t="shared" ref="P325:P368" si="49">0.16*((K325-L325)^1/2)*O325</f>
        <v>16.587643982283009</v>
      </c>
      <c r="Q325" s="127">
        <v>8.7424560000000007</v>
      </c>
      <c r="R325" s="11">
        <f t="shared" ref="R325:R368" si="50">0.0023*0.408*O325*(K325-L325)^0.5*(M325+17.8)</f>
        <v>1.456195926096</v>
      </c>
      <c r="S325" s="35">
        <f t="shared" ref="S325:S368" si="51">0.31*(IF(N325&gt;50,1,(1+(50-N325)/70)))*(P325+2.09)*((M325/(M325+15)))</f>
        <v>2.3974507080383578</v>
      </c>
      <c r="AF325" s="34"/>
    </row>
    <row r="326" spans="7:32" ht="18.5" x14ac:dyDescent="0.45">
      <c r="G326" s="59">
        <v>2012</v>
      </c>
      <c r="H326" s="59">
        <v>11</v>
      </c>
      <c r="I326" s="46">
        <f t="shared" si="46"/>
        <v>19</v>
      </c>
      <c r="J326" s="46">
        <f t="shared" si="46"/>
        <v>323</v>
      </c>
      <c r="K326" s="126">
        <v>17.7</v>
      </c>
      <c r="L326" s="126">
        <v>2.8</v>
      </c>
      <c r="M326" s="54">
        <f t="shared" si="47"/>
        <v>10.25</v>
      </c>
      <c r="N326" s="36">
        <v>82.5</v>
      </c>
      <c r="O326" s="55">
        <f t="shared" si="48"/>
        <v>7.8098433543056389</v>
      </c>
      <c r="P326" s="56">
        <f t="shared" si="49"/>
        <v>9.3093332783323213</v>
      </c>
      <c r="Q326" s="127">
        <v>4.8234240000000002</v>
      </c>
      <c r="R326" s="11">
        <f t="shared" si="50"/>
        <v>0.79351715836799985</v>
      </c>
      <c r="S326" s="35">
        <f t="shared" si="51"/>
        <v>1.4345101580950872</v>
      </c>
      <c r="AF326" s="34"/>
    </row>
    <row r="327" spans="7:32" ht="18.5" x14ac:dyDescent="0.45">
      <c r="G327" s="59">
        <v>2012</v>
      </c>
      <c r="H327" s="59">
        <v>11</v>
      </c>
      <c r="I327" s="46">
        <f t="shared" si="46"/>
        <v>20</v>
      </c>
      <c r="J327" s="46">
        <f t="shared" si="46"/>
        <v>324</v>
      </c>
      <c r="K327" s="126">
        <v>16.7</v>
      </c>
      <c r="L327" s="126">
        <v>7.4</v>
      </c>
      <c r="M327" s="54">
        <f t="shared" si="47"/>
        <v>12.05</v>
      </c>
      <c r="N327" s="36">
        <v>77.5</v>
      </c>
      <c r="O327" s="55">
        <f t="shared" si="48"/>
        <v>13.013194429434904</v>
      </c>
      <c r="P327" s="56">
        <f t="shared" si="49"/>
        <v>9.681816655499567</v>
      </c>
      <c r="Q327" s="127">
        <v>6.3495854999999999</v>
      </c>
      <c r="R327" s="11">
        <f t="shared" si="50"/>
        <v>1.1116235208813749</v>
      </c>
      <c r="S327" s="35">
        <f t="shared" si="51"/>
        <v>1.6256421854572507</v>
      </c>
      <c r="AF327" s="34"/>
    </row>
    <row r="328" spans="7:32" ht="18.5" x14ac:dyDescent="0.45">
      <c r="G328" s="59">
        <v>2012</v>
      </c>
      <c r="H328" s="59">
        <v>11</v>
      </c>
      <c r="I328" s="46">
        <f t="shared" si="46"/>
        <v>21</v>
      </c>
      <c r="J328" s="46">
        <f t="shared" si="46"/>
        <v>325</v>
      </c>
      <c r="K328" s="126">
        <v>19.2</v>
      </c>
      <c r="L328" s="126">
        <v>9.1999999999999993</v>
      </c>
      <c r="M328" s="54">
        <f t="shared" si="47"/>
        <v>14.2</v>
      </c>
      <c r="N328" s="36">
        <v>69.5</v>
      </c>
      <c r="O328" s="55">
        <f t="shared" si="48"/>
        <v>11.370242073583595</v>
      </c>
      <c r="P328" s="56">
        <f t="shared" si="49"/>
        <v>9.096193658866877</v>
      </c>
      <c r="Q328" s="127">
        <v>5.7529380000000003</v>
      </c>
      <c r="R328" s="11">
        <f t="shared" si="50"/>
        <v>1.07971140384</v>
      </c>
      <c r="S328" s="35">
        <f t="shared" si="51"/>
        <v>1.6863570029565751</v>
      </c>
      <c r="AF328" s="34"/>
    </row>
    <row r="329" spans="7:32" ht="18.5" x14ac:dyDescent="0.45">
      <c r="G329" s="59">
        <v>2012</v>
      </c>
      <c r="H329" s="59">
        <v>11</v>
      </c>
      <c r="I329" s="46">
        <f t="shared" si="46"/>
        <v>22</v>
      </c>
      <c r="J329" s="46">
        <f t="shared" si="46"/>
        <v>326</v>
      </c>
      <c r="K329" s="126">
        <v>19.3</v>
      </c>
      <c r="L329" s="126">
        <v>8.1999999999999993</v>
      </c>
      <c r="M329" s="54">
        <f t="shared" si="47"/>
        <v>13.75</v>
      </c>
      <c r="N329" s="36">
        <v>69.5</v>
      </c>
      <c r="O329" s="55">
        <f t="shared" si="48"/>
        <v>13.431286072787133</v>
      </c>
      <c r="P329" s="56">
        <f t="shared" si="49"/>
        <v>11.926982032634976</v>
      </c>
      <c r="Q329" s="127">
        <v>7.15977</v>
      </c>
      <c r="R329" s="11">
        <f t="shared" si="50"/>
        <v>1.3248492106275001</v>
      </c>
      <c r="S329" s="35">
        <f t="shared" si="51"/>
        <v>2.07816994483849</v>
      </c>
      <c r="AF329" s="34"/>
    </row>
    <row r="330" spans="7:32" ht="18.5" x14ac:dyDescent="0.45">
      <c r="G330" s="59">
        <v>2012</v>
      </c>
      <c r="H330" s="59">
        <v>11</v>
      </c>
      <c r="I330" s="46">
        <f t="shared" si="46"/>
        <v>23</v>
      </c>
      <c r="J330" s="46">
        <f t="shared" si="46"/>
        <v>327</v>
      </c>
      <c r="K330" s="126">
        <v>17.600000000000001</v>
      </c>
      <c r="L330" s="126">
        <v>6.5</v>
      </c>
      <c r="M330" s="54">
        <f t="shared" si="47"/>
        <v>12.05</v>
      </c>
      <c r="N330" s="36">
        <v>71</v>
      </c>
      <c r="O330" s="55">
        <f t="shared" si="48"/>
        <v>7.5874984481358885</v>
      </c>
      <c r="P330" s="56">
        <f t="shared" si="49"/>
        <v>6.73769862194467</v>
      </c>
      <c r="Q330" s="127">
        <v>4.0446419999999996</v>
      </c>
      <c r="R330" s="11">
        <f t="shared" si="50"/>
        <v>0.70809648610050002</v>
      </c>
      <c r="S330" s="35">
        <f t="shared" si="51"/>
        <v>1.2190709132079229</v>
      </c>
      <c r="AF330" s="34"/>
    </row>
    <row r="331" spans="7:32" ht="18.5" x14ac:dyDescent="0.45">
      <c r="G331" s="59">
        <v>2012</v>
      </c>
      <c r="H331" s="59">
        <v>11</v>
      </c>
      <c r="I331" s="46">
        <f t="shared" si="46"/>
        <v>24</v>
      </c>
      <c r="J331" s="46">
        <f t="shared" si="46"/>
        <v>328</v>
      </c>
      <c r="K331" s="126">
        <v>17.399999999999999</v>
      </c>
      <c r="L331" s="126">
        <v>10.1</v>
      </c>
      <c r="M331" s="54">
        <f t="shared" si="47"/>
        <v>13.75</v>
      </c>
      <c r="N331" s="36">
        <v>76</v>
      </c>
      <c r="O331" s="55">
        <f t="shared" si="48"/>
        <v>17.521049437609836</v>
      </c>
      <c r="P331" s="56">
        <f t="shared" si="49"/>
        <v>10.232292871564143</v>
      </c>
      <c r="Q331" s="127">
        <v>7.5742829999999994</v>
      </c>
      <c r="R331" s="11">
        <f t="shared" si="50"/>
        <v>1.4015510070322499</v>
      </c>
      <c r="S331" s="35">
        <f t="shared" si="51"/>
        <v>1.8269138561753795</v>
      </c>
      <c r="AF331" s="34"/>
    </row>
    <row r="332" spans="7:32" ht="18.5" x14ac:dyDescent="0.45">
      <c r="G332" s="59">
        <v>2012</v>
      </c>
      <c r="H332" s="59">
        <v>11</v>
      </c>
      <c r="I332" s="46">
        <f t="shared" si="46"/>
        <v>25</v>
      </c>
      <c r="J332" s="46">
        <f t="shared" si="46"/>
        <v>329</v>
      </c>
      <c r="K332" s="126">
        <v>14.4</v>
      </c>
      <c r="L332" s="126">
        <v>10</v>
      </c>
      <c r="M332" s="54">
        <f t="shared" si="47"/>
        <v>12.2</v>
      </c>
      <c r="N332" s="36">
        <v>70.5</v>
      </c>
      <c r="O332" s="55">
        <f t="shared" si="48"/>
        <v>19.611426368003983</v>
      </c>
      <c r="P332" s="56">
        <f t="shared" si="49"/>
        <v>6.903222081537403</v>
      </c>
      <c r="Q332" s="127">
        <v>6.5819639999999993</v>
      </c>
      <c r="R332" s="11">
        <f t="shared" si="50"/>
        <v>1.1580965657999998</v>
      </c>
      <c r="S332" s="35">
        <f t="shared" si="51"/>
        <v>1.2504546291314138</v>
      </c>
      <c r="AF332" s="34"/>
    </row>
    <row r="333" spans="7:32" ht="18.5" x14ac:dyDescent="0.45">
      <c r="G333" s="59">
        <v>2012</v>
      </c>
      <c r="H333" s="59">
        <v>11</v>
      </c>
      <c r="I333" s="46">
        <f t="shared" si="46"/>
        <v>26</v>
      </c>
      <c r="J333" s="46">
        <f t="shared" si="46"/>
        <v>330</v>
      </c>
      <c r="K333" s="126">
        <v>14.2</v>
      </c>
      <c r="L333" s="126">
        <v>7.8</v>
      </c>
      <c r="M333" s="54">
        <f t="shared" si="47"/>
        <v>11</v>
      </c>
      <c r="N333" s="36">
        <v>69.5</v>
      </c>
      <c r="O333" s="55">
        <f t="shared" si="48"/>
        <v>21.38126852810889</v>
      </c>
      <c r="P333" s="56">
        <f t="shared" si="49"/>
        <v>10.947209486391753</v>
      </c>
      <c r="Q333" s="127">
        <v>8.6545289999999984</v>
      </c>
      <c r="R333" s="11">
        <f t="shared" si="50"/>
        <v>1.4618538024479997</v>
      </c>
      <c r="S333" s="35">
        <f t="shared" si="51"/>
        <v>1.7098801672536876</v>
      </c>
    </row>
    <row r="334" spans="7:32" ht="18.5" x14ac:dyDescent="0.45">
      <c r="G334" s="59">
        <v>2012</v>
      </c>
      <c r="H334" s="59">
        <v>11</v>
      </c>
      <c r="I334" s="46">
        <f t="shared" si="46"/>
        <v>27</v>
      </c>
      <c r="J334" s="46">
        <f t="shared" si="46"/>
        <v>331</v>
      </c>
      <c r="K334" s="126">
        <v>15.3</v>
      </c>
      <c r="L334" s="126">
        <v>5.9</v>
      </c>
      <c r="M334" s="54">
        <f t="shared" si="47"/>
        <v>10.600000000000001</v>
      </c>
      <c r="N334" s="36">
        <v>77.5</v>
      </c>
      <c r="O334" s="55">
        <f t="shared" si="48"/>
        <v>20.817609214164204</v>
      </c>
      <c r="P334" s="56">
        <f t="shared" si="49"/>
        <v>15.654842129051481</v>
      </c>
      <c r="Q334" s="127">
        <v>10.212092999999999</v>
      </c>
      <c r="R334" s="11">
        <f t="shared" si="50"/>
        <v>1.7009874826379998</v>
      </c>
      <c r="S334" s="35">
        <f t="shared" si="51"/>
        <v>2.277716845158718</v>
      </c>
    </row>
    <row r="335" spans="7:32" ht="18.5" x14ac:dyDescent="0.45">
      <c r="G335" s="59">
        <v>2012</v>
      </c>
      <c r="H335" s="59">
        <v>11</v>
      </c>
      <c r="I335" s="46">
        <f t="shared" si="46"/>
        <v>28</v>
      </c>
      <c r="J335" s="46">
        <f t="shared" si="46"/>
        <v>332</v>
      </c>
      <c r="K335" s="126">
        <v>15.3</v>
      </c>
      <c r="L335" s="126">
        <v>0.9</v>
      </c>
      <c r="M335" s="54">
        <f t="shared" si="47"/>
        <v>8.1</v>
      </c>
      <c r="N335" s="36">
        <v>73</v>
      </c>
      <c r="O335" s="55">
        <f t="shared" si="48"/>
        <v>2.089509551368165</v>
      </c>
      <c r="P335" s="56">
        <f t="shared" si="49"/>
        <v>2.4071150031761261</v>
      </c>
      <c r="Q335" s="127">
        <v>1.268661</v>
      </c>
      <c r="R335" s="11">
        <f t="shared" si="50"/>
        <v>0.19271404621349997</v>
      </c>
      <c r="S335" s="35">
        <f t="shared" si="51"/>
        <v>0.48884224125433984</v>
      </c>
    </row>
    <row r="336" spans="7:32" ht="18.5" x14ac:dyDescent="0.45">
      <c r="G336" s="59">
        <v>2012</v>
      </c>
      <c r="H336" s="59">
        <v>11</v>
      </c>
      <c r="I336" s="46">
        <f t="shared" si="46"/>
        <v>29</v>
      </c>
      <c r="J336" s="46">
        <f t="shared" si="46"/>
        <v>333</v>
      </c>
      <c r="K336" s="126">
        <v>16.399999999999999</v>
      </c>
      <c r="L336" s="126">
        <v>0</v>
      </c>
      <c r="M336" s="54">
        <f t="shared" si="47"/>
        <v>8.1999999999999993</v>
      </c>
      <c r="N336" s="36">
        <v>69</v>
      </c>
      <c r="O336" s="55">
        <f t="shared" si="48"/>
        <v>8.258323817902502</v>
      </c>
      <c r="P336" s="56">
        <f t="shared" si="49"/>
        <v>10.834920849088082</v>
      </c>
      <c r="Q336" s="127">
        <v>5.3509859999999998</v>
      </c>
      <c r="R336" s="51">
        <f t="shared" si="50"/>
        <v>0.81597185513999992</v>
      </c>
      <c r="S336" s="50">
        <f t="shared" si="51"/>
        <v>1.4161702068268063</v>
      </c>
    </row>
    <row r="337" spans="7:19" ht="18.5" x14ac:dyDescent="0.45">
      <c r="G337" s="59">
        <v>2012</v>
      </c>
      <c r="H337" s="60">
        <v>11</v>
      </c>
      <c r="I337" s="60">
        <f t="shared" si="46"/>
        <v>30</v>
      </c>
      <c r="J337" s="46">
        <f t="shared" si="46"/>
        <v>334</v>
      </c>
      <c r="K337" s="126">
        <v>14.7</v>
      </c>
      <c r="L337" s="126">
        <v>-1</v>
      </c>
      <c r="M337" s="54">
        <f t="shared" si="47"/>
        <v>6.85</v>
      </c>
      <c r="N337" s="36">
        <v>74</v>
      </c>
      <c r="O337" s="55">
        <f t="shared" si="48"/>
        <v>12.006793209000653</v>
      </c>
      <c r="P337" s="56">
        <f t="shared" si="49"/>
        <v>15.08053227050482</v>
      </c>
      <c r="Q337" s="127">
        <v>7.6119659999999998</v>
      </c>
      <c r="R337" s="49">
        <f t="shared" si="50"/>
        <v>1.1004790515434999</v>
      </c>
      <c r="S337" s="48">
        <f t="shared" si="51"/>
        <v>1.6687242689435693</v>
      </c>
    </row>
    <row r="338" spans="7:19" ht="18.5" x14ac:dyDescent="0.45">
      <c r="G338" s="59">
        <v>2012</v>
      </c>
      <c r="H338" s="59">
        <v>12</v>
      </c>
      <c r="I338" s="46">
        <v>1</v>
      </c>
      <c r="J338" s="46">
        <f t="shared" si="46"/>
        <v>335</v>
      </c>
      <c r="K338" s="126">
        <v>12.1</v>
      </c>
      <c r="L338" s="126">
        <v>-0.2</v>
      </c>
      <c r="M338" s="54">
        <f t="shared" si="47"/>
        <v>5.95</v>
      </c>
      <c r="N338" s="36">
        <v>82</v>
      </c>
      <c r="O338" s="55">
        <f t="shared" si="48"/>
        <v>18.556933344399987</v>
      </c>
      <c r="P338" s="56">
        <f t="shared" si="49"/>
        <v>18.260022410889587</v>
      </c>
      <c r="Q338" s="127">
        <v>10.413068999999998</v>
      </c>
      <c r="R338" s="11">
        <f t="shared" si="50"/>
        <v>1.4504754300187495</v>
      </c>
      <c r="S338" s="35">
        <f t="shared" si="51"/>
        <v>1.7916761974647182</v>
      </c>
    </row>
    <row r="339" spans="7:19" ht="18.5" x14ac:dyDescent="0.45">
      <c r="G339" s="59">
        <v>2012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6">
        <v>14.8</v>
      </c>
      <c r="L339" s="126">
        <v>-1.5</v>
      </c>
      <c r="M339" s="54">
        <f t="shared" si="47"/>
        <v>6.65</v>
      </c>
      <c r="N339" s="36">
        <v>86</v>
      </c>
      <c r="O339" s="55">
        <f t="shared" si="48"/>
        <v>12.775438048971179</v>
      </c>
      <c r="P339" s="56">
        <f t="shared" si="49"/>
        <v>16.659171215858418</v>
      </c>
      <c r="Q339" s="127">
        <v>8.2525769999999987</v>
      </c>
      <c r="R339" s="11">
        <f t="shared" si="50"/>
        <v>1.1834133523672496</v>
      </c>
      <c r="S339" s="35">
        <f t="shared" si="51"/>
        <v>1.7852848250111841</v>
      </c>
    </row>
    <row r="340" spans="7:19" ht="18.5" x14ac:dyDescent="0.45">
      <c r="G340" s="59">
        <v>2012</v>
      </c>
      <c r="H340" s="59">
        <v>12</v>
      </c>
      <c r="I340" s="46">
        <f t="shared" si="52"/>
        <v>3</v>
      </c>
      <c r="J340" s="46">
        <f t="shared" si="46"/>
        <v>337</v>
      </c>
      <c r="K340" s="126">
        <v>15.3</v>
      </c>
      <c r="L340" s="126">
        <v>-1.3</v>
      </c>
      <c r="M340" s="54">
        <f t="shared" si="47"/>
        <v>7</v>
      </c>
      <c r="N340" s="36">
        <v>82.5</v>
      </c>
      <c r="O340" s="55">
        <f t="shared" si="48"/>
        <v>12.640202406135446</v>
      </c>
      <c r="P340" s="56">
        <f t="shared" si="49"/>
        <v>16.786188795347872</v>
      </c>
      <c r="Q340" s="127">
        <v>8.2400160000000007</v>
      </c>
      <c r="R340" s="11">
        <f t="shared" si="50"/>
        <v>1.1985268072319999</v>
      </c>
      <c r="S340" s="35">
        <f t="shared" si="51"/>
        <v>1.8618786220865855</v>
      </c>
    </row>
    <row r="341" spans="7:19" ht="18.5" x14ac:dyDescent="0.45">
      <c r="G341" s="59">
        <v>2012</v>
      </c>
      <c r="H341" s="59">
        <v>12</v>
      </c>
      <c r="I341" s="46">
        <f t="shared" si="52"/>
        <v>4</v>
      </c>
      <c r="J341" s="46">
        <f t="shared" si="52"/>
        <v>338</v>
      </c>
      <c r="K341" s="126">
        <v>12.4</v>
      </c>
      <c r="L341" s="126">
        <v>-1.4</v>
      </c>
      <c r="M341" s="54">
        <f t="shared" si="47"/>
        <v>5.5</v>
      </c>
      <c r="N341" s="36">
        <v>92.5</v>
      </c>
      <c r="O341" s="55">
        <f t="shared" si="48"/>
        <v>13.313898422512965</v>
      </c>
      <c r="P341" s="56">
        <f t="shared" si="49"/>
        <v>14.698543858454315</v>
      </c>
      <c r="Q341" s="127">
        <v>7.91343</v>
      </c>
      <c r="R341" s="11">
        <f t="shared" si="50"/>
        <v>1.0814058199349998</v>
      </c>
      <c r="S341" s="35">
        <f t="shared" si="51"/>
        <v>1.3963154770080297</v>
      </c>
    </row>
    <row r="342" spans="7:19" ht="18.5" x14ac:dyDescent="0.45">
      <c r="G342" s="59">
        <v>2012</v>
      </c>
      <c r="H342" s="59">
        <v>12</v>
      </c>
      <c r="I342" s="46">
        <f t="shared" si="52"/>
        <v>5</v>
      </c>
      <c r="J342" s="46">
        <f t="shared" si="52"/>
        <v>339</v>
      </c>
      <c r="K342" s="126">
        <v>12</v>
      </c>
      <c r="L342" s="126">
        <v>5.4</v>
      </c>
      <c r="M342" s="54">
        <f t="shared" si="47"/>
        <v>8.6999999999999993</v>
      </c>
      <c r="N342" s="36">
        <v>81</v>
      </c>
      <c r="O342" s="55">
        <f t="shared" si="48"/>
        <v>19.496333442490698</v>
      </c>
      <c r="P342" s="56">
        <f t="shared" si="49"/>
        <v>10.294064057635088</v>
      </c>
      <c r="Q342" s="127">
        <v>8.0139180000000003</v>
      </c>
      <c r="R342" s="11">
        <f t="shared" si="50"/>
        <v>1.245543170355</v>
      </c>
      <c r="S342" s="35">
        <f t="shared" si="51"/>
        <v>1.4092751376979675</v>
      </c>
    </row>
    <row r="343" spans="7:19" ht="18.5" x14ac:dyDescent="0.45">
      <c r="G343" s="59">
        <v>2012</v>
      </c>
      <c r="H343" s="59">
        <v>12</v>
      </c>
      <c r="I343" s="46">
        <f t="shared" si="52"/>
        <v>6</v>
      </c>
      <c r="J343" s="46">
        <f t="shared" si="52"/>
        <v>340</v>
      </c>
      <c r="K343" s="126">
        <v>12.3</v>
      </c>
      <c r="L343" s="126">
        <v>6.4</v>
      </c>
      <c r="M343" s="54">
        <f t="shared" si="47"/>
        <v>9.3500000000000014</v>
      </c>
      <c r="N343" s="36">
        <v>84</v>
      </c>
      <c r="O343" s="55">
        <f t="shared" si="48"/>
        <v>18.034845495560955</v>
      </c>
      <c r="P343" s="56">
        <f t="shared" si="49"/>
        <v>8.512447073904772</v>
      </c>
      <c r="Q343" s="127">
        <v>7.0090379999999994</v>
      </c>
      <c r="R343" s="11">
        <f t="shared" si="50"/>
        <v>1.1160824136704999</v>
      </c>
      <c r="S343" s="35">
        <f t="shared" si="51"/>
        <v>1.2620613077500198</v>
      </c>
    </row>
    <row r="344" spans="7:19" ht="18.5" x14ac:dyDescent="0.45">
      <c r="G344" s="59">
        <v>2012</v>
      </c>
      <c r="H344" s="59">
        <v>12</v>
      </c>
      <c r="I344" s="46">
        <f t="shared" si="52"/>
        <v>7</v>
      </c>
      <c r="J344" s="46">
        <f t="shared" si="52"/>
        <v>341</v>
      </c>
      <c r="K344" s="126">
        <v>10.7</v>
      </c>
      <c r="L344" s="126">
        <v>1.9</v>
      </c>
      <c r="M344" s="54">
        <f t="shared" si="47"/>
        <v>6.3</v>
      </c>
      <c r="N344" s="36">
        <v>84</v>
      </c>
      <c r="O344" s="55">
        <f t="shared" si="48"/>
        <v>14.079088185366304</v>
      </c>
      <c r="P344" s="56">
        <f t="shared" si="49"/>
        <v>9.9116780824978772</v>
      </c>
      <c r="Q344" s="127">
        <v>6.6824519999999996</v>
      </c>
      <c r="R344" s="11">
        <f t="shared" si="50"/>
        <v>0.94454120161799993</v>
      </c>
      <c r="S344" s="35">
        <f t="shared" si="51"/>
        <v>1.100435553761425</v>
      </c>
    </row>
    <row r="345" spans="7:19" ht="18.5" x14ac:dyDescent="0.45">
      <c r="G345" s="59">
        <v>2012</v>
      </c>
      <c r="H345" s="59">
        <v>12</v>
      </c>
      <c r="I345" s="46">
        <f t="shared" si="52"/>
        <v>8</v>
      </c>
      <c r="J345" s="46">
        <f t="shared" si="52"/>
        <v>342</v>
      </c>
      <c r="K345" s="126">
        <v>10.1</v>
      </c>
      <c r="L345" s="126">
        <v>6.8</v>
      </c>
      <c r="M345" s="54">
        <f t="shared" si="47"/>
        <v>8.4499999999999993</v>
      </c>
      <c r="N345" s="36">
        <v>86</v>
      </c>
      <c r="O345" s="55">
        <f t="shared" si="48"/>
        <v>24.373975317238276</v>
      </c>
      <c r="P345" s="56">
        <f t="shared" si="49"/>
        <v>6.434729483750905</v>
      </c>
      <c r="Q345" s="127">
        <v>7.0844039999999993</v>
      </c>
      <c r="R345" s="11">
        <f t="shared" si="50"/>
        <v>1.0906882733249998</v>
      </c>
      <c r="S345" s="35">
        <f t="shared" si="51"/>
        <v>0.95226135960279301</v>
      </c>
    </row>
    <row r="346" spans="7:19" ht="18.5" x14ac:dyDescent="0.45">
      <c r="G346" s="59">
        <v>2012</v>
      </c>
      <c r="H346" s="59">
        <v>12</v>
      </c>
      <c r="I346" s="46">
        <f t="shared" si="52"/>
        <v>9</v>
      </c>
      <c r="J346" s="46">
        <f t="shared" si="52"/>
        <v>343</v>
      </c>
      <c r="K346" s="126">
        <v>10.3</v>
      </c>
      <c r="L346" s="126">
        <v>7</v>
      </c>
      <c r="M346" s="54">
        <f t="shared" si="47"/>
        <v>8.65</v>
      </c>
      <c r="N346" s="36">
        <v>72.5</v>
      </c>
      <c r="O346" s="55">
        <f t="shared" si="48"/>
        <v>1.9447320731839053</v>
      </c>
      <c r="P346" s="56">
        <f t="shared" si="49"/>
        <v>0.51340926732055114</v>
      </c>
      <c r="Q346" s="127">
        <v>0.565245</v>
      </c>
      <c r="R346" s="11">
        <f t="shared" si="50"/>
        <v>8.7686032916250004E-2</v>
      </c>
      <c r="S346" s="35">
        <f t="shared" si="51"/>
        <v>0.29518147781480164</v>
      </c>
    </row>
    <row r="347" spans="7:19" ht="18.5" x14ac:dyDescent="0.45">
      <c r="G347" s="59">
        <v>2012</v>
      </c>
      <c r="H347" s="59">
        <v>12</v>
      </c>
      <c r="I347" s="46">
        <f t="shared" si="52"/>
        <v>10</v>
      </c>
      <c r="J347" s="46">
        <f t="shared" si="52"/>
        <v>344</v>
      </c>
      <c r="K347" s="126">
        <v>11</v>
      </c>
      <c r="L347" s="126">
        <v>4.3</v>
      </c>
      <c r="M347" s="54">
        <f t="shared" si="47"/>
        <v>7.65</v>
      </c>
      <c r="N347" s="36">
        <v>70</v>
      </c>
      <c r="O347" s="55">
        <f t="shared" si="48"/>
        <v>18.501062344085131</v>
      </c>
      <c r="P347" s="56">
        <f t="shared" si="49"/>
        <v>9.9165694164296312</v>
      </c>
      <c r="Q347" s="127">
        <v>7.66221</v>
      </c>
      <c r="R347" s="11">
        <f t="shared" si="50"/>
        <v>1.1436940289924999</v>
      </c>
      <c r="S347" s="35">
        <f t="shared" si="51"/>
        <v>1.257111672011606</v>
      </c>
    </row>
    <row r="348" spans="7:19" ht="18.5" x14ac:dyDescent="0.45">
      <c r="G348" s="59">
        <v>2012</v>
      </c>
      <c r="H348" s="59">
        <v>12</v>
      </c>
      <c r="I348" s="46">
        <f t="shared" si="52"/>
        <v>11</v>
      </c>
      <c r="J348" s="46">
        <f t="shared" si="52"/>
        <v>345</v>
      </c>
      <c r="K348" s="126">
        <v>7.3</v>
      </c>
      <c r="L348" s="126">
        <v>0.7</v>
      </c>
      <c r="M348" s="54">
        <f t="shared" si="47"/>
        <v>4</v>
      </c>
      <c r="N348" s="36">
        <v>76.5</v>
      </c>
      <c r="O348" s="55">
        <f t="shared" si="48"/>
        <v>19.924152671636261</v>
      </c>
      <c r="P348" s="56">
        <f t="shared" si="49"/>
        <v>10.519952610623946</v>
      </c>
      <c r="Q348" s="127">
        <v>8.1897719999999996</v>
      </c>
      <c r="R348" s="11">
        <f t="shared" si="50"/>
        <v>1.047119678604</v>
      </c>
      <c r="S348" s="35">
        <f t="shared" si="51"/>
        <v>0.82296532827229951</v>
      </c>
    </row>
    <row r="349" spans="7:19" ht="18.5" x14ac:dyDescent="0.45">
      <c r="G349" s="59">
        <v>2012</v>
      </c>
      <c r="H349" s="59">
        <v>12</v>
      </c>
      <c r="I349" s="46">
        <f t="shared" si="52"/>
        <v>12</v>
      </c>
      <c r="J349" s="46">
        <f t="shared" si="52"/>
        <v>346</v>
      </c>
      <c r="K349" s="126">
        <v>11.9</v>
      </c>
      <c r="L349" s="126">
        <v>5.3</v>
      </c>
      <c r="M349" s="54">
        <f t="shared" si="47"/>
        <v>8.6</v>
      </c>
      <c r="N349" s="36">
        <v>83</v>
      </c>
      <c r="O349" s="55">
        <f t="shared" si="48"/>
        <v>20.168620802576584</v>
      </c>
      <c r="P349" s="56">
        <f t="shared" si="49"/>
        <v>10.649031783760437</v>
      </c>
      <c r="Q349" s="127">
        <v>8.29026</v>
      </c>
      <c r="R349" s="11">
        <f t="shared" si="50"/>
        <v>1.2836306973599998</v>
      </c>
      <c r="S349" s="35">
        <f t="shared" si="51"/>
        <v>1.4390787599790391</v>
      </c>
    </row>
    <row r="350" spans="7:19" ht="18.5" x14ac:dyDescent="0.45">
      <c r="G350" s="59">
        <v>2012</v>
      </c>
      <c r="H350" s="59">
        <v>12</v>
      </c>
      <c r="I350" s="46">
        <f t="shared" si="52"/>
        <v>13</v>
      </c>
      <c r="J350" s="46">
        <f t="shared" si="52"/>
        <v>347</v>
      </c>
      <c r="K350" s="126">
        <v>9.4</v>
      </c>
      <c r="L350" s="126">
        <v>4.2</v>
      </c>
      <c r="M350" s="54">
        <f t="shared" si="47"/>
        <v>6.8000000000000007</v>
      </c>
      <c r="N350" s="36">
        <v>78</v>
      </c>
      <c r="O350" s="55">
        <f t="shared" si="48"/>
        <v>20.312088157825624</v>
      </c>
      <c r="P350" s="56">
        <f t="shared" si="49"/>
        <v>8.4498286736554604</v>
      </c>
      <c r="Q350" s="127">
        <v>7.41099</v>
      </c>
      <c r="R350" s="11">
        <f t="shared" si="50"/>
        <v>1.0692502262099999</v>
      </c>
      <c r="S350" s="35">
        <f t="shared" si="51"/>
        <v>1.0191724240397115</v>
      </c>
    </row>
    <row r="351" spans="7:19" ht="18.5" x14ac:dyDescent="0.45">
      <c r="G351" s="59">
        <v>2012</v>
      </c>
      <c r="H351" s="59">
        <v>12</v>
      </c>
      <c r="I351" s="46">
        <f t="shared" si="52"/>
        <v>14</v>
      </c>
      <c r="J351" s="46">
        <f t="shared" si="52"/>
        <v>348</v>
      </c>
      <c r="K351" s="126">
        <v>9.1</v>
      </c>
      <c r="L351" s="126">
        <v>1.5</v>
      </c>
      <c r="M351" s="54">
        <f t="shared" si="47"/>
        <v>5.3</v>
      </c>
      <c r="N351" s="36">
        <v>78</v>
      </c>
      <c r="O351" s="55">
        <f t="shared" si="48"/>
        <v>17.798256206312221</v>
      </c>
      <c r="P351" s="56">
        <f t="shared" si="49"/>
        <v>10.821339773437829</v>
      </c>
      <c r="Q351" s="127">
        <v>7.850625</v>
      </c>
      <c r="R351" s="11">
        <f t="shared" si="50"/>
        <v>1.0636144509375001</v>
      </c>
      <c r="S351" s="35">
        <f t="shared" si="51"/>
        <v>1.0449916870816922</v>
      </c>
    </row>
    <row r="352" spans="7:19" ht="18.5" x14ac:dyDescent="0.45">
      <c r="G352" s="59">
        <v>2012</v>
      </c>
      <c r="H352" s="59">
        <v>12</v>
      </c>
      <c r="I352" s="46">
        <f t="shared" si="52"/>
        <v>15</v>
      </c>
      <c r="J352" s="46">
        <f t="shared" si="52"/>
        <v>349</v>
      </c>
      <c r="K352" s="126">
        <v>9.1</v>
      </c>
      <c r="L352" s="126">
        <v>1</v>
      </c>
      <c r="M352" s="54">
        <f t="shared" si="47"/>
        <v>5.05</v>
      </c>
      <c r="N352" s="36">
        <v>80.5</v>
      </c>
      <c r="O352" s="55">
        <f t="shared" si="48"/>
        <v>14.730007926476565</v>
      </c>
      <c r="P352" s="56">
        <f t="shared" si="49"/>
        <v>9.5450451363568138</v>
      </c>
      <c r="Q352" s="127">
        <v>6.7075739999999993</v>
      </c>
      <c r="R352" s="11">
        <f t="shared" si="50"/>
        <v>0.89891720650349993</v>
      </c>
      <c r="S352" s="35">
        <f t="shared" si="51"/>
        <v>0.90846200304072755</v>
      </c>
    </row>
    <row r="353" spans="7:19" ht="18.5" x14ac:dyDescent="0.45">
      <c r="G353" s="59">
        <v>2012</v>
      </c>
      <c r="H353" s="59">
        <v>12</v>
      </c>
      <c r="I353" s="46">
        <f t="shared" si="52"/>
        <v>16</v>
      </c>
      <c r="J353" s="46">
        <f t="shared" si="52"/>
        <v>350</v>
      </c>
      <c r="K353" s="126">
        <v>9</v>
      </c>
      <c r="L353" s="126">
        <v>-1.6</v>
      </c>
      <c r="M353" s="54">
        <f t="shared" si="47"/>
        <v>3.7</v>
      </c>
      <c r="N353" s="36">
        <v>79</v>
      </c>
      <c r="O353" s="55">
        <f t="shared" si="48"/>
        <v>13.213925648369033</v>
      </c>
      <c r="P353" s="56">
        <f t="shared" si="49"/>
        <v>11.20540894981694</v>
      </c>
      <c r="Q353" s="127">
        <v>6.8834279999999994</v>
      </c>
      <c r="R353" s="11">
        <f t="shared" si="50"/>
        <v>0.86798306222999988</v>
      </c>
      <c r="S353" s="35">
        <f t="shared" si="51"/>
        <v>0.81549914788449351</v>
      </c>
    </row>
    <row r="354" spans="7:19" ht="18.5" x14ac:dyDescent="0.45">
      <c r="G354" s="59">
        <v>2012</v>
      </c>
      <c r="H354" s="59">
        <v>12</v>
      </c>
      <c r="I354" s="46">
        <f t="shared" si="52"/>
        <v>17</v>
      </c>
      <c r="J354" s="46">
        <f t="shared" si="52"/>
        <v>351</v>
      </c>
      <c r="K354" s="126">
        <v>6.7</v>
      </c>
      <c r="L354" s="126">
        <v>-2.2000000000000002</v>
      </c>
      <c r="M354" s="54">
        <f t="shared" si="47"/>
        <v>2.25</v>
      </c>
      <c r="N354" s="36">
        <v>81</v>
      </c>
      <c r="O354" s="55">
        <f t="shared" si="48"/>
        <v>15.105013648629996</v>
      </c>
      <c r="P354" s="56">
        <f t="shared" si="49"/>
        <v>10.754769717824558</v>
      </c>
      <c r="Q354" s="127">
        <v>7.2100139999999993</v>
      </c>
      <c r="R354" s="11">
        <f t="shared" si="50"/>
        <v>0.84784897880549992</v>
      </c>
      <c r="S354" s="35">
        <f t="shared" si="51"/>
        <v>0.51937547119899297</v>
      </c>
    </row>
    <row r="355" spans="7:19" ht="18.5" x14ac:dyDescent="0.45">
      <c r="G355" s="59">
        <v>2012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6">
        <v>6.7</v>
      </c>
      <c r="L355" s="126">
        <v>0</v>
      </c>
      <c r="M355" s="54">
        <f t="shared" si="47"/>
        <v>3.35</v>
      </c>
      <c r="N355" s="36">
        <v>83</v>
      </c>
      <c r="O355" s="55">
        <f t="shared" si="48"/>
        <v>19.107654552087922</v>
      </c>
      <c r="P355" s="56">
        <f t="shared" si="49"/>
        <v>10.241702839919126</v>
      </c>
      <c r="Q355" s="127">
        <v>7.91343</v>
      </c>
      <c r="R355" s="11">
        <f t="shared" si="50"/>
        <v>0.98161944599250006</v>
      </c>
      <c r="S355" s="35">
        <f t="shared" si="51"/>
        <v>0.69790045772512332</v>
      </c>
    </row>
    <row r="356" spans="7:19" ht="18.5" x14ac:dyDescent="0.45">
      <c r="G356" s="59">
        <v>2012</v>
      </c>
      <c r="H356" s="59">
        <v>12</v>
      </c>
      <c r="I356" s="46">
        <f t="shared" si="53"/>
        <v>19</v>
      </c>
      <c r="J356" s="46">
        <f t="shared" si="53"/>
        <v>353</v>
      </c>
      <c r="K356" s="126">
        <v>6.5</v>
      </c>
      <c r="L356" s="126">
        <v>2.2000000000000002</v>
      </c>
      <c r="M356" s="54">
        <f t="shared" si="47"/>
        <v>4.3499999999999996</v>
      </c>
      <c r="N356" s="36">
        <v>84</v>
      </c>
      <c r="O356" s="55">
        <f t="shared" si="48"/>
        <v>19.00525593012399</v>
      </c>
      <c r="P356" s="56">
        <f t="shared" si="49"/>
        <v>6.5378080399626519</v>
      </c>
      <c r="Q356" s="127">
        <v>6.3056219999999996</v>
      </c>
      <c r="R356" s="11">
        <f t="shared" si="50"/>
        <v>0.81916177761449993</v>
      </c>
      <c r="S356" s="35">
        <f t="shared" si="51"/>
        <v>0.6012712734826684</v>
      </c>
    </row>
    <row r="357" spans="7:19" ht="18.5" x14ac:dyDescent="0.45">
      <c r="G357" s="59">
        <v>2012</v>
      </c>
      <c r="H357" s="59">
        <v>12</v>
      </c>
      <c r="I357" s="46">
        <f t="shared" si="53"/>
        <v>20</v>
      </c>
      <c r="J357" s="46">
        <f t="shared" si="53"/>
        <v>354</v>
      </c>
      <c r="K357" s="126">
        <v>9</v>
      </c>
      <c r="L357" s="126">
        <v>6.1</v>
      </c>
      <c r="M357" s="54">
        <f t="shared" si="47"/>
        <v>7.55</v>
      </c>
      <c r="N357" s="36">
        <v>62</v>
      </c>
      <c r="O357" s="55">
        <f t="shared" si="48"/>
        <v>27.844676244398812</v>
      </c>
      <c r="P357" s="56">
        <f t="shared" si="49"/>
        <v>6.4599648887005259</v>
      </c>
      <c r="Q357" s="127">
        <v>7.5868439999999993</v>
      </c>
      <c r="R357" s="11">
        <f t="shared" si="50"/>
        <v>1.1279948955209997</v>
      </c>
      <c r="S357" s="35">
        <f t="shared" si="51"/>
        <v>0.88741431583164421</v>
      </c>
    </row>
    <row r="358" spans="7:19" ht="18.5" x14ac:dyDescent="0.45">
      <c r="G358" s="59">
        <v>2012</v>
      </c>
      <c r="H358" s="59">
        <v>12</v>
      </c>
      <c r="I358" s="46">
        <f t="shared" si="53"/>
        <v>21</v>
      </c>
      <c r="J358" s="46">
        <f t="shared" si="53"/>
        <v>355</v>
      </c>
      <c r="K358" s="126">
        <v>10.9</v>
      </c>
      <c r="L358" s="126">
        <v>7.9</v>
      </c>
      <c r="M358" s="54">
        <f t="shared" si="47"/>
        <v>9.4</v>
      </c>
      <c r="N358" s="36">
        <v>66.5</v>
      </c>
      <c r="O358" s="55">
        <f t="shared" si="48"/>
        <v>12.872471698041327</v>
      </c>
      <c r="P358" s="56">
        <f t="shared" si="49"/>
        <v>3.0893932075299184</v>
      </c>
      <c r="Q358" s="127">
        <v>3.5673239999999997</v>
      </c>
      <c r="R358" s="11">
        <f t="shared" si="50"/>
        <v>0.56908806307199988</v>
      </c>
      <c r="S358" s="35">
        <f t="shared" si="51"/>
        <v>0.61855540191566316</v>
      </c>
    </row>
    <row r="359" spans="7:19" ht="18.5" x14ac:dyDescent="0.45">
      <c r="G359" s="59">
        <v>2012</v>
      </c>
      <c r="H359" s="59">
        <v>12</v>
      </c>
      <c r="I359" s="46">
        <f t="shared" si="53"/>
        <v>22</v>
      </c>
      <c r="J359" s="46">
        <f t="shared" si="53"/>
        <v>356</v>
      </c>
      <c r="K359" s="126">
        <v>10.7</v>
      </c>
      <c r="L359" s="126">
        <v>7.1</v>
      </c>
      <c r="M359" s="54">
        <f t="shared" si="47"/>
        <v>8.8999999999999986</v>
      </c>
      <c r="N359" s="36">
        <v>75</v>
      </c>
      <c r="O359" s="55">
        <f t="shared" si="48"/>
        <v>5.9582054534062516</v>
      </c>
      <c r="P359" s="56">
        <f t="shared" si="49"/>
        <v>1.7159631705810003</v>
      </c>
      <c r="Q359" s="127">
        <v>1.8087839999999999</v>
      </c>
      <c r="R359" s="11">
        <f t="shared" si="50"/>
        <v>0.28324743487199994</v>
      </c>
      <c r="S359" s="35">
        <f t="shared" si="51"/>
        <v>0.43935784048673548</v>
      </c>
    </row>
    <row r="360" spans="7:19" ht="18.5" x14ac:dyDescent="0.45">
      <c r="G360" s="59">
        <v>2012</v>
      </c>
      <c r="H360" s="59">
        <v>12</v>
      </c>
      <c r="I360" s="46">
        <f t="shared" si="53"/>
        <v>23</v>
      </c>
      <c r="J360" s="46">
        <f t="shared" si="53"/>
        <v>357</v>
      </c>
      <c r="K360" s="126">
        <v>11.2</v>
      </c>
      <c r="L360" s="126">
        <v>4.9000000000000004</v>
      </c>
      <c r="M360" s="54">
        <f t="shared" si="47"/>
        <v>8.0500000000000007</v>
      </c>
      <c r="N360" s="36">
        <v>76</v>
      </c>
      <c r="O360" s="55">
        <f t="shared" si="48"/>
        <v>11.385060476069068</v>
      </c>
      <c r="P360" s="56">
        <f t="shared" si="49"/>
        <v>5.7380704799388091</v>
      </c>
      <c r="Q360" s="127">
        <v>4.5722040000000002</v>
      </c>
      <c r="R360" s="11">
        <f t="shared" si="50"/>
        <v>0.693192991491</v>
      </c>
      <c r="S360" s="35">
        <f t="shared" si="51"/>
        <v>0.84750324870660732</v>
      </c>
    </row>
    <row r="361" spans="7:19" ht="18.5" x14ac:dyDescent="0.45">
      <c r="G361" s="59">
        <v>2012</v>
      </c>
      <c r="H361" s="59">
        <v>12</v>
      </c>
      <c r="I361" s="46">
        <f t="shared" si="53"/>
        <v>24</v>
      </c>
      <c r="J361" s="46">
        <f t="shared" si="53"/>
        <v>358</v>
      </c>
      <c r="K361" s="126">
        <v>10.7</v>
      </c>
      <c r="L361" s="126">
        <v>7.5</v>
      </c>
      <c r="M361" s="54">
        <f t="shared" si="47"/>
        <v>9.1</v>
      </c>
      <c r="N361" s="36">
        <v>76.5</v>
      </c>
      <c r="O361" s="55">
        <f t="shared" si="48"/>
        <v>9.8305374528812024</v>
      </c>
      <c r="P361" s="56">
        <f t="shared" si="49"/>
        <v>2.5166175879375872</v>
      </c>
      <c r="Q361" s="127">
        <v>2.8136640000000002</v>
      </c>
      <c r="R361" s="11">
        <f t="shared" si="50"/>
        <v>0.44390754878400002</v>
      </c>
      <c r="S361" s="35">
        <f t="shared" si="51"/>
        <v>0.53922274753410493</v>
      </c>
    </row>
    <row r="362" spans="7:19" ht="18.5" x14ac:dyDescent="0.45">
      <c r="G362" s="59">
        <v>2012</v>
      </c>
      <c r="H362" s="59">
        <v>12</v>
      </c>
      <c r="I362" s="46">
        <f t="shared" si="53"/>
        <v>25</v>
      </c>
      <c r="J362" s="46">
        <f t="shared" si="53"/>
        <v>359</v>
      </c>
      <c r="K362" s="126">
        <v>10.8</v>
      </c>
      <c r="L362" s="126">
        <v>7.2</v>
      </c>
      <c r="M362" s="54">
        <f t="shared" si="47"/>
        <v>9</v>
      </c>
      <c r="N362" s="36">
        <v>70</v>
      </c>
      <c r="O362" s="55">
        <f t="shared" si="48"/>
        <v>20.439954819324221</v>
      </c>
      <c r="P362" s="56">
        <f t="shared" si="49"/>
        <v>5.8867069879653764</v>
      </c>
      <c r="Q362" s="127">
        <v>6.2051339999999993</v>
      </c>
      <c r="R362" s="11">
        <f t="shared" si="50"/>
        <v>0.97533537238799983</v>
      </c>
      <c r="S362" s="35">
        <f t="shared" si="51"/>
        <v>0.92729218735097496</v>
      </c>
    </row>
    <row r="363" spans="7:19" ht="18.5" x14ac:dyDescent="0.45">
      <c r="G363" s="59">
        <v>2012</v>
      </c>
      <c r="H363" s="59">
        <v>12</v>
      </c>
      <c r="I363" s="46">
        <f t="shared" si="53"/>
        <v>26</v>
      </c>
      <c r="J363" s="46">
        <f t="shared" si="53"/>
        <v>360</v>
      </c>
      <c r="K363" s="126">
        <v>10.8</v>
      </c>
      <c r="L363" s="126">
        <v>3</v>
      </c>
      <c r="M363" s="54">
        <f t="shared" si="47"/>
        <v>6.9</v>
      </c>
      <c r="N363" s="36">
        <v>84</v>
      </c>
      <c r="O363" s="55">
        <f t="shared" si="48"/>
        <v>14.279751305834788</v>
      </c>
      <c r="P363" s="56">
        <f t="shared" si="49"/>
        <v>8.9105648148409085</v>
      </c>
      <c r="Q363" s="127">
        <v>6.3809879999999994</v>
      </c>
      <c r="R363" s="11">
        <f t="shared" si="50"/>
        <v>0.92438501711400012</v>
      </c>
      <c r="S363" s="35">
        <f t="shared" si="51"/>
        <v>1.0744387278056944</v>
      </c>
    </row>
    <row r="364" spans="7:19" ht="18.5" x14ac:dyDescent="0.45">
      <c r="G364" s="59">
        <v>2012</v>
      </c>
      <c r="H364" s="59">
        <v>12</v>
      </c>
      <c r="I364" s="46">
        <f t="shared" si="53"/>
        <v>27</v>
      </c>
      <c r="J364" s="46">
        <f t="shared" si="53"/>
        <v>361</v>
      </c>
      <c r="K364" s="126">
        <v>12.9</v>
      </c>
      <c r="L364" s="126">
        <v>-0.3</v>
      </c>
      <c r="M364" s="54">
        <f t="shared" si="47"/>
        <v>6.3</v>
      </c>
      <c r="N364" s="36">
        <v>61.5</v>
      </c>
      <c r="O364" s="55">
        <f t="shared" si="48"/>
        <v>11.97090631715426</v>
      </c>
      <c r="P364" s="56">
        <f t="shared" si="49"/>
        <v>12.641277070914899</v>
      </c>
      <c r="Q364" s="127">
        <v>6.9587939999999993</v>
      </c>
      <c r="R364" s="11">
        <f t="shared" si="50"/>
        <v>0.98360117612099995</v>
      </c>
      <c r="S364" s="35">
        <f t="shared" si="51"/>
        <v>1.3507128694599435</v>
      </c>
    </row>
    <row r="365" spans="7:19" ht="18.5" x14ac:dyDescent="0.45">
      <c r="G365" s="59">
        <v>2012</v>
      </c>
      <c r="H365" s="59">
        <v>12</v>
      </c>
      <c r="I365" s="46">
        <f t="shared" si="53"/>
        <v>28</v>
      </c>
      <c r="J365" s="46">
        <f t="shared" si="53"/>
        <v>362</v>
      </c>
      <c r="K365" s="126">
        <v>10.5</v>
      </c>
      <c r="L365" s="126">
        <v>-4.3</v>
      </c>
      <c r="M365" s="54">
        <f t="shared" si="47"/>
        <v>3.1</v>
      </c>
      <c r="N365" s="36">
        <v>67</v>
      </c>
      <c r="O365" s="55">
        <f t="shared" si="48"/>
        <v>11.182886929126878</v>
      </c>
      <c r="P365" s="56">
        <f t="shared" si="49"/>
        <v>13.240538124086227</v>
      </c>
      <c r="Q365" s="127">
        <v>6.8834279999999994</v>
      </c>
      <c r="R365" s="11">
        <f t="shared" si="50"/>
        <v>0.843760279098</v>
      </c>
      <c r="S365" s="35">
        <f t="shared" si="51"/>
        <v>0.81395840537275477</v>
      </c>
    </row>
    <row r="366" spans="7:19" ht="18.5" x14ac:dyDescent="0.45">
      <c r="G366" s="59">
        <v>2012</v>
      </c>
      <c r="H366" s="59">
        <v>12</v>
      </c>
      <c r="I366" s="46">
        <f t="shared" si="53"/>
        <v>29</v>
      </c>
      <c r="J366" s="46">
        <f t="shared" si="53"/>
        <v>363</v>
      </c>
      <c r="K366" s="126">
        <v>8.6</v>
      </c>
      <c r="L366" s="126">
        <v>-5.3</v>
      </c>
      <c r="M366" s="54">
        <f t="shared" si="47"/>
        <v>1.65</v>
      </c>
      <c r="N366" s="36">
        <v>76</v>
      </c>
      <c r="O366" s="55">
        <f t="shared" si="48"/>
        <v>4.8852277761267473</v>
      </c>
      <c r="P366" s="56">
        <f t="shared" si="49"/>
        <v>5.4323732870529424</v>
      </c>
      <c r="Q366" s="127">
        <v>2.9141519999999996</v>
      </c>
      <c r="R366" s="11">
        <f t="shared" si="50"/>
        <v>0.3324297037859999</v>
      </c>
      <c r="S366" s="35">
        <f t="shared" si="51"/>
        <v>0.23109272890856339</v>
      </c>
    </row>
    <row r="367" spans="7:19" ht="18.5" x14ac:dyDescent="0.45">
      <c r="G367" s="59">
        <v>2012</v>
      </c>
      <c r="H367" s="59">
        <v>12</v>
      </c>
      <c r="I367" s="46">
        <f t="shared" si="53"/>
        <v>30</v>
      </c>
      <c r="J367" s="46">
        <f t="shared" si="53"/>
        <v>364</v>
      </c>
      <c r="K367" s="126">
        <v>10</v>
      </c>
      <c r="L367" s="126">
        <v>-4.0999999999999996</v>
      </c>
      <c r="M367" s="54">
        <f t="shared" si="47"/>
        <v>2.95</v>
      </c>
      <c r="N367" s="36">
        <v>75</v>
      </c>
      <c r="O367" s="55">
        <f t="shared" si="48"/>
        <v>12.627913991215964</v>
      </c>
      <c r="P367" s="56">
        <f t="shared" si="49"/>
        <v>14.244286982091605</v>
      </c>
      <c r="Q367" s="127">
        <v>7.5868439999999993</v>
      </c>
      <c r="R367" s="11">
        <f t="shared" si="50"/>
        <v>0.92330943124499987</v>
      </c>
      <c r="S367" s="35">
        <f t="shared" si="51"/>
        <v>0.8321841473606002</v>
      </c>
    </row>
    <row r="368" spans="7:19" ht="18.5" x14ac:dyDescent="0.45">
      <c r="G368" s="59">
        <v>2012</v>
      </c>
      <c r="H368" s="59">
        <v>12</v>
      </c>
      <c r="I368" s="46">
        <f t="shared" si="53"/>
        <v>31</v>
      </c>
      <c r="J368" s="46">
        <f t="shared" si="53"/>
        <v>365</v>
      </c>
      <c r="K368" s="126">
        <v>8.8000000000000007</v>
      </c>
      <c r="L368" s="126">
        <v>-1.6</v>
      </c>
      <c r="M368" s="54">
        <f t="shared" si="47"/>
        <v>3.6000000000000005</v>
      </c>
      <c r="N368" s="36">
        <v>77.5</v>
      </c>
      <c r="O368" s="55">
        <f t="shared" si="48"/>
        <v>6.621501279993951</v>
      </c>
      <c r="P368" s="56">
        <f t="shared" si="49"/>
        <v>5.509089064954968</v>
      </c>
      <c r="Q368" s="127">
        <v>3.4165919999999996</v>
      </c>
      <c r="R368" s="49">
        <f t="shared" si="50"/>
        <v>0.42881987851200004</v>
      </c>
      <c r="S368" s="48">
        <f t="shared" si="51"/>
        <v>0.45594534389729813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126">
        <v>7.8</v>
      </c>
      <c r="L369" s="126">
        <v>-4.8</v>
      </c>
      <c r="M369" s="37"/>
      <c r="N369" s="37"/>
      <c r="O369" s="39"/>
      <c r="P369" s="40"/>
      <c r="Q369" s="127">
        <v>4.7250294999999998</v>
      </c>
      <c r="R369" s="36"/>
      <c r="S369" s="38"/>
      <c r="T369" s="2"/>
    </row>
    <row r="370" spans="1:20" x14ac:dyDescent="0.35">
      <c r="R370" s="41">
        <f>SUM(R59:R369)</f>
        <v>1259.622721986686</v>
      </c>
      <c r="S370" s="42">
        <f>SUM(S59:S369)</f>
        <v>2556.3736401180877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E13" sqref="E13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7" t="s">
        <v>7</v>
      </c>
      <c r="P2" s="140" t="s">
        <v>33</v>
      </c>
      <c r="Q2" s="142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3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2013</v>
      </c>
      <c r="H4" s="46">
        <v>1</v>
      </c>
      <c r="I4" s="46">
        <v>1</v>
      </c>
      <c r="J4" s="46">
        <v>1</v>
      </c>
      <c r="K4" s="128">
        <v>8</v>
      </c>
      <c r="L4" s="128">
        <v>-6.6</v>
      </c>
      <c r="M4" s="54">
        <f>(K4+L4)/2</f>
        <v>0.70000000000000018</v>
      </c>
      <c r="N4" s="36">
        <v>70</v>
      </c>
      <c r="O4" s="55">
        <f>((Q4)/(0.16*(K4-(L4))^0.5))</f>
        <v>12.80017336406714</v>
      </c>
      <c r="P4" s="56">
        <f>0.16*((K4-(L4))^1/2)*O4</f>
        <v>14.950602489230418</v>
      </c>
      <c r="Q4" s="129">
        <v>7.8255029999999994</v>
      </c>
      <c r="R4" s="11">
        <f>0.0023*0.408*O4*SQRT(K4-L4)*(M4+17.8)</f>
        <v>0.84908663925749994</v>
      </c>
      <c r="S4" s="35">
        <f>0.31*(IF(N4&gt;50,1,(1+(50-N4)/70)))*(P4+2.09)*((M4/(M4+15)))</f>
        <v>0.23552934650719753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2013</v>
      </c>
      <c r="H5" s="46">
        <v>1</v>
      </c>
      <c r="I5" s="46">
        <f t="shared" ref="I5:J20" si="0">I4+1</f>
        <v>2</v>
      </c>
      <c r="J5" s="46">
        <f>J4+1</f>
        <v>2</v>
      </c>
      <c r="K5" s="128">
        <v>8.5</v>
      </c>
      <c r="L5" s="128">
        <v>-6.3</v>
      </c>
      <c r="M5" s="54">
        <f t="shared" ref="M5:M68" si="1">(K5+L5)/2</f>
        <v>1.1000000000000001</v>
      </c>
      <c r="N5" s="36">
        <v>70.5</v>
      </c>
      <c r="O5" s="55">
        <f t="shared" ref="O5:O68" si="2">((Q5)/(0.16*(K5-(L5))^0.5))</f>
        <v>5.7955107442920317</v>
      </c>
      <c r="P5" s="56">
        <f t="shared" ref="P5:P68" si="3">0.16*((K5-L5)^1/2)*O5</f>
        <v>6.8618847212417666</v>
      </c>
      <c r="Q5" s="129">
        <v>3.5673239999999997</v>
      </c>
      <c r="R5" s="11">
        <f t="shared" ref="R5:R68" si="4">0.0023*0.408*O5*(K5-L5)^0.5*(M5+17.8)</f>
        <v>0.3954325144139999</v>
      </c>
      <c r="S5" s="35">
        <f t="shared" ref="S5:S68" si="5">0.31*(IF(N5&gt;50,1,(1+(50-N5)/70)))*(P5+2.09)*((M5/(M5+15)))</f>
        <v>0.18960203043126975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2013</v>
      </c>
      <c r="H6" s="46">
        <v>1</v>
      </c>
      <c r="I6" s="46">
        <f t="shared" si="0"/>
        <v>3</v>
      </c>
      <c r="J6" s="46">
        <f t="shared" si="0"/>
        <v>3</v>
      </c>
      <c r="K6" s="128">
        <v>9.1999999999999993</v>
      </c>
      <c r="L6" s="128">
        <v>-6.5</v>
      </c>
      <c r="M6" s="54">
        <f t="shared" si="1"/>
        <v>1.3499999999999996</v>
      </c>
      <c r="N6" s="36">
        <v>65.5</v>
      </c>
      <c r="O6" s="55">
        <f t="shared" si="2"/>
        <v>13.591848418109651</v>
      </c>
      <c r="P6" s="56">
        <f t="shared" si="3"/>
        <v>17.071361613145722</v>
      </c>
      <c r="Q6" s="129">
        <v>8.6168460000000007</v>
      </c>
      <c r="R6" s="11">
        <f t="shared" si="4"/>
        <v>0.96779890427849991</v>
      </c>
      <c r="S6" s="35">
        <f t="shared" si="5"/>
        <v>0.49046054037317938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2013</v>
      </c>
      <c r="H7" s="46">
        <v>1</v>
      </c>
      <c r="I7" s="46">
        <f t="shared" si="0"/>
        <v>4</v>
      </c>
      <c r="J7" s="46">
        <f t="shared" si="0"/>
        <v>4</v>
      </c>
      <c r="K7" s="128">
        <v>7.4</v>
      </c>
      <c r="L7" s="128">
        <v>-6.5</v>
      </c>
      <c r="M7" s="54">
        <f t="shared" si="1"/>
        <v>0.45000000000000018</v>
      </c>
      <c r="N7" s="36">
        <v>72</v>
      </c>
      <c r="O7" s="55">
        <f t="shared" si="2"/>
        <v>14.866253491144327</v>
      </c>
      <c r="P7" s="56">
        <f t="shared" si="3"/>
        <v>16.531273882152494</v>
      </c>
      <c r="Q7" s="129">
        <v>8.8680660000000007</v>
      </c>
      <c r="R7" s="11">
        <f t="shared" si="4"/>
        <v>0.9492045293925</v>
      </c>
      <c r="S7" s="35">
        <f t="shared" si="5"/>
        <v>0.16813383213982355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2013</v>
      </c>
      <c r="H8" s="46">
        <v>1</v>
      </c>
      <c r="I8" s="46">
        <f t="shared" si="0"/>
        <v>5</v>
      </c>
      <c r="J8" s="46">
        <f t="shared" si="0"/>
        <v>5</v>
      </c>
      <c r="K8" s="128">
        <v>5.6</v>
      </c>
      <c r="L8" s="128">
        <v>-5.3</v>
      </c>
      <c r="M8" s="54">
        <f t="shared" si="1"/>
        <v>0.14999999999999991</v>
      </c>
      <c r="N8" s="36">
        <v>87.5</v>
      </c>
      <c r="O8" s="55">
        <f t="shared" si="2"/>
        <v>4.0424057721811986</v>
      </c>
      <c r="P8" s="56">
        <f t="shared" si="3"/>
        <v>3.5249778333420045</v>
      </c>
      <c r="Q8" s="129">
        <v>2.13537</v>
      </c>
      <c r="R8" s="11">
        <f t="shared" si="4"/>
        <v>0.22480481364749993</v>
      </c>
      <c r="S8" s="35">
        <f t="shared" si="5"/>
        <v>1.7234090379564557E-2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2013</v>
      </c>
      <c r="H9" s="46">
        <v>1</v>
      </c>
      <c r="I9" s="46">
        <f t="shared" si="0"/>
        <v>6</v>
      </c>
      <c r="J9" s="46">
        <f t="shared" si="0"/>
        <v>6</v>
      </c>
      <c r="K9" s="128">
        <v>8.4</v>
      </c>
      <c r="L9" s="128">
        <v>3.6</v>
      </c>
      <c r="M9" s="54">
        <f t="shared" si="1"/>
        <v>6</v>
      </c>
      <c r="N9" s="36">
        <v>82.5</v>
      </c>
      <c r="O9" s="55">
        <f t="shared" si="2"/>
        <v>6.8441100081306061</v>
      </c>
      <c r="P9" s="56">
        <f t="shared" si="3"/>
        <v>2.6281382431221534</v>
      </c>
      <c r="Q9" s="129">
        <v>2.3991509999999998</v>
      </c>
      <c r="R9" s="11">
        <f t="shared" si="4"/>
        <v>0.33489029063699993</v>
      </c>
      <c r="S9" s="35">
        <f t="shared" si="5"/>
        <v>0.41789224439081929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2013</v>
      </c>
      <c r="H10" s="46">
        <v>1</v>
      </c>
      <c r="I10" s="46">
        <f t="shared" si="0"/>
        <v>7</v>
      </c>
      <c r="J10" s="46">
        <f t="shared" si="0"/>
        <v>7</v>
      </c>
      <c r="K10" s="128">
        <v>8.6</v>
      </c>
      <c r="L10" s="128">
        <v>5.7</v>
      </c>
      <c r="M10" s="54">
        <f t="shared" si="1"/>
        <v>7.15</v>
      </c>
      <c r="N10" s="36">
        <v>77</v>
      </c>
      <c r="O10" s="55">
        <f t="shared" si="2"/>
        <v>2.7199269841382949</v>
      </c>
      <c r="P10" s="56">
        <f t="shared" si="3"/>
        <v>0.63102306032008426</v>
      </c>
      <c r="Q10" s="129">
        <v>0.74109899999999995</v>
      </c>
      <c r="R10" s="11">
        <f t="shared" si="4"/>
        <v>0.10844631359324999</v>
      </c>
      <c r="S10" s="35">
        <f t="shared" si="5"/>
        <v>0.27228657395934391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2013</v>
      </c>
      <c r="H11" s="46">
        <v>1</v>
      </c>
      <c r="I11" s="46">
        <f t="shared" si="0"/>
        <v>8</v>
      </c>
      <c r="J11" s="46">
        <f t="shared" si="0"/>
        <v>8</v>
      </c>
      <c r="K11" s="128">
        <v>6.8</v>
      </c>
      <c r="L11" s="128">
        <v>1.8</v>
      </c>
      <c r="M11" s="54">
        <f t="shared" si="1"/>
        <v>4.3</v>
      </c>
      <c r="N11" s="36">
        <v>77.5</v>
      </c>
      <c r="O11" s="55">
        <f t="shared" si="2"/>
        <v>6.8813762170168395</v>
      </c>
      <c r="P11" s="56">
        <f t="shared" si="3"/>
        <v>2.7525504868067361</v>
      </c>
      <c r="Q11" s="129">
        <v>2.4619559999999998</v>
      </c>
      <c r="R11" s="11">
        <f t="shared" si="4"/>
        <v>0.31911011987399995</v>
      </c>
      <c r="S11" s="35">
        <f t="shared" si="5"/>
        <v>0.33446216574680721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2013</v>
      </c>
      <c r="H12" s="46">
        <v>1</v>
      </c>
      <c r="I12" s="46">
        <f t="shared" si="0"/>
        <v>9</v>
      </c>
      <c r="J12" s="46">
        <f t="shared" si="0"/>
        <v>9</v>
      </c>
      <c r="K12" s="128">
        <v>3.5</v>
      </c>
      <c r="L12" s="128">
        <v>-0.3</v>
      </c>
      <c r="M12" s="54">
        <f t="shared" si="1"/>
        <v>1.6</v>
      </c>
      <c r="N12" s="36">
        <v>90</v>
      </c>
      <c r="O12" s="55">
        <f t="shared" si="2"/>
        <v>31.171190932310044</v>
      </c>
      <c r="P12" s="56">
        <f t="shared" si="3"/>
        <v>9.4760420434222539</v>
      </c>
      <c r="Q12" s="129">
        <v>9.7222139999999992</v>
      </c>
      <c r="R12" s="11">
        <f t="shared" si="4"/>
        <v>1.106203231134</v>
      </c>
      <c r="S12" s="35">
        <f t="shared" si="5"/>
        <v>0.3455877622612914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2013</v>
      </c>
      <c r="H13" s="46">
        <v>1</v>
      </c>
      <c r="I13" s="46">
        <f t="shared" si="0"/>
        <v>10</v>
      </c>
      <c r="J13" s="46">
        <f t="shared" si="0"/>
        <v>10</v>
      </c>
      <c r="K13" s="128">
        <v>0.6</v>
      </c>
      <c r="L13" s="128">
        <v>-6.6</v>
      </c>
      <c r="M13" s="54">
        <f t="shared" si="1"/>
        <v>-3</v>
      </c>
      <c r="N13" s="36">
        <v>82.5</v>
      </c>
      <c r="O13" s="55">
        <f t="shared" si="2"/>
        <v>4.4081378260935544</v>
      </c>
      <c r="P13" s="56">
        <f t="shared" si="3"/>
        <v>2.5390873878298872</v>
      </c>
      <c r="Q13" s="129">
        <v>1.8925240000000001</v>
      </c>
      <c r="R13" s="11">
        <f t="shared" si="4"/>
        <v>0.164274868248</v>
      </c>
      <c r="S13" s="35">
        <f t="shared" si="5"/>
        <v>-0.3587542725568163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2013</v>
      </c>
      <c r="H14" s="46">
        <v>1</v>
      </c>
      <c r="I14" s="46">
        <f t="shared" si="0"/>
        <v>11</v>
      </c>
      <c r="J14" s="46">
        <f t="shared" si="0"/>
        <v>11</v>
      </c>
      <c r="K14" s="128">
        <v>0.2</v>
      </c>
      <c r="L14" s="128">
        <v>-10.199999999999999</v>
      </c>
      <c r="M14" s="54">
        <f t="shared" si="1"/>
        <v>-5</v>
      </c>
      <c r="N14" s="36">
        <v>88</v>
      </c>
      <c r="O14" s="55">
        <f t="shared" si="2"/>
        <v>3.278292300389162</v>
      </c>
      <c r="P14" s="56">
        <f t="shared" si="3"/>
        <v>2.7275391939237821</v>
      </c>
      <c r="Q14" s="129">
        <v>1.6915479999999998</v>
      </c>
      <c r="R14" s="11">
        <f t="shared" si="4"/>
        <v>0.12698789145599998</v>
      </c>
      <c r="S14" s="35">
        <f t="shared" si="5"/>
        <v>-0.74671857505818617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2013</v>
      </c>
      <c r="H15" s="46">
        <v>1</v>
      </c>
      <c r="I15" s="46">
        <f t="shared" si="0"/>
        <v>12</v>
      </c>
      <c r="J15" s="46">
        <f t="shared" si="0"/>
        <v>12</v>
      </c>
      <c r="K15" s="128">
        <v>0.5</v>
      </c>
      <c r="L15" s="128">
        <v>-3.3</v>
      </c>
      <c r="M15" s="54">
        <f t="shared" si="1"/>
        <v>-1.4</v>
      </c>
      <c r="N15" s="36">
        <v>88.5</v>
      </c>
      <c r="O15" s="55">
        <f t="shared" si="2"/>
        <v>25.130262457056158</v>
      </c>
      <c r="P15" s="56">
        <f t="shared" si="3"/>
        <v>7.6395997869450722</v>
      </c>
      <c r="Q15" s="129">
        <v>7.8380639999999993</v>
      </c>
      <c r="R15" s="11">
        <f t="shared" si="4"/>
        <v>0.75391202390399992</v>
      </c>
      <c r="S15" s="35">
        <f t="shared" si="5"/>
        <v>-0.31048869908339422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2013</v>
      </c>
      <c r="H16" s="46">
        <v>1</v>
      </c>
      <c r="I16" s="46">
        <f t="shared" si="0"/>
        <v>13</v>
      </c>
      <c r="J16" s="46">
        <f t="shared" si="0"/>
        <v>13</v>
      </c>
      <c r="K16" s="128">
        <v>5.3</v>
      </c>
      <c r="L16" s="128">
        <v>-1.2</v>
      </c>
      <c r="M16" s="54">
        <f t="shared" si="1"/>
        <v>2.0499999999999998</v>
      </c>
      <c r="N16" s="36">
        <v>79</v>
      </c>
      <c r="O16" s="55">
        <f t="shared" si="2"/>
        <v>8.8067078151578588</v>
      </c>
      <c r="P16" s="56">
        <f t="shared" si="3"/>
        <v>4.5794880638820867</v>
      </c>
      <c r="Q16" s="129">
        <v>3.5924459999999998</v>
      </c>
      <c r="R16" s="11">
        <f t="shared" si="4"/>
        <v>0.41823346143150003</v>
      </c>
      <c r="S16" s="35">
        <f t="shared" si="5"/>
        <v>0.24859000965378683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2013</v>
      </c>
      <c r="H17" s="46">
        <v>1</v>
      </c>
      <c r="I17" s="46">
        <f t="shared" si="0"/>
        <v>14</v>
      </c>
      <c r="J17" s="46">
        <f t="shared" si="0"/>
        <v>14</v>
      </c>
      <c r="K17" s="128">
        <v>4.5</v>
      </c>
      <c r="L17" s="128">
        <v>-3.8</v>
      </c>
      <c r="M17" s="54">
        <f t="shared" si="1"/>
        <v>0.35000000000000009</v>
      </c>
      <c r="N17" s="36">
        <v>84</v>
      </c>
      <c r="O17" s="55">
        <f t="shared" si="2"/>
        <v>22.126932754885658</v>
      </c>
      <c r="P17" s="56">
        <f t="shared" si="3"/>
        <v>14.692283349244077</v>
      </c>
      <c r="Q17" s="129">
        <v>10.199532</v>
      </c>
      <c r="R17" s="11">
        <f t="shared" si="4"/>
        <v>1.085737631517</v>
      </c>
      <c r="S17" s="35">
        <f t="shared" si="5"/>
        <v>0.11862395722429854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2013</v>
      </c>
      <c r="H18" s="46">
        <v>1</v>
      </c>
      <c r="I18" s="46">
        <f t="shared" si="0"/>
        <v>15</v>
      </c>
      <c r="J18" s="46">
        <f t="shared" si="0"/>
        <v>15</v>
      </c>
      <c r="K18" s="128">
        <v>5.3</v>
      </c>
      <c r="L18" s="128">
        <v>-6.5</v>
      </c>
      <c r="M18" s="54">
        <f t="shared" si="1"/>
        <v>-0.60000000000000009</v>
      </c>
      <c r="N18" s="36">
        <v>80.5</v>
      </c>
      <c r="O18" s="55">
        <f t="shared" si="2"/>
        <v>20.934312504601323</v>
      </c>
      <c r="P18" s="56">
        <f t="shared" si="3"/>
        <v>19.761991004343649</v>
      </c>
      <c r="Q18" s="129">
        <v>11.505876000000001</v>
      </c>
      <c r="R18" s="11">
        <f t="shared" si="4"/>
        <v>1.1606897591279999</v>
      </c>
      <c r="S18" s="35">
        <f t="shared" si="5"/>
        <v>-0.28225488380610547</v>
      </c>
    </row>
    <row r="19" spans="2:22" ht="18.5" x14ac:dyDescent="0.45">
      <c r="G19" s="59">
        <v>2013</v>
      </c>
      <c r="H19" s="46">
        <v>1</v>
      </c>
      <c r="I19" s="46">
        <f t="shared" si="0"/>
        <v>16</v>
      </c>
      <c r="J19" s="46">
        <f t="shared" si="0"/>
        <v>16</v>
      </c>
      <c r="K19" s="128">
        <v>6</v>
      </c>
      <c r="L19" s="128">
        <v>-7.3</v>
      </c>
      <c r="M19" s="54">
        <f t="shared" si="1"/>
        <v>-0.64999999999999991</v>
      </c>
      <c r="N19" s="36">
        <v>70</v>
      </c>
      <c r="O19" s="55">
        <f t="shared" si="2"/>
        <v>19.244912075477735</v>
      </c>
      <c r="P19" s="56">
        <f t="shared" si="3"/>
        <v>20.476586448308311</v>
      </c>
      <c r="Q19" s="129">
        <v>11.229533999999999</v>
      </c>
      <c r="R19" s="11">
        <f t="shared" si="4"/>
        <v>1.1295198700064997</v>
      </c>
      <c r="S19" s="35">
        <f t="shared" si="5"/>
        <v>-0.31687576092920727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2013</v>
      </c>
      <c r="H20" s="46">
        <v>1</v>
      </c>
      <c r="I20" s="46">
        <f t="shared" si="0"/>
        <v>17</v>
      </c>
      <c r="J20" s="46">
        <f t="shared" si="0"/>
        <v>17</v>
      </c>
      <c r="K20" s="128">
        <v>8.5</v>
      </c>
      <c r="L20" s="128">
        <v>-4.8</v>
      </c>
      <c r="M20" s="54">
        <f t="shared" si="1"/>
        <v>1.85</v>
      </c>
      <c r="N20" s="36">
        <v>63.5</v>
      </c>
      <c r="O20" s="55">
        <f t="shared" si="2"/>
        <v>18.125521216501404</v>
      </c>
      <c r="P20" s="56">
        <f t="shared" si="3"/>
        <v>19.285554574357494</v>
      </c>
      <c r="Q20" s="129">
        <v>10.576362</v>
      </c>
      <c r="R20" s="11">
        <f t="shared" si="4"/>
        <v>1.2188966355045001</v>
      </c>
      <c r="S20" s="35">
        <f t="shared" si="5"/>
        <v>0.72753000287204883</v>
      </c>
    </row>
    <row r="21" spans="2:22" ht="18.5" x14ac:dyDescent="0.45">
      <c r="B21" s="24"/>
      <c r="G21" s="59">
        <v>2013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8">
        <v>9.8000000000000007</v>
      </c>
      <c r="L21" s="128">
        <v>-6.8</v>
      </c>
      <c r="M21" s="54">
        <f t="shared" si="1"/>
        <v>1.5000000000000004</v>
      </c>
      <c r="N21" s="36">
        <v>64</v>
      </c>
      <c r="O21" s="55">
        <f t="shared" si="2"/>
        <v>2.7746785769565609</v>
      </c>
      <c r="P21" s="56">
        <f t="shared" si="3"/>
        <v>3.6847731501983132</v>
      </c>
      <c r="Q21" s="129">
        <v>1.8087839999999999</v>
      </c>
      <c r="R21" s="11">
        <f t="shared" si="4"/>
        <v>0.20474440048800002</v>
      </c>
      <c r="S21" s="35">
        <f t="shared" si="5"/>
        <v>0.16274360696013432</v>
      </c>
    </row>
    <row r="22" spans="2:22" ht="18.5" x14ac:dyDescent="0.45">
      <c r="C22" s="13"/>
      <c r="G22" s="59">
        <v>2013</v>
      </c>
      <c r="H22" s="46">
        <v>1</v>
      </c>
      <c r="I22" s="46">
        <f t="shared" si="6"/>
        <v>19</v>
      </c>
      <c r="J22" s="46">
        <f t="shared" si="6"/>
        <v>19</v>
      </c>
      <c r="K22" s="128">
        <v>10.7</v>
      </c>
      <c r="L22" s="128">
        <v>-5</v>
      </c>
      <c r="M22" s="54">
        <f t="shared" si="1"/>
        <v>2.8499999999999996</v>
      </c>
      <c r="N22" s="36">
        <v>67</v>
      </c>
      <c r="O22" s="55">
        <f t="shared" si="2"/>
        <v>4.4975941558467785</v>
      </c>
      <c r="P22" s="56">
        <f t="shared" si="3"/>
        <v>5.6489782597435534</v>
      </c>
      <c r="Q22" s="129">
        <v>2.8513469999999996</v>
      </c>
      <c r="R22" s="11">
        <f t="shared" si="4"/>
        <v>0.34533305070074988</v>
      </c>
      <c r="S22" s="35">
        <f t="shared" si="5"/>
        <v>0.38304690714192874</v>
      </c>
    </row>
    <row r="23" spans="2:22" ht="18.5" x14ac:dyDescent="0.45">
      <c r="B23" s="14"/>
      <c r="C23" s="14"/>
      <c r="D23" s="14"/>
      <c r="E23" s="14"/>
      <c r="G23" s="59">
        <v>2013</v>
      </c>
      <c r="H23" s="46">
        <v>1</v>
      </c>
      <c r="I23" s="46">
        <f t="shared" si="6"/>
        <v>20</v>
      </c>
      <c r="J23" s="46">
        <f t="shared" si="6"/>
        <v>20</v>
      </c>
      <c r="K23" s="128">
        <v>9.8000000000000007</v>
      </c>
      <c r="L23" s="128">
        <v>2.8</v>
      </c>
      <c r="M23" s="54">
        <f t="shared" si="1"/>
        <v>6.3000000000000007</v>
      </c>
      <c r="N23" s="36">
        <v>67.5</v>
      </c>
      <c r="O23" s="55">
        <f t="shared" si="2"/>
        <v>1.8693721247783803</v>
      </c>
      <c r="P23" s="56">
        <f t="shared" si="3"/>
        <v>1.0468483898758931</v>
      </c>
      <c r="Q23" s="129">
        <v>0.79134299999999991</v>
      </c>
      <c r="R23" s="11">
        <f t="shared" si="4"/>
        <v>0.11185356334949999</v>
      </c>
      <c r="S23" s="35">
        <f t="shared" si="5"/>
        <v>0.28761807067735307</v>
      </c>
    </row>
    <row r="24" spans="2:22" ht="18.5" x14ac:dyDescent="0.45">
      <c r="G24" s="59">
        <v>2013</v>
      </c>
      <c r="H24" s="46">
        <v>1</v>
      </c>
      <c r="I24" s="46">
        <f t="shared" si="6"/>
        <v>21</v>
      </c>
      <c r="J24" s="46">
        <f t="shared" si="6"/>
        <v>21</v>
      </c>
      <c r="K24" s="128">
        <v>6.9</v>
      </c>
      <c r="L24" s="128">
        <v>-1.6</v>
      </c>
      <c r="M24" s="54">
        <f t="shared" si="1"/>
        <v>2.6500000000000004</v>
      </c>
      <c r="N24" s="36">
        <v>89.5</v>
      </c>
      <c r="O24" s="55">
        <f t="shared" si="2"/>
        <v>26.604292540491905</v>
      </c>
      <c r="P24" s="56">
        <f t="shared" si="3"/>
        <v>18.090918927534496</v>
      </c>
      <c r="Q24" s="129">
        <v>12.410267999999999</v>
      </c>
      <c r="R24" s="11">
        <f t="shared" si="4"/>
        <v>1.4884782362189999</v>
      </c>
      <c r="S24" s="35">
        <f t="shared" si="5"/>
        <v>0.93929886113142169</v>
      </c>
      <c r="U24" s="14"/>
      <c r="V24" s="14"/>
    </row>
    <row r="25" spans="2:22" ht="18.5" x14ac:dyDescent="0.45">
      <c r="G25" s="59">
        <v>2013</v>
      </c>
      <c r="H25" s="46">
        <v>1</v>
      </c>
      <c r="I25" s="46">
        <f t="shared" si="6"/>
        <v>22</v>
      </c>
      <c r="J25" s="46">
        <f t="shared" si="6"/>
        <v>22</v>
      </c>
      <c r="K25" s="128">
        <v>12</v>
      </c>
      <c r="L25" s="128">
        <v>-2.6</v>
      </c>
      <c r="M25" s="54">
        <f t="shared" si="1"/>
        <v>4.7</v>
      </c>
      <c r="N25" s="36">
        <v>74</v>
      </c>
      <c r="O25" s="55">
        <f t="shared" si="2"/>
        <v>9.4100792949321832</v>
      </c>
      <c r="P25" s="56">
        <f t="shared" si="3"/>
        <v>10.990972616480789</v>
      </c>
      <c r="Q25" s="129">
        <v>5.7529380000000003</v>
      </c>
      <c r="R25" s="11">
        <f t="shared" si="4"/>
        <v>0.75917208082499998</v>
      </c>
      <c r="S25" s="35">
        <f t="shared" si="5"/>
        <v>0.96746076660977209</v>
      </c>
    </row>
    <row r="26" spans="2:22" ht="18.5" x14ac:dyDescent="0.45">
      <c r="G26" s="59">
        <v>2013</v>
      </c>
      <c r="H26" s="46">
        <v>1</v>
      </c>
      <c r="I26" s="46">
        <f t="shared" si="6"/>
        <v>23</v>
      </c>
      <c r="J26" s="46">
        <f t="shared" si="6"/>
        <v>23</v>
      </c>
      <c r="K26" s="128">
        <v>15.5</v>
      </c>
      <c r="L26" s="128">
        <v>6.6</v>
      </c>
      <c r="M26" s="54">
        <f t="shared" si="1"/>
        <v>11.05</v>
      </c>
      <c r="N26" s="36">
        <v>62</v>
      </c>
      <c r="O26" s="55">
        <f t="shared" si="2"/>
        <v>2.2631205118156443</v>
      </c>
      <c r="P26" s="56">
        <f t="shared" si="3"/>
        <v>1.611341804412739</v>
      </c>
      <c r="Q26" s="129">
        <v>1.080246</v>
      </c>
      <c r="R26" s="11">
        <f t="shared" si="4"/>
        <v>0.18278329449150005</v>
      </c>
      <c r="S26" s="35">
        <f t="shared" si="5"/>
        <v>0.48671579082594379</v>
      </c>
    </row>
    <row r="27" spans="2:22" ht="18.5" x14ac:dyDescent="0.45">
      <c r="G27" s="59">
        <v>2013</v>
      </c>
      <c r="H27" s="46">
        <v>1</v>
      </c>
      <c r="I27" s="46">
        <f t="shared" si="6"/>
        <v>24</v>
      </c>
      <c r="J27" s="46">
        <f t="shared" si="6"/>
        <v>24</v>
      </c>
      <c r="K27" s="128">
        <v>13.7</v>
      </c>
      <c r="L27" s="128">
        <v>5.8</v>
      </c>
      <c r="M27" s="54">
        <f t="shared" si="1"/>
        <v>9.75</v>
      </c>
      <c r="N27" s="36">
        <v>74</v>
      </c>
      <c r="O27" s="55">
        <f t="shared" si="2"/>
        <v>11.340095733102851</v>
      </c>
      <c r="P27" s="56">
        <f t="shared" si="3"/>
        <v>7.1669405033210021</v>
      </c>
      <c r="Q27" s="129">
        <v>5.0997659999999998</v>
      </c>
      <c r="R27" s="11">
        <f t="shared" si="4"/>
        <v>0.82402401510449985</v>
      </c>
      <c r="S27" s="35">
        <f t="shared" si="5"/>
        <v>1.130468794799504</v>
      </c>
    </row>
    <row r="28" spans="2:22" ht="18.5" x14ac:dyDescent="0.45">
      <c r="G28" s="59">
        <v>2013</v>
      </c>
      <c r="H28" s="46">
        <v>1</v>
      </c>
      <c r="I28" s="46">
        <f t="shared" si="6"/>
        <v>25</v>
      </c>
      <c r="J28" s="46">
        <f t="shared" si="6"/>
        <v>25</v>
      </c>
      <c r="K28" s="128">
        <v>12.1</v>
      </c>
      <c r="L28" s="128">
        <v>4</v>
      </c>
      <c r="M28" s="54">
        <f t="shared" si="1"/>
        <v>8.0500000000000007</v>
      </c>
      <c r="N28" s="36">
        <v>76.5</v>
      </c>
      <c r="O28" s="55">
        <f t="shared" si="2"/>
        <v>7.9442739378750025</v>
      </c>
      <c r="P28" s="56">
        <f t="shared" si="3"/>
        <v>5.1478895117430019</v>
      </c>
      <c r="Q28" s="129">
        <v>3.6175679999999999</v>
      </c>
      <c r="R28" s="11">
        <f t="shared" si="4"/>
        <v>0.54846038887199999</v>
      </c>
      <c r="S28" s="35">
        <f t="shared" si="5"/>
        <v>0.78360751742102663</v>
      </c>
    </row>
    <row r="29" spans="2:22" ht="18.5" x14ac:dyDescent="0.45">
      <c r="G29" s="59">
        <v>2013</v>
      </c>
      <c r="H29" s="46">
        <v>1</v>
      </c>
      <c r="I29" s="46">
        <f t="shared" si="6"/>
        <v>26</v>
      </c>
      <c r="J29" s="46">
        <f t="shared" si="6"/>
        <v>26</v>
      </c>
      <c r="K29" s="128">
        <v>14.5</v>
      </c>
      <c r="L29" s="128">
        <v>2.4</v>
      </c>
      <c r="M29" s="54">
        <f t="shared" si="1"/>
        <v>8.4499999999999993</v>
      </c>
      <c r="N29" s="36">
        <v>76</v>
      </c>
      <c r="O29" s="55">
        <f t="shared" si="2"/>
        <v>13.135134749554691</v>
      </c>
      <c r="P29" s="56">
        <f t="shared" si="3"/>
        <v>12.714810437568941</v>
      </c>
      <c r="Q29" s="129">
        <v>7.3105019999999996</v>
      </c>
      <c r="R29" s="11">
        <f t="shared" si="4"/>
        <v>1.1254974735374996</v>
      </c>
      <c r="S29" s="35">
        <f t="shared" si="5"/>
        <v>1.6537825561284365</v>
      </c>
    </row>
    <row r="30" spans="2:22" ht="18.5" x14ac:dyDescent="0.45">
      <c r="G30" s="59">
        <v>2013</v>
      </c>
      <c r="H30" s="46">
        <v>1</v>
      </c>
      <c r="I30" s="46">
        <f t="shared" si="6"/>
        <v>27</v>
      </c>
      <c r="J30" s="46">
        <f t="shared" si="6"/>
        <v>27</v>
      </c>
      <c r="K30" s="128">
        <v>14.3</v>
      </c>
      <c r="L30" s="128">
        <v>7.5</v>
      </c>
      <c r="M30" s="54">
        <f t="shared" si="1"/>
        <v>10.9</v>
      </c>
      <c r="N30" s="36">
        <v>80.5</v>
      </c>
      <c r="O30" s="55">
        <f t="shared" si="2"/>
        <v>25.870893901898615</v>
      </c>
      <c r="P30" s="56">
        <f t="shared" si="3"/>
        <v>14.073766282632848</v>
      </c>
      <c r="Q30" s="129">
        <v>10.794086</v>
      </c>
      <c r="R30" s="11">
        <f t="shared" si="4"/>
        <v>1.816919922993</v>
      </c>
      <c r="S30" s="35">
        <f t="shared" si="5"/>
        <v>2.1087786204253436</v>
      </c>
    </row>
    <row r="31" spans="2:22" ht="18.5" x14ac:dyDescent="0.45">
      <c r="G31" s="59">
        <v>2013</v>
      </c>
      <c r="H31" s="46">
        <v>1</v>
      </c>
      <c r="I31" s="46">
        <f t="shared" si="6"/>
        <v>28</v>
      </c>
      <c r="J31" s="46">
        <f t="shared" si="6"/>
        <v>28</v>
      </c>
      <c r="K31" s="128">
        <v>9.9</v>
      </c>
      <c r="L31" s="128">
        <v>0.8</v>
      </c>
      <c r="M31" s="54">
        <f t="shared" si="1"/>
        <v>5.3500000000000005</v>
      </c>
      <c r="N31" s="36">
        <v>90.5</v>
      </c>
      <c r="O31" s="55">
        <f t="shared" si="2"/>
        <v>23.005718520406585</v>
      </c>
      <c r="P31" s="56">
        <f t="shared" si="3"/>
        <v>16.748163082855992</v>
      </c>
      <c r="Q31" s="129">
        <v>11.103923999999999</v>
      </c>
      <c r="R31" s="11">
        <f t="shared" si="4"/>
        <v>1.5076325051190003</v>
      </c>
      <c r="S31" s="35">
        <f t="shared" si="5"/>
        <v>1.5352871485462734</v>
      </c>
    </row>
    <row r="32" spans="2:22" ht="18.5" x14ac:dyDescent="0.45">
      <c r="G32" s="59">
        <v>2013</v>
      </c>
      <c r="H32" s="46">
        <v>1</v>
      </c>
      <c r="I32" s="46">
        <f t="shared" si="6"/>
        <v>29</v>
      </c>
      <c r="J32" s="46">
        <f t="shared" si="6"/>
        <v>29</v>
      </c>
      <c r="K32" s="128">
        <v>15.2</v>
      </c>
      <c r="L32" s="128">
        <v>4.9000000000000004</v>
      </c>
      <c r="M32" s="54">
        <f t="shared" si="1"/>
        <v>10.050000000000001</v>
      </c>
      <c r="N32" s="36">
        <v>68.5</v>
      </c>
      <c r="O32" s="55">
        <f t="shared" si="2"/>
        <v>26.687652324617655</v>
      </c>
      <c r="P32" s="56">
        <f t="shared" si="3"/>
        <v>21.990625515484947</v>
      </c>
      <c r="Q32" s="129">
        <v>13.704051</v>
      </c>
      <c r="R32" s="11">
        <f t="shared" si="4"/>
        <v>2.2384231163527502</v>
      </c>
      <c r="S32" s="35">
        <f t="shared" si="5"/>
        <v>2.99493767638696</v>
      </c>
    </row>
    <row r="33" spans="7:19" ht="18.5" x14ac:dyDescent="0.45">
      <c r="G33" s="59">
        <v>2013</v>
      </c>
      <c r="H33" s="46">
        <v>1</v>
      </c>
      <c r="I33" s="46">
        <f t="shared" si="6"/>
        <v>30</v>
      </c>
      <c r="J33" s="46">
        <f t="shared" si="6"/>
        <v>30</v>
      </c>
      <c r="K33" s="128">
        <v>11.2</v>
      </c>
      <c r="L33" s="128">
        <v>-0.5</v>
      </c>
      <c r="M33" s="54">
        <f t="shared" si="1"/>
        <v>5.35</v>
      </c>
      <c r="N33" s="36">
        <v>75.5</v>
      </c>
      <c r="O33" s="55">
        <f t="shared" si="2"/>
        <v>24.741729982074599</v>
      </c>
      <c r="P33" s="56">
        <f t="shared" si="3"/>
        <v>23.158259263221822</v>
      </c>
      <c r="Q33" s="129">
        <v>13.540757999999999</v>
      </c>
      <c r="R33" s="11">
        <f t="shared" si="4"/>
        <v>1.8384930322604993</v>
      </c>
      <c r="S33" s="35">
        <f t="shared" si="5"/>
        <v>2.0577021124350559</v>
      </c>
    </row>
    <row r="34" spans="7:19" ht="18.5" x14ac:dyDescent="0.45">
      <c r="G34" s="59">
        <v>2013</v>
      </c>
      <c r="H34" s="60">
        <v>1</v>
      </c>
      <c r="I34" s="60">
        <f t="shared" si="6"/>
        <v>31</v>
      </c>
      <c r="J34" s="46">
        <f t="shared" si="6"/>
        <v>31</v>
      </c>
      <c r="K34" s="128">
        <v>8.5</v>
      </c>
      <c r="L34" s="128">
        <v>5.0999999999999996</v>
      </c>
      <c r="M34" s="54">
        <f t="shared" si="1"/>
        <v>6.8</v>
      </c>
      <c r="N34" s="36">
        <v>74</v>
      </c>
      <c r="O34" s="55">
        <f t="shared" si="2"/>
        <v>41.894776015149652</v>
      </c>
      <c r="P34" s="56">
        <f t="shared" si="3"/>
        <v>11.395379076120706</v>
      </c>
      <c r="Q34" s="129">
        <v>12.360023999999999</v>
      </c>
      <c r="R34" s="49">
        <f t="shared" si="4"/>
        <v>1.7832919026959997</v>
      </c>
      <c r="S34" s="48">
        <f t="shared" si="5"/>
        <v>1.3039990409386444</v>
      </c>
    </row>
    <row r="35" spans="7:19" ht="18.5" x14ac:dyDescent="0.45">
      <c r="G35" s="59">
        <v>2013</v>
      </c>
      <c r="H35" s="46">
        <v>2</v>
      </c>
      <c r="I35" s="46">
        <v>1</v>
      </c>
      <c r="J35" s="46">
        <f t="shared" si="6"/>
        <v>32</v>
      </c>
      <c r="K35" s="128">
        <v>7.8</v>
      </c>
      <c r="L35" s="128">
        <v>4.8</v>
      </c>
      <c r="M35" s="54">
        <f t="shared" si="1"/>
        <v>6.3</v>
      </c>
      <c r="N35" s="36">
        <v>83.5</v>
      </c>
      <c r="O35" s="55">
        <f t="shared" si="2"/>
        <v>35.897878819889897</v>
      </c>
      <c r="P35" s="56">
        <f t="shared" si="3"/>
        <v>8.6154909167735756</v>
      </c>
      <c r="Q35" s="129">
        <v>9.9483119999999996</v>
      </c>
      <c r="R35" s="11">
        <f t="shared" si="4"/>
        <v>1.4061590821079999</v>
      </c>
      <c r="S35" s="35">
        <f t="shared" si="5"/>
        <v>0.98158796997459119</v>
      </c>
    </row>
    <row r="36" spans="7:19" ht="18.5" x14ac:dyDescent="0.45">
      <c r="G36" s="59">
        <v>2013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8">
        <v>9.9</v>
      </c>
      <c r="L36" s="128">
        <v>2.2000000000000002</v>
      </c>
      <c r="M36" s="54">
        <f t="shared" si="1"/>
        <v>6.0500000000000007</v>
      </c>
      <c r="N36" s="36">
        <v>65</v>
      </c>
      <c r="O36" s="55">
        <f t="shared" si="2"/>
        <v>1.8672514523716208</v>
      </c>
      <c r="P36" s="56">
        <f t="shared" si="3"/>
        <v>1.1502268946609184</v>
      </c>
      <c r="Q36" s="129">
        <v>0.82902599999999993</v>
      </c>
      <c r="R36" s="11">
        <f t="shared" si="4"/>
        <v>0.11596436413649998</v>
      </c>
      <c r="S36" s="35">
        <f t="shared" si="5"/>
        <v>0.28869575016325666</v>
      </c>
    </row>
    <row r="37" spans="7:19" ht="18.5" x14ac:dyDescent="0.45">
      <c r="G37" s="59">
        <v>2013</v>
      </c>
      <c r="H37" s="46">
        <v>2</v>
      </c>
      <c r="I37" s="46">
        <f t="shared" si="7"/>
        <v>3</v>
      </c>
      <c r="J37" s="46">
        <f t="shared" si="7"/>
        <v>34</v>
      </c>
      <c r="K37" s="128">
        <v>10.1</v>
      </c>
      <c r="L37" s="128">
        <v>-3</v>
      </c>
      <c r="M37" s="54">
        <f t="shared" si="1"/>
        <v>3.55</v>
      </c>
      <c r="N37" s="36">
        <v>65</v>
      </c>
      <c r="O37" s="55">
        <f t="shared" si="2"/>
        <v>2.68961594211483</v>
      </c>
      <c r="P37" s="56">
        <f t="shared" si="3"/>
        <v>2.8187175073363422</v>
      </c>
      <c r="Q37" s="129">
        <v>1.5575639999999999</v>
      </c>
      <c r="R37" s="11">
        <f t="shared" si="4"/>
        <v>0.195034659561</v>
      </c>
      <c r="S37" s="35">
        <f t="shared" si="5"/>
        <v>0.29121528931663848</v>
      </c>
    </row>
    <row r="38" spans="7:19" ht="18.5" x14ac:dyDescent="0.45">
      <c r="G38" s="59">
        <v>2013</v>
      </c>
      <c r="H38" s="46">
        <v>2</v>
      </c>
      <c r="I38" s="46">
        <f t="shared" si="7"/>
        <v>4</v>
      </c>
      <c r="J38" s="46">
        <f t="shared" si="7"/>
        <v>35</v>
      </c>
      <c r="K38" s="128">
        <v>11.9</v>
      </c>
      <c r="L38" s="128">
        <v>3.2</v>
      </c>
      <c r="M38" s="54">
        <f t="shared" si="1"/>
        <v>7.5500000000000007</v>
      </c>
      <c r="N38" s="36">
        <v>63</v>
      </c>
      <c r="O38" s="55">
        <f t="shared" si="2"/>
        <v>29.339826872208505</v>
      </c>
      <c r="P38" s="56">
        <f t="shared" si="3"/>
        <v>20.420519503057118</v>
      </c>
      <c r="Q38" s="129">
        <v>13.846409</v>
      </c>
      <c r="R38" s="11">
        <f t="shared" si="4"/>
        <v>2.0586529356997496</v>
      </c>
      <c r="S38" s="35">
        <f t="shared" si="5"/>
        <v>2.3364022570689662</v>
      </c>
    </row>
    <row r="39" spans="7:19" ht="18.5" x14ac:dyDescent="0.45">
      <c r="G39" s="59">
        <v>2013</v>
      </c>
      <c r="H39" s="46">
        <v>2</v>
      </c>
      <c r="I39" s="46">
        <f t="shared" si="7"/>
        <v>5</v>
      </c>
      <c r="J39" s="46">
        <f t="shared" si="7"/>
        <v>36</v>
      </c>
      <c r="K39" s="128">
        <v>11.3</v>
      </c>
      <c r="L39" s="128">
        <v>-0.2</v>
      </c>
      <c r="M39" s="54">
        <f t="shared" si="1"/>
        <v>5.5500000000000007</v>
      </c>
      <c r="N39" s="36">
        <v>66</v>
      </c>
      <c r="O39" s="55">
        <f t="shared" si="2"/>
        <v>15.093950051782551</v>
      </c>
      <c r="P39" s="56">
        <f t="shared" si="3"/>
        <v>13.886434047639948</v>
      </c>
      <c r="Q39" s="129">
        <v>8.1897719999999996</v>
      </c>
      <c r="R39" s="11">
        <f t="shared" si="4"/>
        <v>1.1215708484129998</v>
      </c>
      <c r="S39" s="35">
        <f t="shared" si="5"/>
        <v>1.3375890403389068</v>
      </c>
    </row>
    <row r="40" spans="7:19" ht="18.5" x14ac:dyDescent="0.45">
      <c r="G40" s="59">
        <v>2013</v>
      </c>
      <c r="H40" s="46">
        <v>2</v>
      </c>
      <c r="I40" s="46">
        <f t="shared" si="7"/>
        <v>6</v>
      </c>
      <c r="J40" s="46">
        <f t="shared" si="7"/>
        <v>37</v>
      </c>
      <c r="K40" s="128">
        <v>13.3</v>
      </c>
      <c r="L40" s="128">
        <v>0.2</v>
      </c>
      <c r="M40" s="54">
        <f t="shared" si="1"/>
        <v>6.75</v>
      </c>
      <c r="N40" s="36">
        <v>70.5</v>
      </c>
      <c r="O40" s="55">
        <f t="shared" si="2"/>
        <v>6.0082549674661916</v>
      </c>
      <c r="P40" s="56">
        <f t="shared" si="3"/>
        <v>6.2966512059045687</v>
      </c>
      <c r="Q40" s="129">
        <v>3.4793969999999996</v>
      </c>
      <c r="R40" s="11">
        <f t="shared" si="4"/>
        <v>0.50098358659274989</v>
      </c>
      <c r="S40" s="35">
        <f t="shared" si="5"/>
        <v>0.80685368498185328</v>
      </c>
    </row>
    <row r="41" spans="7:19" ht="18.5" x14ac:dyDescent="0.45">
      <c r="G41" s="59">
        <v>2013</v>
      </c>
      <c r="H41" s="46">
        <v>2</v>
      </c>
      <c r="I41" s="46">
        <f t="shared" si="7"/>
        <v>7</v>
      </c>
      <c r="J41" s="46">
        <f t="shared" si="7"/>
        <v>38</v>
      </c>
      <c r="K41" s="128">
        <v>9.9</v>
      </c>
      <c r="L41" s="128">
        <v>6.1</v>
      </c>
      <c r="M41" s="54">
        <f t="shared" si="1"/>
        <v>8</v>
      </c>
      <c r="N41" s="36">
        <v>81.5</v>
      </c>
      <c r="O41" s="55">
        <f t="shared" si="2"/>
        <v>13.128951219551775</v>
      </c>
      <c r="P41" s="56">
        <f t="shared" si="3"/>
        <v>3.9912011707437403</v>
      </c>
      <c r="Q41" s="129">
        <v>4.0948859999999998</v>
      </c>
      <c r="R41" s="11">
        <f t="shared" si="4"/>
        <v>0.619625864862</v>
      </c>
      <c r="S41" s="35">
        <f t="shared" si="5"/>
        <v>0.65571212623671626</v>
      </c>
    </row>
    <row r="42" spans="7:19" ht="18.5" x14ac:dyDescent="0.45">
      <c r="G42" s="59">
        <v>2013</v>
      </c>
      <c r="H42" s="46">
        <v>2</v>
      </c>
      <c r="I42" s="46">
        <f t="shared" si="7"/>
        <v>8</v>
      </c>
      <c r="J42" s="46">
        <f t="shared" si="7"/>
        <v>39</v>
      </c>
      <c r="K42" s="128">
        <v>13.4</v>
      </c>
      <c r="L42" s="128">
        <v>6.1</v>
      </c>
      <c r="M42" s="54">
        <f t="shared" si="1"/>
        <v>9.75</v>
      </c>
      <c r="N42" s="36">
        <v>78</v>
      </c>
      <c r="O42" s="55">
        <f t="shared" si="2"/>
        <v>7.0316649484271645</v>
      </c>
      <c r="P42" s="56">
        <f t="shared" si="3"/>
        <v>4.1064923298814646</v>
      </c>
      <c r="Q42" s="129">
        <v>3.0397619999999996</v>
      </c>
      <c r="R42" s="11">
        <f t="shared" si="4"/>
        <v>0.49116702378149996</v>
      </c>
      <c r="S42" s="35">
        <f t="shared" si="5"/>
        <v>0.7567231542249182</v>
      </c>
    </row>
    <row r="43" spans="7:19" ht="18.5" x14ac:dyDescent="0.45">
      <c r="G43" s="59">
        <v>2013</v>
      </c>
      <c r="H43" s="46">
        <v>2</v>
      </c>
      <c r="I43" s="46">
        <f t="shared" si="7"/>
        <v>9</v>
      </c>
      <c r="J43" s="46">
        <f t="shared" si="7"/>
        <v>40</v>
      </c>
      <c r="K43" s="128">
        <v>15.6</v>
      </c>
      <c r="L43" s="128">
        <v>4.9000000000000004</v>
      </c>
      <c r="M43" s="54">
        <f t="shared" si="1"/>
        <v>10.25</v>
      </c>
      <c r="N43" s="36">
        <v>68</v>
      </c>
      <c r="O43" s="55">
        <f t="shared" si="2"/>
        <v>18.912048005743689</v>
      </c>
      <c r="P43" s="56">
        <f t="shared" si="3"/>
        <v>16.188713092916597</v>
      </c>
      <c r="Q43" s="129">
        <v>9.8980680000000003</v>
      </c>
      <c r="R43" s="11">
        <f t="shared" si="4"/>
        <v>1.6283633354009999</v>
      </c>
      <c r="S43" s="35">
        <f t="shared" si="5"/>
        <v>2.3002222119898015</v>
      </c>
    </row>
    <row r="44" spans="7:19" ht="18.5" x14ac:dyDescent="0.45">
      <c r="G44" s="59">
        <v>2013</v>
      </c>
      <c r="H44" s="46">
        <v>2</v>
      </c>
      <c r="I44" s="46">
        <f t="shared" si="7"/>
        <v>10</v>
      </c>
      <c r="J44" s="46">
        <f t="shared" si="7"/>
        <v>41</v>
      </c>
      <c r="K44" s="128">
        <v>14.2</v>
      </c>
      <c r="L44" s="128">
        <v>1.6</v>
      </c>
      <c r="M44" s="54">
        <f t="shared" si="1"/>
        <v>7.8999999999999995</v>
      </c>
      <c r="N44" s="36">
        <v>73.5</v>
      </c>
      <c r="O44" s="55">
        <f t="shared" si="2"/>
        <v>13.004578677214997</v>
      </c>
      <c r="P44" s="56">
        <f t="shared" si="3"/>
        <v>13.108615306632718</v>
      </c>
      <c r="Q44" s="129">
        <v>7.3858679999999994</v>
      </c>
      <c r="R44" s="11">
        <f t="shared" si="4"/>
        <v>1.1132755765739997</v>
      </c>
      <c r="S44" s="35">
        <f t="shared" si="5"/>
        <v>1.6253890343206778</v>
      </c>
    </row>
    <row r="45" spans="7:19" ht="18.5" x14ac:dyDescent="0.45">
      <c r="G45" s="59">
        <v>2013</v>
      </c>
      <c r="H45" s="46">
        <v>2</v>
      </c>
      <c r="I45" s="46">
        <f t="shared" si="7"/>
        <v>11</v>
      </c>
      <c r="J45" s="46">
        <f t="shared" si="7"/>
        <v>42</v>
      </c>
      <c r="K45" s="128">
        <v>8.6</v>
      </c>
      <c r="L45" s="128">
        <v>0.6</v>
      </c>
      <c r="M45" s="54">
        <f t="shared" si="1"/>
        <v>4.5999999999999996</v>
      </c>
      <c r="N45" s="36">
        <v>85.5</v>
      </c>
      <c r="O45" s="55">
        <f t="shared" si="2"/>
        <v>27.006734796766082</v>
      </c>
      <c r="P45" s="56">
        <f t="shared" si="3"/>
        <v>17.284310269930295</v>
      </c>
      <c r="Q45" s="129">
        <v>12.221852999999998</v>
      </c>
      <c r="R45" s="11">
        <f t="shared" si="4"/>
        <v>1.6056581597279993</v>
      </c>
      <c r="S45" s="35">
        <f t="shared" si="5"/>
        <v>1.4095799206592141</v>
      </c>
    </row>
    <row r="46" spans="7:19" ht="18.5" x14ac:dyDescent="0.45">
      <c r="G46" s="59">
        <v>2013</v>
      </c>
      <c r="H46" s="46">
        <v>2</v>
      </c>
      <c r="I46" s="46">
        <f t="shared" si="7"/>
        <v>12</v>
      </c>
      <c r="J46" s="46">
        <f t="shared" si="7"/>
        <v>43</v>
      </c>
      <c r="K46" s="128">
        <v>12.8</v>
      </c>
      <c r="L46" s="128">
        <v>3</v>
      </c>
      <c r="M46" s="54">
        <f t="shared" si="1"/>
        <v>7.9</v>
      </c>
      <c r="N46" s="36">
        <v>75.5</v>
      </c>
      <c r="O46" s="55">
        <f t="shared" si="2"/>
        <v>19.234750577448672</v>
      </c>
      <c r="P46" s="56">
        <f t="shared" si="3"/>
        <v>15.080044452719759</v>
      </c>
      <c r="Q46" s="129">
        <v>9.6342869999999987</v>
      </c>
      <c r="R46" s="11">
        <f t="shared" si="4"/>
        <v>1.4521808966534997</v>
      </c>
      <c r="S46" s="35">
        <f t="shared" si="5"/>
        <v>1.836220037760292</v>
      </c>
    </row>
    <row r="47" spans="7:19" ht="18.5" x14ac:dyDescent="0.45">
      <c r="G47" s="59">
        <v>2013</v>
      </c>
      <c r="H47" s="46">
        <v>2</v>
      </c>
      <c r="I47" s="46">
        <f t="shared" si="7"/>
        <v>13</v>
      </c>
      <c r="J47" s="46">
        <f t="shared" si="7"/>
        <v>44</v>
      </c>
      <c r="K47" s="128">
        <v>13.4</v>
      </c>
      <c r="L47" s="128">
        <v>-1.3</v>
      </c>
      <c r="M47" s="54">
        <f t="shared" si="1"/>
        <v>6.05</v>
      </c>
      <c r="N47" s="36">
        <v>72</v>
      </c>
      <c r="O47" s="55">
        <f t="shared" si="2"/>
        <v>7.3713675480239909</v>
      </c>
      <c r="P47" s="56">
        <f t="shared" si="3"/>
        <v>8.6687282364762144</v>
      </c>
      <c r="Q47" s="129">
        <v>4.52196</v>
      </c>
      <c r="R47" s="11">
        <f t="shared" si="4"/>
        <v>0.6325328952899999</v>
      </c>
      <c r="S47" s="35">
        <f t="shared" si="5"/>
        <v>0.95857457517867628</v>
      </c>
    </row>
    <row r="48" spans="7:19" ht="18.5" x14ac:dyDescent="0.45">
      <c r="G48" s="59">
        <v>2013</v>
      </c>
      <c r="H48" s="46">
        <v>2</v>
      </c>
      <c r="I48" s="46">
        <f t="shared" si="7"/>
        <v>14</v>
      </c>
      <c r="J48" s="46">
        <f t="shared" si="7"/>
        <v>45</v>
      </c>
      <c r="K48" s="128">
        <v>13.1</v>
      </c>
      <c r="L48" s="128">
        <v>-2.8</v>
      </c>
      <c r="M48" s="54">
        <f t="shared" si="1"/>
        <v>5.15</v>
      </c>
      <c r="N48" s="36">
        <v>68.5</v>
      </c>
      <c r="O48" s="55">
        <f t="shared" si="2"/>
        <v>16.748082291464492</v>
      </c>
      <c r="P48" s="56">
        <f t="shared" si="3"/>
        <v>21.303560674742833</v>
      </c>
      <c r="Q48" s="129">
        <v>10.685223999999998</v>
      </c>
      <c r="R48" s="11">
        <f t="shared" si="4"/>
        <v>1.4382498495419997</v>
      </c>
      <c r="S48" s="35">
        <f t="shared" si="5"/>
        <v>1.8534898073065478</v>
      </c>
    </row>
    <row r="49" spans="7:19" ht="18.5" x14ac:dyDescent="0.45">
      <c r="G49" s="59">
        <v>2013</v>
      </c>
      <c r="H49" s="46">
        <v>2</v>
      </c>
      <c r="I49" s="46">
        <f t="shared" si="7"/>
        <v>15</v>
      </c>
      <c r="J49" s="46">
        <f t="shared" si="7"/>
        <v>46</v>
      </c>
      <c r="K49" s="128">
        <v>17.5</v>
      </c>
      <c r="L49" s="128">
        <v>4</v>
      </c>
      <c r="M49" s="54">
        <f t="shared" si="1"/>
        <v>10.75</v>
      </c>
      <c r="N49" s="36">
        <v>58.5</v>
      </c>
      <c r="O49" s="55">
        <f t="shared" si="2"/>
        <v>19.657359309980237</v>
      </c>
      <c r="P49" s="56">
        <f t="shared" si="3"/>
        <v>21.229948054778657</v>
      </c>
      <c r="Q49" s="129">
        <v>11.55612</v>
      </c>
      <c r="R49" s="11">
        <f t="shared" si="4"/>
        <v>1.9350231804900002</v>
      </c>
      <c r="S49" s="35">
        <f t="shared" si="5"/>
        <v>3.0180088113611601</v>
      </c>
    </row>
    <row r="50" spans="7:19" ht="18.5" x14ac:dyDescent="0.45">
      <c r="G50" s="59">
        <v>2013</v>
      </c>
      <c r="H50" s="46">
        <v>2</v>
      </c>
      <c r="I50" s="46">
        <f t="shared" si="7"/>
        <v>16</v>
      </c>
      <c r="J50" s="46">
        <f t="shared" si="7"/>
        <v>47</v>
      </c>
      <c r="K50" s="128">
        <v>12</v>
      </c>
      <c r="L50" s="128">
        <v>3.8</v>
      </c>
      <c r="M50" s="54">
        <f t="shared" si="1"/>
        <v>7.9</v>
      </c>
      <c r="N50" s="36">
        <v>73</v>
      </c>
      <c r="O50" s="55">
        <f t="shared" si="2"/>
        <v>33.501828621836133</v>
      </c>
      <c r="P50" s="56">
        <f t="shared" si="3"/>
        <v>21.977199575924502</v>
      </c>
      <c r="Q50" s="129">
        <v>15.349542</v>
      </c>
      <c r="R50" s="11">
        <f t="shared" si="4"/>
        <v>2.3136441404309998</v>
      </c>
      <c r="S50" s="35">
        <f t="shared" si="5"/>
        <v>2.5738240943859871</v>
      </c>
    </row>
    <row r="51" spans="7:19" ht="18.5" x14ac:dyDescent="0.45">
      <c r="G51" s="59">
        <v>2013</v>
      </c>
      <c r="H51" s="46">
        <v>2</v>
      </c>
      <c r="I51" s="46">
        <f t="shared" si="7"/>
        <v>17</v>
      </c>
      <c r="J51" s="46">
        <f t="shared" si="7"/>
        <v>48</v>
      </c>
      <c r="K51" s="128">
        <v>11</v>
      </c>
      <c r="L51" s="128">
        <v>2.7</v>
      </c>
      <c r="M51" s="54">
        <f t="shared" si="1"/>
        <v>6.85</v>
      </c>
      <c r="N51" s="36">
        <v>79.5</v>
      </c>
      <c r="O51" s="55">
        <f t="shared" si="2"/>
        <v>32.291151865196433</v>
      </c>
      <c r="P51" s="56">
        <f t="shared" si="3"/>
        <v>21.441324838490434</v>
      </c>
      <c r="Q51" s="129">
        <v>14.884784999999999</v>
      </c>
      <c r="R51" s="11">
        <f t="shared" si="4"/>
        <v>2.1519268582162492</v>
      </c>
      <c r="S51" s="35">
        <f t="shared" si="5"/>
        <v>2.2869001507796081</v>
      </c>
    </row>
    <row r="52" spans="7:19" ht="18.5" x14ac:dyDescent="0.45">
      <c r="G52" s="59">
        <v>2013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8">
        <v>10.9</v>
      </c>
      <c r="L52" s="128">
        <v>1.8</v>
      </c>
      <c r="M52" s="54">
        <f t="shared" si="1"/>
        <v>6.3500000000000005</v>
      </c>
      <c r="N52" s="36">
        <v>74</v>
      </c>
      <c r="O52" s="55">
        <f t="shared" si="2"/>
        <v>20.810979913444722</v>
      </c>
      <c r="P52" s="56">
        <f t="shared" si="3"/>
        <v>15.150393376987758</v>
      </c>
      <c r="Q52" s="129">
        <v>10.044613</v>
      </c>
      <c r="R52" s="11">
        <f t="shared" si="4"/>
        <v>1.4227164741667502</v>
      </c>
      <c r="S52" s="35">
        <f t="shared" si="5"/>
        <v>1.5895884947353816</v>
      </c>
    </row>
    <row r="53" spans="7:19" ht="18.5" x14ac:dyDescent="0.45">
      <c r="G53" s="59">
        <v>2013</v>
      </c>
      <c r="H53" s="46">
        <v>2</v>
      </c>
      <c r="I53" s="46">
        <f t="shared" si="8"/>
        <v>19</v>
      </c>
      <c r="J53" s="46">
        <f t="shared" si="8"/>
        <v>50</v>
      </c>
      <c r="K53" s="128">
        <v>11.3</v>
      </c>
      <c r="L53" s="128">
        <v>3.1</v>
      </c>
      <c r="M53" s="54">
        <f t="shared" si="1"/>
        <v>7.2</v>
      </c>
      <c r="N53" s="36">
        <v>71</v>
      </c>
      <c r="O53" s="55">
        <f t="shared" si="2"/>
        <v>29.892111680858154</v>
      </c>
      <c r="P53" s="56">
        <f t="shared" si="3"/>
        <v>19.609225262642951</v>
      </c>
      <c r="Q53" s="129">
        <v>13.695677</v>
      </c>
      <c r="R53" s="11">
        <f t="shared" si="4"/>
        <v>2.0081286401250003</v>
      </c>
      <c r="S53" s="35">
        <f t="shared" si="5"/>
        <v>2.1816518372170752</v>
      </c>
    </row>
    <row r="54" spans="7:19" ht="18.5" x14ac:dyDescent="0.45">
      <c r="G54" s="59">
        <v>2013</v>
      </c>
      <c r="H54" s="46">
        <v>2</v>
      </c>
      <c r="I54" s="46">
        <f t="shared" si="8"/>
        <v>20</v>
      </c>
      <c r="J54" s="46">
        <f t="shared" si="8"/>
        <v>51</v>
      </c>
      <c r="K54" s="128">
        <v>10.8</v>
      </c>
      <c r="L54" s="128">
        <v>-0.7</v>
      </c>
      <c r="M54" s="54">
        <f t="shared" si="1"/>
        <v>5.0500000000000007</v>
      </c>
      <c r="N54" s="36">
        <v>67.5</v>
      </c>
      <c r="O54" s="55">
        <f t="shared" si="2"/>
        <v>23.960488195697764</v>
      </c>
      <c r="P54" s="56">
        <f t="shared" si="3"/>
        <v>22.043649140041943</v>
      </c>
      <c r="Q54" s="129">
        <v>13.000634999999999</v>
      </c>
      <c r="R54" s="11">
        <f t="shared" si="4"/>
        <v>1.74228334968375</v>
      </c>
      <c r="S54" s="35">
        <f t="shared" si="5"/>
        <v>1.8843505101613798</v>
      </c>
    </row>
    <row r="55" spans="7:19" ht="18.5" x14ac:dyDescent="0.45">
      <c r="G55" s="59">
        <v>2013</v>
      </c>
      <c r="H55" s="46">
        <v>2</v>
      </c>
      <c r="I55" s="46">
        <f t="shared" si="8"/>
        <v>21</v>
      </c>
      <c r="J55" s="46">
        <f t="shared" si="8"/>
        <v>52</v>
      </c>
      <c r="K55" s="128">
        <v>10.9</v>
      </c>
      <c r="L55" s="128">
        <v>4.9000000000000004</v>
      </c>
      <c r="M55" s="54">
        <f t="shared" si="1"/>
        <v>7.9</v>
      </c>
      <c r="N55" s="36">
        <v>72.5</v>
      </c>
      <c r="O55" s="55">
        <f t="shared" si="2"/>
        <v>25.020399730420493</v>
      </c>
      <c r="P55" s="56">
        <f t="shared" si="3"/>
        <v>12.009791870601836</v>
      </c>
      <c r="Q55" s="129">
        <v>9.8059539999999981</v>
      </c>
      <c r="R55" s="11">
        <f t="shared" si="4"/>
        <v>1.4780563493969998</v>
      </c>
      <c r="S55" s="35">
        <f t="shared" si="5"/>
        <v>1.5078773052883798</v>
      </c>
    </row>
    <row r="56" spans="7:19" ht="18.5" x14ac:dyDescent="0.45">
      <c r="G56" s="59">
        <v>2013</v>
      </c>
      <c r="H56" s="46">
        <v>2</v>
      </c>
      <c r="I56" s="46">
        <f t="shared" si="8"/>
        <v>22</v>
      </c>
      <c r="J56" s="46">
        <f t="shared" si="8"/>
        <v>53</v>
      </c>
      <c r="K56" s="128">
        <v>12.5</v>
      </c>
      <c r="L56" s="128">
        <v>0.6</v>
      </c>
      <c r="M56" s="54">
        <f t="shared" si="1"/>
        <v>6.55</v>
      </c>
      <c r="N56" s="36">
        <v>73</v>
      </c>
      <c r="O56" s="55">
        <f t="shared" si="2"/>
        <v>29.198289390123151</v>
      </c>
      <c r="P56" s="56">
        <f t="shared" si="3"/>
        <v>27.796771499397241</v>
      </c>
      <c r="Q56" s="129">
        <v>16.115762999999998</v>
      </c>
      <c r="R56" s="11">
        <f t="shared" si="4"/>
        <v>2.3015364323782497</v>
      </c>
      <c r="S56" s="35">
        <f t="shared" si="5"/>
        <v>2.8160134352448303</v>
      </c>
    </row>
    <row r="57" spans="7:19" ht="18.5" x14ac:dyDescent="0.45">
      <c r="G57" s="59">
        <v>2013</v>
      </c>
      <c r="H57" s="46">
        <v>2</v>
      </c>
      <c r="I57" s="46">
        <f t="shared" si="8"/>
        <v>23</v>
      </c>
      <c r="J57" s="46">
        <f t="shared" si="8"/>
        <v>54</v>
      </c>
      <c r="K57" s="128">
        <v>11.3</v>
      </c>
      <c r="L57" s="128">
        <v>6.5</v>
      </c>
      <c r="M57" s="54">
        <f t="shared" si="1"/>
        <v>8.9</v>
      </c>
      <c r="N57" s="36">
        <v>74.5</v>
      </c>
      <c r="O57" s="55">
        <f t="shared" si="2"/>
        <v>46.403782515859348</v>
      </c>
      <c r="P57" s="56">
        <f t="shared" si="3"/>
        <v>17.819052486089994</v>
      </c>
      <c r="Q57" s="129">
        <v>16.266494999999999</v>
      </c>
      <c r="R57" s="11">
        <f t="shared" si="4"/>
        <v>2.5472599177724997</v>
      </c>
      <c r="S57" s="35">
        <f t="shared" si="5"/>
        <v>2.2982876907582552</v>
      </c>
    </row>
    <row r="58" spans="7:19" ht="18.5" x14ac:dyDescent="0.45">
      <c r="G58" s="59">
        <v>2013</v>
      </c>
      <c r="H58" s="46">
        <v>2</v>
      </c>
      <c r="I58" s="46">
        <f t="shared" si="8"/>
        <v>24</v>
      </c>
      <c r="J58" s="46">
        <f t="shared" si="8"/>
        <v>55</v>
      </c>
      <c r="K58" s="128">
        <v>15.7</v>
      </c>
      <c r="L58" s="128">
        <v>2.2000000000000002</v>
      </c>
      <c r="M58" s="54">
        <f t="shared" si="1"/>
        <v>8.9499999999999993</v>
      </c>
      <c r="N58" s="36">
        <v>72</v>
      </c>
      <c r="O58" s="55">
        <f t="shared" si="2"/>
        <v>26.537435068473318</v>
      </c>
      <c r="P58" s="56">
        <f t="shared" si="3"/>
        <v>28.660429873951184</v>
      </c>
      <c r="Q58" s="129">
        <v>15.600762</v>
      </c>
      <c r="R58" s="11">
        <f t="shared" si="4"/>
        <v>2.4475840492274994</v>
      </c>
      <c r="S58" s="35">
        <f t="shared" si="5"/>
        <v>3.5622992770470789</v>
      </c>
    </row>
    <row r="59" spans="7:19" ht="18.5" x14ac:dyDescent="0.45">
      <c r="G59" s="59">
        <v>2013</v>
      </c>
      <c r="H59" s="46">
        <v>2</v>
      </c>
      <c r="I59" s="46">
        <f t="shared" si="8"/>
        <v>25</v>
      </c>
      <c r="J59" s="46">
        <f t="shared" si="8"/>
        <v>56</v>
      </c>
      <c r="K59" s="128">
        <v>16.600000000000001</v>
      </c>
      <c r="L59" s="128">
        <v>-0.8</v>
      </c>
      <c r="M59" s="54">
        <f t="shared" si="1"/>
        <v>7.9</v>
      </c>
      <c r="N59" s="36">
        <v>65.5</v>
      </c>
      <c r="O59" s="55">
        <f t="shared" si="2"/>
        <v>21.982265634346366</v>
      </c>
      <c r="P59" s="56">
        <f t="shared" si="3"/>
        <v>30.599313763010144</v>
      </c>
      <c r="Q59" s="129">
        <v>14.671247999999999</v>
      </c>
      <c r="R59" s="11">
        <f t="shared" si="4"/>
        <v>2.2114045466639998</v>
      </c>
      <c r="S59" s="35">
        <f t="shared" si="5"/>
        <v>3.4959008474066313</v>
      </c>
    </row>
    <row r="60" spans="7:19" ht="18.5" x14ac:dyDescent="0.45">
      <c r="G60" s="59">
        <v>2013</v>
      </c>
      <c r="H60" s="46">
        <v>2</v>
      </c>
      <c r="I60" s="46">
        <f t="shared" si="8"/>
        <v>26</v>
      </c>
      <c r="J60" s="46">
        <f t="shared" si="8"/>
        <v>57</v>
      </c>
      <c r="K60" s="128">
        <v>16.899999999999999</v>
      </c>
      <c r="L60" s="128">
        <v>1.3</v>
      </c>
      <c r="M60" s="54">
        <f t="shared" si="1"/>
        <v>9.1</v>
      </c>
      <c r="N60" s="36">
        <v>60</v>
      </c>
      <c r="O60" s="55">
        <f t="shared" si="2"/>
        <v>21.3474603281146</v>
      </c>
      <c r="P60" s="56">
        <f t="shared" si="3"/>
        <v>26.641630489487017</v>
      </c>
      <c r="Q60" s="129">
        <v>13.490513999999999</v>
      </c>
      <c r="R60" s="11">
        <f t="shared" si="4"/>
        <v>2.1283781580089998</v>
      </c>
      <c r="S60" s="35">
        <f t="shared" si="5"/>
        <v>3.3631506062590399</v>
      </c>
    </row>
    <row r="61" spans="7:19" ht="18.5" x14ac:dyDescent="0.45">
      <c r="G61" s="59">
        <v>2013</v>
      </c>
      <c r="H61" s="46">
        <v>2</v>
      </c>
      <c r="I61" s="46">
        <f t="shared" si="8"/>
        <v>27</v>
      </c>
      <c r="J61" s="46">
        <f t="shared" si="8"/>
        <v>58</v>
      </c>
      <c r="K61" s="128">
        <v>18.8</v>
      </c>
      <c r="L61" s="128">
        <v>1.6</v>
      </c>
      <c r="M61" s="54">
        <f t="shared" si="1"/>
        <v>10.200000000000001</v>
      </c>
      <c r="N61" s="36">
        <v>62.5</v>
      </c>
      <c r="O61" s="55">
        <f t="shared" si="2"/>
        <v>16.374050178841884</v>
      </c>
      <c r="P61" s="56">
        <f t="shared" si="3"/>
        <v>22.53069304608643</v>
      </c>
      <c r="Q61" s="129">
        <v>10.865264999999999</v>
      </c>
      <c r="R61" s="11">
        <f t="shared" si="4"/>
        <v>1.7842938182999997</v>
      </c>
      <c r="S61" s="35">
        <f t="shared" si="5"/>
        <v>3.0893107703065592</v>
      </c>
    </row>
    <row r="62" spans="7:19" ht="18.5" x14ac:dyDescent="0.45">
      <c r="G62" s="59">
        <v>2013</v>
      </c>
      <c r="H62" s="60">
        <v>2</v>
      </c>
      <c r="I62" s="60">
        <f t="shared" si="8"/>
        <v>28</v>
      </c>
      <c r="J62" s="60">
        <f t="shared" si="8"/>
        <v>59</v>
      </c>
      <c r="K62" s="128">
        <v>16.7</v>
      </c>
      <c r="L62" s="128">
        <v>7.6</v>
      </c>
      <c r="M62" s="54">
        <f t="shared" si="1"/>
        <v>12.149999999999999</v>
      </c>
      <c r="N62" s="36">
        <v>64.5</v>
      </c>
      <c r="O62" s="55">
        <f t="shared" si="2"/>
        <v>27.48194429587031</v>
      </c>
      <c r="P62" s="56">
        <f t="shared" si="3"/>
        <v>20.006855447393583</v>
      </c>
      <c r="Q62" s="129">
        <v>13.264415999999999</v>
      </c>
      <c r="R62" s="49">
        <f t="shared" si="4"/>
        <v>2.329984205208</v>
      </c>
      <c r="S62" s="48">
        <f t="shared" si="5"/>
        <v>3.0654808855472533</v>
      </c>
    </row>
    <row r="63" spans="7:19" ht="18.5" x14ac:dyDescent="0.45">
      <c r="G63" s="59">
        <v>2013</v>
      </c>
      <c r="H63" s="46">
        <v>3</v>
      </c>
      <c r="I63" s="46">
        <v>1</v>
      </c>
      <c r="J63" s="46">
        <f t="shared" si="8"/>
        <v>60</v>
      </c>
      <c r="K63" s="128">
        <v>13.7</v>
      </c>
      <c r="L63" s="128">
        <v>6.1</v>
      </c>
      <c r="M63" s="54">
        <f t="shared" si="1"/>
        <v>9.8999999999999986</v>
      </c>
      <c r="N63" s="36">
        <v>66.5</v>
      </c>
      <c r="O63" s="55">
        <f t="shared" si="2"/>
        <v>27.736802471916963</v>
      </c>
      <c r="P63" s="56">
        <f t="shared" si="3"/>
        <v>16.863975902925514</v>
      </c>
      <c r="Q63" s="129">
        <v>12.234413999999999</v>
      </c>
      <c r="R63" s="11">
        <f t="shared" si="4"/>
        <v>1.9876090156469994</v>
      </c>
      <c r="S63" s="35">
        <f t="shared" si="5"/>
        <v>2.3361346203244335</v>
      </c>
    </row>
    <row r="64" spans="7:19" ht="18.5" x14ac:dyDescent="0.45">
      <c r="G64" s="59">
        <v>2013</v>
      </c>
      <c r="H64" s="46">
        <v>3</v>
      </c>
      <c r="I64" s="46">
        <f t="shared" ref="I64:J79" si="9">I63+1</f>
        <v>2</v>
      </c>
      <c r="J64" s="46">
        <f>J63+1</f>
        <v>61</v>
      </c>
      <c r="K64" s="128">
        <v>13.4</v>
      </c>
      <c r="L64" s="128">
        <v>1.9</v>
      </c>
      <c r="M64" s="54">
        <f t="shared" si="1"/>
        <v>7.65</v>
      </c>
      <c r="N64" s="36">
        <v>72.5</v>
      </c>
      <c r="O64" s="55">
        <f t="shared" si="2"/>
        <v>22.965028299644619</v>
      </c>
      <c r="P64" s="56">
        <f t="shared" si="3"/>
        <v>21.127826035673049</v>
      </c>
      <c r="Q64" s="129">
        <v>12.460512</v>
      </c>
      <c r="R64" s="11">
        <f t="shared" si="4"/>
        <v>1.8599089782960001</v>
      </c>
      <c r="S64" s="35">
        <f t="shared" si="5"/>
        <v>2.4309525140661652</v>
      </c>
    </row>
    <row r="65" spans="7:19" ht="18.5" x14ac:dyDescent="0.45">
      <c r="G65" s="59">
        <v>2013</v>
      </c>
      <c r="H65" s="46">
        <v>3</v>
      </c>
      <c r="I65" s="46">
        <f t="shared" si="9"/>
        <v>3</v>
      </c>
      <c r="J65" s="46">
        <f>J64+1</f>
        <v>62</v>
      </c>
      <c r="K65" s="128">
        <v>14.1</v>
      </c>
      <c r="L65" s="128">
        <v>2.2000000000000002</v>
      </c>
      <c r="M65" s="54">
        <f t="shared" si="1"/>
        <v>8.15</v>
      </c>
      <c r="N65" s="36">
        <v>65</v>
      </c>
      <c r="O65" s="55">
        <f t="shared" si="2"/>
        <v>20.982714589005102</v>
      </c>
      <c r="P65" s="56">
        <f t="shared" si="3"/>
        <v>19.975544288732856</v>
      </c>
      <c r="Q65" s="129">
        <v>11.581242</v>
      </c>
      <c r="R65" s="11">
        <f t="shared" si="4"/>
        <v>1.7626273933634999</v>
      </c>
      <c r="S65" s="35">
        <f t="shared" si="5"/>
        <v>2.4081467665435663</v>
      </c>
    </row>
    <row r="66" spans="7:19" ht="18.5" x14ac:dyDescent="0.45">
      <c r="G66" s="59">
        <v>2013</v>
      </c>
      <c r="H66" s="46">
        <v>3</v>
      </c>
      <c r="I66" s="46">
        <f t="shared" si="9"/>
        <v>4</v>
      </c>
      <c r="J66" s="46">
        <f>J65+1</f>
        <v>63</v>
      </c>
      <c r="K66" s="128">
        <v>18.600000000000001</v>
      </c>
      <c r="L66" s="128">
        <v>7.2</v>
      </c>
      <c r="M66" s="54">
        <f t="shared" si="1"/>
        <v>12.9</v>
      </c>
      <c r="N66" s="36">
        <v>56</v>
      </c>
      <c r="O66" s="55">
        <f t="shared" si="2"/>
        <v>26.80128034240991</v>
      </c>
      <c r="P66" s="56">
        <f t="shared" si="3"/>
        <v>24.442767672277842</v>
      </c>
      <c r="Q66" s="129">
        <v>14.478645999999999</v>
      </c>
      <c r="R66" s="11">
        <f t="shared" si="4"/>
        <v>2.6069598448529998</v>
      </c>
      <c r="S66" s="35">
        <f t="shared" si="5"/>
        <v>3.8030300330264906</v>
      </c>
    </row>
    <row r="67" spans="7:19" ht="18.5" x14ac:dyDescent="0.45">
      <c r="G67" s="59">
        <v>2013</v>
      </c>
      <c r="H67" s="46">
        <v>3</v>
      </c>
      <c r="I67" s="46">
        <f t="shared" si="9"/>
        <v>5</v>
      </c>
      <c r="J67" s="46">
        <f t="shared" si="9"/>
        <v>64</v>
      </c>
      <c r="K67" s="128">
        <v>11</v>
      </c>
      <c r="L67" s="128">
        <v>5.4</v>
      </c>
      <c r="M67" s="54">
        <f t="shared" si="1"/>
        <v>8.1999999999999993</v>
      </c>
      <c r="N67" s="36">
        <v>76</v>
      </c>
      <c r="O67" s="55">
        <f t="shared" si="2"/>
        <v>34.170193973294509</v>
      </c>
      <c r="P67" s="56">
        <f t="shared" si="3"/>
        <v>15.308246900035938</v>
      </c>
      <c r="Q67" s="129">
        <v>12.93783</v>
      </c>
      <c r="R67" s="11">
        <f t="shared" si="4"/>
        <v>1.9728896966999996</v>
      </c>
      <c r="S67" s="35">
        <f t="shared" si="5"/>
        <v>1.9063079146504891</v>
      </c>
    </row>
    <row r="68" spans="7:19" ht="18.5" x14ac:dyDescent="0.45">
      <c r="G68" s="59">
        <v>2013</v>
      </c>
      <c r="H68" s="46">
        <v>3</v>
      </c>
      <c r="I68" s="46">
        <f t="shared" si="9"/>
        <v>6</v>
      </c>
      <c r="J68" s="46">
        <f t="shared" si="9"/>
        <v>65</v>
      </c>
      <c r="K68" s="128">
        <v>9</v>
      </c>
      <c r="L68" s="128">
        <v>1.1000000000000001</v>
      </c>
      <c r="M68" s="54">
        <f t="shared" si="1"/>
        <v>5.05</v>
      </c>
      <c r="N68" s="36">
        <v>49</v>
      </c>
      <c r="O68" s="55">
        <f t="shared" si="2"/>
        <v>39.490160962196825</v>
      </c>
      <c r="P68" s="56">
        <f t="shared" si="3"/>
        <v>24.957781728108394</v>
      </c>
      <c r="Q68" s="129">
        <v>17.759160499999997</v>
      </c>
      <c r="R68" s="11">
        <f t="shared" si="4"/>
        <v>2.3799983341976243</v>
      </c>
      <c r="S68" s="35">
        <f t="shared" si="5"/>
        <v>2.1420551927111586</v>
      </c>
    </row>
    <row r="69" spans="7:19" ht="18.5" x14ac:dyDescent="0.45">
      <c r="G69" s="59">
        <v>2013</v>
      </c>
      <c r="H69" s="46">
        <v>3</v>
      </c>
      <c r="I69" s="46">
        <f t="shared" si="9"/>
        <v>7</v>
      </c>
      <c r="J69" s="46">
        <f t="shared" si="9"/>
        <v>66</v>
      </c>
      <c r="K69" s="128">
        <v>11.9</v>
      </c>
      <c r="L69" s="128">
        <v>-3</v>
      </c>
      <c r="M69" s="54">
        <f t="shared" ref="M69:M132" si="10">(K69+L69)/2</f>
        <v>4.45</v>
      </c>
      <c r="N69" s="36">
        <v>43.5</v>
      </c>
      <c r="O69" s="55">
        <f t="shared" ref="O69:O132" si="11">((Q69)/(0.16*(K69-(L69))^0.5))</f>
        <v>26.948027199101478</v>
      </c>
      <c r="P69" s="56">
        <f t="shared" ref="P69:P132" si="12">0.16*((K69-L69)^1/2)*O69</f>
        <v>32.122048421328962</v>
      </c>
      <c r="Q69" s="129">
        <v>16.643324999999997</v>
      </c>
      <c r="R69" s="11">
        <f t="shared" ref="R69:R132" si="13">0.0023*0.408*O69*(K69-L69)^0.5*(M69+17.8)</f>
        <v>2.1718915000312493</v>
      </c>
      <c r="S69" s="35">
        <f t="shared" ref="S69:S132" si="14">0.31*(IF(N69&gt;50,1,(1+(50-N69)/70)))*(P69+2.09)*((M69/(M69+15)))</f>
        <v>2.6518232397999135</v>
      </c>
    </row>
    <row r="70" spans="7:19" ht="18.5" x14ac:dyDescent="0.45">
      <c r="G70" s="59">
        <v>2013</v>
      </c>
      <c r="H70" s="46">
        <v>3</v>
      </c>
      <c r="I70" s="46">
        <f t="shared" si="9"/>
        <v>8</v>
      </c>
      <c r="J70" s="46">
        <f t="shared" si="9"/>
        <v>67</v>
      </c>
      <c r="K70" s="128">
        <v>11.8</v>
      </c>
      <c r="L70" s="128">
        <v>-5.9</v>
      </c>
      <c r="M70" s="54">
        <f t="shared" si="10"/>
        <v>2.95</v>
      </c>
      <c r="N70" s="36">
        <v>57.5</v>
      </c>
      <c r="O70" s="55">
        <f t="shared" si="11"/>
        <v>3.8253524997121193</v>
      </c>
      <c r="P70" s="56">
        <f t="shared" si="12"/>
        <v>5.4166991395923612</v>
      </c>
      <c r="Q70" s="129">
        <v>2.575005</v>
      </c>
      <c r="R70" s="11">
        <f t="shared" si="13"/>
        <v>0.31337488974375</v>
      </c>
      <c r="S70" s="35">
        <f t="shared" si="14"/>
        <v>0.38244436563549944</v>
      </c>
    </row>
    <row r="71" spans="7:19" ht="18.5" x14ac:dyDescent="0.45">
      <c r="G71" s="59">
        <v>2013</v>
      </c>
      <c r="H71" s="46">
        <v>3</v>
      </c>
      <c r="I71" s="46">
        <f t="shared" si="9"/>
        <v>9</v>
      </c>
      <c r="J71" s="46">
        <f t="shared" si="9"/>
        <v>68</v>
      </c>
      <c r="K71" s="128">
        <v>16.899999999999999</v>
      </c>
      <c r="L71" s="128">
        <v>-0.7</v>
      </c>
      <c r="M71" s="54">
        <f t="shared" si="10"/>
        <v>8.1</v>
      </c>
      <c r="N71" s="36">
        <v>54</v>
      </c>
      <c r="O71" s="55">
        <f t="shared" si="11"/>
        <v>19.330728471515378</v>
      </c>
      <c r="P71" s="56">
        <f t="shared" si="12"/>
        <v>27.21766568789365</v>
      </c>
      <c r="Q71" s="129">
        <v>12.975512999999998</v>
      </c>
      <c r="R71" s="11">
        <f t="shared" si="13"/>
        <v>1.9710258389954995</v>
      </c>
      <c r="S71" s="35">
        <f t="shared" si="14"/>
        <v>3.18578132217753</v>
      </c>
    </row>
    <row r="72" spans="7:19" ht="18.5" x14ac:dyDescent="0.45">
      <c r="G72" s="59">
        <v>2013</v>
      </c>
      <c r="H72" s="46">
        <v>3</v>
      </c>
      <c r="I72" s="46">
        <f t="shared" si="9"/>
        <v>10</v>
      </c>
      <c r="J72" s="46">
        <f t="shared" si="9"/>
        <v>69</v>
      </c>
      <c r="K72" s="128">
        <v>17.399999999999999</v>
      </c>
      <c r="L72" s="128">
        <v>-1.7</v>
      </c>
      <c r="M72" s="54">
        <f t="shared" si="10"/>
        <v>7.85</v>
      </c>
      <c r="N72" s="36">
        <v>57.5</v>
      </c>
      <c r="O72" s="55">
        <f t="shared" si="11"/>
        <v>17.792707086196614</v>
      </c>
      <c r="P72" s="56">
        <f t="shared" si="12"/>
        <v>27.187256427708423</v>
      </c>
      <c r="Q72" s="129">
        <v>12.441670499999999</v>
      </c>
      <c r="R72" s="11">
        <f t="shared" si="13"/>
        <v>1.871690695426125</v>
      </c>
      <c r="S72" s="35">
        <f t="shared" si="14"/>
        <v>3.1179957775417262</v>
      </c>
    </row>
    <row r="73" spans="7:19" ht="18.5" x14ac:dyDescent="0.45">
      <c r="G73" s="59">
        <v>2013</v>
      </c>
      <c r="H73" s="46">
        <v>3</v>
      </c>
      <c r="I73" s="46">
        <f t="shared" si="9"/>
        <v>11</v>
      </c>
      <c r="J73" s="46">
        <f t="shared" si="9"/>
        <v>70</v>
      </c>
      <c r="K73" s="128">
        <v>18.399999999999999</v>
      </c>
      <c r="L73" s="128">
        <v>-1.7</v>
      </c>
      <c r="M73" s="54">
        <f t="shared" si="10"/>
        <v>8.35</v>
      </c>
      <c r="N73" s="36">
        <v>60</v>
      </c>
      <c r="O73" s="55">
        <f t="shared" si="11"/>
        <v>25.425694274416593</v>
      </c>
      <c r="P73" s="56">
        <f t="shared" si="12"/>
        <v>40.884516393261876</v>
      </c>
      <c r="Q73" s="129">
        <v>18.238572000000001</v>
      </c>
      <c r="R73" s="11">
        <f t="shared" si="13"/>
        <v>2.7972452279969997</v>
      </c>
      <c r="S73" s="35">
        <f t="shared" si="14"/>
        <v>4.7640058108761609</v>
      </c>
    </row>
    <row r="74" spans="7:19" ht="18.5" x14ac:dyDescent="0.45">
      <c r="G74" s="59">
        <v>2013</v>
      </c>
      <c r="H74" s="46">
        <v>3</v>
      </c>
      <c r="I74" s="46">
        <f t="shared" si="9"/>
        <v>12</v>
      </c>
      <c r="J74" s="46">
        <f t="shared" si="9"/>
        <v>71</v>
      </c>
      <c r="K74" s="128">
        <v>19.8</v>
      </c>
      <c r="L74" s="128">
        <v>8.1</v>
      </c>
      <c r="M74" s="54">
        <f t="shared" si="10"/>
        <v>13.95</v>
      </c>
      <c r="N74" s="36">
        <v>64</v>
      </c>
      <c r="O74" s="55">
        <f t="shared" si="11"/>
        <v>27.713950791609538</v>
      </c>
      <c r="P74" s="56">
        <f t="shared" si="12"/>
        <v>25.94025794094653</v>
      </c>
      <c r="Q74" s="129">
        <v>15.167407499999999</v>
      </c>
      <c r="R74" s="11">
        <f t="shared" si="13"/>
        <v>2.8243798283531243</v>
      </c>
      <c r="S74" s="35">
        <f t="shared" si="14"/>
        <v>4.1871105514895772</v>
      </c>
    </row>
    <row r="75" spans="7:19" ht="18.5" x14ac:dyDescent="0.45">
      <c r="G75" s="59">
        <v>2013</v>
      </c>
      <c r="H75" s="46">
        <v>3</v>
      </c>
      <c r="I75" s="46">
        <f t="shared" si="9"/>
        <v>13</v>
      </c>
      <c r="J75" s="46">
        <f t="shared" si="9"/>
        <v>72</v>
      </c>
      <c r="K75" s="128">
        <v>21.1</v>
      </c>
      <c r="L75" s="128">
        <v>12.1</v>
      </c>
      <c r="M75" s="54">
        <f t="shared" si="10"/>
        <v>16.600000000000001</v>
      </c>
      <c r="N75" s="36">
        <v>60</v>
      </c>
      <c r="O75" s="55">
        <f t="shared" si="11"/>
        <v>38.729749999999996</v>
      </c>
      <c r="P75" s="56">
        <f t="shared" si="12"/>
        <v>27.885420000000003</v>
      </c>
      <c r="Q75" s="129">
        <v>18.59028</v>
      </c>
      <c r="R75" s="11">
        <f t="shared" si="13"/>
        <v>3.7507005316800006</v>
      </c>
      <c r="S75" s="35">
        <f t="shared" si="14"/>
        <v>4.8814402316455698</v>
      </c>
    </row>
    <row r="76" spans="7:19" ht="18.5" x14ac:dyDescent="0.45">
      <c r="G76" s="59">
        <v>2013</v>
      </c>
      <c r="H76" s="46">
        <v>3</v>
      </c>
      <c r="I76" s="46">
        <f t="shared" si="9"/>
        <v>14</v>
      </c>
      <c r="J76" s="46">
        <f t="shared" si="9"/>
        <v>73</v>
      </c>
      <c r="K76" s="128">
        <v>23.9</v>
      </c>
      <c r="L76" s="128">
        <v>6.4</v>
      </c>
      <c r="M76" s="54">
        <f t="shared" si="10"/>
        <v>15.149999999999999</v>
      </c>
      <c r="N76" s="36">
        <v>63.5</v>
      </c>
      <c r="O76" s="55">
        <f t="shared" si="11"/>
        <v>26.601631689276758</v>
      </c>
      <c r="P76" s="56">
        <f t="shared" si="12"/>
        <v>37.242284364987462</v>
      </c>
      <c r="Q76" s="129">
        <v>17.805217499999998</v>
      </c>
      <c r="R76" s="11">
        <f t="shared" si="13"/>
        <v>3.4408894410056248</v>
      </c>
      <c r="S76" s="35">
        <f t="shared" si="14"/>
        <v>6.1268349426256572</v>
      </c>
    </row>
    <row r="77" spans="7:19" ht="18.5" x14ac:dyDescent="0.45">
      <c r="G77" s="59">
        <v>2013</v>
      </c>
      <c r="H77" s="46">
        <v>3</v>
      </c>
      <c r="I77" s="46">
        <f t="shared" si="9"/>
        <v>15</v>
      </c>
      <c r="J77" s="46">
        <f t="shared" si="9"/>
        <v>74</v>
      </c>
      <c r="K77" s="128">
        <v>24.6</v>
      </c>
      <c r="L77" s="128">
        <v>5.3</v>
      </c>
      <c r="M77" s="54">
        <f t="shared" si="10"/>
        <v>14.950000000000001</v>
      </c>
      <c r="N77" s="36">
        <v>58.5</v>
      </c>
      <c r="O77" s="55">
        <f t="shared" si="11"/>
        <v>17.619861623819858</v>
      </c>
      <c r="P77" s="56">
        <f t="shared" si="12"/>
        <v>27.205066347177862</v>
      </c>
      <c r="Q77" s="129">
        <v>12.385145999999999</v>
      </c>
      <c r="R77" s="11">
        <f t="shared" si="13"/>
        <v>2.3789233622474995</v>
      </c>
      <c r="S77" s="35">
        <f t="shared" si="14"/>
        <v>4.533154757462297</v>
      </c>
    </row>
    <row r="78" spans="7:19" ht="18.5" x14ac:dyDescent="0.45">
      <c r="G78" s="59">
        <v>2013</v>
      </c>
      <c r="H78" s="46">
        <v>3</v>
      </c>
      <c r="I78" s="46">
        <f t="shared" si="9"/>
        <v>16</v>
      </c>
      <c r="J78" s="46">
        <f t="shared" si="9"/>
        <v>75</v>
      </c>
      <c r="K78" s="128">
        <v>22.9</v>
      </c>
      <c r="L78" s="128">
        <v>15.4</v>
      </c>
      <c r="M78" s="54">
        <f t="shared" si="10"/>
        <v>19.149999999999999</v>
      </c>
      <c r="N78" s="36">
        <v>37</v>
      </c>
      <c r="O78" s="55">
        <f t="shared" si="11"/>
        <v>38.365237951335978</v>
      </c>
      <c r="P78" s="56">
        <f t="shared" si="12"/>
        <v>23.019142770801583</v>
      </c>
      <c r="Q78" s="129">
        <v>16.810804999999998</v>
      </c>
      <c r="R78" s="11">
        <f t="shared" si="13"/>
        <v>3.64309897045875</v>
      </c>
      <c r="S78" s="35">
        <f t="shared" si="14"/>
        <v>5.1754927265784056</v>
      </c>
    </row>
    <row r="79" spans="7:19" ht="18.5" x14ac:dyDescent="0.45">
      <c r="G79" s="59">
        <v>2013</v>
      </c>
      <c r="H79" s="46">
        <v>3</v>
      </c>
      <c r="I79" s="46">
        <f t="shared" si="9"/>
        <v>17</v>
      </c>
      <c r="J79" s="46">
        <f t="shared" si="9"/>
        <v>76</v>
      </c>
      <c r="K79" s="128">
        <v>19.399999999999999</v>
      </c>
      <c r="L79" s="128">
        <v>7.1</v>
      </c>
      <c r="M79" s="54">
        <f t="shared" si="10"/>
        <v>13.25</v>
      </c>
      <c r="N79" s="36">
        <v>63</v>
      </c>
      <c r="O79" s="55">
        <f t="shared" si="11"/>
        <v>31.786303195474048</v>
      </c>
      <c r="P79" s="56">
        <f t="shared" si="12"/>
        <v>31.277722344346461</v>
      </c>
      <c r="Q79" s="129">
        <v>17.83662</v>
      </c>
      <c r="R79" s="11">
        <f t="shared" si="13"/>
        <v>3.2481956541149994</v>
      </c>
      <c r="S79" s="35">
        <f t="shared" si="14"/>
        <v>4.851607770952322</v>
      </c>
    </row>
    <row r="80" spans="7:19" ht="18.5" x14ac:dyDescent="0.45">
      <c r="G80" s="59">
        <v>2013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8">
        <v>12.7</v>
      </c>
      <c r="L80" s="128">
        <v>4</v>
      </c>
      <c r="M80" s="54">
        <f t="shared" si="10"/>
        <v>8.35</v>
      </c>
      <c r="N80" s="36">
        <v>64.5</v>
      </c>
      <c r="O80" s="55">
        <f t="shared" si="11"/>
        <v>30.262518736348117</v>
      </c>
      <c r="P80" s="56">
        <f t="shared" si="12"/>
        <v>21.062713040498288</v>
      </c>
      <c r="Q80" s="129">
        <v>14.281857</v>
      </c>
      <c r="R80" s="11">
        <f t="shared" si="13"/>
        <v>2.1904048376257497</v>
      </c>
      <c r="S80" s="35">
        <f t="shared" si="14"/>
        <v>2.5666294520483861</v>
      </c>
    </row>
    <row r="81" spans="7:19" ht="18.5" x14ac:dyDescent="0.45">
      <c r="G81" s="59">
        <v>2013</v>
      </c>
      <c r="H81" s="46">
        <v>3</v>
      </c>
      <c r="I81" s="46">
        <f t="shared" si="15"/>
        <v>19</v>
      </c>
      <c r="J81" s="46">
        <f t="shared" si="15"/>
        <v>78</v>
      </c>
      <c r="K81" s="128">
        <v>13.8</v>
      </c>
      <c r="L81" s="128">
        <v>-2.5</v>
      </c>
      <c r="M81" s="54">
        <f t="shared" si="10"/>
        <v>5.65</v>
      </c>
      <c r="N81" s="36">
        <v>63</v>
      </c>
      <c r="O81" s="55">
        <f t="shared" si="11"/>
        <v>6.8641242485339831</v>
      </c>
      <c r="P81" s="56">
        <f t="shared" si="12"/>
        <v>8.950818020088315</v>
      </c>
      <c r="Q81" s="129">
        <v>4.4340330000000003</v>
      </c>
      <c r="R81" s="11">
        <f t="shared" si="13"/>
        <v>0.60983140313025008</v>
      </c>
      <c r="S81" s="35">
        <f t="shared" si="14"/>
        <v>0.93646454054163131</v>
      </c>
    </row>
    <row r="82" spans="7:19" ht="18.5" x14ac:dyDescent="0.45">
      <c r="G82" s="59">
        <v>2013</v>
      </c>
      <c r="H82" s="46">
        <v>3</v>
      </c>
      <c r="I82" s="46">
        <f t="shared" si="15"/>
        <v>20</v>
      </c>
      <c r="J82" s="46">
        <f t="shared" si="15"/>
        <v>79</v>
      </c>
      <c r="K82" s="128">
        <v>16.5</v>
      </c>
      <c r="L82" s="128">
        <v>1.5</v>
      </c>
      <c r="M82" s="54">
        <f t="shared" si="10"/>
        <v>9</v>
      </c>
      <c r="N82" s="36">
        <v>60</v>
      </c>
      <c r="O82" s="55">
        <f t="shared" si="11"/>
        <v>31.999931040592365</v>
      </c>
      <c r="P82" s="56">
        <f t="shared" si="12"/>
        <v>38.399917248710835</v>
      </c>
      <c r="Q82" s="129">
        <v>19.829632</v>
      </c>
      <c r="R82" s="11">
        <f t="shared" si="13"/>
        <v>3.1168612170240002</v>
      </c>
      <c r="S82" s="35">
        <f t="shared" si="14"/>
        <v>4.7069528801626355</v>
      </c>
    </row>
    <row r="83" spans="7:19" ht="18.5" x14ac:dyDescent="0.45">
      <c r="G83" s="59">
        <v>2013</v>
      </c>
      <c r="H83" s="46">
        <v>3</v>
      </c>
      <c r="I83" s="46">
        <f t="shared" si="15"/>
        <v>21</v>
      </c>
      <c r="J83" s="46">
        <f t="shared" si="15"/>
        <v>80</v>
      </c>
      <c r="K83" s="128">
        <v>20.100000000000001</v>
      </c>
      <c r="L83" s="128">
        <v>-0.4</v>
      </c>
      <c r="M83" s="54">
        <f t="shared" si="10"/>
        <v>9.8500000000000014</v>
      </c>
      <c r="N83" s="36">
        <v>59.5</v>
      </c>
      <c r="O83" s="55">
        <f t="shared" si="11"/>
        <v>14.296112674963229</v>
      </c>
      <c r="P83" s="56">
        <f t="shared" si="12"/>
        <v>23.445624786939696</v>
      </c>
      <c r="Q83" s="129">
        <v>10.356544499999998</v>
      </c>
      <c r="R83" s="11">
        <f t="shared" si="13"/>
        <v>1.6794923410676248</v>
      </c>
      <c r="S83" s="35">
        <f t="shared" si="14"/>
        <v>3.1377476976627916</v>
      </c>
    </row>
    <row r="84" spans="7:19" ht="18.5" x14ac:dyDescent="0.45">
      <c r="G84" s="59">
        <v>2013</v>
      </c>
      <c r="H84" s="46">
        <v>3</v>
      </c>
      <c r="I84" s="46">
        <f t="shared" si="15"/>
        <v>22</v>
      </c>
      <c r="J84" s="46">
        <f t="shared" si="15"/>
        <v>81</v>
      </c>
      <c r="K84" s="128">
        <v>20</v>
      </c>
      <c r="L84" s="128">
        <v>1.4</v>
      </c>
      <c r="M84" s="54">
        <f t="shared" si="10"/>
        <v>10.7</v>
      </c>
      <c r="N84" s="36">
        <v>58.5</v>
      </c>
      <c r="O84" s="55">
        <f t="shared" si="11"/>
        <v>26.003272403705321</v>
      </c>
      <c r="P84" s="56">
        <f t="shared" si="12"/>
        <v>38.692869336713521</v>
      </c>
      <c r="Q84" s="129">
        <v>17.943388500000001</v>
      </c>
      <c r="R84" s="11">
        <f t="shared" si="13"/>
        <v>2.9992822462462501</v>
      </c>
      <c r="S84" s="35">
        <f t="shared" si="14"/>
        <v>5.2636878439641528</v>
      </c>
    </row>
    <row r="85" spans="7:19" ht="18.5" x14ac:dyDescent="0.45">
      <c r="G85" s="59">
        <v>2013</v>
      </c>
      <c r="H85" s="46">
        <v>3</v>
      </c>
      <c r="I85" s="46">
        <f t="shared" si="15"/>
        <v>23</v>
      </c>
      <c r="J85" s="46">
        <f t="shared" si="15"/>
        <v>82</v>
      </c>
      <c r="K85" s="128">
        <v>17.100000000000001</v>
      </c>
      <c r="L85" s="128">
        <v>5.2</v>
      </c>
      <c r="M85" s="54">
        <f t="shared" si="10"/>
        <v>11.15</v>
      </c>
      <c r="N85" s="36">
        <v>62.5</v>
      </c>
      <c r="O85" s="55">
        <f t="shared" si="11"/>
        <v>30.267907162013863</v>
      </c>
      <c r="P85" s="56">
        <f t="shared" si="12"/>
        <v>28.815047618237202</v>
      </c>
      <c r="Q85" s="129">
        <v>16.706129999999998</v>
      </c>
      <c r="R85" s="11">
        <f t="shared" si="13"/>
        <v>2.8365630484275002</v>
      </c>
      <c r="S85" s="35">
        <f t="shared" si="14"/>
        <v>4.0850209213168984</v>
      </c>
    </row>
    <row r="86" spans="7:19" ht="18.5" x14ac:dyDescent="0.45">
      <c r="G86" s="59">
        <v>2013</v>
      </c>
      <c r="H86" s="46">
        <v>3</v>
      </c>
      <c r="I86" s="46">
        <f t="shared" si="15"/>
        <v>24</v>
      </c>
      <c r="J86" s="46">
        <f t="shared" si="15"/>
        <v>83</v>
      </c>
      <c r="K86" s="128">
        <v>13.6</v>
      </c>
      <c r="L86" s="128">
        <v>1</v>
      </c>
      <c r="M86" s="54">
        <f t="shared" si="10"/>
        <v>7.3</v>
      </c>
      <c r="N86" s="36">
        <v>62.5</v>
      </c>
      <c r="O86" s="55">
        <f t="shared" si="11"/>
        <v>28.707386263648068</v>
      </c>
      <c r="P86" s="56">
        <f t="shared" si="12"/>
        <v>28.937045353757252</v>
      </c>
      <c r="Q86" s="129">
        <v>16.304177999999997</v>
      </c>
      <c r="R86" s="11">
        <f t="shared" si="13"/>
        <v>2.4001624996469992</v>
      </c>
      <c r="S86" s="35">
        <f t="shared" si="14"/>
        <v>3.1486189971099852</v>
      </c>
    </row>
    <row r="87" spans="7:19" ht="18.5" x14ac:dyDescent="0.45">
      <c r="G87" s="59">
        <v>2013</v>
      </c>
      <c r="H87" s="46">
        <v>3</v>
      </c>
      <c r="I87" s="46">
        <f t="shared" si="15"/>
        <v>25</v>
      </c>
      <c r="J87" s="46">
        <f t="shared" si="15"/>
        <v>84</v>
      </c>
      <c r="K87" s="128">
        <v>16</v>
      </c>
      <c r="L87" s="128">
        <v>-2.8</v>
      </c>
      <c r="M87" s="54">
        <f t="shared" si="10"/>
        <v>6.6</v>
      </c>
      <c r="N87" s="36">
        <v>59.5</v>
      </c>
      <c r="O87" s="55">
        <f t="shared" si="11"/>
        <v>23.103404542451333</v>
      </c>
      <c r="P87" s="56">
        <f t="shared" si="12"/>
        <v>34.747520431846802</v>
      </c>
      <c r="Q87" s="129">
        <v>16.027836000000001</v>
      </c>
      <c r="R87" s="11">
        <f t="shared" si="13"/>
        <v>2.2936794986159996</v>
      </c>
      <c r="S87" s="35">
        <f t="shared" si="14"/>
        <v>3.4893317964610437</v>
      </c>
    </row>
    <row r="88" spans="7:19" ht="18.5" x14ac:dyDescent="0.45">
      <c r="G88" s="59">
        <v>2013</v>
      </c>
      <c r="H88" s="46">
        <v>3</v>
      </c>
      <c r="I88" s="46">
        <f t="shared" si="15"/>
        <v>26</v>
      </c>
      <c r="J88" s="46">
        <f t="shared" si="15"/>
        <v>85</v>
      </c>
      <c r="K88" s="128">
        <v>15.5</v>
      </c>
      <c r="L88" s="128">
        <v>0.4</v>
      </c>
      <c r="M88" s="54">
        <f t="shared" si="10"/>
        <v>7.95</v>
      </c>
      <c r="N88" s="36">
        <v>68.5</v>
      </c>
      <c r="O88" s="55">
        <f t="shared" si="11"/>
        <v>18.667567506932155</v>
      </c>
      <c r="P88" s="56">
        <f t="shared" si="12"/>
        <v>22.550421548374043</v>
      </c>
      <c r="Q88" s="129">
        <v>11.606363999999999</v>
      </c>
      <c r="R88" s="11">
        <f t="shared" si="13"/>
        <v>1.7528366151449997</v>
      </c>
      <c r="S88" s="35">
        <f t="shared" si="14"/>
        <v>2.6460269675802977</v>
      </c>
    </row>
    <row r="89" spans="7:19" ht="18.5" x14ac:dyDescent="0.45">
      <c r="G89" s="59">
        <v>2013</v>
      </c>
      <c r="H89" s="46">
        <v>3</v>
      </c>
      <c r="I89" s="46">
        <f t="shared" si="15"/>
        <v>27</v>
      </c>
      <c r="J89" s="46">
        <f t="shared" si="15"/>
        <v>86</v>
      </c>
      <c r="K89" s="128">
        <v>20</v>
      </c>
      <c r="L89" s="128">
        <v>5.3</v>
      </c>
      <c r="M89" s="54">
        <f t="shared" si="10"/>
        <v>12.65</v>
      </c>
      <c r="N89" s="36">
        <v>58</v>
      </c>
      <c r="O89" s="55">
        <f t="shared" si="11"/>
        <v>27.92929259862423</v>
      </c>
      <c r="P89" s="56">
        <f t="shared" si="12"/>
        <v>32.844848095982094</v>
      </c>
      <c r="Q89" s="129">
        <v>17.133203999999999</v>
      </c>
      <c r="R89" s="11">
        <f t="shared" si="13"/>
        <v>3.0598060524569997</v>
      </c>
      <c r="S89" s="35">
        <f t="shared" si="14"/>
        <v>4.9546837905386543</v>
      </c>
    </row>
    <row r="90" spans="7:19" ht="18.5" x14ac:dyDescent="0.45">
      <c r="G90" s="59">
        <v>2013</v>
      </c>
      <c r="H90" s="46">
        <v>3</v>
      </c>
      <c r="I90" s="46">
        <f t="shared" si="15"/>
        <v>28</v>
      </c>
      <c r="J90" s="46">
        <f t="shared" si="15"/>
        <v>87</v>
      </c>
      <c r="K90" s="128">
        <v>19.600000000000001</v>
      </c>
      <c r="L90" s="128">
        <v>1.9</v>
      </c>
      <c r="M90" s="54">
        <f t="shared" si="10"/>
        <v>10.75</v>
      </c>
      <c r="N90" s="36">
        <v>68.5</v>
      </c>
      <c r="O90" s="55">
        <f t="shared" si="11"/>
        <v>23.26933935190738</v>
      </c>
      <c r="P90" s="56">
        <f t="shared" si="12"/>
        <v>32.949384522300853</v>
      </c>
      <c r="Q90" s="129">
        <v>15.663567</v>
      </c>
      <c r="R90" s="11">
        <f t="shared" si="13"/>
        <v>2.6227977239902498</v>
      </c>
      <c r="S90" s="35">
        <f t="shared" si="14"/>
        <v>4.5347086959443716</v>
      </c>
    </row>
    <row r="91" spans="7:19" ht="18.5" x14ac:dyDescent="0.45">
      <c r="G91" s="59">
        <v>2013</v>
      </c>
      <c r="H91" s="46">
        <v>3</v>
      </c>
      <c r="I91" s="46">
        <f t="shared" si="15"/>
        <v>29</v>
      </c>
      <c r="J91" s="46">
        <f t="shared" si="15"/>
        <v>88</v>
      </c>
      <c r="K91" s="128">
        <v>20.5</v>
      </c>
      <c r="L91" s="128">
        <v>6.9</v>
      </c>
      <c r="M91" s="54">
        <f t="shared" si="10"/>
        <v>13.7</v>
      </c>
      <c r="N91" s="36">
        <v>62.5</v>
      </c>
      <c r="O91" s="55">
        <f t="shared" si="11"/>
        <v>30.622782163512589</v>
      </c>
      <c r="P91" s="56">
        <f t="shared" si="12"/>
        <v>33.317586993901699</v>
      </c>
      <c r="Q91" s="129">
        <v>18.068998499999999</v>
      </c>
      <c r="R91" s="11">
        <f t="shared" si="13"/>
        <v>3.3382023003787498</v>
      </c>
      <c r="S91" s="35">
        <f t="shared" si="14"/>
        <v>5.2395826467979276</v>
      </c>
    </row>
    <row r="92" spans="7:19" ht="18.5" x14ac:dyDescent="0.45">
      <c r="G92" s="59">
        <v>2013</v>
      </c>
      <c r="H92" s="46">
        <v>3</v>
      </c>
      <c r="I92" s="46">
        <f t="shared" si="15"/>
        <v>30</v>
      </c>
      <c r="J92" s="46">
        <f t="shared" si="15"/>
        <v>89</v>
      </c>
      <c r="K92" s="128">
        <v>20.100000000000001</v>
      </c>
      <c r="L92" s="128">
        <v>8.1999999999999993</v>
      </c>
      <c r="M92" s="54">
        <f t="shared" si="10"/>
        <v>14.15</v>
      </c>
      <c r="N92" s="36">
        <v>66.5</v>
      </c>
      <c r="O92" s="55">
        <f t="shared" si="11"/>
        <v>38.324177188594994</v>
      </c>
      <c r="P92" s="56">
        <f t="shared" si="12"/>
        <v>36.484616683542441</v>
      </c>
      <c r="Q92" s="129">
        <v>21.152723999999999</v>
      </c>
      <c r="R92" s="11">
        <f t="shared" si="13"/>
        <v>3.9637402040069998</v>
      </c>
      <c r="S92" s="35">
        <f t="shared" si="14"/>
        <v>5.8047189050551955</v>
      </c>
    </row>
    <row r="93" spans="7:19" ht="18.5" x14ac:dyDescent="0.45">
      <c r="G93" s="59">
        <v>2013</v>
      </c>
      <c r="H93" s="60">
        <v>3</v>
      </c>
      <c r="I93" s="60">
        <f t="shared" si="15"/>
        <v>31</v>
      </c>
      <c r="J93" s="46">
        <f t="shared" si="15"/>
        <v>90</v>
      </c>
      <c r="K93" s="128">
        <v>22</v>
      </c>
      <c r="L93" s="128">
        <v>3.4</v>
      </c>
      <c r="M93" s="54">
        <f t="shared" si="10"/>
        <v>12.7</v>
      </c>
      <c r="N93" s="36">
        <v>61</v>
      </c>
      <c r="O93" s="55">
        <f t="shared" si="11"/>
        <v>26.303625217608804</v>
      </c>
      <c r="P93" s="56">
        <f t="shared" si="12"/>
        <v>39.139794323801908</v>
      </c>
      <c r="Q93" s="129">
        <v>18.150644999999997</v>
      </c>
      <c r="R93" s="49">
        <f t="shared" si="13"/>
        <v>3.2468327542124995</v>
      </c>
      <c r="S93" s="48">
        <f t="shared" si="14"/>
        <v>5.8599891788017375</v>
      </c>
    </row>
    <row r="94" spans="7:19" ht="18.5" x14ac:dyDescent="0.45">
      <c r="G94" s="59">
        <v>2013</v>
      </c>
      <c r="H94" s="59">
        <v>4</v>
      </c>
      <c r="I94" s="46">
        <v>1</v>
      </c>
      <c r="J94" s="46">
        <f t="shared" si="15"/>
        <v>91</v>
      </c>
      <c r="K94" s="128">
        <v>24.9</v>
      </c>
      <c r="L94" s="128">
        <v>4.3</v>
      </c>
      <c r="M94" s="54">
        <f t="shared" si="10"/>
        <v>14.6</v>
      </c>
      <c r="N94" s="36">
        <v>60.5</v>
      </c>
      <c r="O94" s="55">
        <f t="shared" si="11"/>
        <v>14.881180093572489</v>
      </c>
      <c r="P94" s="56">
        <f t="shared" si="12"/>
        <v>24.524184794207461</v>
      </c>
      <c r="Q94" s="129">
        <v>10.806647</v>
      </c>
      <c r="R94" s="11">
        <f t="shared" si="13"/>
        <v>2.0535439028219993</v>
      </c>
      <c r="S94" s="35">
        <f t="shared" si="14"/>
        <v>4.0694527154926678</v>
      </c>
    </row>
    <row r="95" spans="7:19" ht="18.5" x14ac:dyDescent="0.45">
      <c r="G95" s="59">
        <v>2013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8">
        <v>25.5</v>
      </c>
      <c r="L95" s="128">
        <v>5.7</v>
      </c>
      <c r="M95" s="54">
        <f t="shared" si="10"/>
        <v>15.6</v>
      </c>
      <c r="N95" s="36">
        <v>59</v>
      </c>
      <c r="O95" s="55">
        <f t="shared" si="11"/>
        <v>4.2519552038512263</v>
      </c>
      <c r="P95" s="56">
        <f t="shared" si="12"/>
        <v>6.7350970429003425</v>
      </c>
      <c r="Q95" s="129">
        <v>3.0272009999999998</v>
      </c>
      <c r="R95" s="11">
        <f t="shared" si="13"/>
        <v>0.5930014310909999</v>
      </c>
      <c r="S95" s="35">
        <f t="shared" si="14"/>
        <v>1.3947114150152304</v>
      </c>
    </row>
    <row r="96" spans="7:19" ht="18.5" x14ac:dyDescent="0.45">
      <c r="G96" s="59">
        <v>2013</v>
      </c>
      <c r="H96" s="59">
        <v>4</v>
      </c>
      <c r="I96" s="46">
        <f t="shared" si="16"/>
        <v>3</v>
      </c>
      <c r="J96" s="46">
        <f t="shared" si="16"/>
        <v>93</v>
      </c>
      <c r="K96" s="128">
        <v>25.8</v>
      </c>
      <c r="L96" s="128">
        <v>9.4</v>
      </c>
      <c r="M96" s="54">
        <f t="shared" si="10"/>
        <v>17.600000000000001</v>
      </c>
      <c r="N96" s="36">
        <v>48.5</v>
      </c>
      <c r="O96" s="55">
        <f t="shared" si="11"/>
        <v>10.607228910083691</v>
      </c>
      <c r="P96" s="56">
        <f t="shared" si="12"/>
        <v>13.916684330029801</v>
      </c>
      <c r="Q96" s="129">
        <v>6.8729604999999996</v>
      </c>
      <c r="R96" s="11">
        <f t="shared" si="13"/>
        <v>1.4269709319705002</v>
      </c>
      <c r="S96" s="35">
        <f t="shared" si="14"/>
        <v>2.7363153303601861</v>
      </c>
    </row>
    <row r="97" spans="7:32" ht="18.5" x14ac:dyDescent="0.45">
      <c r="G97" s="59">
        <v>2013</v>
      </c>
      <c r="H97" s="59">
        <v>4</v>
      </c>
      <c r="I97" s="46">
        <f t="shared" si="16"/>
        <v>4</v>
      </c>
      <c r="J97" s="46">
        <f t="shared" si="16"/>
        <v>94</v>
      </c>
      <c r="K97" s="128">
        <v>26</v>
      </c>
      <c r="L97" s="128">
        <v>4.9000000000000004</v>
      </c>
      <c r="M97" s="54">
        <f t="shared" si="10"/>
        <v>15.45</v>
      </c>
      <c r="N97" s="36">
        <v>58.5</v>
      </c>
      <c r="O97" s="55">
        <f t="shared" si="11"/>
        <v>25.499509609870316</v>
      </c>
      <c r="P97" s="56">
        <f t="shared" si="12"/>
        <v>43.043172221461099</v>
      </c>
      <c r="Q97" s="129">
        <v>18.741012000000001</v>
      </c>
      <c r="R97" s="11">
        <f t="shared" si="13"/>
        <v>3.6547081763849998</v>
      </c>
      <c r="S97" s="35">
        <f t="shared" si="14"/>
        <v>7.0990255617303086</v>
      </c>
    </row>
    <row r="98" spans="7:32" ht="18.5" x14ac:dyDescent="0.45">
      <c r="G98" s="59">
        <v>2013</v>
      </c>
      <c r="H98" s="59">
        <v>4</v>
      </c>
      <c r="I98" s="46">
        <f t="shared" si="16"/>
        <v>5</v>
      </c>
      <c r="J98" s="46">
        <f t="shared" si="16"/>
        <v>95</v>
      </c>
      <c r="K98" s="128">
        <v>22.2</v>
      </c>
      <c r="L98" s="128">
        <v>10.199999999999999</v>
      </c>
      <c r="M98" s="54">
        <f t="shared" si="10"/>
        <v>16.2</v>
      </c>
      <c r="N98" s="36">
        <v>66</v>
      </c>
      <c r="O98" s="55">
        <f t="shared" si="11"/>
        <v>12.056610815771103</v>
      </c>
      <c r="P98" s="56">
        <f t="shared" si="12"/>
        <v>11.574346383140259</v>
      </c>
      <c r="Q98" s="129">
        <v>6.6824519999999996</v>
      </c>
      <c r="R98" s="11">
        <f t="shared" si="13"/>
        <v>1.3325477533199996</v>
      </c>
      <c r="S98" s="35">
        <f t="shared" si="14"/>
        <v>2.1994342159016149</v>
      </c>
    </row>
    <row r="99" spans="7:32" ht="18.5" x14ac:dyDescent="0.45">
      <c r="G99" s="59">
        <v>2013</v>
      </c>
      <c r="H99" s="59">
        <v>4</v>
      </c>
      <c r="I99" s="46">
        <f t="shared" si="16"/>
        <v>6</v>
      </c>
      <c r="J99" s="46">
        <f t="shared" si="16"/>
        <v>96</v>
      </c>
      <c r="K99" s="128">
        <v>26.3</v>
      </c>
      <c r="L99" s="128">
        <v>7.8</v>
      </c>
      <c r="M99" s="54">
        <f t="shared" si="10"/>
        <v>17.05</v>
      </c>
      <c r="N99" s="36">
        <v>61.5</v>
      </c>
      <c r="O99" s="55">
        <f t="shared" si="11"/>
        <v>22.359107163373306</v>
      </c>
      <c r="P99" s="56">
        <f t="shared" si="12"/>
        <v>33.091478601792495</v>
      </c>
      <c r="Q99" s="129">
        <v>15.387224999999999</v>
      </c>
      <c r="R99" s="11">
        <f t="shared" si="13"/>
        <v>3.1450757006812493</v>
      </c>
      <c r="S99" s="35">
        <f t="shared" si="14"/>
        <v>5.8019252776840631</v>
      </c>
    </row>
    <row r="100" spans="7:32" ht="18.5" x14ac:dyDescent="0.45">
      <c r="G100" s="59">
        <v>2013</v>
      </c>
      <c r="H100" s="59">
        <v>4</v>
      </c>
      <c r="I100" s="46">
        <f t="shared" si="16"/>
        <v>7</v>
      </c>
      <c r="J100" s="46">
        <f t="shared" si="16"/>
        <v>97</v>
      </c>
      <c r="K100" s="128">
        <v>29</v>
      </c>
      <c r="L100" s="128">
        <v>6.6</v>
      </c>
      <c r="M100" s="54">
        <f t="shared" si="10"/>
        <v>17.8</v>
      </c>
      <c r="N100" s="36">
        <v>57.5</v>
      </c>
      <c r="O100" s="55">
        <f t="shared" si="11"/>
        <v>20.96656562244867</v>
      </c>
      <c r="P100" s="56">
        <f t="shared" si="12"/>
        <v>37.572085595428014</v>
      </c>
      <c r="Q100" s="129">
        <v>15.877103999999999</v>
      </c>
      <c r="R100" s="11">
        <f t="shared" si="13"/>
        <v>3.3150440525759999</v>
      </c>
      <c r="S100" s="35">
        <f t="shared" si="14"/>
        <v>6.6724203754747489</v>
      </c>
    </row>
    <row r="101" spans="7:32" ht="18.5" x14ac:dyDescent="0.45">
      <c r="G101" s="59">
        <v>2013</v>
      </c>
      <c r="H101" s="59">
        <v>4</v>
      </c>
      <c r="I101" s="46">
        <f t="shared" si="16"/>
        <v>8</v>
      </c>
      <c r="J101" s="46">
        <f t="shared" si="16"/>
        <v>98</v>
      </c>
      <c r="K101" s="128">
        <v>29</v>
      </c>
      <c r="L101" s="128">
        <v>7.9</v>
      </c>
      <c r="M101" s="54">
        <f t="shared" si="10"/>
        <v>18.45</v>
      </c>
      <c r="N101" s="36">
        <v>52</v>
      </c>
      <c r="O101" s="55">
        <f t="shared" si="11"/>
        <v>29.276581743772017</v>
      </c>
      <c r="P101" s="56">
        <f t="shared" si="12"/>
        <v>49.41886998348717</v>
      </c>
      <c r="Q101" s="129">
        <v>21.516992999999999</v>
      </c>
      <c r="R101" s="11">
        <f t="shared" si="13"/>
        <v>4.5746471930062498</v>
      </c>
      <c r="S101" s="35">
        <f t="shared" si="14"/>
        <v>8.8073238227370663</v>
      </c>
    </row>
    <row r="102" spans="7:32" ht="18.5" x14ac:dyDescent="0.45">
      <c r="G102" s="59">
        <v>2013</v>
      </c>
      <c r="H102" s="59">
        <v>4</v>
      </c>
      <c r="I102" s="46">
        <f t="shared" si="16"/>
        <v>9</v>
      </c>
      <c r="J102" s="46">
        <f t="shared" si="16"/>
        <v>99</v>
      </c>
      <c r="K102" s="128">
        <v>23.3</v>
      </c>
      <c r="L102" s="128">
        <v>11</v>
      </c>
      <c r="M102" s="54">
        <f t="shared" si="10"/>
        <v>17.149999999999999</v>
      </c>
      <c r="N102" s="36">
        <v>49</v>
      </c>
      <c r="O102" s="55">
        <f t="shared" si="11"/>
        <v>25.787198085342325</v>
      </c>
      <c r="P102" s="56">
        <f t="shared" si="12"/>
        <v>25.374602915976851</v>
      </c>
      <c r="Q102" s="129">
        <v>14.470272</v>
      </c>
      <c r="R102" s="11">
        <f t="shared" si="13"/>
        <v>2.9661416775360001</v>
      </c>
      <c r="S102" s="35">
        <f t="shared" si="14"/>
        <v>4.606578475715688</v>
      </c>
    </row>
    <row r="103" spans="7:32" ht="18.5" x14ac:dyDescent="0.45">
      <c r="G103" s="59">
        <v>2013</v>
      </c>
      <c r="H103" s="59">
        <v>4</v>
      </c>
      <c r="I103" s="46">
        <f t="shared" si="16"/>
        <v>10</v>
      </c>
      <c r="J103" s="46">
        <f t="shared" si="16"/>
        <v>100</v>
      </c>
      <c r="K103" s="128">
        <v>17.600000000000001</v>
      </c>
      <c r="L103" s="128">
        <v>8.6999999999999993</v>
      </c>
      <c r="M103" s="54">
        <f t="shared" si="10"/>
        <v>13.15</v>
      </c>
      <c r="N103" s="36">
        <v>73</v>
      </c>
      <c r="O103" s="55">
        <f t="shared" si="11"/>
        <v>37.999372314671966</v>
      </c>
      <c r="P103" s="56">
        <f t="shared" si="12"/>
        <v>27.055553088046448</v>
      </c>
      <c r="Q103" s="129">
        <v>18.138083999999999</v>
      </c>
      <c r="R103" s="11">
        <f t="shared" si="13"/>
        <v>3.2924567493269996</v>
      </c>
      <c r="S103" s="35">
        <f t="shared" si="14"/>
        <v>4.2206695262316645</v>
      </c>
      <c r="AF103" s="34"/>
    </row>
    <row r="104" spans="7:32" ht="18.5" x14ac:dyDescent="0.45">
      <c r="G104" s="59">
        <v>2013</v>
      </c>
      <c r="H104" s="59">
        <v>4</v>
      </c>
      <c r="I104" s="46">
        <f t="shared" si="16"/>
        <v>11</v>
      </c>
      <c r="J104" s="46">
        <f t="shared" si="16"/>
        <v>101</v>
      </c>
      <c r="K104" s="128">
        <v>19.3</v>
      </c>
      <c r="L104" s="128">
        <v>9.8000000000000007</v>
      </c>
      <c r="M104" s="54">
        <f t="shared" si="10"/>
        <v>14.55</v>
      </c>
      <c r="N104" s="36">
        <v>71.5</v>
      </c>
      <c r="O104" s="55">
        <f t="shared" si="11"/>
        <v>25.097219285642879</v>
      </c>
      <c r="P104" s="56">
        <f t="shared" si="12"/>
        <v>19.07388665708859</v>
      </c>
      <c r="Q104" s="129">
        <v>12.376772000000001</v>
      </c>
      <c r="R104" s="11">
        <f t="shared" si="13"/>
        <v>2.3482789876829999</v>
      </c>
      <c r="S104" s="35">
        <f t="shared" si="14"/>
        <v>3.2304470648662638</v>
      </c>
      <c r="AF104" s="34"/>
    </row>
    <row r="105" spans="7:32" ht="18.5" x14ac:dyDescent="0.45">
      <c r="G105" s="59">
        <v>2013</v>
      </c>
      <c r="H105" s="59">
        <v>4</v>
      </c>
      <c r="I105" s="46">
        <f t="shared" si="16"/>
        <v>12</v>
      </c>
      <c r="J105" s="46">
        <f t="shared" si="16"/>
        <v>102</v>
      </c>
      <c r="K105" s="128">
        <v>23.1</v>
      </c>
      <c r="L105" s="128">
        <v>7</v>
      </c>
      <c r="M105" s="54">
        <f t="shared" si="10"/>
        <v>15.05</v>
      </c>
      <c r="N105" s="36">
        <v>63.5</v>
      </c>
      <c r="O105" s="55">
        <f t="shared" si="11"/>
        <v>35.178796871547348</v>
      </c>
      <c r="P105" s="56">
        <f t="shared" si="12"/>
        <v>45.310290370552984</v>
      </c>
      <c r="Q105" s="129">
        <v>22.584677999999997</v>
      </c>
      <c r="R105" s="11">
        <f t="shared" si="13"/>
        <v>4.3512826330394985</v>
      </c>
      <c r="S105" s="35">
        <f t="shared" si="14"/>
        <v>7.3592697079472522</v>
      </c>
      <c r="AF105" s="34"/>
    </row>
    <row r="106" spans="7:32" ht="18.5" x14ac:dyDescent="0.45">
      <c r="G106" s="59">
        <v>2013</v>
      </c>
      <c r="H106" s="59">
        <v>4</v>
      </c>
      <c r="I106" s="46">
        <f t="shared" si="16"/>
        <v>13</v>
      </c>
      <c r="J106" s="46">
        <f t="shared" si="16"/>
        <v>103</v>
      </c>
      <c r="K106" s="128">
        <v>23.1</v>
      </c>
      <c r="L106" s="128">
        <v>4.8</v>
      </c>
      <c r="M106" s="54">
        <f t="shared" si="10"/>
        <v>13.950000000000001</v>
      </c>
      <c r="N106" s="36">
        <v>59</v>
      </c>
      <c r="O106" s="55">
        <f t="shared" si="11"/>
        <v>30.656683346899644</v>
      </c>
      <c r="P106" s="56">
        <f t="shared" si="12"/>
        <v>44.881384419861085</v>
      </c>
      <c r="Q106" s="129">
        <v>20.983150499999997</v>
      </c>
      <c r="R106" s="11">
        <f t="shared" si="13"/>
        <v>3.9073511414193742</v>
      </c>
      <c r="S106" s="35">
        <f t="shared" si="14"/>
        <v>7.0165026571222535</v>
      </c>
      <c r="AF106" s="34"/>
    </row>
    <row r="107" spans="7:32" ht="18.5" x14ac:dyDescent="0.45">
      <c r="G107" s="59">
        <v>2013</v>
      </c>
      <c r="H107" s="59">
        <v>4</v>
      </c>
      <c r="I107" s="46">
        <f t="shared" si="16"/>
        <v>14</v>
      </c>
      <c r="J107" s="46">
        <f t="shared" si="16"/>
        <v>104</v>
      </c>
      <c r="K107" s="128">
        <v>24.7</v>
      </c>
      <c r="L107" s="128">
        <v>2.2999999999999998</v>
      </c>
      <c r="M107" s="54">
        <f t="shared" si="10"/>
        <v>13.5</v>
      </c>
      <c r="N107" s="36">
        <v>55</v>
      </c>
      <c r="O107" s="55">
        <f t="shared" si="11"/>
        <v>25.843282626404292</v>
      </c>
      <c r="P107" s="56">
        <f t="shared" si="12"/>
        <v>46.311162466516485</v>
      </c>
      <c r="Q107" s="129">
        <v>19.570037999999997</v>
      </c>
      <c r="R107" s="11">
        <f t="shared" si="13"/>
        <v>3.5925599408309994</v>
      </c>
      <c r="S107" s="35">
        <f t="shared" si="14"/>
        <v>7.1073285937674191</v>
      </c>
      <c r="AF107" s="34"/>
    </row>
    <row r="108" spans="7:32" ht="18.5" x14ac:dyDescent="0.45">
      <c r="G108" s="59">
        <v>2013</v>
      </c>
      <c r="H108" s="59">
        <v>4</v>
      </c>
      <c r="I108" s="46">
        <f t="shared" si="16"/>
        <v>15</v>
      </c>
      <c r="J108" s="46">
        <f t="shared" si="16"/>
        <v>105</v>
      </c>
      <c r="K108" s="128">
        <v>23.2</v>
      </c>
      <c r="L108" s="128">
        <v>5.6</v>
      </c>
      <c r="M108" s="54">
        <f t="shared" si="10"/>
        <v>14.399999999999999</v>
      </c>
      <c r="N108" s="36">
        <v>60</v>
      </c>
      <c r="O108" s="55">
        <f t="shared" si="11"/>
        <v>8.8700535290399696</v>
      </c>
      <c r="P108" s="56">
        <f t="shared" si="12"/>
        <v>12.489035368888278</v>
      </c>
      <c r="Q108" s="129">
        <v>5.9539139999999993</v>
      </c>
      <c r="R108" s="11">
        <f t="shared" si="13"/>
        <v>1.124414520642</v>
      </c>
      <c r="S108" s="35">
        <f t="shared" si="14"/>
        <v>2.2136331253985464</v>
      </c>
      <c r="AF108" s="34"/>
    </row>
    <row r="109" spans="7:32" ht="18.5" x14ac:dyDescent="0.45">
      <c r="G109" s="59">
        <v>2013</v>
      </c>
      <c r="H109" s="59">
        <v>4</v>
      </c>
      <c r="I109" s="46">
        <f t="shared" si="16"/>
        <v>16</v>
      </c>
      <c r="J109" s="46">
        <f t="shared" si="16"/>
        <v>106</v>
      </c>
      <c r="K109" s="128">
        <v>21.7</v>
      </c>
      <c r="L109" s="128">
        <v>7.4</v>
      </c>
      <c r="M109" s="54">
        <f t="shared" si="10"/>
        <v>14.55</v>
      </c>
      <c r="N109" s="36">
        <v>57.5</v>
      </c>
      <c r="O109" s="55">
        <f t="shared" si="11"/>
        <v>33.507323962033865</v>
      </c>
      <c r="P109" s="56">
        <f t="shared" si="12"/>
        <v>38.332378612566735</v>
      </c>
      <c r="Q109" s="129">
        <v>20.273453999999997</v>
      </c>
      <c r="R109" s="11">
        <f t="shared" si="13"/>
        <v>3.846538179418499</v>
      </c>
      <c r="S109" s="35">
        <f t="shared" si="14"/>
        <v>6.1700554562430545</v>
      </c>
      <c r="AF109" s="34"/>
    </row>
    <row r="110" spans="7:32" ht="18.5" x14ac:dyDescent="0.45">
      <c r="G110" s="59">
        <v>2013</v>
      </c>
      <c r="H110" s="59">
        <v>4</v>
      </c>
      <c r="I110" s="46">
        <f t="shared" si="16"/>
        <v>17</v>
      </c>
      <c r="J110" s="46">
        <f t="shared" si="16"/>
        <v>107</v>
      </c>
      <c r="K110" s="128">
        <v>19.2</v>
      </c>
      <c r="L110" s="128">
        <v>6.8</v>
      </c>
      <c r="M110" s="54">
        <f t="shared" si="10"/>
        <v>13</v>
      </c>
      <c r="N110" s="36">
        <v>66</v>
      </c>
      <c r="O110" s="55">
        <f t="shared" si="11"/>
        <v>31.583558906149864</v>
      </c>
      <c r="P110" s="56">
        <f t="shared" si="12"/>
        <v>31.330890434900663</v>
      </c>
      <c r="Q110" s="129">
        <v>17.794750000000001</v>
      </c>
      <c r="R110" s="11">
        <f t="shared" si="13"/>
        <v>3.2144792294999993</v>
      </c>
      <c r="S110" s="35">
        <f t="shared" si="14"/>
        <v>4.8102210161660599</v>
      </c>
      <c r="AF110" s="34"/>
    </row>
    <row r="111" spans="7:32" ht="18.5" x14ac:dyDescent="0.45">
      <c r="G111" s="59">
        <v>2013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8">
        <v>19</v>
      </c>
      <c r="L111" s="128">
        <v>7.6</v>
      </c>
      <c r="M111" s="54">
        <f t="shared" si="10"/>
        <v>13.3</v>
      </c>
      <c r="N111" s="36">
        <v>70</v>
      </c>
      <c r="O111" s="55">
        <f t="shared" si="11"/>
        <v>37.365232079455808</v>
      </c>
      <c r="P111" s="56">
        <f t="shared" si="12"/>
        <v>34.077091656463701</v>
      </c>
      <c r="Q111" s="129">
        <v>20.185527</v>
      </c>
      <c r="R111" s="11">
        <f t="shared" si="13"/>
        <v>3.6818704030905001</v>
      </c>
      <c r="S111" s="35">
        <f t="shared" si="14"/>
        <v>5.2691490777243759</v>
      </c>
      <c r="AF111" s="34"/>
    </row>
    <row r="112" spans="7:32" ht="18.5" x14ac:dyDescent="0.45">
      <c r="G112" s="59">
        <v>2013</v>
      </c>
      <c r="H112" s="59">
        <v>4</v>
      </c>
      <c r="I112" s="46">
        <f t="shared" si="17"/>
        <v>19</v>
      </c>
      <c r="J112" s="46">
        <f t="shared" si="17"/>
        <v>109</v>
      </c>
      <c r="K112" s="128">
        <v>18.899999999999999</v>
      </c>
      <c r="L112" s="128">
        <v>4.5</v>
      </c>
      <c r="M112" s="54">
        <f t="shared" si="10"/>
        <v>11.7</v>
      </c>
      <c r="N112" s="36">
        <v>70</v>
      </c>
      <c r="O112" s="55">
        <f t="shared" si="11"/>
        <v>34.321745997225598</v>
      </c>
      <c r="P112" s="56">
        <f t="shared" si="12"/>
        <v>39.538651388803885</v>
      </c>
      <c r="Q112" s="129">
        <v>20.838698999999998</v>
      </c>
      <c r="R112" s="11">
        <f t="shared" si="13"/>
        <v>3.6054596042324998</v>
      </c>
      <c r="S112" s="35">
        <f t="shared" si="14"/>
        <v>5.6549482616925726</v>
      </c>
      <c r="AF112" s="34"/>
    </row>
    <row r="113" spans="7:32" ht="18.5" x14ac:dyDescent="0.45">
      <c r="G113" s="59">
        <v>2013</v>
      </c>
      <c r="H113" s="59">
        <v>4</v>
      </c>
      <c r="I113" s="46">
        <f t="shared" si="17"/>
        <v>20</v>
      </c>
      <c r="J113" s="46">
        <f t="shared" si="17"/>
        <v>110</v>
      </c>
      <c r="K113" s="128">
        <v>19.8</v>
      </c>
      <c r="L113" s="128">
        <v>6.9</v>
      </c>
      <c r="M113" s="54">
        <f t="shared" si="10"/>
        <v>13.350000000000001</v>
      </c>
      <c r="N113" s="36">
        <v>64.5</v>
      </c>
      <c r="O113" s="55">
        <f t="shared" si="11"/>
        <v>37.31151632222732</v>
      </c>
      <c r="P113" s="56">
        <f t="shared" si="12"/>
        <v>38.505484844538593</v>
      </c>
      <c r="Q113" s="129">
        <v>21.441627</v>
      </c>
      <c r="R113" s="11">
        <f t="shared" si="13"/>
        <v>3.9172726843582506</v>
      </c>
      <c r="S113" s="35">
        <f t="shared" si="14"/>
        <v>5.9260816236022213</v>
      </c>
      <c r="AF113" s="34"/>
    </row>
    <row r="114" spans="7:32" ht="18.5" x14ac:dyDescent="0.45">
      <c r="G114" s="59">
        <v>2013</v>
      </c>
      <c r="H114" s="59">
        <v>4</v>
      </c>
      <c r="I114" s="46">
        <f t="shared" si="17"/>
        <v>21</v>
      </c>
      <c r="J114" s="46">
        <f t="shared" si="17"/>
        <v>111</v>
      </c>
      <c r="K114" s="128">
        <v>19.5</v>
      </c>
      <c r="L114" s="128">
        <v>1.9</v>
      </c>
      <c r="M114" s="54">
        <f t="shared" si="10"/>
        <v>10.7</v>
      </c>
      <c r="N114" s="36">
        <v>63.5</v>
      </c>
      <c r="O114" s="55">
        <f t="shared" si="11"/>
        <v>27.776616290305899</v>
      </c>
      <c r="P114" s="56">
        <f t="shared" si="12"/>
        <v>39.10947573675071</v>
      </c>
      <c r="Q114" s="129">
        <v>18.644711000000001</v>
      </c>
      <c r="R114" s="11">
        <f t="shared" si="13"/>
        <v>3.1165100554274998</v>
      </c>
      <c r="S114" s="35">
        <f t="shared" si="14"/>
        <v>5.317457627190743</v>
      </c>
      <c r="AF114" s="34"/>
    </row>
    <row r="115" spans="7:32" ht="18.5" x14ac:dyDescent="0.45">
      <c r="G115" s="59">
        <v>2013</v>
      </c>
      <c r="H115" s="59">
        <v>4</v>
      </c>
      <c r="I115" s="46">
        <f t="shared" si="17"/>
        <v>22</v>
      </c>
      <c r="J115" s="46">
        <f t="shared" si="17"/>
        <v>112</v>
      </c>
      <c r="K115" s="128">
        <v>15.6</v>
      </c>
      <c r="L115" s="128">
        <v>6.7</v>
      </c>
      <c r="M115" s="54">
        <f t="shared" si="10"/>
        <v>11.15</v>
      </c>
      <c r="N115" s="36">
        <v>77.5</v>
      </c>
      <c r="O115" s="55">
        <f t="shared" si="11"/>
        <v>46.551862620952029</v>
      </c>
      <c r="P115" s="56">
        <f t="shared" si="12"/>
        <v>33.144926186117836</v>
      </c>
      <c r="Q115" s="129">
        <v>22.220409</v>
      </c>
      <c r="R115" s="11">
        <f t="shared" si="13"/>
        <v>3.7728421298257504</v>
      </c>
      <c r="S115" s="35">
        <f t="shared" si="14"/>
        <v>4.6573431113696477</v>
      </c>
      <c r="AF115" s="34"/>
    </row>
    <row r="116" spans="7:32" ht="18.5" x14ac:dyDescent="0.45">
      <c r="G116" s="59">
        <v>2013</v>
      </c>
      <c r="H116" s="59">
        <v>4</v>
      </c>
      <c r="I116" s="46">
        <f t="shared" si="17"/>
        <v>23</v>
      </c>
      <c r="J116" s="46">
        <f t="shared" si="17"/>
        <v>113</v>
      </c>
      <c r="K116" s="128">
        <v>20.9</v>
      </c>
      <c r="L116" s="128">
        <v>4.5999999999999996</v>
      </c>
      <c r="M116" s="54">
        <f t="shared" si="10"/>
        <v>12.75</v>
      </c>
      <c r="N116" s="36">
        <v>61</v>
      </c>
      <c r="O116" s="55">
        <f t="shared" si="11"/>
        <v>24.850852095259004</v>
      </c>
      <c r="P116" s="56">
        <f t="shared" si="12"/>
        <v>32.40551113221774</v>
      </c>
      <c r="Q116" s="129">
        <v>16.052957999999997</v>
      </c>
      <c r="R116" s="11">
        <f t="shared" si="13"/>
        <v>2.8763007893684991</v>
      </c>
      <c r="S116" s="35">
        <f t="shared" si="14"/>
        <v>4.9132795585618254</v>
      </c>
      <c r="AF116" s="34"/>
    </row>
    <row r="117" spans="7:32" ht="18.5" x14ac:dyDescent="0.45">
      <c r="G117" s="59">
        <v>2013</v>
      </c>
      <c r="H117" s="59">
        <v>4</v>
      </c>
      <c r="I117" s="46">
        <f t="shared" si="17"/>
        <v>24</v>
      </c>
      <c r="J117" s="46">
        <f t="shared" si="17"/>
        <v>114</v>
      </c>
      <c r="K117" s="128">
        <v>20.6</v>
      </c>
      <c r="L117" s="128">
        <v>0.4</v>
      </c>
      <c r="M117" s="54">
        <f t="shared" si="10"/>
        <v>10.5</v>
      </c>
      <c r="N117" s="36">
        <v>53.5</v>
      </c>
      <c r="O117" s="55">
        <f t="shared" si="11"/>
        <v>21.187969987843861</v>
      </c>
      <c r="P117" s="56">
        <f t="shared" si="12"/>
        <v>34.239759500355689</v>
      </c>
      <c r="Q117" s="129">
        <v>15.236492999999998</v>
      </c>
      <c r="R117" s="11">
        <f t="shared" si="13"/>
        <v>2.5289454898934993</v>
      </c>
      <c r="S117" s="35">
        <f t="shared" si="14"/>
        <v>4.6373869479865792</v>
      </c>
      <c r="AF117" s="34"/>
    </row>
    <row r="118" spans="7:32" ht="18.5" x14ac:dyDescent="0.45">
      <c r="G118" s="59">
        <v>2013</v>
      </c>
      <c r="H118" s="59">
        <v>4</v>
      </c>
      <c r="I118" s="46">
        <f t="shared" si="17"/>
        <v>25</v>
      </c>
      <c r="J118" s="46">
        <f t="shared" si="17"/>
        <v>115</v>
      </c>
      <c r="K118" s="128">
        <v>22.9</v>
      </c>
      <c r="L118" s="128">
        <v>-1.1000000000000001</v>
      </c>
      <c r="M118" s="54">
        <f t="shared" si="10"/>
        <v>10.899999999999999</v>
      </c>
      <c r="N118" s="36">
        <v>56.5</v>
      </c>
      <c r="O118" s="55">
        <f t="shared" si="11"/>
        <v>6.8693924110420062</v>
      </c>
      <c r="P118" s="56">
        <f t="shared" si="12"/>
        <v>13.189233429200652</v>
      </c>
      <c r="Q118" s="129">
        <v>5.3844819999999993</v>
      </c>
      <c r="R118" s="11">
        <f t="shared" si="13"/>
        <v>0.9063456248909999</v>
      </c>
      <c r="S118" s="35">
        <f t="shared" si="14"/>
        <v>1.9933795273076833</v>
      </c>
      <c r="AF118" s="34"/>
    </row>
    <row r="119" spans="7:32" ht="18.5" x14ac:dyDescent="0.45">
      <c r="G119" s="59">
        <v>2013</v>
      </c>
      <c r="H119" s="59">
        <v>4</v>
      </c>
      <c r="I119" s="46">
        <f t="shared" si="17"/>
        <v>26</v>
      </c>
      <c r="J119" s="46">
        <f t="shared" si="17"/>
        <v>116</v>
      </c>
      <c r="K119" s="128">
        <v>25.7</v>
      </c>
      <c r="L119" s="128">
        <v>2.2000000000000002</v>
      </c>
      <c r="M119" s="54">
        <f t="shared" si="10"/>
        <v>13.95</v>
      </c>
      <c r="N119" s="36">
        <v>55.5</v>
      </c>
      <c r="O119" s="55">
        <f t="shared" si="11"/>
        <v>27.530824832795492</v>
      </c>
      <c r="P119" s="56">
        <f t="shared" si="12"/>
        <v>51.75795068565553</v>
      </c>
      <c r="Q119" s="129">
        <v>21.3537</v>
      </c>
      <c r="R119" s="11">
        <f t="shared" si="13"/>
        <v>3.9763525533749995</v>
      </c>
      <c r="S119" s="35">
        <f t="shared" si="14"/>
        <v>8.0437120117484415</v>
      </c>
      <c r="AF119" s="34"/>
    </row>
    <row r="120" spans="7:32" ht="18.5" x14ac:dyDescent="0.45">
      <c r="G120" s="59">
        <v>2013</v>
      </c>
      <c r="H120" s="59">
        <v>4</v>
      </c>
      <c r="I120" s="46">
        <f t="shared" si="17"/>
        <v>27</v>
      </c>
      <c r="J120" s="46">
        <f t="shared" si="17"/>
        <v>117</v>
      </c>
      <c r="K120" s="128">
        <v>26.8</v>
      </c>
      <c r="L120" s="128">
        <v>3.7</v>
      </c>
      <c r="M120" s="54">
        <f t="shared" si="10"/>
        <v>15.25</v>
      </c>
      <c r="N120" s="36">
        <v>53.5</v>
      </c>
      <c r="O120" s="55">
        <f t="shared" si="11"/>
        <v>31.77004636766695</v>
      </c>
      <c r="P120" s="56">
        <f t="shared" si="12"/>
        <v>58.711045687448525</v>
      </c>
      <c r="Q120" s="129">
        <v>24.431144999999997</v>
      </c>
      <c r="R120" s="11">
        <f t="shared" si="13"/>
        <v>4.7356903922962497</v>
      </c>
      <c r="S120" s="35">
        <f t="shared" si="14"/>
        <v>9.502047718592161</v>
      </c>
      <c r="AF120" s="34"/>
    </row>
    <row r="121" spans="7:32" ht="18.5" x14ac:dyDescent="0.45">
      <c r="G121" s="59">
        <v>2013</v>
      </c>
      <c r="H121" s="59">
        <v>4</v>
      </c>
      <c r="I121" s="46">
        <f t="shared" si="17"/>
        <v>28</v>
      </c>
      <c r="J121" s="46">
        <f t="shared" si="17"/>
        <v>118</v>
      </c>
      <c r="K121" s="128">
        <v>29</v>
      </c>
      <c r="L121" s="128">
        <v>4.5999999999999996</v>
      </c>
      <c r="M121" s="54">
        <f t="shared" si="10"/>
        <v>16.8</v>
      </c>
      <c r="N121" s="36">
        <v>53</v>
      </c>
      <c r="O121" s="55">
        <f t="shared" si="11"/>
        <v>24.618451794924276</v>
      </c>
      <c r="P121" s="56">
        <f t="shared" si="12"/>
        <v>48.055217903692188</v>
      </c>
      <c r="Q121" s="129">
        <v>19.456989</v>
      </c>
      <c r="R121" s="11">
        <f t="shared" si="13"/>
        <v>3.9483873207809999</v>
      </c>
      <c r="S121" s="35">
        <f t="shared" si="14"/>
        <v>8.2124621019631725</v>
      </c>
      <c r="AF121" s="34"/>
    </row>
    <row r="122" spans="7:32" ht="18.5" x14ac:dyDescent="0.45">
      <c r="G122" s="59">
        <v>2013</v>
      </c>
      <c r="H122" s="59">
        <v>4</v>
      </c>
      <c r="I122" s="46">
        <f t="shared" si="17"/>
        <v>29</v>
      </c>
      <c r="J122" s="46">
        <f t="shared" si="17"/>
        <v>119</v>
      </c>
      <c r="K122" s="128">
        <v>30.9</v>
      </c>
      <c r="L122" s="128">
        <v>5.4</v>
      </c>
      <c r="M122" s="54">
        <f t="shared" si="10"/>
        <v>18.149999999999999</v>
      </c>
      <c r="N122" s="36">
        <v>51</v>
      </c>
      <c r="O122" s="55">
        <f t="shared" si="11"/>
        <v>24.143798531529374</v>
      </c>
      <c r="P122" s="56">
        <f t="shared" si="12"/>
        <v>49.253349004319922</v>
      </c>
      <c r="Q122" s="129">
        <v>19.507232999999999</v>
      </c>
      <c r="R122" s="11">
        <f t="shared" si="13"/>
        <v>4.1130366795427502</v>
      </c>
      <c r="S122" s="35">
        <f t="shared" si="14"/>
        <v>8.7144299599639812</v>
      </c>
      <c r="AF122" s="34"/>
    </row>
    <row r="123" spans="7:32" ht="18.5" x14ac:dyDescent="0.45">
      <c r="G123" s="59">
        <v>2013</v>
      </c>
      <c r="H123" s="60">
        <v>4</v>
      </c>
      <c r="I123" s="60">
        <f t="shared" si="17"/>
        <v>30</v>
      </c>
      <c r="J123" s="46">
        <f t="shared" si="17"/>
        <v>120</v>
      </c>
      <c r="K123" s="128">
        <v>31.7</v>
      </c>
      <c r="L123" s="128">
        <v>13</v>
      </c>
      <c r="M123" s="54">
        <f t="shared" si="10"/>
        <v>22.35</v>
      </c>
      <c r="N123" s="36">
        <v>47.5</v>
      </c>
      <c r="O123" s="55">
        <f t="shared" si="11"/>
        <v>28.320963744839212</v>
      </c>
      <c r="P123" s="56">
        <f t="shared" si="12"/>
        <v>42.368161762279463</v>
      </c>
      <c r="Q123" s="129">
        <v>19.59516</v>
      </c>
      <c r="R123" s="49">
        <f t="shared" si="13"/>
        <v>4.6142633780099995</v>
      </c>
      <c r="S123" s="48">
        <f t="shared" si="14"/>
        <v>8.5416167903314637</v>
      </c>
      <c r="AF123" s="34"/>
    </row>
    <row r="124" spans="7:32" ht="18.5" x14ac:dyDescent="0.45">
      <c r="G124" s="59">
        <v>2013</v>
      </c>
      <c r="H124" s="59">
        <v>5</v>
      </c>
      <c r="I124" s="46">
        <v>1</v>
      </c>
      <c r="J124" s="46">
        <f t="shared" si="17"/>
        <v>121</v>
      </c>
      <c r="K124" s="128">
        <v>31.5</v>
      </c>
      <c r="L124" s="128">
        <v>8.4</v>
      </c>
      <c r="M124" s="54">
        <f t="shared" si="10"/>
        <v>19.95</v>
      </c>
      <c r="N124" s="36">
        <v>52</v>
      </c>
      <c r="O124" s="55">
        <f t="shared" si="11"/>
        <v>29.287245828908404</v>
      </c>
      <c r="P124" s="56">
        <f t="shared" si="12"/>
        <v>54.12283029182273</v>
      </c>
      <c r="Q124" s="129">
        <v>22.521872999999999</v>
      </c>
      <c r="R124" s="11">
        <f t="shared" si="13"/>
        <v>4.9864271392237489</v>
      </c>
      <c r="S124" s="35">
        <f t="shared" si="14"/>
        <v>9.9470171370465721</v>
      </c>
      <c r="AF124" s="34"/>
    </row>
    <row r="125" spans="7:32" ht="18.5" x14ac:dyDescent="0.45">
      <c r="G125" s="59">
        <v>2013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8">
        <v>31.1</v>
      </c>
      <c r="L125" s="128">
        <v>7.2</v>
      </c>
      <c r="M125" s="54">
        <f t="shared" si="10"/>
        <v>19.150000000000002</v>
      </c>
      <c r="N125" s="36">
        <v>51.5</v>
      </c>
      <c r="O125" s="55">
        <f t="shared" si="11"/>
        <v>22.24103819280484</v>
      </c>
      <c r="P125" s="56">
        <f t="shared" si="12"/>
        <v>42.524865024642857</v>
      </c>
      <c r="Q125" s="129">
        <v>17.396984999999997</v>
      </c>
      <c r="R125" s="11">
        <f t="shared" si="13"/>
        <v>3.7701310640737491</v>
      </c>
      <c r="S125" s="35">
        <f t="shared" si="14"/>
        <v>7.7556704602867432</v>
      </c>
      <c r="AF125" s="34"/>
    </row>
    <row r="126" spans="7:32" ht="18.5" x14ac:dyDescent="0.45">
      <c r="G126" s="59">
        <v>2013</v>
      </c>
      <c r="H126" s="59">
        <v>5</v>
      </c>
      <c r="I126" s="46">
        <f t="shared" si="18"/>
        <v>3</v>
      </c>
      <c r="J126" s="46">
        <f t="shared" si="17"/>
        <v>123</v>
      </c>
      <c r="K126" s="128">
        <v>31</v>
      </c>
      <c r="L126" s="128">
        <v>7.7</v>
      </c>
      <c r="M126" s="54">
        <f t="shared" si="10"/>
        <v>19.350000000000001</v>
      </c>
      <c r="N126" s="36">
        <v>50</v>
      </c>
      <c r="O126" s="55">
        <f t="shared" si="11"/>
        <v>19.012568142293269</v>
      </c>
      <c r="P126" s="56">
        <f t="shared" si="12"/>
        <v>35.439427017234657</v>
      </c>
      <c r="Q126" s="129">
        <v>14.683808999999998</v>
      </c>
      <c r="R126" s="11">
        <f t="shared" si="13"/>
        <v>3.19937805301275</v>
      </c>
      <c r="S126" s="35">
        <f t="shared" si="14"/>
        <v>6.553719591350279</v>
      </c>
      <c r="AF126" s="34"/>
    </row>
    <row r="127" spans="7:32" ht="18.5" x14ac:dyDescent="0.45">
      <c r="G127" s="59">
        <v>2013</v>
      </c>
      <c r="H127" s="59">
        <v>5</v>
      </c>
      <c r="I127" s="46">
        <f t="shared" si="18"/>
        <v>4</v>
      </c>
      <c r="J127" s="46">
        <f t="shared" si="18"/>
        <v>124</v>
      </c>
      <c r="K127" s="128">
        <v>30.7</v>
      </c>
      <c r="L127" s="128">
        <v>9.5</v>
      </c>
      <c r="M127" s="54">
        <f t="shared" si="10"/>
        <v>20.100000000000001</v>
      </c>
      <c r="N127" s="36">
        <v>51</v>
      </c>
      <c r="O127" s="55">
        <f t="shared" si="11"/>
        <v>33.453018101633269</v>
      </c>
      <c r="P127" s="56">
        <f t="shared" si="12"/>
        <v>56.73631870037002</v>
      </c>
      <c r="Q127" s="129">
        <v>24.644682</v>
      </c>
      <c r="R127" s="11">
        <f t="shared" si="13"/>
        <v>5.478106171347001</v>
      </c>
      <c r="S127" s="35">
        <f t="shared" si="14"/>
        <v>10.442928541937482</v>
      </c>
      <c r="AF127" s="34"/>
    </row>
    <row r="128" spans="7:32" ht="18.5" x14ac:dyDescent="0.45">
      <c r="G128" s="59">
        <v>2013</v>
      </c>
      <c r="H128" s="59">
        <v>5</v>
      </c>
      <c r="I128" s="46">
        <f t="shared" si="18"/>
        <v>5</v>
      </c>
      <c r="J128" s="46">
        <f t="shared" si="18"/>
        <v>125</v>
      </c>
      <c r="K128" s="128">
        <v>31.2</v>
      </c>
      <c r="L128" s="128">
        <v>8.1999999999999993</v>
      </c>
      <c r="M128" s="54">
        <f t="shared" si="10"/>
        <v>19.7</v>
      </c>
      <c r="N128" s="36">
        <v>53</v>
      </c>
      <c r="O128" s="55">
        <f t="shared" si="11"/>
        <v>22.481033680167027</v>
      </c>
      <c r="P128" s="56">
        <f t="shared" si="12"/>
        <v>41.365101971507329</v>
      </c>
      <c r="Q128" s="129">
        <v>17.250439999999998</v>
      </c>
      <c r="R128" s="11">
        <f t="shared" si="13"/>
        <v>3.7940186474999988</v>
      </c>
      <c r="S128" s="35">
        <f t="shared" si="14"/>
        <v>7.6478474853024574</v>
      </c>
      <c r="AF128" s="34"/>
    </row>
    <row r="129" spans="7:32" ht="18.5" x14ac:dyDescent="0.45">
      <c r="G129" s="59">
        <v>2013</v>
      </c>
      <c r="H129" s="59">
        <v>5</v>
      </c>
      <c r="I129" s="46">
        <f t="shared" si="18"/>
        <v>6</v>
      </c>
      <c r="J129" s="46">
        <f t="shared" si="18"/>
        <v>126</v>
      </c>
      <c r="K129" s="128">
        <v>31.3</v>
      </c>
      <c r="L129" s="128">
        <v>9.6</v>
      </c>
      <c r="M129" s="54">
        <f t="shared" si="10"/>
        <v>20.45</v>
      </c>
      <c r="N129" s="36">
        <v>54</v>
      </c>
      <c r="O129" s="55">
        <f t="shared" si="11"/>
        <v>17.998885687289921</v>
      </c>
      <c r="P129" s="56">
        <f t="shared" si="12"/>
        <v>31.246065553135306</v>
      </c>
      <c r="Q129" s="129">
        <v>13.415147999999999</v>
      </c>
      <c r="R129" s="11">
        <f t="shared" si="13"/>
        <v>3.0095039955149989</v>
      </c>
      <c r="S129" s="35">
        <f t="shared" si="14"/>
        <v>5.9614665042059585</v>
      </c>
      <c r="AF129" s="34"/>
    </row>
    <row r="130" spans="7:32" ht="18.5" x14ac:dyDescent="0.45">
      <c r="G130" s="59">
        <v>2013</v>
      </c>
      <c r="H130" s="59">
        <v>5</v>
      </c>
      <c r="I130" s="46">
        <f t="shared" si="18"/>
        <v>7</v>
      </c>
      <c r="J130" s="46">
        <f t="shared" si="18"/>
        <v>127</v>
      </c>
      <c r="K130" s="128">
        <v>28.1</v>
      </c>
      <c r="L130" s="128">
        <v>12.8</v>
      </c>
      <c r="M130" s="54">
        <f t="shared" si="10"/>
        <v>20.450000000000003</v>
      </c>
      <c r="N130" s="36">
        <v>59</v>
      </c>
      <c r="O130" s="55">
        <f t="shared" si="11"/>
        <v>30.707888029406423</v>
      </c>
      <c r="P130" s="56">
        <f t="shared" si="12"/>
        <v>37.58645494799346</v>
      </c>
      <c r="Q130" s="129">
        <v>19.218329999999998</v>
      </c>
      <c r="R130" s="11">
        <f t="shared" si="13"/>
        <v>4.3113680834624999</v>
      </c>
      <c r="S130" s="35">
        <f t="shared" si="14"/>
        <v>7.0953141366094368</v>
      </c>
      <c r="AF130" s="34"/>
    </row>
    <row r="131" spans="7:32" ht="18.5" x14ac:dyDescent="0.45">
      <c r="G131" s="59">
        <v>2013</v>
      </c>
      <c r="H131" s="59">
        <v>5</v>
      </c>
      <c r="I131" s="46">
        <f t="shared" si="18"/>
        <v>8</v>
      </c>
      <c r="J131" s="46">
        <f t="shared" si="18"/>
        <v>128</v>
      </c>
      <c r="K131" s="128">
        <v>29.4</v>
      </c>
      <c r="L131" s="128">
        <v>17.8</v>
      </c>
      <c r="M131" s="54">
        <f t="shared" si="10"/>
        <v>23.6</v>
      </c>
      <c r="N131" s="36">
        <v>44.5</v>
      </c>
      <c r="O131" s="55">
        <f t="shared" si="11"/>
        <v>37.041717487374918</v>
      </c>
      <c r="P131" s="56">
        <f t="shared" si="12"/>
        <v>34.374713828283916</v>
      </c>
      <c r="Q131" s="129">
        <v>20.185527</v>
      </c>
      <c r="R131" s="11">
        <f t="shared" si="13"/>
        <v>4.9012679963970003</v>
      </c>
      <c r="S131" s="35">
        <f t="shared" si="14"/>
        <v>7.4543213918442826</v>
      </c>
      <c r="AF131" s="34"/>
    </row>
    <row r="132" spans="7:32" ht="18.5" x14ac:dyDescent="0.45">
      <c r="G132" s="59">
        <v>2013</v>
      </c>
      <c r="H132" s="59">
        <v>5</v>
      </c>
      <c r="I132" s="46">
        <f t="shared" si="18"/>
        <v>9</v>
      </c>
      <c r="J132" s="46">
        <f t="shared" si="18"/>
        <v>129</v>
      </c>
      <c r="K132" s="128">
        <v>27.5</v>
      </c>
      <c r="L132" s="128">
        <v>12</v>
      </c>
      <c r="M132" s="54">
        <f t="shared" si="10"/>
        <v>19.75</v>
      </c>
      <c r="N132" s="36">
        <v>62</v>
      </c>
      <c r="O132" s="55">
        <f t="shared" si="11"/>
        <v>40.306614506634652</v>
      </c>
      <c r="P132" s="56">
        <f t="shared" si="12"/>
        <v>49.980201988226966</v>
      </c>
      <c r="Q132" s="129">
        <v>25.389967999999996</v>
      </c>
      <c r="R132" s="11">
        <f t="shared" si="13"/>
        <v>5.5916516951159982</v>
      </c>
      <c r="S132" s="35">
        <f t="shared" si="14"/>
        <v>9.1740952999401326</v>
      </c>
      <c r="AF132" s="34"/>
    </row>
    <row r="133" spans="7:32" ht="18.5" x14ac:dyDescent="0.45">
      <c r="G133" s="59">
        <v>2013</v>
      </c>
      <c r="H133" s="59">
        <v>5</v>
      </c>
      <c r="I133" s="46">
        <f t="shared" si="18"/>
        <v>10</v>
      </c>
      <c r="J133" s="46">
        <f t="shared" si="18"/>
        <v>130</v>
      </c>
      <c r="K133" s="128">
        <v>26.4</v>
      </c>
      <c r="L133" s="128">
        <v>14.1</v>
      </c>
      <c r="M133" s="54">
        <f t="shared" ref="M133:M196" si="19">(K133+L133)/2</f>
        <v>20.25</v>
      </c>
      <c r="N133" s="36">
        <v>66</v>
      </c>
      <c r="O133" s="55">
        <f t="shared" ref="O133:O196" si="20">((Q133)/(0.16*(K133-(L133))^0.5))</f>
        <v>44.713479318985492</v>
      </c>
      <c r="P133" s="56">
        <f t="shared" ref="P133:P196" si="21">0.16*((K133-L133)^1/2)*O133</f>
        <v>43.998063649881722</v>
      </c>
      <c r="Q133" s="129">
        <v>25.090597499999998</v>
      </c>
      <c r="R133" s="11">
        <f t="shared" ref="R133:R196" si="22">0.0023*0.408*O133*(K133-L133)^0.5*(M133+17.8)</f>
        <v>5.5992992825418728</v>
      </c>
      <c r="S133" s="35">
        <f t="shared" ref="S133:S196" si="23">0.31*(IF(N133&gt;50,1,(1+(50-N133)/70)))*(P133+2.09)*((M133/(M133+15)))</f>
        <v>8.2075977180746822</v>
      </c>
      <c r="AF133" s="34"/>
    </row>
    <row r="134" spans="7:32" ht="18.5" x14ac:dyDescent="0.45">
      <c r="G134" s="59">
        <v>2013</v>
      </c>
      <c r="H134" s="59">
        <v>5</v>
      </c>
      <c r="I134" s="46">
        <f t="shared" si="18"/>
        <v>11</v>
      </c>
      <c r="J134" s="46">
        <f t="shared" si="18"/>
        <v>131</v>
      </c>
      <c r="K134" s="128">
        <v>20.9</v>
      </c>
      <c r="L134" s="128">
        <v>12.5</v>
      </c>
      <c r="M134" s="54">
        <f t="shared" si="19"/>
        <v>16.7</v>
      </c>
      <c r="N134" s="36">
        <v>78.5</v>
      </c>
      <c r="O134" s="55">
        <f t="shared" si="20"/>
        <v>49.804386266458962</v>
      </c>
      <c r="P134" s="56">
        <f t="shared" si="21"/>
        <v>33.468547571060419</v>
      </c>
      <c r="Q134" s="129">
        <v>23.095492</v>
      </c>
      <c r="R134" s="11">
        <f t="shared" si="22"/>
        <v>4.6731995900099994</v>
      </c>
      <c r="S134" s="35">
        <f t="shared" si="23"/>
        <v>5.8071482894441564</v>
      </c>
      <c r="AF134" s="34"/>
    </row>
    <row r="135" spans="7:32" ht="18.5" x14ac:dyDescent="0.45">
      <c r="G135" s="59">
        <v>2013</v>
      </c>
      <c r="H135" s="59">
        <v>5</v>
      </c>
      <c r="I135" s="46">
        <f t="shared" si="18"/>
        <v>12</v>
      </c>
      <c r="J135" s="46">
        <f t="shared" si="18"/>
        <v>132</v>
      </c>
      <c r="K135" s="128">
        <v>21.2</v>
      </c>
      <c r="L135" s="128">
        <v>7</v>
      </c>
      <c r="M135" s="54">
        <f t="shared" si="19"/>
        <v>14.1</v>
      </c>
      <c r="N135" s="36">
        <v>72</v>
      </c>
      <c r="O135" s="55">
        <f t="shared" si="20"/>
        <v>40.239703612668677</v>
      </c>
      <c r="P135" s="56">
        <f t="shared" si="21"/>
        <v>45.712303303991611</v>
      </c>
      <c r="Q135" s="129">
        <v>24.261571499999999</v>
      </c>
      <c r="R135" s="11">
        <f t="shared" si="22"/>
        <v>4.5391823274352481</v>
      </c>
      <c r="S135" s="35">
        <f t="shared" si="23"/>
        <v>7.1802016406098721</v>
      </c>
      <c r="AF135" s="34"/>
    </row>
    <row r="136" spans="7:32" ht="18.5" x14ac:dyDescent="0.45">
      <c r="G136" s="59">
        <v>2013</v>
      </c>
      <c r="H136" s="59">
        <v>5</v>
      </c>
      <c r="I136" s="46">
        <f t="shared" si="18"/>
        <v>13</v>
      </c>
      <c r="J136" s="46">
        <f t="shared" si="18"/>
        <v>133</v>
      </c>
      <c r="K136" s="128">
        <v>19.7</v>
      </c>
      <c r="L136" s="128">
        <v>8.4</v>
      </c>
      <c r="M136" s="54">
        <f t="shared" si="19"/>
        <v>14.05</v>
      </c>
      <c r="N136" s="36">
        <v>77.5</v>
      </c>
      <c r="O136" s="55">
        <f t="shared" si="20"/>
        <v>43.415459412188426</v>
      </c>
      <c r="P136" s="56">
        <f t="shared" si="21"/>
        <v>39.24757530861833</v>
      </c>
      <c r="Q136" s="129">
        <v>23.350899000000002</v>
      </c>
      <c r="R136" s="11">
        <f t="shared" si="22"/>
        <v>4.3619537709247496</v>
      </c>
      <c r="S136" s="35">
        <f t="shared" si="23"/>
        <v>6.1977903358584214</v>
      </c>
      <c r="AF136" s="34"/>
    </row>
    <row r="137" spans="7:32" ht="18.5" x14ac:dyDescent="0.45">
      <c r="G137" s="59">
        <v>2013</v>
      </c>
      <c r="H137" s="59">
        <v>5</v>
      </c>
      <c r="I137" s="46">
        <f t="shared" si="18"/>
        <v>14</v>
      </c>
      <c r="J137" s="46">
        <f t="shared" si="18"/>
        <v>134</v>
      </c>
      <c r="K137" s="128">
        <v>21</v>
      </c>
      <c r="L137" s="128">
        <v>8.1999999999999993</v>
      </c>
      <c r="M137" s="54">
        <f t="shared" si="19"/>
        <v>14.6</v>
      </c>
      <c r="N137" s="36">
        <v>72.5</v>
      </c>
      <c r="O137" s="55">
        <f t="shared" si="20"/>
        <v>45.137088260215684</v>
      </c>
      <c r="P137" s="56">
        <f t="shared" si="21"/>
        <v>46.220378378460865</v>
      </c>
      <c r="Q137" s="129">
        <v>25.837976999999999</v>
      </c>
      <c r="R137" s="11">
        <f t="shared" si="22"/>
        <v>4.9098874174019986</v>
      </c>
      <c r="S137" s="35">
        <f t="shared" si="23"/>
        <v>7.3869179912470901</v>
      </c>
      <c r="AF137" s="34"/>
    </row>
    <row r="138" spans="7:32" ht="18.5" x14ac:dyDescent="0.45">
      <c r="G138" s="59">
        <v>2013</v>
      </c>
      <c r="H138" s="59">
        <v>5</v>
      </c>
      <c r="I138" s="46">
        <f t="shared" si="18"/>
        <v>15</v>
      </c>
      <c r="J138" s="46">
        <f t="shared" si="18"/>
        <v>135</v>
      </c>
      <c r="K138" s="128">
        <v>22</v>
      </c>
      <c r="L138" s="128">
        <v>5.9</v>
      </c>
      <c r="M138" s="54">
        <f t="shared" si="19"/>
        <v>13.95</v>
      </c>
      <c r="N138" s="36">
        <v>69.5</v>
      </c>
      <c r="O138" s="55">
        <f t="shared" si="20"/>
        <v>39.669082679122504</v>
      </c>
      <c r="P138" s="56">
        <f t="shared" si="21"/>
        <v>51.093778490709788</v>
      </c>
      <c r="Q138" s="129">
        <v>25.467427499999999</v>
      </c>
      <c r="R138" s="11">
        <f t="shared" si="22"/>
        <v>4.7423851776281243</v>
      </c>
      <c r="S138" s="35">
        <f t="shared" si="23"/>
        <v>7.9444991393117252</v>
      </c>
      <c r="AF138" s="34"/>
    </row>
    <row r="139" spans="7:32" ht="18.5" x14ac:dyDescent="0.45">
      <c r="G139" s="59">
        <v>2013</v>
      </c>
      <c r="H139" s="59">
        <v>5</v>
      </c>
      <c r="I139" s="46">
        <f t="shared" si="18"/>
        <v>16</v>
      </c>
      <c r="J139" s="46">
        <f t="shared" si="18"/>
        <v>136</v>
      </c>
      <c r="K139" s="128">
        <v>22.9</v>
      </c>
      <c r="L139" s="128">
        <v>9.1</v>
      </c>
      <c r="M139" s="54">
        <f t="shared" si="19"/>
        <v>16</v>
      </c>
      <c r="N139" s="36">
        <v>66.5</v>
      </c>
      <c r="O139" s="55">
        <f t="shared" si="20"/>
        <v>37.384581443532433</v>
      </c>
      <c r="P139" s="56">
        <f t="shared" si="21"/>
        <v>41.272577913659802</v>
      </c>
      <c r="Q139" s="129">
        <v>22.220409</v>
      </c>
      <c r="R139" s="11">
        <f t="shared" si="22"/>
        <v>4.4049072189329985</v>
      </c>
      <c r="S139" s="35">
        <f t="shared" si="23"/>
        <v>6.9380124661855689</v>
      </c>
      <c r="AF139" s="34"/>
    </row>
    <row r="140" spans="7:32" ht="18.5" x14ac:dyDescent="0.45">
      <c r="G140" s="59">
        <v>2013</v>
      </c>
      <c r="H140" s="59">
        <v>5</v>
      </c>
      <c r="I140" s="46">
        <f t="shared" si="18"/>
        <v>17</v>
      </c>
      <c r="J140" s="46">
        <f t="shared" si="18"/>
        <v>137</v>
      </c>
      <c r="K140" s="128">
        <v>26.4</v>
      </c>
      <c r="L140" s="128">
        <v>6.7</v>
      </c>
      <c r="M140" s="54">
        <f t="shared" si="19"/>
        <v>16.55</v>
      </c>
      <c r="N140" s="36">
        <v>61</v>
      </c>
      <c r="O140" s="55">
        <f t="shared" si="20"/>
        <v>36.489704622754061</v>
      </c>
      <c r="P140" s="56">
        <f t="shared" si="21"/>
        <v>57.507774485460402</v>
      </c>
      <c r="Q140" s="129">
        <v>25.913342999999998</v>
      </c>
      <c r="R140" s="11">
        <f t="shared" si="22"/>
        <v>5.2205733424732488</v>
      </c>
      <c r="S140" s="35">
        <f t="shared" si="23"/>
        <v>9.6914859587212234</v>
      </c>
      <c r="AF140" s="34"/>
    </row>
    <row r="141" spans="7:32" ht="18.5" x14ac:dyDescent="0.45">
      <c r="G141" s="59">
        <v>2013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8">
        <v>28.3</v>
      </c>
      <c r="L141" s="128">
        <v>9.6999999999999993</v>
      </c>
      <c r="M141" s="54">
        <f t="shared" si="19"/>
        <v>19</v>
      </c>
      <c r="N141" s="36">
        <v>61</v>
      </c>
      <c r="O141" s="55">
        <f t="shared" si="20"/>
        <v>31.163879842592586</v>
      </c>
      <c r="P141" s="56">
        <f t="shared" si="21"/>
        <v>46.371853205777775</v>
      </c>
      <c r="Q141" s="129">
        <v>21.504432000000001</v>
      </c>
      <c r="R141" s="11">
        <f t="shared" si="22"/>
        <v>4.6413445674239995</v>
      </c>
      <c r="S141" s="35">
        <f t="shared" si="23"/>
        <v>8.395303393589149</v>
      </c>
      <c r="AF141" s="34"/>
    </row>
    <row r="142" spans="7:32" ht="18.5" x14ac:dyDescent="0.45">
      <c r="G142" s="59">
        <v>2013</v>
      </c>
      <c r="H142" s="59">
        <v>5</v>
      </c>
      <c r="I142" s="46">
        <f t="shared" si="24"/>
        <v>19</v>
      </c>
      <c r="J142" s="46">
        <f t="shared" si="24"/>
        <v>139</v>
      </c>
      <c r="K142" s="128">
        <v>27.9</v>
      </c>
      <c r="L142" s="128">
        <v>7.7</v>
      </c>
      <c r="M142" s="54">
        <f t="shared" si="19"/>
        <v>17.8</v>
      </c>
      <c r="N142" s="36">
        <v>59</v>
      </c>
      <c r="O142" s="55">
        <f t="shared" si="20"/>
        <v>35.767436008608094</v>
      </c>
      <c r="P142" s="56">
        <f t="shared" si="21"/>
        <v>57.800176589910677</v>
      </c>
      <c r="Q142" s="129">
        <v>25.720740999999997</v>
      </c>
      <c r="R142" s="11">
        <f t="shared" si="22"/>
        <v>5.3703363963539985</v>
      </c>
      <c r="S142" s="35">
        <f t="shared" si="23"/>
        <v>10.075426659241682</v>
      </c>
      <c r="AF142" s="34"/>
    </row>
    <row r="143" spans="7:32" ht="18.5" x14ac:dyDescent="0.45">
      <c r="G143" s="59">
        <v>2013</v>
      </c>
      <c r="H143" s="59">
        <v>5</v>
      </c>
      <c r="I143" s="46">
        <f t="shared" si="24"/>
        <v>20</v>
      </c>
      <c r="J143" s="46">
        <f t="shared" si="24"/>
        <v>140</v>
      </c>
      <c r="K143" s="128">
        <v>29.1</v>
      </c>
      <c r="L143" s="128">
        <v>9.1</v>
      </c>
      <c r="M143" s="54">
        <f t="shared" si="19"/>
        <v>19.100000000000001</v>
      </c>
      <c r="N143" s="36">
        <v>58.5</v>
      </c>
      <c r="O143" s="55">
        <f t="shared" si="20"/>
        <v>31.176847350566089</v>
      </c>
      <c r="P143" s="56">
        <f t="shared" si="21"/>
        <v>49.882955760905745</v>
      </c>
      <c r="Q143" s="129">
        <v>22.308335999999997</v>
      </c>
      <c r="R143" s="11">
        <f t="shared" si="22"/>
        <v>4.8279366146159992</v>
      </c>
      <c r="S143" s="35">
        <f t="shared" si="23"/>
        <v>9.0243950457572719</v>
      </c>
      <c r="AF143" s="34"/>
    </row>
    <row r="144" spans="7:32" ht="18.5" x14ac:dyDescent="0.45">
      <c r="G144" s="59">
        <v>2013</v>
      </c>
      <c r="H144" s="59">
        <v>5</v>
      </c>
      <c r="I144" s="46">
        <f t="shared" si="24"/>
        <v>21</v>
      </c>
      <c r="J144" s="46">
        <f t="shared" si="24"/>
        <v>141</v>
      </c>
      <c r="K144" s="128">
        <v>22.3</v>
      </c>
      <c r="L144" s="128">
        <v>13.5</v>
      </c>
      <c r="M144" s="54">
        <f t="shared" si="19"/>
        <v>17.899999999999999</v>
      </c>
      <c r="N144" s="36">
        <v>71.5</v>
      </c>
      <c r="O144" s="55">
        <f t="shared" si="20"/>
        <v>53.511120884982454</v>
      </c>
      <c r="P144" s="56">
        <f t="shared" si="21"/>
        <v>37.671829103027648</v>
      </c>
      <c r="Q144" s="129">
        <v>25.398342</v>
      </c>
      <c r="R144" s="11">
        <f t="shared" si="22"/>
        <v>5.3179175471309996</v>
      </c>
      <c r="S144" s="35">
        <f t="shared" si="23"/>
        <v>6.7063340332127792</v>
      </c>
      <c r="AF144" s="34"/>
    </row>
    <row r="145" spans="7:32" ht="18.5" x14ac:dyDescent="0.45">
      <c r="G145" s="59">
        <v>2013</v>
      </c>
      <c r="H145" s="59">
        <v>5</v>
      </c>
      <c r="I145" s="46">
        <f t="shared" si="24"/>
        <v>22</v>
      </c>
      <c r="J145" s="46">
        <f t="shared" si="24"/>
        <v>142</v>
      </c>
      <c r="K145" s="128">
        <v>29.4</v>
      </c>
      <c r="L145" s="128">
        <v>9.5</v>
      </c>
      <c r="M145" s="54">
        <f t="shared" si="19"/>
        <v>19.45</v>
      </c>
      <c r="N145" s="36">
        <v>60.5</v>
      </c>
      <c r="O145" s="55">
        <f t="shared" si="20"/>
        <v>34.422827871207573</v>
      </c>
      <c r="P145" s="56">
        <f t="shared" si="21"/>
        <v>54.801141970962455</v>
      </c>
      <c r="Q145" s="129">
        <v>24.569315999999997</v>
      </c>
      <c r="R145" s="11">
        <f t="shared" si="22"/>
        <v>5.3676891781649996</v>
      </c>
      <c r="S145" s="35">
        <f t="shared" si="23"/>
        <v>9.9571884038873169</v>
      </c>
      <c r="AF145" s="34"/>
    </row>
    <row r="146" spans="7:32" ht="18.5" x14ac:dyDescent="0.45">
      <c r="G146" s="59">
        <v>2013</v>
      </c>
      <c r="H146" s="59">
        <v>5</v>
      </c>
      <c r="I146" s="46">
        <f t="shared" si="24"/>
        <v>23</v>
      </c>
      <c r="J146" s="46">
        <f t="shared" si="24"/>
        <v>143</v>
      </c>
      <c r="K146" s="128">
        <v>31.5</v>
      </c>
      <c r="L146" s="128">
        <v>11.1</v>
      </c>
      <c r="M146" s="54">
        <f t="shared" si="19"/>
        <v>21.3</v>
      </c>
      <c r="N146" s="36">
        <v>54</v>
      </c>
      <c r="O146" s="55">
        <f t="shared" si="20"/>
        <v>33.37262573180741</v>
      </c>
      <c r="P146" s="56">
        <f t="shared" si="21"/>
        <v>54.464125194309688</v>
      </c>
      <c r="Q146" s="129">
        <v>24.11712</v>
      </c>
      <c r="R146" s="11">
        <f t="shared" si="22"/>
        <v>5.5305741340799992</v>
      </c>
      <c r="S146" s="35">
        <f t="shared" si="23"/>
        <v>10.287242111791375</v>
      </c>
      <c r="AF146" s="34"/>
    </row>
    <row r="147" spans="7:32" ht="18.5" x14ac:dyDescent="0.45">
      <c r="G147" s="59">
        <v>2013</v>
      </c>
      <c r="H147" s="59">
        <v>5</v>
      </c>
      <c r="I147" s="46">
        <f t="shared" si="24"/>
        <v>24</v>
      </c>
      <c r="J147" s="46">
        <f t="shared" si="24"/>
        <v>144</v>
      </c>
      <c r="K147" s="128">
        <v>33.5</v>
      </c>
      <c r="L147" s="128">
        <v>12.2</v>
      </c>
      <c r="M147" s="54">
        <f t="shared" si="19"/>
        <v>22.85</v>
      </c>
      <c r="N147" s="36">
        <v>54</v>
      </c>
      <c r="O147" s="55">
        <f t="shared" si="20"/>
        <v>33.816667807181268</v>
      </c>
      <c r="P147" s="56">
        <f t="shared" si="21"/>
        <v>57.623601943436888</v>
      </c>
      <c r="Q147" s="129">
        <v>24.971267999999998</v>
      </c>
      <c r="R147" s="11">
        <f t="shared" si="22"/>
        <v>5.9534561892330009</v>
      </c>
      <c r="S147" s="35">
        <f t="shared" si="23"/>
        <v>11.175199454856941</v>
      </c>
      <c r="AF147" s="34"/>
    </row>
    <row r="148" spans="7:32" ht="18.5" x14ac:dyDescent="0.45">
      <c r="G148" s="59">
        <v>2013</v>
      </c>
      <c r="H148" s="59">
        <v>5</v>
      </c>
      <c r="I148" s="46">
        <f t="shared" si="24"/>
        <v>25</v>
      </c>
      <c r="J148" s="46">
        <f t="shared" si="24"/>
        <v>145</v>
      </c>
      <c r="K148" s="128">
        <v>30.3</v>
      </c>
      <c r="L148" s="128">
        <v>17.100000000000001</v>
      </c>
      <c r="M148" s="54">
        <f t="shared" si="19"/>
        <v>23.700000000000003</v>
      </c>
      <c r="N148" s="36">
        <v>54.5</v>
      </c>
      <c r="O148" s="55">
        <f t="shared" si="20"/>
        <v>40.969022341740931</v>
      </c>
      <c r="P148" s="56">
        <f t="shared" si="21"/>
        <v>43.263287592878427</v>
      </c>
      <c r="Q148" s="129">
        <v>23.815655999999997</v>
      </c>
      <c r="R148" s="11">
        <f t="shared" si="22"/>
        <v>5.7966711312599983</v>
      </c>
      <c r="S148" s="35">
        <f t="shared" si="23"/>
        <v>8.610093125190641</v>
      </c>
      <c r="AF148" s="34"/>
    </row>
    <row r="149" spans="7:32" ht="18.5" x14ac:dyDescent="0.45">
      <c r="G149" s="59">
        <v>2013</v>
      </c>
      <c r="H149" s="59">
        <v>5</v>
      </c>
      <c r="I149" s="46">
        <f t="shared" si="24"/>
        <v>26</v>
      </c>
      <c r="J149" s="46">
        <f t="shared" si="24"/>
        <v>146</v>
      </c>
      <c r="K149" s="128">
        <v>30.2</v>
      </c>
      <c r="L149" s="128">
        <v>9.9</v>
      </c>
      <c r="M149" s="54">
        <f t="shared" si="19"/>
        <v>20.05</v>
      </c>
      <c r="N149" s="36">
        <v>55</v>
      </c>
      <c r="O149" s="55">
        <f t="shared" si="20"/>
        <v>20.595564053809962</v>
      </c>
      <c r="P149" s="56">
        <f t="shared" si="21"/>
        <v>33.447196023387377</v>
      </c>
      <c r="Q149" s="129">
        <v>14.847102</v>
      </c>
      <c r="R149" s="11">
        <f t="shared" si="22"/>
        <v>3.2959118847555002</v>
      </c>
      <c r="S149" s="35">
        <f t="shared" si="23"/>
        <v>6.3018956314797236</v>
      </c>
      <c r="AF149" s="34"/>
    </row>
    <row r="150" spans="7:32" ht="18.5" x14ac:dyDescent="0.45">
      <c r="G150" s="59">
        <v>2013</v>
      </c>
      <c r="H150" s="59">
        <v>5</v>
      </c>
      <c r="I150" s="46">
        <f t="shared" si="24"/>
        <v>27</v>
      </c>
      <c r="J150" s="46">
        <f t="shared" si="24"/>
        <v>147</v>
      </c>
      <c r="K150" s="128">
        <v>32.4</v>
      </c>
      <c r="L150" s="128">
        <v>9.6</v>
      </c>
      <c r="M150" s="54">
        <f t="shared" si="19"/>
        <v>21</v>
      </c>
      <c r="N150" s="36">
        <v>52</v>
      </c>
      <c r="O150" s="55">
        <f t="shared" si="20"/>
        <v>31.271399805571502</v>
      </c>
      <c r="P150" s="56">
        <f t="shared" si="21"/>
        <v>57.039033245362411</v>
      </c>
      <c r="Q150" s="129">
        <v>23.891022</v>
      </c>
      <c r="R150" s="11">
        <f t="shared" si="22"/>
        <v>5.4366887483639994</v>
      </c>
      <c r="S150" s="35">
        <f t="shared" si="23"/>
        <v>10.692500178536369</v>
      </c>
      <c r="AF150" s="34"/>
    </row>
    <row r="151" spans="7:32" ht="18.5" x14ac:dyDescent="0.45">
      <c r="G151" s="59">
        <v>2013</v>
      </c>
      <c r="H151" s="59">
        <v>5</v>
      </c>
      <c r="I151" s="46">
        <f t="shared" si="24"/>
        <v>28</v>
      </c>
      <c r="J151" s="46">
        <f t="shared" si="24"/>
        <v>148</v>
      </c>
      <c r="K151" s="128">
        <v>29.5</v>
      </c>
      <c r="L151" s="128">
        <v>11.6</v>
      </c>
      <c r="M151" s="54">
        <f t="shared" si="19"/>
        <v>20.55</v>
      </c>
      <c r="N151" s="36">
        <v>51</v>
      </c>
      <c r="O151" s="55">
        <f t="shared" si="20"/>
        <v>35.218749013091667</v>
      </c>
      <c r="P151" s="56">
        <f t="shared" si="21"/>
        <v>50.433248586747268</v>
      </c>
      <c r="Q151" s="129">
        <v>23.840777999999997</v>
      </c>
      <c r="R151" s="11">
        <f t="shared" si="22"/>
        <v>5.3623333498994992</v>
      </c>
      <c r="S151" s="35">
        <f t="shared" si="23"/>
        <v>9.4120774999120531</v>
      </c>
      <c r="AF151" s="34"/>
    </row>
    <row r="152" spans="7:32" ht="18.5" x14ac:dyDescent="0.45">
      <c r="G152" s="59">
        <v>2013</v>
      </c>
      <c r="H152" s="59">
        <v>5</v>
      </c>
      <c r="I152" s="46">
        <f t="shared" si="24"/>
        <v>29</v>
      </c>
      <c r="J152" s="46">
        <f t="shared" si="24"/>
        <v>149</v>
      </c>
      <c r="K152" s="128">
        <v>30.2</v>
      </c>
      <c r="L152" s="128">
        <v>8.1</v>
      </c>
      <c r="M152" s="54">
        <f t="shared" si="19"/>
        <v>19.149999999999999</v>
      </c>
      <c r="N152" s="36">
        <v>53.5</v>
      </c>
      <c r="O152" s="55">
        <f t="shared" si="20"/>
        <v>34.150841420930441</v>
      </c>
      <c r="P152" s="56">
        <f t="shared" si="21"/>
        <v>60.378687632205029</v>
      </c>
      <c r="Q152" s="129">
        <v>25.687244999999997</v>
      </c>
      <c r="R152" s="11">
        <f t="shared" si="22"/>
        <v>5.5667278166287497</v>
      </c>
      <c r="S152" s="35">
        <f t="shared" si="23"/>
        <v>10.859307880778481</v>
      </c>
      <c r="AF152" s="34"/>
    </row>
    <row r="153" spans="7:32" ht="18.5" x14ac:dyDescent="0.45">
      <c r="G153" s="59">
        <v>2013</v>
      </c>
      <c r="H153" s="59">
        <v>5</v>
      </c>
      <c r="I153" s="46">
        <f t="shared" si="24"/>
        <v>30</v>
      </c>
      <c r="J153" s="46">
        <f t="shared" si="24"/>
        <v>150</v>
      </c>
      <c r="K153" s="128">
        <v>31.6</v>
      </c>
      <c r="L153" s="128">
        <v>8.9</v>
      </c>
      <c r="M153" s="54">
        <f t="shared" si="19"/>
        <v>20.25</v>
      </c>
      <c r="N153" s="36">
        <v>49</v>
      </c>
      <c r="O153" s="55">
        <f t="shared" si="20"/>
        <v>32.559538803925626</v>
      </c>
      <c r="P153" s="56">
        <f t="shared" si="21"/>
        <v>59.128122467928947</v>
      </c>
      <c r="Q153" s="129">
        <v>24.820535999999997</v>
      </c>
      <c r="R153" s="11">
        <f t="shared" si="22"/>
        <v>5.5390314805019987</v>
      </c>
      <c r="S153" s="35">
        <f t="shared" si="23"/>
        <v>11.05777922158545</v>
      </c>
      <c r="AF153" s="34"/>
    </row>
    <row r="154" spans="7:32" ht="18.5" x14ac:dyDescent="0.45">
      <c r="G154" s="59">
        <v>2013</v>
      </c>
      <c r="H154" s="60">
        <v>5</v>
      </c>
      <c r="I154" s="60">
        <f t="shared" si="24"/>
        <v>31</v>
      </c>
      <c r="J154" s="46">
        <f t="shared" si="24"/>
        <v>151</v>
      </c>
      <c r="K154" s="128">
        <v>33.5</v>
      </c>
      <c r="L154" s="128">
        <v>12.4</v>
      </c>
      <c r="M154" s="54">
        <f t="shared" si="19"/>
        <v>22.95</v>
      </c>
      <c r="N154" s="36">
        <v>45</v>
      </c>
      <c r="O154" s="55">
        <f t="shared" si="20"/>
        <v>33.968012968912369</v>
      </c>
      <c r="P154" s="56">
        <f t="shared" si="21"/>
        <v>57.338005891524084</v>
      </c>
      <c r="Q154" s="129">
        <v>24.964987499999999</v>
      </c>
      <c r="R154" s="49">
        <f t="shared" si="22"/>
        <v>5.9666008062656246</v>
      </c>
      <c r="S154" s="48">
        <f t="shared" si="23"/>
        <v>11.936774362372898</v>
      </c>
      <c r="AF154" s="34"/>
    </row>
    <row r="155" spans="7:32" ht="18.5" x14ac:dyDescent="0.45">
      <c r="G155" s="59">
        <v>2013</v>
      </c>
      <c r="H155" s="59">
        <v>6</v>
      </c>
      <c r="I155" s="46">
        <v>1</v>
      </c>
      <c r="J155" s="46">
        <f t="shared" si="24"/>
        <v>152</v>
      </c>
      <c r="K155" s="128">
        <v>35.4</v>
      </c>
      <c r="L155" s="128">
        <v>12.6</v>
      </c>
      <c r="M155" s="54">
        <f t="shared" si="19"/>
        <v>24</v>
      </c>
      <c r="N155" s="36">
        <v>43.5</v>
      </c>
      <c r="O155" s="55">
        <f t="shared" si="20"/>
        <v>27.462492889190113</v>
      </c>
      <c r="P155" s="56">
        <f t="shared" si="21"/>
        <v>50.09158702988276</v>
      </c>
      <c r="Q155" s="129">
        <v>20.981057</v>
      </c>
      <c r="R155" s="11">
        <f t="shared" si="22"/>
        <v>5.1436529909489996</v>
      </c>
      <c r="S155" s="35">
        <f t="shared" si="23"/>
        <v>10.879000759680613</v>
      </c>
      <c r="AF155" s="34"/>
    </row>
    <row r="156" spans="7:32" ht="18.5" x14ac:dyDescent="0.45">
      <c r="G156" s="59">
        <v>2013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8">
        <v>32.6</v>
      </c>
      <c r="L156" s="128">
        <v>9.5</v>
      </c>
      <c r="M156" s="54">
        <f t="shared" si="19"/>
        <v>21.05</v>
      </c>
      <c r="N156" s="36">
        <v>48.5</v>
      </c>
      <c r="O156" s="55">
        <f t="shared" si="20"/>
        <v>27.78449813439665</v>
      </c>
      <c r="P156" s="56">
        <f t="shared" si="21"/>
        <v>51.345752552365013</v>
      </c>
      <c r="Q156" s="129">
        <v>21.366260999999998</v>
      </c>
      <c r="R156" s="11">
        <f t="shared" si="22"/>
        <v>4.8684147417202492</v>
      </c>
      <c r="S156" s="35">
        <f t="shared" si="23"/>
        <v>9.8798069088776472</v>
      </c>
      <c r="AF156" s="34"/>
    </row>
    <row r="157" spans="7:32" ht="18.5" x14ac:dyDescent="0.45">
      <c r="G157" s="59">
        <v>2013</v>
      </c>
      <c r="H157" s="59">
        <v>6</v>
      </c>
      <c r="I157" s="46">
        <f t="shared" si="25"/>
        <v>3</v>
      </c>
      <c r="J157" s="46">
        <f t="shared" si="25"/>
        <v>154</v>
      </c>
      <c r="K157" s="128">
        <v>36.6</v>
      </c>
      <c r="L157" s="128">
        <v>11.4</v>
      </c>
      <c r="M157" s="54">
        <f t="shared" si="19"/>
        <v>24</v>
      </c>
      <c r="N157" s="36">
        <v>41</v>
      </c>
      <c r="O157" s="55">
        <f t="shared" si="20"/>
        <v>29.758066725110012</v>
      </c>
      <c r="P157" s="56">
        <f t="shared" si="21"/>
        <v>59.9922625178218</v>
      </c>
      <c r="Q157" s="129">
        <v>23.9014895</v>
      </c>
      <c r="R157" s="11">
        <f t="shared" si="22"/>
        <v>5.8596174613514984</v>
      </c>
      <c r="S157" s="35">
        <f t="shared" si="23"/>
        <v>13.366106453287525</v>
      </c>
      <c r="AF157" s="34"/>
    </row>
    <row r="158" spans="7:32" ht="18.5" x14ac:dyDescent="0.45">
      <c r="G158" s="59">
        <v>2013</v>
      </c>
      <c r="H158" s="59">
        <v>6</v>
      </c>
      <c r="I158" s="46">
        <f t="shared" si="25"/>
        <v>4</v>
      </c>
      <c r="J158" s="46">
        <f t="shared" si="25"/>
        <v>155</v>
      </c>
      <c r="K158" s="128">
        <v>33.799999999999997</v>
      </c>
      <c r="L158" s="128">
        <v>10.1</v>
      </c>
      <c r="M158" s="54">
        <f t="shared" si="19"/>
        <v>21.95</v>
      </c>
      <c r="N158" s="36">
        <v>40.5</v>
      </c>
      <c r="O158" s="55">
        <f t="shared" si="20"/>
        <v>30.58588643216256</v>
      </c>
      <c r="P158" s="56">
        <f t="shared" si="21"/>
        <v>57.990840675380205</v>
      </c>
      <c r="Q158" s="129">
        <v>23.824029999999997</v>
      </c>
      <c r="R158" s="11">
        <f t="shared" si="22"/>
        <v>5.5541854540125</v>
      </c>
      <c r="S158" s="35">
        <f t="shared" si="23"/>
        <v>12.565705157495515</v>
      </c>
      <c r="AF158" s="34"/>
    </row>
    <row r="159" spans="7:32" ht="18.5" x14ac:dyDescent="0.45">
      <c r="G159" s="59">
        <v>2013</v>
      </c>
      <c r="H159" s="59">
        <v>6</v>
      </c>
      <c r="I159" s="46">
        <f t="shared" si="25"/>
        <v>5</v>
      </c>
      <c r="J159" s="46">
        <f t="shared" si="25"/>
        <v>156</v>
      </c>
      <c r="K159" s="128">
        <v>34</v>
      </c>
      <c r="L159" s="128">
        <v>9.6999999999999993</v>
      </c>
      <c r="M159" s="54">
        <f t="shared" si="19"/>
        <v>21.85</v>
      </c>
      <c r="N159" s="36">
        <v>40</v>
      </c>
      <c r="O159" s="55">
        <f t="shared" si="20"/>
        <v>30.593450437740309</v>
      </c>
      <c r="P159" s="56">
        <f t="shared" si="21"/>
        <v>59.473667650967165</v>
      </c>
      <c r="Q159" s="129">
        <v>24.129680999999998</v>
      </c>
      <c r="R159" s="11">
        <f t="shared" si="22"/>
        <v>5.61129095992725</v>
      </c>
      <c r="S159" s="35">
        <f t="shared" si="23"/>
        <v>12.932785511419299</v>
      </c>
      <c r="AF159" s="34"/>
    </row>
    <row r="160" spans="7:32" ht="18.5" x14ac:dyDescent="0.45">
      <c r="G160" s="59">
        <v>2013</v>
      </c>
      <c r="H160" s="59">
        <v>6</v>
      </c>
      <c r="I160" s="46">
        <f t="shared" si="25"/>
        <v>6</v>
      </c>
      <c r="J160" s="46">
        <f t="shared" si="25"/>
        <v>157</v>
      </c>
      <c r="K160" s="128">
        <v>32.6</v>
      </c>
      <c r="L160" s="128">
        <v>11.3</v>
      </c>
      <c r="M160" s="54">
        <f t="shared" si="19"/>
        <v>21.950000000000003</v>
      </c>
      <c r="N160" s="36">
        <v>40</v>
      </c>
      <c r="O160" s="55">
        <f t="shared" si="20"/>
        <v>32.693981652616898</v>
      </c>
      <c r="P160" s="56">
        <f t="shared" si="21"/>
        <v>55.710544736059198</v>
      </c>
      <c r="Q160" s="129">
        <v>24.142242</v>
      </c>
      <c r="R160" s="11">
        <f t="shared" si="22"/>
        <v>5.6283714108674987</v>
      </c>
      <c r="S160" s="35">
        <f t="shared" si="23"/>
        <v>12.164819073079908</v>
      </c>
      <c r="AF160" s="34"/>
    </row>
    <row r="161" spans="7:32" ht="18.5" x14ac:dyDescent="0.45">
      <c r="G161" s="59">
        <v>2013</v>
      </c>
      <c r="H161" s="59">
        <v>6</v>
      </c>
      <c r="I161" s="46">
        <f t="shared" si="25"/>
        <v>7</v>
      </c>
      <c r="J161" s="46">
        <f t="shared" si="25"/>
        <v>158</v>
      </c>
      <c r="K161" s="128">
        <v>31</v>
      </c>
      <c r="L161" s="128">
        <v>10.9</v>
      </c>
      <c r="M161" s="54">
        <f t="shared" si="19"/>
        <v>20.95</v>
      </c>
      <c r="N161" s="36">
        <v>41.5</v>
      </c>
      <c r="O161" s="55">
        <f t="shared" si="20"/>
        <v>38.453735968745747</v>
      </c>
      <c r="P161" s="56">
        <f t="shared" si="21"/>
        <v>61.833607437743161</v>
      </c>
      <c r="Q161" s="129">
        <v>27.583955999999997</v>
      </c>
      <c r="R161" s="11">
        <f t="shared" si="22"/>
        <v>6.2689712001749989</v>
      </c>
      <c r="S161" s="35">
        <f t="shared" si="23"/>
        <v>12.950296712734829</v>
      </c>
      <c r="AF161" s="34"/>
    </row>
    <row r="162" spans="7:32" ht="18.5" x14ac:dyDescent="0.45">
      <c r="G162" s="59">
        <v>2013</v>
      </c>
      <c r="H162" s="59">
        <v>6</v>
      </c>
      <c r="I162" s="46">
        <f t="shared" si="25"/>
        <v>8</v>
      </c>
      <c r="J162" s="46">
        <f t="shared" si="25"/>
        <v>159</v>
      </c>
      <c r="K162" s="128">
        <v>31.5</v>
      </c>
      <c r="L162" s="128">
        <v>8.9</v>
      </c>
      <c r="M162" s="54">
        <f t="shared" si="19"/>
        <v>20.2</v>
      </c>
      <c r="N162" s="36">
        <v>42</v>
      </c>
      <c r="O162" s="55">
        <f t="shared" si="20"/>
        <v>33.605814587912633</v>
      </c>
      <c r="P162" s="56">
        <f t="shared" si="21"/>
        <v>60.759312774946039</v>
      </c>
      <c r="Q162" s="129">
        <v>25.561634999999999</v>
      </c>
      <c r="R162" s="11">
        <f t="shared" si="22"/>
        <v>5.696921592449999</v>
      </c>
      <c r="S162" s="35">
        <f t="shared" si="23"/>
        <v>12.458549892266046</v>
      </c>
      <c r="AF162" s="34"/>
    </row>
    <row r="163" spans="7:32" ht="18.5" x14ac:dyDescent="0.45">
      <c r="G163" s="59">
        <v>2013</v>
      </c>
      <c r="H163" s="59">
        <v>6</v>
      </c>
      <c r="I163" s="46">
        <f t="shared" si="25"/>
        <v>9</v>
      </c>
      <c r="J163" s="46">
        <f t="shared" si="25"/>
        <v>160</v>
      </c>
      <c r="K163" s="128">
        <v>33.1</v>
      </c>
      <c r="L163" s="128">
        <v>11</v>
      </c>
      <c r="M163" s="54">
        <f t="shared" si="19"/>
        <v>22.05</v>
      </c>
      <c r="N163" s="36">
        <v>39.5</v>
      </c>
      <c r="O163" s="55">
        <f t="shared" si="20"/>
        <v>35.102723064447815</v>
      </c>
      <c r="P163" s="56">
        <f t="shared" si="21"/>
        <v>62.061614377943748</v>
      </c>
      <c r="Q163" s="129">
        <v>26.403222</v>
      </c>
      <c r="R163" s="11">
        <f t="shared" si="22"/>
        <v>6.1709676466454981</v>
      </c>
      <c r="S163" s="35">
        <f t="shared" si="23"/>
        <v>13.610920758232108</v>
      </c>
      <c r="AF163" s="34"/>
    </row>
    <row r="164" spans="7:32" ht="18.5" x14ac:dyDescent="0.45">
      <c r="G164" s="59">
        <v>2013</v>
      </c>
      <c r="H164" s="59">
        <v>6</v>
      </c>
      <c r="I164" s="46">
        <f t="shared" si="25"/>
        <v>10</v>
      </c>
      <c r="J164" s="46">
        <f t="shared" si="25"/>
        <v>161</v>
      </c>
      <c r="K164" s="128">
        <v>32.5</v>
      </c>
      <c r="L164" s="128">
        <v>15.6</v>
      </c>
      <c r="M164" s="54">
        <f t="shared" si="19"/>
        <v>24.05</v>
      </c>
      <c r="N164" s="36">
        <v>47</v>
      </c>
      <c r="O164" s="55">
        <f t="shared" si="20"/>
        <v>41.745631798545077</v>
      </c>
      <c r="P164" s="56">
        <f t="shared" si="21"/>
        <v>56.440094191632937</v>
      </c>
      <c r="Q164" s="129">
        <v>27.458345999999995</v>
      </c>
      <c r="R164" s="11">
        <f t="shared" si="22"/>
        <v>6.7396578902864981</v>
      </c>
      <c r="S164" s="35">
        <f t="shared" si="23"/>
        <v>11.653591205025615</v>
      </c>
      <c r="AF164" s="34"/>
    </row>
    <row r="165" spans="7:32" ht="18.5" x14ac:dyDescent="0.45">
      <c r="G165" s="59">
        <v>2013</v>
      </c>
      <c r="H165" s="59">
        <v>6</v>
      </c>
      <c r="I165" s="46">
        <f t="shared" si="25"/>
        <v>11</v>
      </c>
      <c r="J165" s="46">
        <f t="shared" si="25"/>
        <v>162</v>
      </c>
      <c r="K165" s="128">
        <v>33.1</v>
      </c>
      <c r="L165" s="128">
        <v>14.4</v>
      </c>
      <c r="M165" s="54">
        <f t="shared" si="19"/>
        <v>23.75</v>
      </c>
      <c r="N165" s="36">
        <v>46.5</v>
      </c>
      <c r="O165" s="55">
        <f t="shared" si="20"/>
        <v>38.384588255024596</v>
      </c>
      <c r="P165" s="56">
        <f t="shared" si="21"/>
        <v>57.423344029516805</v>
      </c>
      <c r="Q165" s="129">
        <v>26.558140999999996</v>
      </c>
      <c r="R165" s="11">
        <f t="shared" si="22"/>
        <v>6.4719732988957483</v>
      </c>
      <c r="S165" s="35">
        <f t="shared" si="23"/>
        <v>11.872912133888601</v>
      </c>
      <c r="AF165" s="34"/>
    </row>
    <row r="166" spans="7:32" ht="18.5" x14ac:dyDescent="0.45">
      <c r="G166" s="59">
        <v>2013</v>
      </c>
      <c r="H166" s="59">
        <v>6</v>
      </c>
      <c r="I166" s="46">
        <f t="shared" si="25"/>
        <v>12</v>
      </c>
      <c r="J166" s="46">
        <f t="shared" si="25"/>
        <v>163</v>
      </c>
      <c r="K166" s="128">
        <v>34.700000000000003</v>
      </c>
      <c r="L166" s="128">
        <v>11.6</v>
      </c>
      <c r="M166" s="54">
        <f t="shared" si="19"/>
        <v>23.150000000000002</v>
      </c>
      <c r="N166" s="36">
        <v>45</v>
      </c>
      <c r="O166" s="55">
        <f t="shared" si="20"/>
        <v>34.79187597076124</v>
      </c>
      <c r="P166" s="56">
        <f t="shared" si="21"/>
        <v>64.29538679396677</v>
      </c>
      <c r="Q166" s="129">
        <v>26.754929999999998</v>
      </c>
      <c r="R166" s="11">
        <f t="shared" si="22"/>
        <v>6.4257783592275004</v>
      </c>
      <c r="S166" s="35">
        <f t="shared" si="23"/>
        <v>13.379930583979663</v>
      </c>
      <c r="AF166" s="34"/>
    </row>
    <row r="167" spans="7:32" ht="18.5" x14ac:dyDescent="0.45">
      <c r="G167" s="59">
        <v>2013</v>
      </c>
      <c r="H167" s="59">
        <v>6</v>
      </c>
      <c r="I167" s="46">
        <f t="shared" si="25"/>
        <v>13</v>
      </c>
      <c r="J167" s="46">
        <f t="shared" si="25"/>
        <v>164</v>
      </c>
      <c r="K167" s="128">
        <v>36.6</v>
      </c>
      <c r="L167" s="128">
        <v>12.7</v>
      </c>
      <c r="M167" s="54">
        <f t="shared" si="19"/>
        <v>24.65</v>
      </c>
      <c r="N167" s="36">
        <v>34</v>
      </c>
      <c r="O167" s="55">
        <f t="shared" si="20"/>
        <v>33.674698260152894</v>
      </c>
      <c r="P167" s="56">
        <f t="shared" si="21"/>
        <v>64.386023073412332</v>
      </c>
      <c r="Q167" s="129">
        <v>26.340416999999999</v>
      </c>
      <c r="R167" s="11">
        <f t="shared" si="22"/>
        <v>6.5579538651772493</v>
      </c>
      <c r="S167" s="35">
        <f t="shared" si="23"/>
        <v>15.739860063819606</v>
      </c>
      <c r="AF167" s="34"/>
    </row>
    <row r="168" spans="7:32" ht="18.5" x14ac:dyDescent="0.45">
      <c r="G168" s="59">
        <v>2013</v>
      </c>
      <c r="H168" s="59">
        <v>6</v>
      </c>
      <c r="I168" s="46">
        <f t="shared" si="25"/>
        <v>14</v>
      </c>
      <c r="J168" s="46">
        <f t="shared" si="25"/>
        <v>165</v>
      </c>
      <c r="K168" s="128">
        <v>36.6</v>
      </c>
      <c r="L168" s="128">
        <v>13.3</v>
      </c>
      <c r="M168" s="54">
        <f t="shared" si="19"/>
        <v>24.950000000000003</v>
      </c>
      <c r="N168" s="36">
        <v>33.5</v>
      </c>
      <c r="O168" s="55">
        <f t="shared" si="20"/>
        <v>32.901989180375779</v>
      </c>
      <c r="P168" s="56">
        <f t="shared" si="21"/>
        <v>61.329307832220458</v>
      </c>
      <c r="Q168" s="129">
        <v>25.410902999999998</v>
      </c>
      <c r="R168" s="11">
        <f t="shared" si="22"/>
        <v>6.3712439455612504</v>
      </c>
      <c r="S168" s="35">
        <f t="shared" si="23"/>
        <v>15.17242590775925</v>
      </c>
      <c r="AF168" s="34"/>
    </row>
    <row r="169" spans="7:32" ht="18.5" x14ac:dyDescent="0.45">
      <c r="G169" s="59">
        <v>2013</v>
      </c>
      <c r="H169" s="59">
        <v>6</v>
      </c>
      <c r="I169" s="46">
        <f t="shared" si="25"/>
        <v>15</v>
      </c>
      <c r="J169" s="46">
        <f t="shared" si="25"/>
        <v>166</v>
      </c>
      <c r="K169" s="128">
        <v>36.6</v>
      </c>
      <c r="L169" s="128">
        <v>11.4</v>
      </c>
      <c r="M169" s="54">
        <f t="shared" si="19"/>
        <v>24</v>
      </c>
      <c r="N169" s="36">
        <v>31.5</v>
      </c>
      <c r="O169" s="55">
        <f t="shared" si="20"/>
        <v>33.508776895683127</v>
      </c>
      <c r="P169" s="56">
        <f t="shared" si="21"/>
        <v>67.553694221697199</v>
      </c>
      <c r="Q169" s="129">
        <v>26.914035999999996</v>
      </c>
      <c r="R169" s="11">
        <f t="shared" si="22"/>
        <v>6.5981643236519982</v>
      </c>
      <c r="S169" s="35">
        <f t="shared" si="23"/>
        <v>16.797140667888023</v>
      </c>
      <c r="AF169" s="34"/>
    </row>
    <row r="170" spans="7:32" ht="18.5" x14ac:dyDescent="0.45">
      <c r="G170" s="59">
        <v>2013</v>
      </c>
      <c r="H170" s="59">
        <v>6</v>
      </c>
      <c r="I170" s="46">
        <f t="shared" si="25"/>
        <v>16</v>
      </c>
      <c r="J170" s="46">
        <f t="shared" si="25"/>
        <v>167</v>
      </c>
      <c r="K170" s="128">
        <v>35.6</v>
      </c>
      <c r="L170" s="128">
        <v>11.3</v>
      </c>
      <c r="M170" s="54">
        <f t="shared" si="19"/>
        <v>23.450000000000003</v>
      </c>
      <c r="N170" s="36">
        <v>34.5</v>
      </c>
      <c r="O170" s="55">
        <f t="shared" si="20"/>
        <v>34.925266428924772</v>
      </c>
      <c r="P170" s="56">
        <f t="shared" si="21"/>
        <v>67.894717937829768</v>
      </c>
      <c r="Q170" s="129">
        <v>27.546272999999996</v>
      </c>
      <c r="R170" s="11">
        <f t="shared" si="22"/>
        <v>6.6643042597312485</v>
      </c>
      <c r="S170" s="35">
        <f t="shared" si="23"/>
        <v>16.161418930965663</v>
      </c>
      <c r="AF170" s="34"/>
    </row>
    <row r="171" spans="7:32" ht="18.5" x14ac:dyDescent="0.45">
      <c r="G171" s="59">
        <v>2013</v>
      </c>
      <c r="H171" s="59">
        <v>6</v>
      </c>
      <c r="I171" s="46">
        <f t="shared" si="25"/>
        <v>17</v>
      </c>
      <c r="J171" s="46">
        <f t="shared" si="25"/>
        <v>168</v>
      </c>
      <c r="K171" s="128">
        <v>36.6</v>
      </c>
      <c r="L171" s="128">
        <v>13.4</v>
      </c>
      <c r="M171" s="54">
        <f t="shared" si="19"/>
        <v>25</v>
      </c>
      <c r="N171" s="36">
        <v>31.5</v>
      </c>
      <c r="O171" s="55">
        <f t="shared" si="20"/>
        <v>35.803410705199134</v>
      </c>
      <c r="P171" s="56">
        <f t="shared" si="21"/>
        <v>66.45113026884961</v>
      </c>
      <c r="Q171" s="129">
        <v>27.592329999999997</v>
      </c>
      <c r="R171" s="11">
        <f t="shared" si="22"/>
        <v>6.9262818612599988</v>
      </c>
      <c r="S171" s="35">
        <f t="shared" si="23"/>
        <v>16.789517043981153</v>
      </c>
      <c r="AF171" s="34"/>
    </row>
    <row r="172" spans="7:32" ht="18.5" x14ac:dyDescent="0.45">
      <c r="G172" s="59">
        <v>2013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8">
        <v>36.299999999999997</v>
      </c>
      <c r="L172" s="128">
        <v>16.5</v>
      </c>
      <c r="M172" s="54">
        <f t="shared" si="19"/>
        <v>26.4</v>
      </c>
      <c r="N172" s="36">
        <v>32</v>
      </c>
      <c r="O172" s="55">
        <f t="shared" si="20"/>
        <v>37.573640107061529</v>
      </c>
      <c r="P172" s="56">
        <f t="shared" si="21"/>
        <v>59.516645929585458</v>
      </c>
      <c r="Q172" s="129">
        <v>26.750742999999996</v>
      </c>
      <c r="R172" s="11">
        <f t="shared" si="22"/>
        <v>6.9346753601189981</v>
      </c>
      <c r="S172" s="35">
        <f t="shared" si="23"/>
        <v>15.310080588447205</v>
      </c>
      <c r="AF172" s="34"/>
    </row>
    <row r="173" spans="7:32" ht="18.5" x14ac:dyDescent="0.45">
      <c r="G173" s="59">
        <v>2013</v>
      </c>
      <c r="H173" s="59">
        <v>6</v>
      </c>
      <c r="I173" s="46">
        <f t="shared" si="26"/>
        <v>19</v>
      </c>
      <c r="J173" s="46">
        <f t="shared" si="26"/>
        <v>170</v>
      </c>
      <c r="K173" s="128">
        <v>31.6</v>
      </c>
      <c r="L173" s="128">
        <v>22.4</v>
      </c>
      <c r="M173" s="54">
        <f t="shared" si="19"/>
        <v>27</v>
      </c>
      <c r="N173" s="36">
        <v>34.5</v>
      </c>
      <c r="O173" s="55">
        <f t="shared" si="20"/>
        <v>55.078479540057778</v>
      </c>
      <c r="P173" s="56">
        <f t="shared" si="21"/>
        <v>40.537760941482539</v>
      </c>
      <c r="Q173" s="129">
        <v>26.729807999999998</v>
      </c>
      <c r="R173" s="11">
        <f t="shared" si="22"/>
        <v>7.0233105116159971</v>
      </c>
      <c r="S173" s="35">
        <f t="shared" si="23"/>
        <v>10.376162483455055</v>
      </c>
      <c r="AF173" s="34"/>
    </row>
    <row r="174" spans="7:32" ht="18.5" x14ac:dyDescent="0.45">
      <c r="G174" s="59">
        <v>2013</v>
      </c>
      <c r="H174" s="59">
        <v>6</v>
      </c>
      <c r="I174" s="46">
        <f t="shared" si="26"/>
        <v>20</v>
      </c>
      <c r="J174" s="46">
        <f t="shared" si="26"/>
        <v>171</v>
      </c>
      <c r="K174" s="128">
        <v>35.200000000000003</v>
      </c>
      <c r="L174" s="128">
        <v>15.2</v>
      </c>
      <c r="M174" s="54">
        <f t="shared" si="19"/>
        <v>25.200000000000003</v>
      </c>
      <c r="N174" s="36">
        <v>38</v>
      </c>
      <c r="O174" s="55">
        <f t="shared" si="20"/>
        <v>37.174645498901342</v>
      </c>
      <c r="P174" s="56">
        <f t="shared" si="21"/>
        <v>59.479432798242158</v>
      </c>
      <c r="Q174" s="129">
        <v>26.600010999999995</v>
      </c>
      <c r="R174" s="11">
        <f t="shared" si="22"/>
        <v>6.7083897741449983</v>
      </c>
      <c r="S174" s="35">
        <f t="shared" si="23"/>
        <v>14.015775955802829</v>
      </c>
      <c r="AF174" s="34"/>
    </row>
    <row r="175" spans="7:32" ht="18.5" x14ac:dyDescent="0.45">
      <c r="G175" s="59">
        <v>2013</v>
      </c>
      <c r="H175" s="59">
        <v>6</v>
      </c>
      <c r="I175" s="46">
        <f t="shared" si="26"/>
        <v>21</v>
      </c>
      <c r="J175" s="46">
        <f t="shared" si="26"/>
        <v>172</v>
      </c>
      <c r="K175" s="128">
        <v>34.9</v>
      </c>
      <c r="L175" s="128">
        <v>15.5</v>
      </c>
      <c r="M175" s="54">
        <f t="shared" si="19"/>
        <v>25.2</v>
      </c>
      <c r="N175" s="36">
        <v>35</v>
      </c>
      <c r="O175" s="55">
        <f t="shared" si="20"/>
        <v>36.984646242445685</v>
      </c>
      <c r="P175" s="56">
        <f t="shared" si="21"/>
        <v>57.400170968275695</v>
      </c>
      <c r="Q175" s="129">
        <v>26.064074999999999</v>
      </c>
      <c r="R175" s="11">
        <f t="shared" si="22"/>
        <v>6.5732293946249998</v>
      </c>
      <c r="S175" s="35">
        <f t="shared" si="23"/>
        <v>14.037904522514006</v>
      </c>
      <c r="AF175" s="34"/>
    </row>
    <row r="176" spans="7:32" ht="18.5" x14ac:dyDescent="0.45">
      <c r="G176" s="59">
        <v>2013</v>
      </c>
      <c r="H176" s="59">
        <v>6</v>
      </c>
      <c r="I176" s="46">
        <f t="shared" si="26"/>
        <v>22</v>
      </c>
      <c r="J176" s="46">
        <f t="shared" si="26"/>
        <v>173</v>
      </c>
      <c r="K176" s="128">
        <v>35.6</v>
      </c>
      <c r="L176" s="128">
        <v>14.7</v>
      </c>
      <c r="M176" s="54">
        <f t="shared" si="19"/>
        <v>25.15</v>
      </c>
      <c r="N176" s="36">
        <v>31</v>
      </c>
      <c r="O176" s="55">
        <f t="shared" si="20"/>
        <v>33.863980119462767</v>
      </c>
      <c r="P176" s="56">
        <f t="shared" si="21"/>
        <v>56.62057475974175</v>
      </c>
      <c r="Q176" s="129">
        <v>24.770291999999998</v>
      </c>
      <c r="R176" s="11">
        <f t="shared" si="22"/>
        <v>6.2396799028109999</v>
      </c>
      <c r="S176" s="35">
        <f t="shared" si="23"/>
        <v>14.495140599243927</v>
      </c>
      <c r="AF176" s="34"/>
    </row>
    <row r="177" spans="7:32" ht="18.5" x14ac:dyDescent="0.45">
      <c r="G177" s="59">
        <v>2013</v>
      </c>
      <c r="H177" s="59">
        <v>6</v>
      </c>
      <c r="I177" s="46">
        <f t="shared" si="26"/>
        <v>23</v>
      </c>
      <c r="J177" s="46">
        <f t="shared" si="26"/>
        <v>174</v>
      </c>
      <c r="K177" s="128">
        <v>36.799999999999997</v>
      </c>
      <c r="L177" s="128">
        <v>13</v>
      </c>
      <c r="M177" s="54">
        <f t="shared" si="19"/>
        <v>24.9</v>
      </c>
      <c r="N177" s="36">
        <v>26</v>
      </c>
      <c r="O177" s="55">
        <f t="shared" si="20"/>
        <v>35.081022891996263</v>
      </c>
      <c r="P177" s="56">
        <f t="shared" si="21"/>
        <v>66.794267586360874</v>
      </c>
      <c r="Q177" s="129">
        <v>27.38298</v>
      </c>
      <c r="R177" s="11">
        <f t="shared" si="22"/>
        <v>6.8576702877899995</v>
      </c>
      <c r="S177" s="35">
        <f t="shared" si="23"/>
        <v>17.895259642290458</v>
      </c>
      <c r="AF177" s="34"/>
    </row>
    <row r="178" spans="7:32" ht="18.5" x14ac:dyDescent="0.45">
      <c r="G178" s="59">
        <v>2013</v>
      </c>
      <c r="H178" s="59">
        <v>6</v>
      </c>
      <c r="I178" s="46">
        <f t="shared" si="26"/>
        <v>24</v>
      </c>
      <c r="J178" s="46">
        <f t="shared" si="26"/>
        <v>175</v>
      </c>
      <c r="K178" s="128">
        <v>36.6</v>
      </c>
      <c r="L178" s="128">
        <v>15.1</v>
      </c>
      <c r="M178" s="54">
        <f t="shared" si="19"/>
        <v>25.85</v>
      </c>
      <c r="N178" s="36">
        <v>20</v>
      </c>
      <c r="O178" s="55">
        <f t="shared" si="20"/>
        <v>30.933107463859105</v>
      </c>
      <c r="P178" s="56">
        <f t="shared" si="21"/>
        <v>53.204944837837658</v>
      </c>
      <c r="Q178" s="129">
        <v>22.948947</v>
      </c>
      <c r="R178" s="11">
        <f t="shared" si="22"/>
        <v>5.8750968118657498</v>
      </c>
      <c r="S178" s="35">
        <f t="shared" si="23"/>
        <v>15.4959272760277</v>
      </c>
      <c r="AF178" s="34"/>
    </row>
    <row r="179" spans="7:32" ht="18.5" x14ac:dyDescent="0.45">
      <c r="G179" s="59">
        <v>2013</v>
      </c>
      <c r="H179" s="59">
        <v>6</v>
      </c>
      <c r="I179" s="46">
        <f t="shared" si="26"/>
        <v>25</v>
      </c>
      <c r="J179" s="46">
        <f t="shared" si="26"/>
        <v>176</v>
      </c>
      <c r="K179" s="128">
        <v>36.9</v>
      </c>
      <c r="L179" s="128">
        <v>16.399999999999999</v>
      </c>
      <c r="M179" s="54">
        <f t="shared" si="19"/>
        <v>26.65</v>
      </c>
      <c r="N179" s="36">
        <v>23</v>
      </c>
      <c r="O179" s="55">
        <f t="shared" si="20"/>
        <v>33.967355646152782</v>
      </c>
      <c r="P179" s="56">
        <f t="shared" si="21"/>
        <v>55.706463259690565</v>
      </c>
      <c r="Q179" s="129">
        <v>24.606999000000002</v>
      </c>
      <c r="R179" s="11">
        <f t="shared" si="22"/>
        <v>6.4150261840507499</v>
      </c>
      <c r="S179" s="35">
        <f t="shared" si="23"/>
        <v>15.886157324072563</v>
      </c>
      <c r="AF179" s="34"/>
    </row>
    <row r="180" spans="7:32" ht="18.5" x14ac:dyDescent="0.45">
      <c r="G180" s="59">
        <v>2013</v>
      </c>
      <c r="H180" s="59">
        <v>6</v>
      </c>
      <c r="I180" s="46">
        <f t="shared" si="26"/>
        <v>26</v>
      </c>
      <c r="J180" s="46">
        <f t="shared" si="26"/>
        <v>177</v>
      </c>
      <c r="K180" s="128">
        <v>36.6</v>
      </c>
      <c r="L180" s="128">
        <v>15.5</v>
      </c>
      <c r="M180" s="54">
        <f t="shared" si="19"/>
        <v>26.05</v>
      </c>
      <c r="N180" s="36">
        <v>24</v>
      </c>
      <c r="O180" s="55">
        <f t="shared" si="20"/>
        <v>33.156198822485528</v>
      </c>
      <c r="P180" s="56">
        <f t="shared" si="21"/>
        <v>55.96766361235558</v>
      </c>
      <c r="Q180" s="129">
        <v>24.36834</v>
      </c>
      <c r="R180" s="11">
        <f t="shared" si="22"/>
        <v>6.2670557732849987</v>
      </c>
      <c r="S180" s="35">
        <f t="shared" si="23"/>
        <v>15.663507082008506</v>
      </c>
      <c r="AF180" s="34"/>
    </row>
    <row r="181" spans="7:32" ht="18.5" x14ac:dyDescent="0.45">
      <c r="G181" s="59">
        <v>2013</v>
      </c>
      <c r="H181" s="59">
        <v>6</v>
      </c>
      <c r="I181" s="46">
        <f t="shared" si="26"/>
        <v>27</v>
      </c>
      <c r="J181" s="46">
        <f t="shared" si="26"/>
        <v>178</v>
      </c>
      <c r="K181" s="128">
        <v>36.799999999999997</v>
      </c>
      <c r="L181" s="128">
        <v>17.7</v>
      </c>
      <c r="M181" s="54">
        <f t="shared" si="19"/>
        <v>27.25</v>
      </c>
      <c r="N181" s="36">
        <v>23</v>
      </c>
      <c r="O181" s="55">
        <f t="shared" si="20"/>
        <v>35.181238594968264</v>
      </c>
      <c r="P181" s="56">
        <f t="shared" si="21"/>
        <v>53.756932573111499</v>
      </c>
      <c r="Q181" s="129">
        <v>24.600718499999996</v>
      </c>
      <c r="R181" s="11">
        <f t="shared" si="22"/>
        <v>6.4999587908126228</v>
      </c>
      <c r="S181" s="35">
        <f t="shared" si="23"/>
        <v>15.472999290752954</v>
      </c>
      <c r="AF181" s="34"/>
    </row>
    <row r="182" spans="7:32" ht="18.5" x14ac:dyDescent="0.45">
      <c r="G182" s="59">
        <v>2013</v>
      </c>
      <c r="H182" s="59">
        <v>6</v>
      </c>
      <c r="I182" s="46">
        <f t="shared" si="26"/>
        <v>28</v>
      </c>
      <c r="J182" s="46">
        <f t="shared" si="26"/>
        <v>179</v>
      </c>
      <c r="K182" s="128">
        <v>36.6</v>
      </c>
      <c r="L182" s="128">
        <v>21.2</v>
      </c>
      <c r="M182" s="54">
        <f t="shared" si="19"/>
        <v>28.9</v>
      </c>
      <c r="N182" s="36">
        <v>24.5</v>
      </c>
      <c r="O182" s="55">
        <f t="shared" si="20"/>
        <v>39.250290516166885</v>
      </c>
      <c r="P182" s="56">
        <f t="shared" si="21"/>
        <v>48.356357915917613</v>
      </c>
      <c r="Q182" s="129">
        <v>24.644682</v>
      </c>
      <c r="R182" s="11">
        <f t="shared" si="22"/>
        <v>6.7500674987310001</v>
      </c>
      <c r="S182" s="35">
        <f t="shared" si="23"/>
        <v>14.045272344390309</v>
      </c>
      <c r="AF182" s="34"/>
    </row>
    <row r="183" spans="7:32" ht="18.5" x14ac:dyDescent="0.45">
      <c r="G183" s="59">
        <v>2013</v>
      </c>
      <c r="H183" s="59">
        <v>6</v>
      </c>
      <c r="I183" s="46">
        <f t="shared" si="26"/>
        <v>29</v>
      </c>
      <c r="J183" s="46">
        <f t="shared" si="26"/>
        <v>180</v>
      </c>
      <c r="K183" s="128">
        <v>37.299999999999997</v>
      </c>
      <c r="L183" s="128">
        <v>17.8</v>
      </c>
      <c r="M183" s="54">
        <f t="shared" si="19"/>
        <v>27.549999999999997</v>
      </c>
      <c r="N183" s="36">
        <v>25.5</v>
      </c>
      <c r="O183" s="55">
        <f t="shared" si="20"/>
        <v>34.471861513001542</v>
      </c>
      <c r="P183" s="56">
        <f t="shared" si="21"/>
        <v>53.776103960282398</v>
      </c>
      <c r="Q183" s="129">
        <v>24.355779000000002</v>
      </c>
      <c r="R183" s="11">
        <f t="shared" si="22"/>
        <v>6.4780952979172497</v>
      </c>
      <c r="S183" s="35">
        <f t="shared" si="23"/>
        <v>15.137908864354149</v>
      </c>
      <c r="AF183" s="34"/>
    </row>
    <row r="184" spans="7:32" ht="18.5" x14ac:dyDescent="0.45">
      <c r="G184" s="59">
        <v>2013</v>
      </c>
      <c r="H184" s="60">
        <v>6</v>
      </c>
      <c r="I184" s="60">
        <f t="shared" si="26"/>
        <v>30</v>
      </c>
      <c r="J184" s="46">
        <f t="shared" si="26"/>
        <v>181</v>
      </c>
      <c r="K184" s="128">
        <v>37.5</v>
      </c>
      <c r="L184" s="128">
        <v>17.2</v>
      </c>
      <c r="M184" s="54">
        <f t="shared" si="19"/>
        <v>27.35</v>
      </c>
      <c r="N184" s="36">
        <v>22</v>
      </c>
      <c r="O184" s="55">
        <f t="shared" si="20"/>
        <v>33.036539294436281</v>
      </c>
      <c r="P184" s="56">
        <f t="shared" si="21"/>
        <v>53.651339814164523</v>
      </c>
      <c r="Q184" s="129">
        <v>23.815655999999997</v>
      </c>
      <c r="R184" s="49">
        <f t="shared" si="22"/>
        <v>6.3064988331660006</v>
      </c>
      <c r="S184" s="48">
        <f t="shared" si="23"/>
        <v>15.623238003781616</v>
      </c>
      <c r="AF184" s="34"/>
    </row>
    <row r="185" spans="7:32" ht="18.5" x14ac:dyDescent="0.45">
      <c r="G185" s="59">
        <v>2013</v>
      </c>
      <c r="H185" s="59">
        <v>7</v>
      </c>
      <c r="I185" s="46">
        <v>1</v>
      </c>
      <c r="J185" s="46">
        <f t="shared" si="26"/>
        <v>182</v>
      </c>
      <c r="K185" s="128">
        <v>37.299999999999997</v>
      </c>
      <c r="L185" s="128">
        <v>18.600000000000001</v>
      </c>
      <c r="M185" s="54">
        <f t="shared" si="19"/>
        <v>27.95</v>
      </c>
      <c r="N185" s="36">
        <v>22</v>
      </c>
      <c r="O185" s="55">
        <f t="shared" si="20"/>
        <v>31.207523511140145</v>
      </c>
      <c r="P185" s="56">
        <f t="shared" si="21"/>
        <v>46.686455172665653</v>
      </c>
      <c r="Q185" s="129">
        <v>21.592359000000002</v>
      </c>
      <c r="R185" s="11">
        <f t="shared" si="22"/>
        <v>5.7937427382262499</v>
      </c>
      <c r="S185" s="35">
        <f t="shared" si="23"/>
        <v>13.775856441932154</v>
      </c>
      <c r="AF185" s="34"/>
    </row>
    <row r="186" spans="7:32" ht="18.5" x14ac:dyDescent="0.45">
      <c r="G186" s="59">
        <v>2013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8">
        <v>37.200000000000003</v>
      </c>
      <c r="L186" s="128">
        <v>17.100000000000001</v>
      </c>
      <c r="M186" s="54">
        <f t="shared" si="19"/>
        <v>27.150000000000002</v>
      </c>
      <c r="N186" s="36">
        <v>30</v>
      </c>
      <c r="O186" s="55">
        <f t="shared" si="20"/>
        <v>31.239282772423689</v>
      </c>
      <c r="P186" s="56">
        <f t="shared" si="21"/>
        <v>50.232766698057297</v>
      </c>
      <c r="Q186" s="129">
        <v>22.408823999999999</v>
      </c>
      <c r="R186" s="11">
        <f t="shared" si="22"/>
        <v>5.9076774865620001</v>
      </c>
      <c r="S186" s="35">
        <f t="shared" si="23"/>
        <v>13.432879488994379</v>
      </c>
      <c r="AF186" s="34"/>
    </row>
    <row r="187" spans="7:32" ht="18.5" x14ac:dyDescent="0.45">
      <c r="G187" s="59">
        <v>2013</v>
      </c>
      <c r="H187" s="59">
        <v>7</v>
      </c>
      <c r="I187" s="46">
        <f t="shared" si="27"/>
        <v>3</v>
      </c>
      <c r="J187" s="46">
        <f t="shared" si="26"/>
        <v>184</v>
      </c>
      <c r="K187" s="128">
        <v>37.200000000000003</v>
      </c>
      <c r="L187" s="128">
        <v>17.399999999999999</v>
      </c>
      <c r="M187" s="54">
        <f t="shared" si="19"/>
        <v>27.3</v>
      </c>
      <c r="N187" s="36">
        <v>27.5</v>
      </c>
      <c r="O187" s="55">
        <f t="shared" si="20"/>
        <v>25.13534791322288</v>
      </c>
      <c r="P187" s="56">
        <f t="shared" si="21"/>
        <v>39.814391094545051</v>
      </c>
      <c r="Q187" s="129">
        <v>17.895237999999999</v>
      </c>
      <c r="R187" s="11">
        <f t="shared" si="22"/>
        <v>4.7334962462370003</v>
      </c>
      <c r="S187" s="35">
        <f t="shared" si="23"/>
        <v>11.078659142034773</v>
      </c>
      <c r="AF187" s="34"/>
    </row>
    <row r="188" spans="7:32" ht="18.5" x14ac:dyDescent="0.45">
      <c r="G188" s="59">
        <v>2013</v>
      </c>
      <c r="H188" s="59">
        <v>7</v>
      </c>
      <c r="I188" s="46">
        <f t="shared" si="27"/>
        <v>4</v>
      </c>
      <c r="J188" s="46">
        <f t="shared" si="27"/>
        <v>185</v>
      </c>
      <c r="K188" s="128">
        <v>37.200000000000003</v>
      </c>
      <c r="L188" s="128">
        <v>18.100000000000001</v>
      </c>
      <c r="M188" s="54">
        <f t="shared" si="19"/>
        <v>27.650000000000002</v>
      </c>
      <c r="N188" s="36">
        <v>25.5</v>
      </c>
      <c r="O188" s="55">
        <f t="shared" si="20"/>
        <v>33.789078272726726</v>
      </c>
      <c r="P188" s="56">
        <f t="shared" si="21"/>
        <v>51.629711600726445</v>
      </c>
      <c r="Q188" s="129">
        <v>23.627240999999998</v>
      </c>
      <c r="R188" s="11">
        <f t="shared" si="22"/>
        <v>6.2981777767342493</v>
      </c>
      <c r="S188" s="35">
        <f t="shared" si="23"/>
        <v>14.574888294972943</v>
      </c>
      <c r="AF188" s="34"/>
    </row>
    <row r="189" spans="7:32" ht="18.5" x14ac:dyDescent="0.45">
      <c r="G189" s="59">
        <v>2013</v>
      </c>
      <c r="H189" s="59">
        <v>7</v>
      </c>
      <c r="I189" s="46">
        <f t="shared" si="27"/>
        <v>5</v>
      </c>
      <c r="J189" s="46">
        <f t="shared" si="27"/>
        <v>186</v>
      </c>
      <c r="K189" s="128">
        <v>37.200000000000003</v>
      </c>
      <c r="L189" s="128">
        <v>17.8</v>
      </c>
      <c r="M189" s="54">
        <f t="shared" si="19"/>
        <v>27.5</v>
      </c>
      <c r="N189" s="36">
        <v>22</v>
      </c>
      <c r="O189" s="55">
        <f t="shared" si="20"/>
        <v>35.986506392047154</v>
      </c>
      <c r="P189" s="56">
        <f t="shared" si="21"/>
        <v>55.851057920457194</v>
      </c>
      <c r="Q189" s="129">
        <v>25.360659000000002</v>
      </c>
      <c r="R189" s="11">
        <f t="shared" si="22"/>
        <v>6.7379340060854993</v>
      </c>
      <c r="S189" s="35">
        <f t="shared" si="23"/>
        <v>16.271212383074275</v>
      </c>
      <c r="AF189" s="34"/>
    </row>
    <row r="190" spans="7:32" ht="18.5" x14ac:dyDescent="0.45">
      <c r="G190" s="59">
        <v>2013</v>
      </c>
      <c r="H190" s="59">
        <v>7</v>
      </c>
      <c r="I190" s="46">
        <f t="shared" si="27"/>
        <v>6</v>
      </c>
      <c r="J190" s="46">
        <f t="shared" si="27"/>
        <v>187</v>
      </c>
      <c r="K190" s="128">
        <v>37.200000000000003</v>
      </c>
      <c r="L190" s="128">
        <v>16.600000000000001</v>
      </c>
      <c r="M190" s="54">
        <f t="shared" si="19"/>
        <v>26.900000000000002</v>
      </c>
      <c r="N190" s="36">
        <v>20.5</v>
      </c>
      <c r="O190" s="55">
        <f t="shared" si="20"/>
        <v>34.196156193327553</v>
      </c>
      <c r="P190" s="56">
        <f t="shared" si="21"/>
        <v>56.355265406603813</v>
      </c>
      <c r="Q190" s="129">
        <v>24.833096999999999</v>
      </c>
      <c r="R190" s="11">
        <f t="shared" si="22"/>
        <v>6.5103812915534993</v>
      </c>
      <c r="S190" s="35">
        <f t="shared" si="23"/>
        <v>16.533862696370299</v>
      </c>
      <c r="AF190" s="34"/>
    </row>
    <row r="191" spans="7:32" ht="18.5" x14ac:dyDescent="0.45">
      <c r="G191" s="59">
        <v>2013</v>
      </c>
      <c r="H191" s="59">
        <v>7</v>
      </c>
      <c r="I191" s="46">
        <f t="shared" si="27"/>
        <v>7</v>
      </c>
      <c r="J191" s="46">
        <f t="shared" si="27"/>
        <v>188</v>
      </c>
      <c r="K191" s="128">
        <v>37.200000000000003</v>
      </c>
      <c r="L191" s="128">
        <v>16.7</v>
      </c>
      <c r="M191" s="54">
        <f t="shared" si="19"/>
        <v>26.950000000000003</v>
      </c>
      <c r="N191" s="36">
        <v>19</v>
      </c>
      <c r="O191" s="55">
        <f t="shared" si="20"/>
        <v>30.048712268903916</v>
      </c>
      <c r="P191" s="56">
        <f t="shared" si="21"/>
        <v>49.279888121002436</v>
      </c>
      <c r="Q191" s="129">
        <v>21.768212999999999</v>
      </c>
      <c r="R191" s="11">
        <f t="shared" si="22"/>
        <v>5.7132579737137501</v>
      </c>
      <c r="S191" s="35">
        <f t="shared" si="23"/>
        <v>14.761158781201567</v>
      </c>
      <c r="AF191" s="34"/>
    </row>
    <row r="192" spans="7:32" ht="18.5" x14ac:dyDescent="0.45">
      <c r="G192" s="59">
        <v>2013</v>
      </c>
      <c r="H192" s="59">
        <v>7</v>
      </c>
      <c r="I192" s="46">
        <f t="shared" si="27"/>
        <v>8</v>
      </c>
      <c r="J192" s="46">
        <f t="shared" si="27"/>
        <v>189</v>
      </c>
      <c r="K192" s="128">
        <v>37.299999999999997</v>
      </c>
      <c r="L192" s="128">
        <v>18.100000000000001</v>
      </c>
      <c r="M192" s="54">
        <f t="shared" si="19"/>
        <v>27.7</v>
      </c>
      <c r="N192" s="36">
        <v>18.5</v>
      </c>
      <c r="O192" s="55">
        <f t="shared" si="20"/>
        <v>35.618038471632595</v>
      </c>
      <c r="P192" s="56">
        <f t="shared" si="21"/>
        <v>54.70930709242765</v>
      </c>
      <c r="Q192" s="129">
        <v>24.971267999999998</v>
      </c>
      <c r="R192" s="11">
        <f t="shared" si="22"/>
        <v>6.6637701503100004</v>
      </c>
      <c r="S192" s="35">
        <f t="shared" si="23"/>
        <v>16.562451815079168</v>
      </c>
      <c r="AF192" s="34"/>
    </row>
    <row r="193" spans="7:32" ht="18.5" x14ac:dyDescent="0.45">
      <c r="G193" s="59">
        <v>2013</v>
      </c>
      <c r="H193" s="59">
        <v>7</v>
      </c>
      <c r="I193" s="46">
        <f t="shared" si="27"/>
        <v>9</v>
      </c>
      <c r="J193" s="46">
        <f t="shared" si="27"/>
        <v>190</v>
      </c>
      <c r="K193" s="128">
        <v>37.200000000000003</v>
      </c>
      <c r="L193" s="128">
        <v>17</v>
      </c>
      <c r="M193" s="54">
        <f t="shared" si="19"/>
        <v>27.1</v>
      </c>
      <c r="N193" s="36">
        <v>18.5</v>
      </c>
      <c r="O193" s="55">
        <f t="shared" si="20"/>
        <v>36.052737060931356</v>
      </c>
      <c r="P193" s="56">
        <f t="shared" si="21"/>
        <v>58.261223090465087</v>
      </c>
      <c r="Q193" s="129">
        <v>25.925903999999999</v>
      </c>
      <c r="R193" s="11">
        <f t="shared" si="22"/>
        <v>6.8272886705039992</v>
      </c>
      <c r="S193" s="35">
        <f t="shared" si="23"/>
        <v>17.462361199889454</v>
      </c>
      <c r="AF193" s="34"/>
    </row>
    <row r="194" spans="7:32" ht="18.5" x14ac:dyDescent="0.45">
      <c r="G194" s="59">
        <v>2013</v>
      </c>
      <c r="H194" s="59">
        <v>7</v>
      </c>
      <c r="I194" s="46">
        <f t="shared" si="27"/>
        <v>10</v>
      </c>
      <c r="J194" s="46">
        <f t="shared" si="27"/>
        <v>191</v>
      </c>
      <c r="K194" s="128">
        <v>37.200000000000003</v>
      </c>
      <c r="L194" s="128">
        <v>20.399999999999999</v>
      </c>
      <c r="M194" s="54">
        <f t="shared" si="19"/>
        <v>28.8</v>
      </c>
      <c r="N194" s="36">
        <v>21.5</v>
      </c>
      <c r="O194" s="55">
        <f t="shared" si="20"/>
        <v>38.383741806059803</v>
      </c>
      <c r="P194" s="56">
        <f t="shared" si="21"/>
        <v>51.587748987344384</v>
      </c>
      <c r="Q194" s="129">
        <v>25.172243999999999</v>
      </c>
      <c r="R194" s="11">
        <f t="shared" si="22"/>
        <v>6.8798008353959998</v>
      </c>
      <c r="S194" s="35">
        <f t="shared" si="23"/>
        <v>15.396164997215443</v>
      </c>
      <c r="AF194" s="34"/>
    </row>
    <row r="195" spans="7:32" ht="18.5" x14ac:dyDescent="0.45">
      <c r="G195" s="59">
        <v>2013</v>
      </c>
      <c r="H195" s="59">
        <v>7</v>
      </c>
      <c r="I195" s="46">
        <f t="shared" si="27"/>
        <v>11</v>
      </c>
      <c r="J195" s="46">
        <f t="shared" si="27"/>
        <v>192</v>
      </c>
      <c r="K195" s="128">
        <v>38.700000000000003</v>
      </c>
      <c r="L195" s="128">
        <v>22.3</v>
      </c>
      <c r="M195" s="54">
        <f t="shared" si="19"/>
        <v>30.5</v>
      </c>
      <c r="N195" s="36">
        <v>21.5</v>
      </c>
      <c r="O195" s="55">
        <f t="shared" si="20"/>
        <v>39.294888213352976</v>
      </c>
      <c r="P195" s="56">
        <f t="shared" si="21"/>
        <v>51.554893335919118</v>
      </c>
      <c r="Q195" s="129">
        <v>25.461147</v>
      </c>
      <c r="R195" s="11">
        <f t="shared" si="22"/>
        <v>7.2126209915864985</v>
      </c>
      <c r="S195" s="35">
        <f t="shared" si="23"/>
        <v>15.686162621467769</v>
      </c>
      <c r="AF195" s="34"/>
    </row>
    <row r="196" spans="7:32" ht="18.5" x14ac:dyDescent="0.45">
      <c r="G196" s="59">
        <v>2013</v>
      </c>
      <c r="H196" s="59">
        <v>7</v>
      </c>
      <c r="I196" s="46">
        <f t="shared" si="27"/>
        <v>12</v>
      </c>
      <c r="J196" s="46">
        <f t="shared" si="27"/>
        <v>193</v>
      </c>
      <c r="K196" s="128">
        <v>37.200000000000003</v>
      </c>
      <c r="L196" s="128">
        <v>22.3</v>
      </c>
      <c r="M196" s="54">
        <f t="shared" si="19"/>
        <v>29.75</v>
      </c>
      <c r="N196" s="36">
        <v>22</v>
      </c>
      <c r="O196" s="55">
        <f t="shared" si="20"/>
        <v>38.418734625737891</v>
      </c>
      <c r="P196" s="56">
        <f t="shared" si="21"/>
        <v>45.795131673879574</v>
      </c>
      <c r="Q196" s="129">
        <v>23.727729</v>
      </c>
      <c r="R196" s="11">
        <f t="shared" si="22"/>
        <v>6.6172068593167488</v>
      </c>
      <c r="S196" s="35">
        <f t="shared" si="23"/>
        <v>13.816064304073654</v>
      </c>
      <c r="AF196" s="34"/>
    </row>
    <row r="197" spans="7:32" ht="18.5" x14ac:dyDescent="0.45">
      <c r="G197" s="59">
        <v>2013</v>
      </c>
      <c r="H197" s="59">
        <v>7</v>
      </c>
      <c r="I197" s="46">
        <f t="shared" si="27"/>
        <v>13</v>
      </c>
      <c r="J197" s="46">
        <f t="shared" si="27"/>
        <v>194</v>
      </c>
      <c r="K197" s="128">
        <v>37.200000000000003</v>
      </c>
      <c r="L197" s="128">
        <v>20.5</v>
      </c>
      <c r="M197" s="54">
        <f t="shared" ref="M197:M260" si="28">(K197+L197)/2</f>
        <v>28.85</v>
      </c>
      <c r="N197" s="36">
        <v>20</v>
      </c>
      <c r="O197" s="55">
        <f t="shared" ref="O197:O260" si="29">((Q197)/(0.16*(K197-(L197))^0.5))</f>
        <v>36.635041718072351</v>
      </c>
      <c r="P197" s="56">
        <f t="shared" ref="P197:P260" si="30">0.16*((K197-L197)^1/2)*O197</f>
        <v>48.94441573534467</v>
      </c>
      <c r="Q197" s="129">
        <v>23.953827</v>
      </c>
      <c r="R197" s="11">
        <f t="shared" ref="R197:R260" si="31">0.0023*0.408*O197*(K197-L197)^0.5*(M197+17.8)</f>
        <v>6.5538209633107511</v>
      </c>
      <c r="S197" s="35">
        <f t="shared" ref="S197:S260" si="32">0.31*(IF(N197&gt;50,1,(1+(50-N197)/70)))*(P197+2.09)*((M197/(M197+15)))</f>
        <v>14.86972787519319</v>
      </c>
      <c r="AF197" s="34"/>
    </row>
    <row r="198" spans="7:32" ht="18.5" x14ac:dyDescent="0.45">
      <c r="G198" s="59">
        <v>2013</v>
      </c>
      <c r="H198" s="59">
        <v>7</v>
      </c>
      <c r="I198" s="46">
        <f t="shared" si="27"/>
        <v>14</v>
      </c>
      <c r="J198" s="46">
        <f t="shared" si="27"/>
        <v>195</v>
      </c>
      <c r="K198" s="128">
        <v>37.5</v>
      </c>
      <c r="L198" s="128">
        <v>20.8</v>
      </c>
      <c r="M198" s="54">
        <f t="shared" si="28"/>
        <v>29.15</v>
      </c>
      <c r="N198" s="36">
        <v>20</v>
      </c>
      <c r="O198" s="55">
        <f t="shared" si="29"/>
        <v>35.962662871647318</v>
      </c>
      <c r="P198" s="56">
        <f t="shared" si="30"/>
        <v>48.046117596520823</v>
      </c>
      <c r="Q198" s="129">
        <v>23.514192000000001</v>
      </c>
      <c r="R198" s="11">
        <f t="shared" si="31"/>
        <v>6.4749090589559994</v>
      </c>
      <c r="S198" s="35">
        <f t="shared" si="32"/>
        <v>14.659602868822533</v>
      </c>
      <c r="AF198" s="34"/>
    </row>
    <row r="199" spans="7:32" ht="18.5" x14ac:dyDescent="0.45">
      <c r="G199" s="59">
        <v>2013</v>
      </c>
      <c r="H199" s="59">
        <v>7</v>
      </c>
      <c r="I199" s="46">
        <f t="shared" si="27"/>
        <v>15</v>
      </c>
      <c r="J199" s="46">
        <f t="shared" si="27"/>
        <v>196</v>
      </c>
      <c r="K199" s="128">
        <v>37.200000000000003</v>
      </c>
      <c r="L199" s="128">
        <v>19.399999999999999</v>
      </c>
      <c r="M199" s="54">
        <f t="shared" si="28"/>
        <v>28.3</v>
      </c>
      <c r="N199" s="36">
        <v>20</v>
      </c>
      <c r="O199" s="55">
        <f t="shared" si="29"/>
        <v>31.930926147662962</v>
      </c>
      <c r="P199" s="56">
        <f t="shared" si="30"/>
        <v>45.469638834272068</v>
      </c>
      <c r="Q199" s="129">
        <v>21.554675999999997</v>
      </c>
      <c r="R199" s="11">
        <f t="shared" si="31"/>
        <v>5.8278778555139992</v>
      </c>
      <c r="S199" s="35">
        <f t="shared" si="32"/>
        <v>13.765777350480663</v>
      </c>
      <c r="AF199" s="34"/>
    </row>
    <row r="200" spans="7:32" ht="18.5" x14ac:dyDescent="0.45">
      <c r="G200" s="59">
        <v>2013</v>
      </c>
      <c r="H200" s="59">
        <v>7</v>
      </c>
      <c r="I200" s="46">
        <f t="shared" si="27"/>
        <v>16</v>
      </c>
      <c r="J200" s="46">
        <f t="shared" si="27"/>
        <v>197</v>
      </c>
      <c r="K200" s="128">
        <v>37.700000000000003</v>
      </c>
      <c r="L200" s="128">
        <v>19.7</v>
      </c>
      <c r="M200" s="54">
        <f t="shared" si="28"/>
        <v>28.700000000000003</v>
      </c>
      <c r="N200" s="36">
        <v>18.5</v>
      </c>
      <c r="O200" s="55">
        <f t="shared" si="29"/>
        <v>34.066049168103021</v>
      </c>
      <c r="P200" s="56">
        <f t="shared" si="30"/>
        <v>49.055110802068363</v>
      </c>
      <c r="Q200" s="129">
        <v>23.124800999999998</v>
      </c>
      <c r="R200" s="11">
        <f t="shared" si="31"/>
        <v>6.3066535407224995</v>
      </c>
      <c r="S200" s="35">
        <f t="shared" si="32"/>
        <v>15.098516559924557</v>
      </c>
      <c r="AF200" s="34"/>
    </row>
    <row r="201" spans="7:32" ht="18.5" x14ac:dyDescent="0.45">
      <c r="G201" s="59">
        <v>2013</v>
      </c>
      <c r="H201" s="59">
        <v>7</v>
      </c>
      <c r="I201" s="46">
        <f t="shared" si="27"/>
        <v>17</v>
      </c>
      <c r="J201" s="46">
        <f t="shared" si="27"/>
        <v>198</v>
      </c>
      <c r="K201" s="128">
        <v>37.200000000000003</v>
      </c>
      <c r="L201" s="128">
        <v>20.5</v>
      </c>
      <c r="M201" s="54">
        <f t="shared" si="28"/>
        <v>28.85</v>
      </c>
      <c r="N201" s="36">
        <v>19.5</v>
      </c>
      <c r="O201" s="55">
        <f t="shared" si="29"/>
        <v>36.423722652053051</v>
      </c>
      <c r="P201" s="56">
        <f t="shared" si="30"/>
        <v>48.662093463142888</v>
      </c>
      <c r="Q201" s="129">
        <v>23.815655999999997</v>
      </c>
      <c r="R201" s="11">
        <f t="shared" si="31"/>
        <v>6.5160170668260005</v>
      </c>
      <c r="S201" s="35">
        <f t="shared" si="32"/>
        <v>14.861405917154471</v>
      </c>
      <c r="AF201" s="34"/>
    </row>
    <row r="202" spans="7:32" ht="18.5" x14ac:dyDescent="0.45">
      <c r="G202" s="59">
        <v>2013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8">
        <v>37.200000000000003</v>
      </c>
      <c r="L202" s="128">
        <v>21.1</v>
      </c>
      <c r="M202" s="54">
        <f t="shared" si="28"/>
        <v>29.150000000000002</v>
      </c>
      <c r="N202" s="36">
        <v>25</v>
      </c>
      <c r="O202" s="55">
        <f t="shared" si="29"/>
        <v>36.411424348136606</v>
      </c>
      <c r="P202" s="56">
        <f t="shared" si="30"/>
        <v>46.897914560399947</v>
      </c>
      <c r="Q202" s="129">
        <v>23.376020999999998</v>
      </c>
      <c r="R202" s="11">
        <f t="shared" si="31"/>
        <v>6.4368620505967487</v>
      </c>
      <c r="S202" s="35">
        <f t="shared" si="32"/>
        <v>13.607679192001338</v>
      </c>
      <c r="AF202" s="34"/>
    </row>
    <row r="203" spans="7:32" ht="18.5" x14ac:dyDescent="0.45">
      <c r="G203" s="59">
        <v>2013</v>
      </c>
      <c r="H203" s="59">
        <v>7</v>
      </c>
      <c r="I203" s="46">
        <f t="shared" si="33"/>
        <v>19</v>
      </c>
      <c r="J203" s="46">
        <f t="shared" si="33"/>
        <v>200</v>
      </c>
      <c r="K203" s="128">
        <v>37.200000000000003</v>
      </c>
      <c r="L203" s="128">
        <v>20</v>
      </c>
      <c r="M203" s="54">
        <f t="shared" si="28"/>
        <v>28.6</v>
      </c>
      <c r="N203" s="36">
        <v>28.5</v>
      </c>
      <c r="O203" s="55">
        <f t="shared" si="29"/>
        <v>36.91259866906551</v>
      </c>
      <c r="P203" s="56">
        <f t="shared" si="30"/>
        <v>50.791735768634155</v>
      </c>
      <c r="Q203" s="129">
        <v>24.493949999999998</v>
      </c>
      <c r="R203" s="11">
        <f t="shared" si="31"/>
        <v>6.6656855771999997</v>
      </c>
      <c r="S203" s="35">
        <f t="shared" si="32"/>
        <v>14.056266855573725</v>
      </c>
      <c r="AF203" s="34"/>
    </row>
    <row r="204" spans="7:32" ht="18.5" x14ac:dyDescent="0.45">
      <c r="G204" s="59">
        <v>2013</v>
      </c>
      <c r="H204" s="59">
        <v>7</v>
      </c>
      <c r="I204" s="46">
        <f t="shared" si="33"/>
        <v>20</v>
      </c>
      <c r="J204" s="46">
        <f t="shared" si="33"/>
        <v>201</v>
      </c>
      <c r="K204" s="128">
        <v>37.200000000000003</v>
      </c>
      <c r="L204" s="128">
        <v>20</v>
      </c>
      <c r="M204" s="54">
        <f t="shared" si="28"/>
        <v>28.6</v>
      </c>
      <c r="N204" s="36">
        <v>27.5</v>
      </c>
      <c r="O204" s="55">
        <f t="shared" si="29"/>
        <v>36.38257161125329</v>
      </c>
      <c r="P204" s="56">
        <f t="shared" si="30"/>
        <v>50.06241853708454</v>
      </c>
      <c r="Q204" s="129">
        <v>24.142242</v>
      </c>
      <c r="R204" s="11">
        <f t="shared" si="31"/>
        <v>6.5699731689120009</v>
      </c>
      <c r="S204" s="35">
        <f t="shared" si="32"/>
        <v>14.013911928032675</v>
      </c>
      <c r="AF204" s="34"/>
    </row>
    <row r="205" spans="7:32" ht="18.5" x14ac:dyDescent="0.45">
      <c r="G205" s="59">
        <v>2013</v>
      </c>
      <c r="H205" s="59">
        <v>7</v>
      </c>
      <c r="I205" s="46">
        <f t="shared" si="33"/>
        <v>21</v>
      </c>
      <c r="J205" s="46">
        <f t="shared" si="33"/>
        <v>202</v>
      </c>
      <c r="K205" s="128">
        <v>37.200000000000003</v>
      </c>
      <c r="L205" s="128">
        <v>20.2</v>
      </c>
      <c r="M205" s="54">
        <f t="shared" si="28"/>
        <v>28.700000000000003</v>
      </c>
      <c r="N205" s="36">
        <v>21</v>
      </c>
      <c r="O205" s="55">
        <f t="shared" si="29"/>
        <v>35.967622398173269</v>
      </c>
      <c r="P205" s="56">
        <f t="shared" si="30"/>
        <v>48.915966461515659</v>
      </c>
      <c r="Q205" s="129">
        <v>23.727729</v>
      </c>
      <c r="R205" s="11">
        <f t="shared" si="31"/>
        <v>6.4710855722024991</v>
      </c>
      <c r="S205" s="35">
        <f t="shared" si="32"/>
        <v>14.686566942531016</v>
      </c>
      <c r="AF205" s="34"/>
    </row>
    <row r="206" spans="7:32" ht="18.5" x14ac:dyDescent="0.45">
      <c r="G206" s="59">
        <v>2013</v>
      </c>
      <c r="H206" s="59">
        <v>7</v>
      </c>
      <c r="I206" s="46">
        <f t="shared" si="33"/>
        <v>22</v>
      </c>
      <c r="J206" s="46">
        <f t="shared" si="33"/>
        <v>203</v>
      </c>
      <c r="K206" s="128">
        <v>37.200000000000003</v>
      </c>
      <c r="L206" s="128">
        <v>20.9</v>
      </c>
      <c r="M206" s="54">
        <f t="shared" si="28"/>
        <v>29.05</v>
      </c>
      <c r="N206" s="36">
        <v>22.5</v>
      </c>
      <c r="O206" s="55">
        <f t="shared" si="29"/>
        <v>35.584553469737067</v>
      </c>
      <c r="P206" s="56">
        <f t="shared" si="30"/>
        <v>46.402257724537144</v>
      </c>
      <c r="Q206" s="129">
        <v>22.986629999999998</v>
      </c>
      <c r="R206" s="11">
        <f t="shared" si="31"/>
        <v>6.3161570049074998</v>
      </c>
      <c r="S206" s="35">
        <f t="shared" si="32"/>
        <v>13.808321753360183</v>
      </c>
      <c r="AF206" s="34"/>
    </row>
    <row r="207" spans="7:32" ht="18.5" x14ac:dyDescent="0.45">
      <c r="G207" s="59">
        <v>2013</v>
      </c>
      <c r="H207" s="59">
        <v>7</v>
      </c>
      <c r="I207" s="46">
        <f t="shared" si="33"/>
        <v>23</v>
      </c>
      <c r="J207" s="46">
        <f t="shared" si="33"/>
        <v>204</v>
      </c>
      <c r="K207" s="128">
        <v>37.200000000000003</v>
      </c>
      <c r="L207" s="128">
        <v>20.8</v>
      </c>
      <c r="M207" s="54">
        <f t="shared" si="28"/>
        <v>29</v>
      </c>
      <c r="N207" s="36">
        <v>20</v>
      </c>
      <c r="O207" s="55">
        <f t="shared" si="29"/>
        <v>35.727912667592271</v>
      </c>
      <c r="P207" s="56">
        <f t="shared" si="30"/>
        <v>46.875021419881072</v>
      </c>
      <c r="Q207" s="129">
        <v>23.149922999999998</v>
      </c>
      <c r="R207" s="11">
        <f t="shared" si="31"/>
        <v>6.3542371648859994</v>
      </c>
      <c r="S207" s="35">
        <f t="shared" si="32"/>
        <v>14.292063070283467</v>
      </c>
      <c r="AF207" s="34"/>
    </row>
    <row r="208" spans="7:32" ht="18.5" x14ac:dyDescent="0.45">
      <c r="G208" s="59">
        <v>2013</v>
      </c>
      <c r="H208" s="59">
        <v>7</v>
      </c>
      <c r="I208" s="46">
        <f t="shared" si="33"/>
        <v>24</v>
      </c>
      <c r="J208" s="46">
        <f t="shared" si="33"/>
        <v>205</v>
      </c>
      <c r="K208" s="128">
        <v>37.200000000000003</v>
      </c>
      <c r="L208" s="128">
        <v>21.1</v>
      </c>
      <c r="M208" s="54">
        <f t="shared" si="28"/>
        <v>29.150000000000002</v>
      </c>
      <c r="N208" s="36">
        <v>23.5</v>
      </c>
      <c r="O208" s="55">
        <f t="shared" si="29"/>
        <v>36.000548522606856</v>
      </c>
      <c r="P208" s="56">
        <f t="shared" si="30"/>
        <v>46.368706497117628</v>
      </c>
      <c r="Q208" s="129">
        <v>23.11224</v>
      </c>
      <c r="R208" s="11">
        <f t="shared" si="31"/>
        <v>6.3642268528199981</v>
      </c>
      <c r="S208" s="35">
        <f t="shared" si="32"/>
        <v>13.673214778096142</v>
      </c>
      <c r="AF208" s="34"/>
    </row>
    <row r="209" spans="7:32" ht="18.5" x14ac:dyDescent="0.45">
      <c r="G209" s="59">
        <v>2013</v>
      </c>
      <c r="H209" s="59">
        <v>7</v>
      </c>
      <c r="I209" s="46">
        <f t="shared" si="33"/>
        <v>25</v>
      </c>
      <c r="J209" s="46">
        <f t="shared" si="33"/>
        <v>206</v>
      </c>
      <c r="K209" s="128">
        <v>37.200000000000003</v>
      </c>
      <c r="L209" s="128">
        <v>19.399999999999999</v>
      </c>
      <c r="M209" s="54">
        <f t="shared" si="28"/>
        <v>28.3</v>
      </c>
      <c r="N209" s="36">
        <v>21.5</v>
      </c>
      <c r="O209" s="55">
        <f t="shared" si="29"/>
        <v>34.126642514460308</v>
      </c>
      <c r="P209" s="56">
        <f t="shared" si="30"/>
        <v>48.596338940591494</v>
      </c>
      <c r="Q209" s="129">
        <v>23.036874000000001</v>
      </c>
      <c r="R209" s="11">
        <f t="shared" si="31"/>
        <v>6.2286293630610006</v>
      </c>
      <c r="S209" s="35">
        <f t="shared" si="32"/>
        <v>14.450715366312178</v>
      </c>
      <c r="AF209" s="34"/>
    </row>
    <row r="210" spans="7:32" ht="18.5" x14ac:dyDescent="0.45">
      <c r="G210" s="59">
        <v>2013</v>
      </c>
      <c r="H210" s="59">
        <v>7</v>
      </c>
      <c r="I210" s="46">
        <f t="shared" si="33"/>
        <v>26</v>
      </c>
      <c r="J210" s="46">
        <f t="shared" si="33"/>
        <v>207</v>
      </c>
      <c r="K210" s="128">
        <v>37.200000000000003</v>
      </c>
      <c r="L210" s="128">
        <v>23</v>
      </c>
      <c r="M210" s="54">
        <f t="shared" si="28"/>
        <v>30.1</v>
      </c>
      <c r="N210" s="36">
        <v>19.5</v>
      </c>
      <c r="O210" s="55">
        <f t="shared" si="29"/>
        <v>31.541760947232913</v>
      </c>
      <c r="P210" s="56">
        <f t="shared" si="30"/>
        <v>35.831440436056603</v>
      </c>
      <c r="Q210" s="129">
        <v>19.017353999999997</v>
      </c>
      <c r="R210" s="11">
        <f t="shared" si="31"/>
        <v>5.3426118199589991</v>
      </c>
      <c r="S210" s="35">
        <f t="shared" si="32"/>
        <v>11.264307428330323</v>
      </c>
      <c r="AF210" s="34"/>
    </row>
    <row r="211" spans="7:32" ht="18.5" x14ac:dyDescent="0.45">
      <c r="G211" s="59">
        <v>2013</v>
      </c>
      <c r="H211" s="59">
        <v>7</v>
      </c>
      <c r="I211" s="46">
        <f t="shared" si="33"/>
        <v>27</v>
      </c>
      <c r="J211" s="46">
        <f t="shared" si="33"/>
        <v>208</v>
      </c>
      <c r="K211" s="128">
        <v>37.200000000000003</v>
      </c>
      <c r="L211" s="128">
        <v>18.3</v>
      </c>
      <c r="M211" s="54">
        <f t="shared" si="28"/>
        <v>27.75</v>
      </c>
      <c r="N211" s="36">
        <v>20.5</v>
      </c>
      <c r="O211" s="55">
        <f t="shared" si="29"/>
        <v>25.883352785324327</v>
      </c>
      <c r="P211" s="56">
        <f t="shared" si="30"/>
        <v>39.135629411410385</v>
      </c>
      <c r="Q211" s="129">
        <v>18.004099999999998</v>
      </c>
      <c r="R211" s="11">
        <f t="shared" si="31"/>
        <v>4.8098088180749992</v>
      </c>
      <c r="S211" s="35">
        <f t="shared" si="32"/>
        <v>11.791821541406836</v>
      </c>
      <c r="AF211" s="34"/>
    </row>
    <row r="212" spans="7:32" ht="18.5" x14ac:dyDescent="0.45">
      <c r="G212" s="59">
        <v>2013</v>
      </c>
      <c r="H212" s="59">
        <v>7</v>
      </c>
      <c r="I212" s="46">
        <f t="shared" si="33"/>
        <v>28</v>
      </c>
      <c r="J212" s="46">
        <f t="shared" si="33"/>
        <v>209</v>
      </c>
      <c r="K212" s="128">
        <v>37.200000000000003</v>
      </c>
      <c r="L212" s="128">
        <v>21.1</v>
      </c>
      <c r="M212" s="54">
        <f t="shared" si="28"/>
        <v>29.150000000000002</v>
      </c>
      <c r="N212" s="36">
        <v>23</v>
      </c>
      <c r="O212" s="55">
        <f t="shared" si="29"/>
        <v>27.07867345396081</v>
      </c>
      <c r="P212" s="56">
        <f t="shared" si="30"/>
        <v>34.877331408701522</v>
      </c>
      <c r="Q212" s="129">
        <v>17.384423999999999</v>
      </c>
      <c r="R212" s="11">
        <f t="shared" si="31"/>
        <v>4.7870054153819996</v>
      </c>
      <c r="S212" s="35">
        <f t="shared" si="32"/>
        <v>10.484828719187488</v>
      </c>
      <c r="AF212" s="34"/>
    </row>
    <row r="213" spans="7:32" ht="18.5" x14ac:dyDescent="0.45">
      <c r="G213" s="59">
        <v>2013</v>
      </c>
      <c r="H213" s="59">
        <v>7</v>
      </c>
      <c r="I213" s="46">
        <f t="shared" si="33"/>
        <v>29</v>
      </c>
      <c r="J213" s="46">
        <f t="shared" si="33"/>
        <v>210</v>
      </c>
      <c r="K213" s="128">
        <v>36.9</v>
      </c>
      <c r="L213" s="128">
        <v>17.100000000000001</v>
      </c>
      <c r="M213" s="54">
        <f t="shared" si="28"/>
        <v>27</v>
      </c>
      <c r="N213" s="36">
        <v>26.5</v>
      </c>
      <c r="O213" s="55">
        <f t="shared" si="29"/>
        <v>22.700618377407658</v>
      </c>
      <c r="P213" s="56">
        <f t="shared" si="30"/>
        <v>35.957779509813726</v>
      </c>
      <c r="Q213" s="129">
        <v>16.161819999999999</v>
      </c>
      <c r="R213" s="11">
        <f t="shared" si="31"/>
        <v>4.2465505286399994</v>
      </c>
      <c r="S213" s="35">
        <f t="shared" si="32"/>
        <v>10.127891838599547</v>
      </c>
      <c r="AF213" s="34"/>
    </row>
    <row r="214" spans="7:32" ht="18.5" x14ac:dyDescent="0.45">
      <c r="G214" s="59">
        <v>2013</v>
      </c>
      <c r="H214" s="59">
        <v>7</v>
      </c>
      <c r="I214" s="46">
        <f t="shared" si="33"/>
        <v>30</v>
      </c>
      <c r="J214" s="46">
        <f t="shared" si="33"/>
        <v>211</v>
      </c>
      <c r="K214" s="128">
        <v>37.200000000000003</v>
      </c>
      <c r="L214" s="128">
        <v>15.5</v>
      </c>
      <c r="M214" s="54">
        <f t="shared" si="28"/>
        <v>26.35</v>
      </c>
      <c r="N214" s="36">
        <v>23.5</v>
      </c>
      <c r="O214" s="55">
        <f t="shared" si="29"/>
        <v>29.020675237371957</v>
      </c>
      <c r="P214" s="56">
        <f t="shared" si="30"/>
        <v>50.379892212077721</v>
      </c>
      <c r="Q214" s="129">
        <v>21.630042</v>
      </c>
      <c r="R214" s="11">
        <f t="shared" si="31"/>
        <v>5.6008776679694998</v>
      </c>
      <c r="S214" s="35">
        <f t="shared" si="32"/>
        <v>14.289145051845029</v>
      </c>
      <c r="AF214" s="34"/>
    </row>
    <row r="215" spans="7:32" ht="18.5" x14ac:dyDescent="0.45">
      <c r="G215" s="59">
        <v>2013</v>
      </c>
      <c r="H215" s="60">
        <v>7</v>
      </c>
      <c r="I215" s="60">
        <f t="shared" si="33"/>
        <v>31</v>
      </c>
      <c r="J215" s="46">
        <f t="shared" si="33"/>
        <v>212</v>
      </c>
      <c r="K215" s="128">
        <v>37.200000000000003</v>
      </c>
      <c r="L215" s="128">
        <v>14.1</v>
      </c>
      <c r="M215" s="54">
        <f t="shared" si="28"/>
        <v>25.650000000000002</v>
      </c>
      <c r="N215" s="36">
        <v>24</v>
      </c>
      <c r="O215" s="55">
        <f t="shared" si="29"/>
        <v>29.630264324394787</v>
      </c>
      <c r="P215" s="56">
        <f t="shared" si="30"/>
        <v>54.756728471481566</v>
      </c>
      <c r="Q215" s="129">
        <v>22.785654000000001</v>
      </c>
      <c r="R215" s="49">
        <f t="shared" si="31"/>
        <v>5.8065650478495003</v>
      </c>
      <c r="S215" s="48">
        <f t="shared" si="32"/>
        <v>15.249906553623134</v>
      </c>
      <c r="AF215" s="34"/>
    </row>
    <row r="216" spans="7:32" ht="18.5" x14ac:dyDescent="0.45">
      <c r="G216" s="59">
        <v>2013</v>
      </c>
      <c r="H216" s="59">
        <v>8</v>
      </c>
      <c r="I216" s="46">
        <v>1</v>
      </c>
      <c r="J216" s="46">
        <f t="shared" si="33"/>
        <v>213</v>
      </c>
      <c r="K216" s="128">
        <v>38</v>
      </c>
      <c r="L216" s="128">
        <v>15.2</v>
      </c>
      <c r="M216" s="54">
        <f t="shared" si="28"/>
        <v>26.6</v>
      </c>
      <c r="N216" s="36">
        <v>16.5</v>
      </c>
      <c r="O216" s="55">
        <f t="shared" si="29"/>
        <v>20.551656023640575</v>
      </c>
      <c r="P216" s="56">
        <f t="shared" si="30"/>
        <v>37.486220587120414</v>
      </c>
      <c r="Q216" s="129">
        <v>15.70125</v>
      </c>
      <c r="R216" s="11">
        <f t="shared" si="31"/>
        <v>4.0886997075</v>
      </c>
      <c r="S216" s="35">
        <f t="shared" si="32"/>
        <v>11.599162362123757</v>
      </c>
      <c r="AF216" s="34"/>
    </row>
    <row r="217" spans="7:32" ht="18.5" x14ac:dyDescent="0.45">
      <c r="G217" s="59">
        <v>2013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8">
        <v>38</v>
      </c>
      <c r="L217" s="128">
        <v>15.8</v>
      </c>
      <c r="M217" s="54">
        <f t="shared" si="28"/>
        <v>26.9</v>
      </c>
      <c r="N217" s="36">
        <v>17</v>
      </c>
      <c r="O217" s="55">
        <f t="shared" si="29"/>
        <v>26.600920705756682</v>
      </c>
      <c r="P217" s="56">
        <f t="shared" si="30"/>
        <v>47.243235173423869</v>
      </c>
      <c r="Q217" s="129">
        <v>20.0536365</v>
      </c>
      <c r="R217" s="11">
        <f t="shared" si="31"/>
        <v>5.2573716398407502</v>
      </c>
      <c r="S217" s="35">
        <f t="shared" si="32"/>
        <v>14.447035238817497</v>
      </c>
      <c r="AF217" s="34"/>
    </row>
    <row r="218" spans="7:32" ht="18.5" x14ac:dyDescent="0.45">
      <c r="G218" s="59">
        <v>2013</v>
      </c>
      <c r="H218" s="59">
        <v>8</v>
      </c>
      <c r="I218" s="46">
        <f t="shared" si="34"/>
        <v>3</v>
      </c>
      <c r="J218" s="46">
        <f t="shared" si="34"/>
        <v>215</v>
      </c>
      <c r="K218" s="128">
        <v>38</v>
      </c>
      <c r="L218" s="128">
        <v>16.2</v>
      </c>
      <c r="M218" s="54">
        <f t="shared" si="28"/>
        <v>27.1</v>
      </c>
      <c r="N218" s="36">
        <v>17.5</v>
      </c>
      <c r="O218" s="55">
        <f t="shared" si="29"/>
        <v>26.146067588737555</v>
      </c>
      <c r="P218" s="56">
        <f t="shared" si="30"/>
        <v>45.598741874758296</v>
      </c>
      <c r="Q218" s="129">
        <v>19.532354999999999</v>
      </c>
      <c r="R218" s="11">
        <f t="shared" si="31"/>
        <v>5.1436210671674996</v>
      </c>
      <c r="S218" s="35">
        <f t="shared" si="32"/>
        <v>13.934473990569751</v>
      </c>
      <c r="AF218" s="34"/>
    </row>
    <row r="219" spans="7:32" ht="18.5" x14ac:dyDescent="0.45">
      <c r="G219" s="59">
        <v>2013</v>
      </c>
      <c r="H219" s="59">
        <v>8</v>
      </c>
      <c r="I219" s="46">
        <f t="shared" si="34"/>
        <v>4</v>
      </c>
      <c r="J219" s="46">
        <f t="shared" si="34"/>
        <v>216</v>
      </c>
      <c r="K219" s="128">
        <v>38</v>
      </c>
      <c r="L219" s="128">
        <v>18.3</v>
      </c>
      <c r="M219" s="54">
        <f t="shared" si="28"/>
        <v>28.15</v>
      </c>
      <c r="N219" s="36">
        <v>22</v>
      </c>
      <c r="O219" s="55">
        <f t="shared" si="29"/>
        <v>27.079853503362322</v>
      </c>
      <c r="P219" s="56">
        <f t="shared" si="30"/>
        <v>42.677849121299019</v>
      </c>
      <c r="Q219" s="129">
        <v>19.230891</v>
      </c>
      <c r="R219" s="11">
        <f t="shared" si="31"/>
        <v>5.1826626241042497</v>
      </c>
      <c r="S219" s="35">
        <f t="shared" si="32"/>
        <v>12.675163140204456</v>
      </c>
      <c r="AF219" s="34"/>
    </row>
    <row r="220" spans="7:32" ht="18.5" x14ac:dyDescent="0.45">
      <c r="G220" s="59">
        <v>2013</v>
      </c>
      <c r="H220" s="59">
        <v>8</v>
      </c>
      <c r="I220" s="46">
        <f t="shared" si="34"/>
        <v>5</v>
      </c>
      <c r="J220" s="46">
        <f t="shared" si="34"/>
        <v>217</v>
      </c>
      <c r="K220" s="128">
        <v>38</v>
      </c>
      <c r="L220" s="128">
        <v>16.100000000000001</v>
      </c>
      <c r="M220" s="54">
        <f t="shared" si="28"/>
        <v>27.05</v>
      </c>
      <c r="N220" s="36">
        <v>24.5</v>
      </c>
      <c r="O220" s="55">
        <f t="shared" si="29"/>
        <v>27.428365781404903</v>
      </c>
      <c r="P220" s="56">
        <f t="shared" si="30"/>
        <v>48.05449684902139</v>
      </c>
      <c r="Q220" s="129">
        <v>20.537234999999999</v>
      </c>
      <c r="R220" s="11">
        <f t="shared" si="31"/>
        <v>5.4022221148837488</v>
      </c>
      <c r="S220" s="35">
        <f t="shared" si="32"/>
        <v>13.642424929598533</v>
      </c>
      <c r="AF220" s="34"/>
    </row>
    <row r="221" spans="7:32" ht="18.5" x14ac:dyDescent="0.45">
      <c r="G221" s="59">
        <v>2013</v>
      </c>
      <c r="H221" s="59">
        <v>8</v>
      </c>
      <c r="I221" s="46">
        <f t="shared" si="34"/>
        <v>6</v>
      </c>
      <c r="J221" s="46">
        <f t="shared" si="34"/>
        <v>218</v>
      </c>
      <c r="K221" s="128">
        <v>38</v>
      </c>
      <c r="L221" s="128">
        <v>18.5</v>
      </c>
      <c r="M221" s="54">
        <f t="shared" si="28"/>
        <v>28.25</v>
      </c>
      <c r="N221" s="36">
        <v>23.5</v>
      </c>
      <c r="O221" s="55">
        <f t="shared" si="29"/>
        <v>30.133989306104997</v>
      </c>
      <c r="P221" s="56">
        <f t="shared" si="30"/>
        <v>47.009023317523798</v>
      </c>
      <c r="Q221" s="129">
        <v>21.290894999999999</v>
      </c>
      <c r="R221" s="11">
        <f t="shared" si="31"/>
        <v>5.7503141170087479</v>
      </c>
      <c r="S221" s="35">
        <f t="shared" si="32"/>
        <v>13.705540291283306</v>
      </c>
      <c r="AF221" s="34"/>
    </row>
    <row r="222" spans="7:32" ht="18.5" x14ac:dyDescent="0.45">
      <c r="G222" s="59">
        <v>2013</v>
      </c>
      <c r="H222" s="59">
        <v>8</v>
      </c>
      <c r="I222" s="46">
        <f t="shared" si="34"/>
        <v>7</v>
      </c>
      <c r="J222" s="46">
        <f t="shared" si="34"/>
        <v>219</v>
      </c>
      <c r="K222" s="128">
        <v>38</v>
      </c>
      <c r="L222" s="128">
        <v>16.7</v>
      </c>
      <c r="M222" s="54">
        <f t="shared" si="28"/>
        <v>27.35</v>
      </c>
      <c r="N222" s="36">
        <v>21</v>
      </c>
      <c r="O222" s="55">
        <f t="shared" si="29"/>
        <v>27.437769201701904</v>
      </c>
      <c r="P222" s="56">
        <f t="shared" si="30"/>
        <v>46.753958719700051</v>
      </c>
      <c r="Q222" s="129">
        <v>20.260892999999999</v>
      </c>
      <c r="R222" s="11">
        <f t="shared" si="31"/>
        <v>5.36518070564175</v>
      </c>
      <c r="S222" s="35">
        <f t="shared" si="32"/>
        <v>13.829727406474184</v>
      </c>
      <c r="AF222" s="34"/>
    </row>
    <row r="223" spans="7:32" ht="18.5" x14ac:dyDescent="0.45">
      <c r="G223" s="59">
        <v>2013</v>
      </c>
      <c r="H223" s="59">
        <v>8</v>
      </c>
      <c r="I223" s="46">
        <f t="shared" si="34"/>
        <v>8</v>
      </c>
      <c r="J223" s="46">
        <f t="shared" si="34"/>
        <v>220</v>
      </c>
      <c r="K223" s="128">
        <v>38</v>
      </c>
      <c r="L223" s="128">
        <v>16.7</v>
      </c>
      <c r="M223" s="54">
        <f t="shared" si="28"/>
        <v>27.35</v>
      </c>
      <c r="N223" s="36">
        <v>21</v>
      </c>
      <c r="O223" s="55">
        <f t="shared" si="29"/>
        <v>28.798600904204168</v>
      </c>
      <c r="P223" s="56">
        <f t="shared" si="30"/>
        <v>49.07281594076391</v>
      </c>
      <c r="Q223" s="129">
        <v>21.265772999999999</v>
      </c>
      <c r="R223" s="11">
        <f t="shared" si="31"/>
        <v>5.6312777028217491</v>
      </c>
      <c r="S223" s="35">
        <f t="shared" si="32"/>
        <v>14.486290963205571</v>
      </c>
      <c r="AF223" s="34"/>
    </row>
    <row r="224" spans="7:32" ht="18.5" x14ac:dyDescent="0.45">
      <c r="G224" s="59">
        <v>2013</v>
      </c>
      <c r="H224" s="59">
        <v>8</v>
      </c>
      <c r="I224" s="46">
        <f t="shared" si="34"/>
        <v>9</v>
      </c>
      <c r="J224" s="46">
        <f t="shared" si="34"/>
        <v>221</v>
      </c>
      <c r="K224" s="128">
        <v>38</v>
      </c>
      <c r="L224" s="128">
        <v>22.9</v>
      </c>
      <c r="M224" s="54">
        <f t="shared" si="28"/>
        <v>30.45</v>
      </c>
      <c r="N224" s="36">
        <v>21.5</v>
      </c>
      <c r="O224" s="55">
        <f t="shared" si="29"/>
        <v>32.264183234383815</v>
      </c>
      <c r="P224" s="56">
        <f t="shared" si="30"/>
        <v>38.975133347135653</v>
      </c>
      <c r="Q224" s="129">
        <v>20.059916999999999</v>
      </c>
      <c r="R224" s="11">
        <f t="shared" si="31"/>
        <v>5.676680687141249</v>
      </c>
      <c r="S224" s="35">
        <f t="shared" si="32"/>
        <v>12.001251338577168</v>
      </c>
      <c r="AF224" s="34"/>
    </row>
    <row r="225" spans="7:32" ht="18.5" x14ac:dyDescent="0.45">
      <c r="G225" s="59">
        <v>2013</v>
      </c>
      <c r="H225" s="59">
        <v>8</v>
      </c>
      <c r="I225" s="46">
        <f t="shared" si="34"/>
        <v>10</v>
      </c>
      <c r="J225" s="46">
        <f t="shared" si="34"/>
        <v>222</v>
      </c>
      <c r="K225" s="128">
        <v>38</v>
      </c>
      <c r="L225" s="128">
        <v>18.7</v>
      </c>
      <c r="M225" s="54">
        <f t="shared" si="28"/>
        <v>28.35</v>
      </c>
      <c r="N225" s="36">
        <v>24.5</v>
      </c>
      <c r="O225" s="55">
        <f t="shared" si="29"/>
        <v>30.664992440643893</v>
      </c>
      <c r="P225" s="56">
        <f t="shared" si="30"/>
        <v>47.346748328354174</v>
      </c>
      <c r="Q225" s="129">
        <v>21.554675999999997</v>
      </c>
      <c r="R225" s="11">
        <f t="shared" si="31"/>
        <v>5.8341987642509991</v>
      </c>
      <c r="S225" s="35">
        <f t="shared" si="32"/>
        <v>13.67353744811245</v>
      </c>
      <c r="AF225" s="34"/>
    </row>
    <row r="226" spans="7:32" ht="18.5" x14ac:dyDescent="0.45">
      <c r="G226" s="59">
        <v>2013</v>
      </c>
      <c r="H226" s="59">
        <v>8</v>
      </c>
      <c r="I226" s="46">
        <f t="shared" si="34"/>
        <v>11</v>
      </c>
      <c r="J226" s="46">
        <f t="shared" si="34"/>
        <v>223</v>
      </c>
      <c r="K226" s="128">
        <v>38</v>
      </c>
      <c r="L226" s="128">
        <v>19.600000000000001</v>
      </c>
      <c r="M226" s="54">
        <f t="shared" si="28"/>
        <v>28.8</v>
      </c>
      <c r="N226" s="36">
        <v>20</v>
      </c>
      <c r="O226" s="55">
        <f t="shared" si="29"/>
        <v>30.985055583511002</v>
      </c>
      <c r="P226" s="56">
        <f t="shared" si="30"/>
        <v>45.610001818928197</v>
      </c>
      <c r="Q226" s="129">
        <v>21.265772999999999</v>
      </c>
      <c r="R226" s="11">
        <f t="shared" si="31"/>
        <v>5.8121271528569993</v>
      </c>
      <c r="S226" s="35">
        <f t="shared" si="32"/>
        <v>13.889941821245628</v>
      </c>
      <c r="AF226" s="34"/>
    </row>
    <row r="227" spans="7:32" ht="18.5" x14ac:dyDescent="0.45">
      <c r="G227" s="59">
        <v>2013</v>
      </c>
      <c r="H227" s="59">
        <v>8</v>
      </c>
      <c r="I227" s="46">
        <f t="shared" si="34"/>
        <v>12</v>
      </c>
      <c r="J227" s="46">
        <f t="shared" si="34"/>
        <v>224</v>
      </c>
      <c r="K227" s="128">
        <v>38</v>
      </c>
      <c r="L227" s="128">
        <v>19</v>
      </c>
      <c r="M227" s="54">
        <f t="shared" si="28"/>
        <v>28.5</v>
      </c>
      <c r="N227" s="36">
        <v>21</v>
      </c>
      <c r="O227" s="55">
        <f t="shared" si="29"/>
        <v>30.960168037385181</v>
      </c>
      <c r="P227" s="56">
        <f t="shared" si="30"/>
        <v>47.059455416825472</v>
      </c>
      <c r="Q227" s="129">
        <v>21.592359000000002</v>
      </c>
      <c r="R227" s="11">
        <f t="shared" si="31"/>
        <v>5.8633942902704996</v>
      </c>
      <c r="S227" s="35">
        <f t="shared" si="32"/>
        <v>14.117999481825173</v>
      </c>
      <c r="AF227" s="34"/>
    </row>
    <row r="228" spans="7:32" ht="18.5" x14ac:dyDescent="0.45">
      <c r="G228" s="59">
        <v>2013</v>
      </c>
      <c r="H228" s="59">
        <v>8</v>
      </c>
      <c r="I228" s="46">
        <f t="shared" si="34"/>
        <v>13</v>
      </c>
      <c r="J228" s="46">
        <f t="shared" si="34"/>
        <v>225</v>
      </c>
      <c r="K228" s="128">
        <v>38</v>
      </c>
      <c r="L228" s="128">
        <v>19</v>
      </c>
      <c r="M228" s="54">
        <f t="shared" si="28"/>
        <v>28.5</v>
      </c>
      <c r="N228" s="36">
        <v>21</v>
      </c>
      <c r="O228" s="55">
        <f t="shared" si="29"/>
        <v>30.410845684191315</v>
      </c>
      <c r="P228" s="56">
        <f t="shared" si="30"/>
        <v>46.224485439970799</v>
      </c>
      <c r="Q228" s="129">
        <v>21.209248499999998</v>
      </c>
      <c r="R228" s="11">
        <f t="shared" si="31"/>
        <v>5.7593608255507487</v>
      </c>
      <c r="S228" s="35">
        <f t="shared" si="32"/>
        <v>13.878157440838113</v>
      </c>
      <c r="AF228" s="34"/>
    </row>
    <row r="229" spans="7:32" ht="18.5" x14ac:dyDescent="0.45">
      <c r="G229" s="59">
        <v>2013</v>
      </c>
      <c r="H229" s="59">
        <v>8</v>
      </c>
      <c r="I229" s="46">
        <f t="shared" si="34"/>
        <v>14</v>
      </c>
      <c r="J229" s="46">
        <f t="shared" si="34"/>
        <v>226</v>
      </c>
      <c r="K229" s="128">
        <v>38</v>
      </c>
      <c r="L229" s="128">
        <v>17.7</v>
      </c>
      <c r="M229" s="54">
        <f t="shared" si="28"/>
        <v>27.85</v>
      </c>
      <c r="N229" s="36">
        <v>20.5</v>
      </c>
      <c r="O229" s="55">
        <f t="shared" si="29"/>
        <v>28.767577202064505</v>
      </c>
      <c r="P229" s="56">
        <f t="shared" si="30"/>
        <v>46.718545376152761</v>
      </c>
      <c r="Q229" s="129">
        <v>20.738211</v>
      </c>
      <c r="R229" s="11">
        <f t="shared" si="31"/>
        <v>5.5523915830597499</v>
      </c>
      <c r="S229" s="35">
        <f t="shared" si="32"/>
        <v>13.978384184780458</v>
      </c>
      <c r="AF229" s="34"/>
    </row>
    <row r="230" spans="7:32" ht="18.5" x14ac:dyDescent="0.45">
      <c r="G230" s="59">
        <v>2013</v>
      </c>
      <c r="H230" s="59">
        <v>8</v>
      </c>
      <c r="I230" s="46">
        <f t="shared" si="34"/>
        <v>15</v>
      </c>
      <c r="J230" s="46">
        <f t="shared" si="34"/>
        <v>227</v>
      </c>
      <c r="K230" s="128">
        <v>38</v>
      </c>
      <c r="L230" s="128">
        <v>17.5</v>
      </c>
      <c r="M230" s="54">
        <f t="shared" si="28"/>
        <v>27.75</v>
      </c>
      <c r="N230" s="36">
        <v>23</v>
      </c>
      <c r="O230" s="55">
        <f t="shared" si="29"/>
        <v>28.26278188015775</v>
      </c>
      <c r="P230" s="56">
        <f t="shared" si="30"/>
        <v>46.350962283458713</v>
      </c>
      <c r="Q230" s="129">
        <v>20.474429999999998</v>
      </c>
      <c r="R230" s="11">
        <f t="shared" si="31"/>
        <v>5.4697593303224989</v>
      </c>
      <c r="S230" s="35">
        <f t="shared" si="32"/>
        <v>13.507501310013367</v>
      </c>
      <c r="AF230" s="34"/>
    </row>
    <row r="231" spans="7:32" ht="18.5" x14ac:dyDescent="0.45">
      <c r="G231" s="59">
        <v>2013</v>
      </c>
      <c r="H231" s="59">
        <v>8</v>
      </c>
      <c r="I231" s="46">
        <f t="shared" si="34"/>
        <v>16</v>
      </c>
      <c r="J231" s="46">
        <f t="shared" si="34"/>
        <v>228</v>
      </c>
      <c r="K231" s="128">
        <v>38</v>
      </c>
      <c r="L231" s="128">
        <v>23.5</v>
      </c>
      <c r="M231" s="54">
        <f t="shared" si="28"/>
        <v>30.75</v>
      </c>
      <c r="N231" s="36">
        <v>20</v>
      </c>
      <c r="O231" s="55">
        <f t="shared" si="29"/>
        <v>32.14151526015462</v>
      </c>
      <c r="P231" s="56">
        <f t="shared" si="30"/>
        <v>37.284157701779357</v>
      </c>
      <c r="Q231" s="129">
        <v>19.582598999999998</v>
      </c>
      <c r="R231" s="11">
        <f t="shared" si="31"/>
        <v>5.5760618392042485</v>
      </c>
      <c r="S231" s="35">
        <f t="shared" si="32"/>
        <v>11.720036168375071</v>
      </c>
      <c r="AF231" s="34"/>
    </row>
    <row r="232" spans="7:32" ht="18.5" x14ac:dyDescent="0.45">
      <c r="G232" s="59">
        <v>2013</v>
      </c>
      <c r="H232" s="59">
        <v>8</v>
      </c>
      <c r="I232" s="46">
        <f t="shared" si="34"/>
        <v>17</v>
      </c>
      <c r="J232" s="46">
        <f t="shared" si="34"/>
        <v>229</v>
      </c>
      <c r="K232" s="128">
        <v>38</v>
      </c>
      <c r="L232" s="128">
        <v>18.2</v>
      </c>
      <c r="M232" s="54">
        <f t="shared" si="28"/>
        <v>28.1</v>
      </c>
      <c r="N232" s="36">
        <v>14.5</v>
      </c>
      <c r="O232" s="55">
        <f t="shared" si="29"/>
        <v>28.299320111939281</v>
      </c>
      <c r="P232" s="56">
        <f t="shared" si="30"/>
        <v>44.826123057311825</v>
      </c>
      <c r="Q232" s="129">
        <v>20.147843999999999</v>
      </c>
      <c r="R232" s="11">
        <f t="shared" si="31"/>
        <v>5.4238701222539998</v>
      </c>
      <c r="S232" s="35">
        <f t="shared" si="32"/>
        <v>14.291153367239531</v>
      </c>
      <c r="AF232" s="34"/>
    </row>
    <row r="233" spans="7:32" ht="18.5" x14ac:dyDescent="0.45">
      <c r="G233" s="59">
        <v>2013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8">
        <v>38</v>
      </c>
      <c r="L233" s="128">
        <v>16.399999999999999</v>
      </c>
      <c r="M233" s="54">
        <f t="shared" si="28"/>
        <v>27.2</v>
      </c>
      <c r="N233" s="36">
        <v>21</v>
      </c>
      <c r="O233" s="55">
        <f t="shared" si="29"/>
        <v>25.303999524285974</v>
      </c>
      <c r="P233" s="56">
        <f t="shared" si="30"/>
        <v>43.725311177966169</v>
      </c>
      <c r="Q233" s="129">
        <v>18.816377999999997</v>
      </c>
      <c r="R233" s="11">
        <f t="shared" si="31"/>
        <v>4.9661125636499994</v>
      </c>
      <c r="S233" s="35">
        <f t="shared" si="32"/>
        <v>12.946904428371178</v>
      </c>
      <c r="AF233" s="34"/>
    </row>
    <row r="234" spans="7:32" ht="18.5" x14ac:dyDescent="0.45">
      <c r="G234" s="59">
        <v>2013</v>
      </c>
      <c r="H234" s="59">
        <v>8</v>
      </c>
      <c r="I234" s="46">
        <f t="shared" si="35"/>
        <v>19</v>
      </c>
      <c r="J234" s="46">
        <f t="shared" si="35"/>
        <v>231</v>
      </c>
      <c r="K234" s="128">
        <v>38</v>
      </c>
      <c r="L234" s="128">
        <v>18</v>
      </c>
      <c r="M234" s="54">
        <f t="shared" si="28"/>
        <v>28</v>
      </c>
      <c r="N234" s="36">
        <v>23.5</v>
      </c>
      <c r="O234" s="55">
        <f t="shared" si="29"/>
        <v>27.683495648560093</v>
      </c>
      <c r="P234" s="56">
        <f t="shared" si="30"/>
        <v>44.293593037696155</v>
      </c>
      <c r="Q234" s="129">
        <v>19.808696999999999</v>
      </c>
      <c r="R234" s="11">
        <f t="shared" si="31"/>
        <v>5.3209527620489991</v>
      </c>
      <c r="S234" s="35">
        <f t="shared" si="32"/>
        <v>12.907583123001679</v>
      </c>
      <c r="AF234" s="34"/>
    </row>
    <row r="235" spans="7:32" ht="18.5" x14ac:dyDescent="0.45">
      <c r="G235" s="59">
        <v>2013</v>
      </c>
      <c r="H235" s="59">
        <v>8</v>
      </c>
      <c r="I235" s="46">
        <f t="shared" si="35"/>
        <v>20</v>
      </c>
      <c r="J235" s="46">
        <f t="shared" si="35"/>
        <v>232</v>
      </c>
      <c r="K235" s="128">
        <v>38</v>
      </c>
      <c r="L235" s="128">
        <v>31.1</v>
      </c>
      <c r="M235" s="54">
        <f t="shared" si="28"/>
        <v>34.549999999999997</v>
      </c>
      <c r="N235" s="36">
        <v>22.5</v>
      </c>
      <c r="O235" s="55">
        <f t="shared" si="29"/>
        <v>48.894835227459161</v>
      </c>
      <c r="P235" s="56">
        <f t="shared" si="30"/>
        <v>26.989949045557452</v>
      </c>
      <c r="Q235" s="129">
        <v>20.549796000000001</v>
      </c>
      <c r="R235" s="11">
        <f t="shared" si="31"/>
        <v>6.3094603778189988</v>
      </c>
      <c r="S235" s="35">
        <f t="shared" si="32"/>
        <v>8.7552046820277347</v>
      </c>
      <c r="AF235" s="34"/>
    </row>
    <row r="236" spans="7:32" ht="18.5" x14ac:dyDescent="0.45">
      <c r="G236" s="59">
        <v>2013</v>
      </c>
      <c r="H236" s="59">
        <v>8</v>
      </c>
      <c r="I236" s="46">
        <f t="shared" si="35"/>
        <v>21</v>
      </c>
      <c r="J236" s="46">
        <f t="shared" si="35"/>
        <v>233</v>
      </c>
      <c r="K236" s="128">
        <v>38.4</v>
      </c>
      <c r="L236" s="128">
        <v>20.9</v>
      </c>
      <c r="M236" s="54">
        <f t="shared" si="28"/>
        <v>29.65</v>
      </c>
      <c r="N236" s="36">
        <v>24</v>
      </c>
      <c r="O236" s="55">
        <f t="shared" si="29"/>
        <v>30.683363535779545</v>
      </c>
      <c r="P236" s="56">
        <f t="shared" si="30"/>
        <v>42.956708950091368</v>
      </c>
      <c r="Q236" s="129">
        <v>20.537234999999999</v>
      </c>
      <c r="R236" s="11">
        <f t="shared" si="31"/>
        <v>5.7153944113987505</v>
      </c>
      <c r="S236" s="35">
        <f t="shared" si="32"/>
        <v>12.717483676281372</v>
      </c>
      <c r="AF236" s="34"/>
    </row>
    <row r="237" spans="7:32" ht="18.5" x14ac:dyDescent="0.45">
      <c r="G237" s="59">
        <v>2013</v>
      </c>
      <c r="H237" s="59">
        <v>8</v>
      </c>
      <c r="I237" s="46">
        <f t="shared" si="35"/>
        <v>22</v>
      </c>
      <c r="J237" s="46">
        <f t="shared" si="35"/>
        <v>234</v>
      </c>
      <c r="K237" s="128">
        <v>38</v>
      </c>
      <c r="L237" s="128">
        <v>22.2</v>
      </c>
      <c r="M237" s="54">
        <f t="shared" si="28"/>
        <v>30.1</v>
      </c>
      <c r="N237" s="36">
        <v>31</v>
      </c>
      <c r="O237" s="55">
        <f t="shared" si="29"/>
        <v>32.706646868603023</v>
      </c>
      <c r="P237" s="56">
        <f t="shared" si="30"/>
        <v>41.341201641914225</v>
      </c>
      <c r="Q237" s="129">
        <v>20.801016000000001</v>
      </c>
      <c r="R237" s="11">
        <f t="shared" si="31"/>
        <v>5.8437022284360003</v>
      </c>
      <c r="S237" s="35">
        <f t="shared" si="32"/>
        <v>11.424717226589307</v>
      </c>
      <c r="AF237" s="34"/>
    </row>
    <row r="238" spans="7:32" ht="18.5" x14ac:dyDescent="0.45">
      <c r="G238" s="59">
        <v>2013</v>
      </c>
      <c r="H238" s="59">
        <v>8</v>
      </c>
      <c r="I238" s="46">
        <f t="shared" si="35"/>
        <v>23</v>
      </c>
      <c r="J238" s="46">
        <f t="shared" si="35"/>
        <v>235</v>
      </c>
      <c r="K238" s="128">
        <v>38</v>
      </c>
      <c r="L238" s="128">
        <v>18.899999999999999</v>
      </c>
      <c r="M238" s="54">
        <f t="shared" si="28"/>
        <v>28.45</v>
      </c>
      <c r="N238" s="36">
        <v>28</v>
      </c>
      <c r="O238" s="55">
        <f t="shared" si="29"/>
        <v>29.370091959547157</v>
      </c>
      <c r="P238" s="56">
        <f t="shared" si="30"/>
        <v>44.877500514188064</v>
      </c>
      <c r="Q238" s="129">
        <v>20.537234999999999</v>
      </c>
      <c r="R238" s="11">
        <f t="shared" si="31"/>
        <v>5.5708533514687506</v>
      </c>
      <c r="S238" s="35">
        <f t="shared" si="32"/>
        <v>12.529721555880027</v>
      </c>
      <c r="AF238" s="34"/>
    </row>
    <row r="239" spans="7:32" ht="18.5" x14ac:dyDescent="0.45">
      <c r="G239" s="59">
        <v>2013</v>
      </c>
      <c r="H239" s="59">
        <v>8</v>
      </c>
      <c r="I239" s="46">
        <f t="shared" si="35"/>
        <v>24</v>
      </c>
      <c r="J239" s="46">
        <f t="shared" si="35"/>
        <v>236</v>
      </c>
      <c r="K239" s="128">
        <v>38</v>
      </c>
      <c r="L239" s="128">
        <v>20.3</v>
      </c>
      <c r="M239" s="54">
        <f t="shared" si="28"/>
        <v>29.15</v>
      </c>
      <c r="N239" s="36">
        <v>23.5</v>
      </c>
      <c r="O239" s="55">
        <f t="shared" si="29"/>
        <v>30.490858461120013</v>
      </c>
      <c r="P239" s="56">
        <f t="shared" si="30"/>
        <v>43.175055580945937</v>
      </c>
      <c r="Q239" s="129">
        <v>20.524673999999997</v>
      </c>
      <c r="R239" s="11">
        <f t="shared" si="31"/>
        <v>5.6517101508194996</v>
      </c>
      <c r="S239" s="35">
        <f t="shared" si="32"/>
        <v>12.772087239628387</v>
      </c>
      <c r="AF239" s="34"/>
    </row>
    <row r="240" spans="7:32" ht="18.5" x14ac:dyDescent="0.45">
      <c r="G240" s="59">
        <v>2013</v>
      </c>
      <c r="H240" s="59">
        <v>8</v>
      </c>
      <c r="I240" s="46">
        <f t="shared" si="35"/>
        <v>25</v>
      </c>
      <c r="J240" s="46">
        <f t="shared" si="35"/>
        <v>237</v>
      </c>
      <c r="K240" s="128">
        <v>38</v>
      </c>
      <c r="L240" s="128">
        <v>20</v>
      </c>
      <c r="M240" s="54">
        <f t="shared" si="28"/>
        <v>29</v>
      </c>
      <c r="N240" s="36">
        <v>20.5</v>
      </c>
      <c r="O240" s="55">
        <f t="shared" si="29"/>
        <v>29.7916019340825</v>
      </c>
      <c r="P240" s="56">
        <f t="shared" si="30"/>
        <v>42.899906785078798</v>
      </c>
      <c r="Q240" s="129">
        <v>20.223209999999998</v>
      </c>
      <c r="R240" s="11">
        <f t="shared" si="31"/>
        <v>5.5509071272199995</v>
      </c>
      <c r="S240" s="35">
        <f t="shared" si="32"/>
        <v>13.066135249606139</v>
      </c>
      <c r="AF240" s="34"/>
    </row>
    <row r="241" spans="7:32" ht="18.5" x14ac:dyDescent="0.45">
      <c r="G241" s="59">
        <v>2013</v>
      </c>
      <c r="H241" s="59">
        <v>8</v>
      </c>
      <c r="I241" s="46">
        <f t="shared" si="35"/>
        <v>26</v>
      </c>
      <c r="J241" s="46">
        <f t="shared" si="35"/>
        <v>238</v>
      </c>
      <c r="K241" s="128">
        <v>38</v>
      </c>
      <c r="L241" s="128">
        <v>19</v>
      </c>
      <c r="M241" s="54">
        <f t="shared" si="28"/>
        <v>28.5</v>
      </c>
      <c r="N241" s="36">
        <v>19.5</v>
      </c>
      <c r="O241" s="55">
        <f t="shared" si="29"/>
        <v>27.772297331965063</v>
      </c>
      <c r="P241" s="56">
        <f t="shared" si="30"/>
        <v>42.213891944586898</v>
      </c>
      <c r="Q241" s="129">
        <v>19.369062</v>
      </c>
      <c r="R241" s="11">
        <f t="shared" si="31"/>
        <v>5.2596591015689995</v>
      </c>
      <c r="S241" s="35">
        <f t="shared" si="32"/>
        <v>12.9189494173096</v>
      </c>
      <c r="AF241" s="34"/>
    </row>
    <row r="242" spans="7:32" ht="18.5" x14ac:dyDescent="0.45">
      <c r="G242" s="59">
        <v>2013</v>
      </c>
      <c r="H242" s="59">
        <v>8</v>
      </c>
      <c r="I242" s="46">
        <f t="shared" si="35"/>
        <v>27</v>
      </c>
      <c r="J242" s="46">
        <f t="shared" si="35"/>
        <v>239</v>
      </c>
      <c r="K242" s="128">
        <v>38</v>
      </c>
      <c r="L242" s="128">
        <v>18.5</v>
      </c>
      <c r="M242" s="54">
        <f t="shared" si="28"/>
        <v>28.25</v>
      </c>
      <c r="N242" s="36">
        <v>18.5</v>
      </c>
      <c r="O242" s="55">
        <f t="shared" si="29"/>
        <v>26.293905713114626</v>
      </c>
      <c r="P242" s="56">
        <f t="shared" si="30"/>
        <v>41.018492912458818</v>
      </c>
      <c r="Q242" s="129">
        <v>18.577718999999998</v>
      </c>
      <c r="R242" s="11">
        <f t="shared" si="31"/>
        <v>5.0175307251067487</v>
      </c>
      <c r="S242" s="35">
        <f t="shared" si="32"/>
        <v>12.656827946525876</v>
      </c>
      <c r="AF242" s="34"/>
    </row>
    <row r="243" spans="7:32" ht="18.5" x14ac:dyDescent="0.45">
      <c r="G243" s="59">
        <v>2013</v>
      </c>
      <c r="H243" s="59">
        <v>8</v>
      </c>
      <c r="I243" s="46">
        <f t="shared" si="35"/>
        <v>28</v>
      </c>
      <c r="J243" s="46">
        <f t="shared" si="35"/>
        <v>240</v>
      </c>
      <c r="K243" s="128">
        <v>38</v>
      </c>
      <c r="L243" s="128">
        <v>17.899999999999999</v>
      </c>
      <c r="M243" s="54">
        <f t="shared" si="28"/>
        <v>27.95</v>
      </c>
      <c r="N243" s="36">
        <v>19.5</v>
      </c>
      <c r="O243" s="55">
        <f t="shared" si="29"/>
        <v>25.635823979163835</v>
      </c>
      <c r="P243" s="56">
        <f t="shared" si="30"/>
        <v>41.222404958495446</v>
      </c>
      <c r="Q243" s="129">
        <v>18.389303999999999</v>
      </c>
      <c r="R243" s="11">
        <f t="shared" si="31"/>
        <v>4.9342870091699993</v>
      </c>
      <c r="S243" s="35">
        <f t="shared" si="32"/>
        <v>12.544710940518817</v>
      </c>
      <c r="AF243" s="34"/>
    </row>
    <row r="244" spans="7:32" ht="18.5" x14ac:dyDescent="0.45">
      <c r="G244" s="59">
        <v>2013</v>
      </c>
      <c r="H244" s="59">
        <v>8</v>
      </c>
      <c r="I244" s="46">
        <f t="shared" si="35"/>
        <v>29</v>
      </c>
      <c r="J244" s="46">
        <f t="shared" si="35"/>
        <v>241</v>
      </c>
      <c r="K244" s="128">
        <v>38</v>
      </c>
      <c r="L244" s="128">
        <v>19.899999999999999</v>
      </c>
      <c r="M244" s="54">
        <f t="shared" si="28"/>
        <v>28.95</v>
      </c>
      <c r="N244" s="36">
        <v>22.5</v>
      </c>
      <c r="O244" s="55">
        <f t="shared" si="29"/>
        <v>27.513294001505511</v>
      </c>
      <c r="P244" s="56">
        <f t="shared" si="30"/>
        <v>39.839249714179985</v>
      </c>
      <c r="Q244" s="129">
        <v>18.728451</v>
      </c>
      <c r="R244" s="11">
        <f t="shared" si="31"/>
        <v>5.1351305691262494</v>
      </c>
      <c r="S244" s="35">
        <f t="shared" si="32"/>
        <v>11.92545750921211</v>
      </c>
      <c r="AF244" s="34"/>
    </row>
    <row r="245" spans="7:32" ht="18.5" x14ac:dyDescent="0.45">
      <c r="G245" s="59">
        <v>2013</v>
      </c>
      <c r="H245" s="59">
        <v>8</v>
      </c>
      <c r="I245" s="46">
        <f t="shared" si="35"/>
        <v>30</v>
      </c>
      <c r="J245" s="46">
        <f t="shared" si="35"/>
        <v>242</v>
      </c>
      <c r="K245" s="128">
        <v>38</v>
      </c>
      <c r="L245" s="128">
        <v>20.7</v>
      </c>
      <c r="M245" s="54">
        <f t="shared" si="28"/>
        <v>29.35</v>
      </c>
      <c r="N245" s="36">
        <v>20.5</v>
      </c>
      <c r="O245" s="55">
        <f t="shared" si="29"/>
        <v>21.554963178406965</v>
      </c>
      <c r="P245" s="56">
        <f t="shared" si="30"/>
        <v>29.832069038915243</v>
      </c>
      <c r="Q245" s="129">
        <v>14.344662</v>
      </c>
      <c r="R245" s="11">
        <f t="shared" si="31"/>
        <v>3.9667975200044996</v>
      </c>
      <c r="S245" s="35">
        <f t="shared" si="32"/>
        <v>9.3087688975621674</v>
      </c>
      <c r="AF245" s="34"/>
    </row>
    <row r="246" spans="7:32" ht="18.5" x14ac:dyDescent="0.45">
      <c r="G246" s="59">
        <v>2013</v>
      </c>
      <c r="H246" s="60">
        <v>8</v>
      </c>
      <c r="I246" s="60">
        <f t="shared" si="35"/>
        <v>31</v>
      </c>
      <c r="J246" s="46">
        <f t="shared" si="35"/>
        <v>243</v>
      </c>
      <c r="K246" s="128">
        <v>38</v>
      </c>
      <c r="L246" s="128">
        <v>19.5</v>
      </c>
      <c r="M246" s="54">
        <f t="shared" si="28"/>
        <v>28.75</v>
      </c>
      <c r="N246" s="36">
        <v>21</v>
      </c>
      <c r="O246" s="55">
        <f t="shared" si="29"/>
        <v>25.662779323839079</v>
      </c>
      <c r="P246" s="56">
        <f t="shared" si="30"/>
        <v>37.980913399281839</v>
      </c>
      <c r="Q246" s="129">
        <v>17.660765999999999</v>
      </c>
      <c r="R246" s="49">
        <f t="shared" si="31"/>
        <v>4.8216672750644998</v>
      </c>
      <c r="S246" s="48">
        <f t="shared" si="32"/>
        <v>11.54483903720452</v>
      </c>
      <c r="AF246" s="34"/>
    </row>
    <row r="247" spans="7:32" ht="18.5" x14ac:dyDescent="0.45">
      <c r="G247" s="59">
        <v>2013</v>
      </c>
      <c r="H247" s="59">
        <v>9</v>
      </c>
      <c r="I247" s="46">
        <v>1</v>
      </c>
      <c r="J247" s="46">
        <f t="shared" si="35"/>
        <v>244</v>
      </c>
      <c r="K247" s="128">
        <v>37.700000000000003</v>
      </c>
      <c r="L247" s="128">
        <v>18.100000000000001</v>
      </c>
      <c r="M247" s="54">
        <f t="shared" si="28"/>
        <v>27.900000000000002</v>
      </c>
      <c r="N247" s="36">
        <v>28.5</v>
      </c>
      <c r="O247" s="55">
        <f t="shared" si="29"/>
        <v>20.924650104224337</v>
      </c>
      <c r="P247" s="56">
        <f t="shared" si="30"/>
        <v>32.809851363423761</v>
      </c>
      <c r="Q247" s="129">
        <v>14.82198</v>
      </c>
      <c r="R247" s="11">
        <f t="shared" si="31"/>
        <v>3.9727427103900004</v>
      </c>
      <c r="S247" s="35">
        <f t="shared" si="32"/>
        <v>9.1971916488398495</v>
      </c>
      <c r="AF247" s="34"/>
    </row>
    <row r="248" spans="7:32" ht="18.5" x14ac:dyDescent="0.45">
      <c r="G248" s="59">
        <v>2013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8">
        <v>37.700000000000003</v>
      </c>
      <c r="L248" s="128">
        <v>18.7</v>
      </c>
      <c r="M248" s="54">
        <f t="shared" si="28"/>
        <v>28.200000000000003</v>
      </c>
      <c r="N248" s="36">
        <v>22.5</v>
      </c>
      <c r="O248" s="55">
        <f t="shared" si="29"/>
        <v>26.043282712076188</v>
      </c>
      <c r="P248" s="56">
        <f t="shared" si="30"/>
        <v>39.585789722355813</v>
      </c>
      <c r="Q248" s="129">
        <v>18.163205999999999</v>
      </c>
      <c r="R248" s="11">
        <f t="shared" si="31"/>
        <v>4.9002513467399993</v>
      </c>
      <c r="S248" s="35">
        <f t="shared" si="32"/>
        <v>11.74674305254675</v>
      </c>
      <c r="AF248" s="34"/>
    </row>
    <row r="249" spans="7:32" ht="18.5" x14ac:dyDescent="0.45">
      <c r="G249" s="59">
        <v>2013</v>
      </c>
      <c r="H249" s="59">
        <v>9</v>
      </c>
      <c r="I249" s="46">
        <f t="shared" si="36"/>
        <v>3</v>
      </c>
      <c r="J249" s="46">
        <f t="shared" si="36"/>
        <v>246</v>
      </c>
      <c r="K249" s="128">
        <v>37.700000000000003</v>
      </c>
      <c r="L249" s="128">
        <v>16.8</v>
      </c>
      <c r="M249" s="54">
        <f t="shared" si="28"/>
        <v>27.25</v>
      </c>
      <c r="N249" s="36">
        <v>25.5</v>
      </c>
      <c r="O249" s="55">
        <f t="shared" si="29"/>
        <v>23.800951544409429</v>
      </c>
      <c r="P249" s="56">
        <f t="shared" si="30"/>
        <v>39.795190982252571</v>
      </c>
      <c r="Q249" s="129">
        <v>17.409545999999999</v>
      </c>
      <c r="R249" s="11">
        <f t="shared" si="31"/>
        <v>4.5999197774144989</v>
      </c>
      <c r="S249" s="35">
        <f t="shared" si="32"/>
        <v>11.305655706756948</v>
      </c>
      <c r="AF249" s="34"/>
    </row>
    <row r="250" spans="7:32" ht="18.5" x14ac:dyDescent="0.45">
      <c r="G250" s="59">
        <v>2013</v>
      </c>
      <c r="H250" s="59">
        <v>9</v>
      </c>
      <c r="I250" s="46">
        <f t="shared" si="36"/>
        <v>4</v>
      </c>
      <c r="J250" s="46">
        <f t="shared" si="36"/>
        <v>247</v>
      </c>
      <c r="K250" s="128">
        <v>37.700000000000003</v>
      </c>
      <c r="L250" s="128">
        <v>18.2</v>
      </c>
      <c r="M250" s="54">
        <f t="shared" si="28"/>
        <v>27.950000000000003</v>
      </c>
      <c r="N250" s="36">
        <v>20.5</v>
      </c>
      <c r="O250" s="55">
        <f t="shared" si="29"/>
        <v>24.00052245618982</v>
      </c>
      <c r="P250" s="56">
        <f t="shared" si="30"/>
        <v>37.440815031656129</v>
      </c>
      <c r="Q250" s="129">
        <v>16.957349999999998</v>
      </c>
      <c r="R250" s="11">
        <f t="shared" si="31"/>
        <v>4.5500597420624995</v>
      </c>
      <c r="S250" s="35">
        <f t="shared" si="32"/>
        <v>11.335512160571284</v>
      </c>
      <c r="AF250" s="34"/>
    </row>
    <row r="251" spans="7:32" ht="18.5" x14ac:dyDescent="0.45">
      <c r="G251" s="59">
        <v>2013</v>
      </c>
      <c r="H251" s="59">
        <v>9</v>
      </c>
      <c r="I251" s="46">
        <f t="shared" si="36"/>
        <v>5</v>
      </c>
      <c r="J251" s="46">
        <f t="shared" si="36"/>
        <v>248</v>
      </c>
      <c r="K251" s="128">
        <v>32.6</v>
      </c>
      <c r="L251" s="128">
        <v>20</v>
      </c>
      <c r="M251" s="54">
        <f t="shared" si="28"/>
        <v>26.3</v>
      </c>
      <c r="N251" s="36">
        <v>23.5</v>
      </c>
      <c r="O251" s="55">
        <f t="shared" si="29"/>
        <v>25.268250235915193</v>
      </c>
      <c r="P251" s="56">
        <f t="shared" si="30"/>
        <v>25.470396237802522</v>
      </c>
      <c r="Q251" s="129">
        <v>14.350942499999999</v>
      </c>
      <c r="R251" s="11">
        <f t="shared" si="31"/>
        <v>3.7118210493262493</v>
      </c>
      <c r="S251" s="35">
        <f t="shared" si="32"/>
        <v>7.5003602095595241</v>
      </c>
      <c r="AF251" s="34"/>
    </row>
    <row r="252" spans="7:32" ht="18.5" x14ac:dyDescent="0.45">
      <c r="G252" s="59">
        <v>2013</v>
      </c>
      <c r="H252" s="59">
        <v>9</v>
      </c>
      <c r="I252" s="46">
        <f t="shared" si="36"/>
        <v>6</v>
      </c>
      <c r="J252" s="46">
        <f t="shared" si="36"/>
        <v>249</v>
      </c>
      <c r="K252" s="128">
        <v>33.200000000000003</v>
      </c>
      <c r="L252" s="128">
        <v>10.3</v>
      </c>
      <c r="M252" s="54">
        <f t="shared" si="28"/>
        <v>21.75</v>
      </c>
      <c r="N252" s="36">
        <v>21</v>
      </c>
      <c r="O252" s="55">
        <f t="shared" si="29"/>
        <v>17.668602287885317</v>
      </c>
      <c r="P252" s="56">
        <f t="shared" si="30"/>
        <v>32.368879391405905</v>
      </c>
      <c r="Q252" s="129">
        <v>13.528197</v>
      </c>
      <c r="R252" s="11">
        <f t="shared" si="31"/>
        <v>3.1380107222677496</v>
      </c>
      <c r="S252" s="35">
        <f t="shared" si="32"/>
        <v>8.9413257280306606</v>
      </c>
      <c r="AF252" s="34"/>
    </row>
    <row r="253" spans="7:32" ht="18.5" x14ac:dyDescent="0.45">
      <c r="G253" s="59">
        <v>2013</v>
      </c>
      <c r="H253" s="59">
        <v>9</v>
      </c>
      <c r="I253" s="46">
        <f t="shared" si="36"/>
        <v>7</v>
      </c>
      <c r="J253" s="46">
        <f t="shared" si="36"/>
        <v>250</v>
      </c>
      <c r="K253" s="128">
        <v>34.299999999999997</v>
      </c>
      <c r="L253" s="128">
        <v>10.5</v>
      </c>
      <c r="M253" s="54">
        <f t="shared" si="28"/>
        <v>22.4</v>
      </c>
      <c r="N253" s="36">
        <v>25.5</v>
      </c>
      <c r="O253" s="55">
        <f t="shared" si="29"/>
        <v>18.683058521838376</v>
      </c>
      <c r="P253" s="56">
        <f t="shared" si="30"/>
        <v>35.572543425580264</v>
      </c>
      <c r="Q253" s="129">
        <v>14.583321</v>
      </c>
      <c r="R253" s="11">
        <f t="shared" si="31"/>
        <v>3.4383533421330004</v>
      </c>
      <c r="S253" s="35">
        <f t="shared" si="32"/>
        <v>9.4402071414106867</v>
      </c>
      <c r="AF253" s="34"/>
    </row>
    <row r="254" spans="7:32" ht="18.5" x14ac:dyDescent="0.45">
      <c r="G254" s="59">
        <v>2013</v>
      </c>
      <c r="H254" s="59">
        <v>9</v>
      </c>
      <c r="I254" s="46">
        <f t="shared" si="36"/>
        <v>8</v>
      </c>
      <c r="J254" s="46">
        <f t="shared" si="36"/>
        <v>251</v>
      </c>
      <c r="K254" s="128">
        <v>34.6</v>
      </c>
      <c r="L254" s="128">
        <v>12.1</v>
      </c>
      <c r="M254" s="54">
        <f t="shared" si="28"/>
        <v>23.35</v>
      </c>
      <c r="N254" s="36">
        <v>22.5</v>
      </c>
      <c r="O254" s="55">
        <f t="shared" si="29"/>
        <v>20.588909955659378</v>
      </c>
      <c r="P254" s="56">
        <f t="shared" si="30"/>
        <v>37.060037920186879</v>
      </c>
      <c r="Q254" s="129">
        <v>15.625883999999999</v>
      </c>
      <c r="R254" s="11">
        <f t="shared" si="31"/>
        <v>3.7712250675089996</v>
      </c>
      <c r="S254" s="35">
        <f t="shared" si="32"/>
        <v>10.292526010360996</v>
      </c>
      <c r="AF254" s="34"/>
    </row>
    <row r="255" spans="7:32" ht="18.5" x14ac:dyDescent="0.45">
      <c r="G255" s="59">
        <v>2013</v>
      </c>
      <c r="H255" s="59">
        <v>9</v>
      </c>
      <c r="I255" s="46">
        <f t="shared" si="36"/>
        <v>9</v>
      </c>
      <c r="J255" s="46">
        <f t="shared" si="36"/>
        <v>252</v>
      </c>
      <c r="K255" s="128">
        <v>35.299999999999997</v>
      </c>
      <c r="L255" s="128">
        <v>14.1</v>
      </c>
      <c r="M255" s="54">
        <f t="shared" si="28"/>
        <v>24.7</v>
      </c>
      <c r="N255" s="36">
        <v>18</v>
      </c>
      <c r="O255" s="55">
        <f t="shared" si="29"/>
        <v>21.364236330961507</v>
      </c>
      <c r="P255" s="56">
        <f t="shared" si="30"/>
        <v>36.233744817310708</v>
      </c>
      <c r="Q255" s="129">
        <v>15.738932999999998</v>
      </c>
      <c r="R255" s="11">
        <f t="shared" si="31"/>
        <v>3.9231257869124985</v>
      </c>
      <c r="S255" s="35">
        <f t="shared" si="32"/>
        <v>10.770558198901441</v>
      </c>
      <c r="AF255" s="34"/>
    </row>
    <row r="256" spans="7:32" ht="18.5" x14ac:dyDescent="0.45">
      <c r="G256" s="59">
        <v>2013</v>
      </c>
      <c r="H256" s="59">
        <v>9</v>
      </c>
      <c r="I256" s="46">
        <f t="shared" si="36"/>
        <v>10</v>
      </c>
      <c r="J256" s="46">
        <f t="shared" si="36"/>
        <v>253</v>
      </c>
      <c r="K256" s="128">
        <v>33.299999999999997</v>
      </c>
      <c r="L256" s="128">
        <v>16.8</v>
      </c>
      <c r="M256" s="54">
        <f t="shared" si="28"/>
        <v>25.049999999999997</v>
      </c>
      <c r="N256" s="36">
        <v>18.5</v>
      </c>
      <c r="O256" s="55">
        <f t="shared" si="29"/>
        <v>20.583151404672993</v>
      </c>
      <c r="P256" s="56">
        <f t="shared" si="30"/>
        <v>27.169759854168348</v>
      </c>
      <c r="Q256" s="129">
        <v>13.377464999999999</v>
      </c>
      <c r="R256" s="11">
        <f t="shared" si="31"/>
        <v>3.3619609608412486</v>
      </c>
      <c r="S256" s="35">
        <f t="shared" si="32"/>
        <v>8.2263212100858727</v>
      </c>
      <c r="AF256" s="34"/>
    </row>
    <row r="257" spans="7:32" ht="18.5" x14ac:dyDescent="0.45">
      <c r="G257" s="59">
        <v>2013</v>
      </c>
      <c r="H257" s="59">
        <v>9</v>
      </c>
      <c r="I257" s="46">
        <f t="shared" si="36"/>
        <v>11</v>
      </c>
      <c r="J257" s="46">
        <f t="shared" si="36"/>
        <v>254</v>
      </c>
      <c r="K257" s="128">
        <v>34.700000000000003</v>
      </c>
      <c r="L257" s="128">
        <v>11</v>
      </c>
      <c r="M257" s="54">
        <f t="shared" si="28"/>
        <v>22.85</v>
      </c>
      <c r="N257" s="36">
        <v>17</v>
      </c>
      <c r="O257" s="55">
        <f t="shared" si="29"/>
        <v>21.092973349702259</v>
      </c>
      <c r="P257" s="56">
        <f t="shared" si="30"/>
        <v>39.992277471035493</v>
      </c>
      <c r="Q257" s="129">
        <v>16.429787999999999</v>
      </c>
      <c r="R257" s="11">
        <f t="shared" si="31"/>
        <v>3.9170627241029998</v>
      </c>
      <c r="S257" s="35">
        <f t="shared" si="32"/>
        <v>11.58831880883421</v>
      </c>
      <c r="AF257" s="34"/>
    </row>
    <row r="258" spans="7:32" ht="18.5" x14ac:dyDescent="0.45">
      <c r="G258" s="59">
        <v>2013</v>
      </c>
      <c r="H258" s="59">
        <v>9</v>
      </c>
      <c r="I258" s="46">
        <f t="shared" si="36"/>
        <v>12</v>
      </c>
      <c r="J258" s="46">
        <f t="shared" si="36"/>
        <v>255</v>
      </c>
      <c r="K258" s="128">
        <v>35.700000000000003</v>
      </c>
      <c r="L258" s="128">
        <v>12.8</v>
      </c>
      <c r="M258" s="54">
        <f t="shared" si="28"/>
        <v>24.25</v>
      </c>
      <c r="N258" s="36">
        <v>17</v>
      </c>
      <c r="O258" s="55">
        <f t="shared" si="29"/>
        <v>21.622300664283046</v>
      </c>
      <c r="P258" s="56">
        <f t="shared" si="30"/>
        <v>39.612054816966548</v>
      </c>
      <c r="Q258" s="129">
        <v>16.555397999999997</v>
      </c>
      <c r="R258" s="11">
        <f t="shared" si="31"/>
        <v>4.0829460598034979</v>
      </c>
      <c r="S258" s="35">
        <f t="shared" si="32"/>
        <v>11.752504203790444</v>
      </c>
      <c r="AF258" s="34"/>
    </row>
    <row r="259" spans="7:32" ht="18.5" x14ac:dyDescent="0.45">
      <c r="G259" s="59">
        <v>2013</v>
      </c>
      <c r="H259" s="59">
        <v>9</v>
      </c>
      <c r="I259" s="46">
        <f t="shared" si="36"/>
        <v>13</v>
      </c>
      <c r="J259" s="46">
        <f t="shared" si="36"/>
        <v>256</v>
      </c>
      <c r="K259" s="128">
        <v>35.5</v>
      </c>
      <c r="L259" s="128">
        <v>12</v>
      </c>
      <c r="M259" s="54">
        <f t="shared" si="28"/>
        <v>23.75</v>
      </c>
      <c r="N259" s="36">
        <v>26.5</v>
      </c>
      <c r="O259" s="55">
        <f t="shared" si="29"/>
        <v>20.372810376268664</v>
      </c>
      <c r="P259" s="56">
        <f t="shared" si="30"/>
        <v>38.300883507385088</v>
      </c>
      <c r="Q259" s="129">
        <v>15.801737999999999</v>
      </c>
      <c r="R259" s="11">
        <f t="shared" si="31"/>
        <v>3.8507373845234993</v>
      </c>
      <c r="S259" s="35">
        <f t="shared" si="32"/>
        <v>10.250629221552799</v>
      </c>
      <c r="AF259" s="34"/>
    </row>
    <row r="260" spans="7:32" ht="18.5" x14ac:dyDescent="0.45">
      <c r="G260" s="59">
        <v>2013</v>
      </c>
      <c r="H260" s="59">
        <v>9</v>
      </c>
      <c r="I260" s="46">
        <f t="shared" si="36"/>
        <v>14</v>
      </c>
      <c r="J260" s="46">
        <f t="shared" si="36"/>
        <v>257</v>
      </c>
      <c r="K260" s="128">
        <v>37.700000000000003</v>
      </c>
      <c r="L260" s="128">
        <v>13.1</v>
      </c>
      <c r="M260" s="54">
        <f t="shared" si="28"/>
        <v>25.400000000000002</v>
      </c>
      <c r="N260" s="36">
        <v>25.5</v>
      </c>
      <c r="O260" s="55">
        <f t="shared" si="29"/>
        <v>20.007082056691093</v>
      </c>
      <c r="P260" s="56">
        <f t="shared" si="30"/>
        <v>39.373937487568078</v>
      </c>
      <c r="Q260" s="129">
        <v>15.877103999999999</v>
      </c>
      <c r="R260" s="11">
        <f t="shared" si="31"/>
        <v>4.0227500862719996</v>
      </c>
      <c r="S260" s="35">
        <f t="shared" si="32"/>
        <v>10.909839334136137</v>
      </c>
      <c r="AF260" s="34"/>
    </row>
    <row r="261" spans="7:32" ht="18.5" x14ac:dyDescent="0.45">
      <c r="G261" s="59">
        <v>2013</v>
      </c>
      <c r="H261" s="59">
        <v>9</v>
      </c>
      <c r="I261" s="46">
        <f t="shared" si="36"/>
        <v>15</v>
      </c>
      <c r="J261" s="46">
        <f t="shared" si="36"/>
        <v>258</v>
      </c>
      <c r="K261" s="128">
        <v>37.700000000000003</v>
      </c>
      <c r="L261" s="128">
        <v>14.5</v>
      </c>
      <c r="M261" s="54">
        <f t="shared" ref="M261:M324" si="37">(K261+L261)/2</f>
        <v>26.1</v>
      </c>
      <c r="N261" s="36">
        <v>38.5</v>
      </c>
      <c r="O261" s="55">
        <f t="shared" ref="O261:O324" si="38">((Q261)/(0.16*(K261-(L261))^0.5))</f>
        <v>18.10815901068721</v>
      </c>
      <c r="P261" s="56">
        <f t="shared" ref="P261:P324" si="39">0.16*((K261-L261)^1/2)*O261</f>
        <v>33.608743123835467</v>
      </c>
      <c r="Q261" s="129">
        <v>13.955271</v>
      </c>
      <c r="R261" s="11">
        <f t="shared" ref="R261:R324" si="40">0.0023*0.408*O261*(K261-L261)^0.5*(M261+17.8)</f>
        <v>3.5931124678184996</v>
      </c>
      <c r="S261" s="35">
        <f t="shared" ref="S261:S324" si="41">0.31*(IF(N261&gt;50,1,(1+(50-N261)/70)))*(P261+2.09)*((M261/(M261+15)))</f>
        <v>8.1822524313933442</v>
      </c>
      <c r="AF261" s="34"/>
    </row>
    <row r="262" spans="7:32" ht="18.5" x14ac:dyDescent="0.45">
      <c r="G262" s="59">
        <v>2013</v>
      </c>
      <c r="H262" s="59">
        <v>9</v>
      </c>
      <c r="I262" s="46">
        <f t="shared" si="36"/>
        <v>16</v>
      </c>
      <c r="J262" s="46">
        <f t="shared" si="36"/>
        <v>259</v>
      </c>
      <c r="K262" s="128">
        <v>34.9</v>
      </c>
      <c r="L262" s="128">
        <v>15.7</v>
      </c>
      <c r="M262" s="54">
        <f t="shared" si="37"/>
        <v>25.299999999999997</v>
      </c>
      <c r="N262" s="36">
        <v>38.5</v>
      </c>
      <c r="O262" s="55">
        <f t="shared" si="38"/>
        <v>19.618587588751353</v>
      </c>
      <c r="P262" s="56">
        <f t="shared" si="39"/>
        <v>30.134150536322078</v>
      </c>
      <c r="Q262" s="129">
        <v>13.754294999999999</v>
      </c>
      <c r="R262" s="11">
        <f t="shared" si="40"/>
        <v>3.4768313215425</v>
      </c>
      <c r="S262" s="35">
        <f t="shared" si="41"/>
        <v>7.3016029888317915</v>
      </c>
      <c r="AF262" s="34"/>
    </row>
    <row r="263" spans="7:32" ht="18.5" x14ac:dyDescent="0.45">
      <c r="G263" s="59">
        <v>2013</v>
      </c>
      <c r="H263" s="59">
        <v>9</v>
      </c>
      <c r="I263" s="46">
        <f t="shared" si="36"/>
        <v>17</v>
      </c>
      <c r="J263" s="46">
        <f t="shared" si="36"/>
        <v>260</v>
      </c>
      <c r="K263" s="128">
        <v>34.299999999999997</v>
      </c>
      <c r="L263" s="128">
        <v>13.9</v>
      </c>
      <c r="M263" s="54">
        <f t="shared" si="37"/>
        <v>24.099999999999998</v>
      </c>
      <c r="N263" s="36">
        <v>49</v>
      </c>
      <c r="O263" s="55">
        <f t="shared" si="38"/>
        <v>20.284299077614193</v>
      </c>
      <c r="P263" s="56">
        <f t="shared" si="39"/>
        <v>33.103976094666358</v>
      </c>
      <c r="Q263" s="129">
        <v>14.658687</v>
      </c>
      <c r="R263" s="11">
        <f t="shared" si="40"/>
        <v>3.6022770487844995</v>
      </c>
      <c r="S263" s="35">
        <f t="shared" si="41"/>
        <v>6.8207262965403412</v>
      </c>
      <c r="AF263" s="34"/>
    </row>
    <row r="264" spans="7:32" ht="18.5" x14ac:dyDescent="0.45">
      <c r="G264" s="59">
        <v>2013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8">
        <v>31.8</v>
      </c>
      <c r="L264" s="128">
        <v>17.3</v>
      </c>
      <c r="M264" s="54">
        <f t="shared" si="37"/>
        <v>24.55</v>
      </c>
      <c r="N264" s="36">
        <v>35.5</v>
      </c>
      <c r="O264" s="55">
        <f t="shared" si="38"/>
        <v>23.688647231505875</v>
      </c>
      <c r="P264" s="56">
        <f t="shared" si="39"/>
        <v>27.478830788546812</v>
      </c>
      <c r="Q264" s="129">
        <v>14.432588999999998</v>
      </c>
      <c r="R264" s="11">
        <f t="shared" si="40"/>
        <v>3.5848061454397495</v>
      </c>
      <c r="S264" s="35">
        <f t="shared" si="41"/>
        <v>6.8684623722311349</v>
      </c>
      <c r="AF264" s="34"/>
    </row>
    <row r="265" spans="7:32" ht="18.5" x14ac:dyDescent="0.45">
      <c r="G265" s="59">
        <v>2013</v>
      </c>
      <c r="H265" s="59">
        <v>9</v>
      </c>
      <c r="I265" s="46">
        <f t="shared" si="42"/>
        <v>19</v>
      </c>
      <c r="J265" s="46">
        <f t="shared" si="42"/>
        <v>262</v>
      </c>
      <c r="K265" s="128">
        <v>32.1</v>
      </c>
      <c r="L265" s="128">
        <v>16.7</v>
      </c>
      <c r="M265" s="54">
        <f t="shared" si="37"/>
        <v>24.4</v>
      </c>
      <c r="N265" s="36">
        <v>40.5</v>
      </c>
      <c r="O265" s="55">
        <f t="shared" si="38"/>
        <v>23.886262424211651</v>
      </c>
      <c r="P265" s="56">
        <f t="shared" si="39"/>
        <v>29.42787530662876</v>
      </c>
      <c r="Q265" s="129">
        <v>14.997833999999999</v>
      </c>
      <c r="R265" s="11">
        <f t="shared" si="40"/>
        <v>3.7120089085019998</v>
      </c>
      <c r="S265" s="35">
        <f t="shared" si="41"/>
        <v>6.8719710301441337</v>
      </c>
      <c r="AF265" s="34"/>
    </row>
    <row r="266" spans="7:32" ht="18.5" x14ac:dyDescent="0.45">
      <c r="G266" s="59">
        <v>2013</v>
      </c>
      <c r="H266" s="59">
        <v>9</v>
      </c>
      <c r="I266" s="46">
        <f t="shared" si="42"/>
        <v>20</v>
      </c>
      <c r="J266" s="46">
        <f t="shared" si="42"/>
        <v>263</v>
      </c>
      <c r="K266" s="128">
        <v>32.1</v>
      </c>
      <c r="L266" s="128">
        <v>16.5</v>
      </c>
      <c r="M266" s="54">
        <f t="shared" si="37"/>
        <v>24.3</v>
      </c>
      <c r="N266" s="36">
        <v>35</v>
      </c>
      <c r="O266" s="55">
        <f t="shared" si="38"/>
        <v>17.779611977186693</v>
      </c>
      <c r="P266" s="56">
        <f t="shared" si="39"/>
        <v>22.188955747528997</v>
      </c>
      <c r="Q266" s="129">
        <v>11.2358145</v>
      </c>
      <c r="R266" s="11">
        <f t="shared" si="40"/>
        <v>2.7743079909892501</v>
      </c>
      <c r="S266" s="35">
        <f t="shared" si="41"/>
        <v>5.6510129988809723</v>
      </c>
      <c r="AF266" s="34"/>
    </row>
    <row r="267" spans="7:32" ht="18.5" x14ac:dyDescent="0.45">
      <c r="G267" s="59">
        <v>2013</v>
      </c>
      <c r="H267" s="59">
        <v>9</v>
      </c>
      <c r="I267" s="46">
        <f t="shared" si="42"/>
        <v>21</v>
      </c>
      <c r="J267" s="46">
        <f t="shared" si="42"/>
        <v>264</v>
      </c>
      <c r="K267" s="128">
        <v>33.9</v>
      </c>
      <c r="L267" s="128">
        <v>15</v>
      </c>
      <c r="M267" s="54">
        <f t="shared" si="37"/>
        <v>24.45</v>
      </c>
      <c r="N267" s="36">
        <v>25.5</v>
      </c>
      <c r="O267" s="55">
        <f t="shared" si="38"/>
        <v>15.394575522899295</v>
      </c>
      <c r="P267" s="56">
        <f t="shared" si="39"/>
        <v>23.276598190623734</v>
      </c>
      <c r="Q267" s="129">
        <v>10.708252499999999</v>
      </c>
      <c r="R267" s="11">
        <f t="shared" si="40"/>
        <v>2.6534648135531245</v>
      </c>
      <c r="S267" s="35">
        <f t="shared" si="41"/>
        <v>6.5794493493250696</v>
      </c>
      <c r="AF267" s="34"/>
    </row>
    <row r="268" spans="7:32" ht="18.5" x14ac:dyDescent="0.45">
      <c r="G268" s="59">
        <v>2013</v>
      </c>
      <c r="H268" s="59">
        <v>9</v>
      </c>
      <c r="I268" s="46">
        <f t="shared" si="42"/>
        <v>22</v>
      </c>
      <c r="J268" s="46">
        <f t="shared" si="42"/>
        <v>265</v>
      </c>
      <c r="K268" s="128">
        <v>29.6</v>
      </c>
      <c r="L268" s="128">
        <v>17.5</v>
      </c>
      <c r="M268" s="54">
        <f t="shared" si="37"/>
        <v>23.55</v>
      </c>
      <c r="N268" s="36">
        <v>30.5</v>
      </c>
      <c r="O268" s="55">
        <f t="shared" si="38"/>
        <v>22.772080691238283</v>
      </c>
      <c r="P268" s="56">
        <f t="shared" si="39"/>
        <v>22.043374109118659</v>
      </c>
      <c r="Q268" s="129">
        <v>12.674048999999998</v>
      </c>
      <c r="R268" s="11">
        <f t="shared" si="40"/>
        <v>3.0736818468697495</v>
      </c>
      <c r="S268" s="35">
        <f t="shared" si="41"/>
        <v>5.8434759839481405</v>
      </c>
      <c r="AF268" s="34"/>
    </row>
    <row r="269" spans="7:32" ht="18.5" x14ac:dyDescent="0.45">
      <c r="G269" s="59">
        <v>2013</v>
      </c>
      <c r="H269" s="59">
        <v>9</v>
      </c>
      <c r="I269" s="46">
        <f t="shared" si="42"/>
        <v>23</v>
      </c>
      <c r="J269" s="46">
        <f t="shared" si="42"/>
        <v>266</v>
      </c>
      <c r="K269" s="128">
        <v>29.4</v>
      </c>
      <c r="L269" s="128">
        <v>16.7</v>
      </c>
      <c r="M269" s="54">
        <f t="shared" si="37"/>
        <v>23.049999999999997</v>
      </c>
      <c r="N269" s="36">
        <v>30</v>
      </c>
      <c r="O269" s="55">
        <f t="shared" si="38"/>
        <v>15.728980870717907</v>
      </c>
      <c r="P269" s="56">
        <f t="shared" si="39"/>
        <v>15.980644564649394</v>
      </c>
      <c r="Q269" s="129">
        <v>8.9685539999999992</v>
      </c>
      <c r="R269" s="11">
        <f t="shared" si="40"/>
        <v>2.148733252228499</v>
      </c>
      <c r="S269" s="35">
        <f t="shared" si="41"/>
        <v>4.3631091294549273</v>
      </c>
      <c r="AF269" s="34"/>
    </row>
    <row r="270" spans="7:32" ht="18.5" x14ac:dyDescent="0.45">
      <c r="G270" s="59">
        <v>2013</v>
      </c>
      <c r="H270" s="59">
        <v>9</v>
      </c>
      <c r="I270" s="46">
        <f t="shared" si="42"/>
        <v>24</v>
      </c>
      <c r="J270" s="46">
        <f t="shared" si="42"/>
        <v>267</v>
      </c>
      <c r="K270" s="128">
        <v>28.1</v>
      </c>
      <c r="L270" s="128">
        <v>13.6</v>
      </c>
      <c r="M270" s="54">
        <f t="shared" si="37"/>
        <v>20.85</v>
      </c>
      <c r="N270" s="36">
        <v>22</v>
      </c>
      <c r="O270" s="55">
        <f t="shared" si="38"/>
        <v>24.286533018898105</v>
      </c>
      <c r="P270" s="56">
        <f t="shared" si="39"/>
        <v>28.172378301921803</v>
      </c>
      <c r="Q270" s="129">
        <v>14.796857999999999</v>
      </c>
      <c r="R270" s="11">
        <f t="shared" si="40"/>
        <v>3.3541850643705002</v>
      </c>
      <c r="S270" s="35">
        <f t="shared" si="41"/>
        <v>7.6385281733963799</v>
      </c>
      <c r="AF270" s="34"/>
    </row>
    <row r="271" spans="7:32" ht="18.5" x14ac:dyDescent="0.45">
      <c r="G271" s="59">
        <v>2013</v>
      </c>
      <c r="H271" s="59">
        <v>9</v>
      </c>
      <c r="I271" s="46">
        <f t="shared" si="42"/>
        <v>25</v>
      </c>
      <c r="J271" s="46">
        <f t="shared" si="42"/>
        <v>268</v>
      </c>
      <c r="K271" s="128">
        <v>37.700000000000003</v>
      </c>
      <c r="L271" s="128">
        <v>8.5</v>
      </c>
      <c r="M271" s="54">
        <f t="shared" si="37"/>
        <v>23.1</v>
      </c>
      <c r="N271" s="36">
        <v>22.5</v>
      </c>
      <c r="O271" s="55">
        <f t="shared" si="38"/>
        <v>14.658987464799605</v>
      </c>
      <c r="P271" s="56">
        <f t="shared" si="39"/>
        <v>34.243394717771878</v>
      </c>
      <c r="Q271" s="129">
        <v>12.674048999999998</v>
      </c>
      <c r="R271" s="11">
        <f t="shared" si="40"/>
        <v>3.0402318630464995</v>
      </c>
      <c r="S271" s="35">
        <f t="shared" si="41"/>
        <v>9.511768038418273</v>
      </c>
      <c r="AF271" s="34"/>
    </row>
    <row r="272" spans="7:32" ht="18.5" x14ac:dyDescent="0.45">
      <c r="G272" s="59">
        <v>2013</v>
      </c>
      <c r="H272" s="59">
        <v>9</v>
      </c>
      <c r="I272" s="46">
        <f t="shared" si="42"/>
        <v>26</v>
      </c>
      <c r="J272" s="46">
        <f t="shared" si="42"/>
        <v>269</v>
      </c>
      <c r="K272" s="128">
        <v>30.2</v>
      </c>
      <c r="L272" s="128">
        <v>9.1999999999999993</v>
      </c>
      <c r="M272" s="54">
        <f t="shared" si="37"/>
        <v>19.7</v>
      </c>
      <c r="N272" s="36">
        <v>33.5</v>
      </c>
      <c r="O272" s="55">
        <f t="shared" si="38"/>
        <v>13.945015151706253</v>
      </c>
      <c r="P272" s="56">
        <f t="shared" si="39"/>
        <v>23.427625454866504</v>
      </c>
      <c r="Q272" s="129">
        <v>10.224653999999999</v>
      </c>
      <c r="R272" s="11">
        <f t="shared" si="40"/>
        <v>2.2487848391249994</v>
      </c>
      <c r="S272" s="35">
        <f t="shared" si="41"/>
        <v>5.5495372554438998</v>
      </c>
      <c r="AF272" s="34"/>
    </row>
    <row r="273" spans="7:32" ht="18.5" x14ac:dyDescent="0.45">
      <c r="G273" s="59">
        <v>2013</v>
      </c>
      <c r="H273" s="59">
        <v>9</v>
      </c>
      <c r="I273" s="46">
        <f t="shared" si="42"/>
        <v>27</v>
      </c>
      <c r="J273" s="46">
        <f t="shared" si="42"/>
        <v>270</v>
      </c>
      <c r="K273" s="128">
        <v>31.6</v>
      </c>
      <c r="L273" s="128">
        <v>8.5</v>
      </c>
      <c r="M273" s="54">
        <f t="shared" si="37"/>
        <v>20.05</v>
      </c>
      <c r="N273" s="36">
        <v>27</v>
      </c>
      <c r="O273" s="55">
        <f t="shared" si="38"/>
        <v>19.53572002865279</v>
      </c>
      <c r="P273" s="56">
        <f t="shared" si="39"/>
        <v>36.102010612950359</v>
      </c>
      <c r="Q273" s="129">
        <v>15.022955999999999</v>
      </c>
      <c r="R273" s="11">
        <f t="shared" si="40"/>
        <v>3.334949758179</v>
      </c>
      <c r="S273" s="35">
        <f t="shared" si="41"/>
        <v>8.9979894447628865</v>
      </c>
      <c r="AF273" s="34"/>
    </row>
    <row r="274" spans="7:32" ht="18.5" x14ac:dyDescent="0.45">
      <c r="G274" s="59">
        <v>2013</v>
      </c>
      <c r="H274" s="59">
        <v>9</v>
      </c>
      <c r="I274" s="46">
        <f t="shared" si="42"/>
        <v>28</v>
      </c>
      <c r="J274" s="46">
        <f t="shared" si="42"/>
        <v>271</v>
      </c>
      <c r="K274" s="128">
        <v>32.6</v>
      </c>
      <c r="L274" s="128">
        <v>10.3</v>
      </c>
      <c r="M274" s="54">
        <f t="shared" si="37"/>
        <v>21.450000000000003</v>
      </c>
      <c r="N274" s="36">
        <v>23.5</v>
      </c>
      <c r="O274" s="55">
        <f t="shared" si="38"/>
        <v>19.284562499251987</v>
      </c>
      <c r="P274" s="56">
        <f t="shared" si="39"/>
        <v>34.403659498665547</v>
      </c>
      <c r="Q274" s="129">
        <v>14.57076</v>
      </c>
      <c r="R274" s="11">
        <f t="shared" si="40"/>
        <v>3.3542071654499992</v>
      </c>
      <c r="S274" s="35">
        <f t="shared" si="41"/>
        <v>9.1777906418617832</v>
      </c>
      <c r="AF274" s="34"/>
    </row>
    <row r="275" spans="7:32" ht="18.5" x14ac:dyDescent="0.45">
      <c r="G275" s="59">
        <v>2013</v>
      </c>
      <c r="H275" s="59">
        <v>9</v>
      </c>
      <c r="I275" s="46">
        <f t="shared" si="42"/>
        <v>29</v>
      </c>
      <c r="J275" s="46">
        <f t="shared" si="42"/>
        <v>272</v>
      </c>
      <c r="K275" s="128">
        <v>31.2</v>
      </c>
      <c r="L275" s="128">
        <v>12.8</v>
      </c>
      <c r="M275" s="54">
        <f t="shared" si="37"/>
        <v>22</v>
      </c>
      <c r="N275" s="36">
        <v>30</v>
      </c>
      <c r="O275" s="55">
        <f t="shared" si="38"/>
        <v>18.887523545294361</v>
      </c>
      <c r="P275" s="56">
        <f t="shared" si="39"/>
        <v>27.802434658673299</v>
      </c>
      <c r="Q275" s="129">
        <v>12.962952</v>
      </c>
      <c r="R275" s="11">
        <f t="shared" si="40"/>
        <v>3.0259029965039996</v>
      </c>
      <c r="S275" s="35">
        <f t="shared" si="41"/>
        <v>7.0841607696886761</v>
      </c>
      <c r="AF275" s="34"/>
    </row>
    <row r="276" spans="7:32" ht="18.5" x14ac:dyDescent="0.45">
      <c r="G276" s="59">
        <v>2013</v>
      </c>
      <c r="H276" s="60">
        <v>9</v>
      </c>
      <c r="I276" s="60">
        <f t="shared" si="42"/>
        <v>30</v>
      </c>
      <c r="J276" s="46">
        <f t="shared" si="42"/>
        <v>273</v>
      </c>
      <c r="K276" s="128">
        <v>31.6</v>
      </c>
      <c r="L276" s="128">
        <v>10.5</v>
      </c>
      <c r="M276" s="54">
        <f t="shared" si="37"/>
        <v>21.05</v>
      </c>
      <c r="N276" s="36">
        <v>27.5</v>
      </c>
      <c r="O276" s="55">
        <f t="shared" si="38"/>
        <v>18.133364407555231</v>
      </c>
      <c r="P276" s="56">
        <f t="shared" si="39"/>
        <v>30.609119119953231</v>
      </c>
      <c r="Q276" s="129">
        <v>13.327221</v>
      </c>
      <c r="R276" s="49">
        <f t="shared" si="40"/>
        <v>3.03667727276025</v>
      </c>
      <c r="S276" s="48">
        <f t="shared" si="41"/>
        <v>7.8214679683360702</v>
      </c>
      <c r="AF276" s="34"/>
    </row>
    <row r="277" spans="7:32" ht="18.5" x14ac:dyDescent="0.45">
      <c r="G277" s="59">
        <v>2013</v>
      </c>
      <c r="H277" s="59">
        <v>10</v>
      </c>
      <c r="I277" s="46">
        <v>1</v>
      </c>
      <c r="J277" s="46">
        <f t="shared" si="42"/>
        <v>274</v>
      </c>
      <c r="K277" s="128">
        <v>32.1</v>
      </c>
      <c r="L277" s="128">
        <v>10.1</v>
      </c>
      <c r="M277" s="54">
        <f t="shared" si="37"/>
        <v>21.1</v>
      </c>
      <c r="N277" s="36">
        <v>52.5</v>
      </c>
      <c r="O277" s="55">
        <f t="shared" si="38"/>
        <v>6.4104964868043819</v>
      </c>
      <c r="P277" s="56">
        <f t="shared" si="39"/>
        <v>11.282473816775711</v>
      </c>
      <c r="Q277" s="129">
        <v>4.8108630000000003</v>
      </c>
      <c r="R277" s="11">
        <f t="shared" si="40"/>
        <v>1.0975911771555003</v>
      </c>
      <c r="S277" s="35">
        <f t="shared" si="41"/>
        <v>2.4229737184357321</v>
      </c>
      <c r="AF277" s="34"/>
    </row>
    <row r="278" spans="7:32" ht="18.5" x14ac:dyDescent="0.45">
      <c r="G278" s="59">
        <v>2013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8">
        <v>31.4</v>
      </c>
      <c r="L278" s="128">
        <v>13.6</v>
      </c>
      <c r="M278" s="54">
        <f t="shared" si="37"/>
        <v>22.5</v>
      </c>
      <c r="N278" s="36">
        <v>31</v>
      </c>
      <c r="O278" s="55">
        <f t="shared" si="38"/>
        <v>18.579854171585943</v>
      </c>
      <c r="P278" s="56">
        <f t="shared" si="39"/>
        <v>26.457712340338379</v>
      </c>
      <c r="Q278" s="129">
        <v>12.542158499999999</v>
      </c>
      <c r="R278" s="11">
        <f t="shared" si="40"/>
        <v>2.9644583119807493</v>
      </c>
      <c r="S278" s="35">
        <f t="shared" si="41"/>
        <v>6.7511261440280208</v>
      </c>
      <c r="AF278" s="34"/>
    </row>
    <row r="279" spans="7:32" ht="18.5" x14ac:dyDescent="0.45">
      <c r="G279" s="59">
        <v>2013</v>
      </c>
      <c r="H279" s="59">
        <v>10</v>
      </c>
      <c r="I279" s="46">
        <f t="shared" si="43"/>
        <v>3</v>
      </c>
      <c r="J279" s="46">
        <f t="shared" si="42"/>
        <v>276</v>
      </c>
      <c r="K279" s="128">
        <v>32.9</v>
      </c>
      <c r="L279" s="128">
        <v>19.7</v>
      </c>
      <c r="M279" s="54">
        <f t="shared" si="37"/>
        <v>26.299999999999997</v>
      </c>
      <c r="N279" s="36">
        <v>37</v>
      </c>
      <c r="O279" s="55">
        <f t="shared" si="38"/>
        <v>7.1090761341944981</v>
      </c>
      <c r="P279" s="56">
        <f t="shared" si="39"/>
        <v>7.5071843977093904</v>
      </c>
      <c r="Q279" s="129">
        <v>4.1325690000000002</v>
      </c>
      <c r="R279" s="11">
        <f t="shared" si="40"/>
        <v>1.0688745078584996</v>
      </c>
      <c r="S279" s="35">
        <f t="shared" si="41"/>
        <v>2.2464216827207011</v>
      </c>
      <c r="AF279" s="34"/>
    </row>
    <row r="280" spans="7:32" ht="18.5" x14ac:dyDescent="0.45">
      <c r="G280" s="59">
        <v>2013</v>
      </c>
      <c r="H280" s="59">
        <v>10</v>
      </c>
      <c r="I280" s="46">
        <f t="shared" si="43"/>
        <v>4</v>
      </c>
      <c r="J280" s="46">
        <f t="shared" si="43"/>
        <v>277</v>
      </c>
      <c r="K280" s="128">
        <v>25.4</v>
      </c>
      <c r="L280" s="128">
        <v>13.9</v>
      </c>
      <c r="M280" s="54">
        <f t="shared" si="37"/>
        <v>19.649999999999999</v>
      </c>
      <c r="N280" s="36">
        <v>40</v>
      </c>
      <c r="O280" s="55">
        <f t="shared" si="38"/>
        <v>7.3154727244835698</v>
      </c>
      <c r="P280" s="56">
        <f t="shared" si="39"/>
        <v>6.7302349065248839</v>
      </c>
      <c r="Q280" s="129">
        <v>3.9692759999999998</v>
      </c>
      <c r="R280" s="11">
        <f t="shared" si="40"/>
        <v>0.87182865006300003</v>
      </c>
      <c r="S280" s="35">
        <f t="shared" si="41"/>
        <v>1.7721199235818208</v>
      </c>
      <c r="AF280" s="34"/>
    </row>
    <row r="281" spans="7:32" ht="18.5" x14ac:dyDescent="0.45">
      <c r="G281" s="59">
        <v>2013</v>
      </c>
      <c r="H281" s="59">
        <v>10</v>
      </c>
      <c r="I281" s="46">
        <f t="shared" si="43"/>
        <v>5</v>
      </c>
      <c r="J281" s="46">
        <f t="shared" si="43"/>
        <v>278</v>
      </c>
      <c r="K281" s="128">
        <v>22.9</v>
      </c>
      <c r="L281" s="128">
        <v>9.6</v>
      </c>
      <c r="M281" s="54">
        <f t="shared" si="37"/>
        <v>16.25</v>
      </c>
      <c r="N281" s="36">
        <v>30.5</v>
      </c>
      <c r="O281" s="55">
        <f t="shared" si="38"/>
        <v>11.90429125026755</v>
      </c>
      <c r="P281" s="56">
        <f t="shared" si="39"/>
        <v>12.66616589028467</v>
      </c>
      <c r="Q281" s="129">
        <v>6.9462329999999994</v>
      </c>
      <c r="R281" s="11">
        <f t="shared" si="40"/>
        <v>1.3871853053572498</v>
      </c>
      <c r="S281" s="35">
        <f t="shared" si="41"/>
        <v>3.0413301109356148</v>
      </c>
      <c r="AF281" s="34"/>
    </row>
    <row r="282" spans="7:32" ht="18.5" x14ac:dyDescent="0.45">
      <c r="G282" s="59">
        <v>2013</v>
      </c>
      <c r="H282" s="59">
        <v>10</v>
      </c>
      <c r="I282" s="46">
        <f t="shared" si="43"/>
        <v>6</v>
      </c>
      <c r="J282" s="46">
        <f t="shared" si="43"/>
        <v>279</v>
      </c>
      <c r="K282" s="128">
        <v>18.600000000000001</v>
      </c>
      <c r="L282" s="128">
        <v>5.0999999999999996</v>
      </c>
      <c r="M282" s="54">
        <f t="shared" si="37"/>
        <v>11.850000000000001</v>
      </c>
      <c r="N282" s="36">
        <v>24</v>
      </c>
      <c r="O282" s="55">
        <f t="shared" si="38"/>
        <v>12.926850415802221</v>
      </c>
      <c r="P282" s="56">
        <f t="shared" si="39"/>
        <v>13.9609984490664</v>
      </c>
      <c r="Q282" s="129">
        <v>7.599405</v>
      </c>
      <c r="R282" s="11">
        <f t="shared" si="40"/>
        <v>1.3215156311362501</v>
      </c>
      <c r="S282" s="35">
        <f t="shared" si="41"/>
        <v>3.0116950832955363</v>
      </c>
      <c r="AF282" s="34"/>
    </row>
    <row r="283" spans="7:32" ht="18.5" x14ac:dyDescent="0.45">
      <c r="G283" s="59">
        <v>2013</v>
      </c>
      <c r="H283" s="59">
        <v>10</v>
      </c>
      <c r="I283" s="46">
        <f t="shared" si="43"/>
        <v>7</v>
      </c>
      <c r="J283" s="46">
        <f t="shared" si="43"/>
        <v>280</v>
      </c>
      <c r="K283" s="128">
        <v>22</v>
      </c>
      <c r="L283" s="128">
        <v>1.5</v>
      </c>
      <c r="M283" s="54">
        <f t="shared" si="37"/>
        <v>11.75</v>
      </c>
      <c r="N283" s="36">
        <v>25</v>
      </c>
      <c r="O283" s="55">
        <f t="shared" si="38"/>
        <v>7.7679302345464256</v>
      </c>
      <c r="P283" s="56">
        <f t="shared" si="39"/>
        <v>12.739405584656138</v>
      </c>
      <c r="Q283" s="129">
        <v>5.6273280000000003</v>
      </c>
      <c r="R283" s="11">
        <f t="shared" si="40"/>
        <v>0.97527643617599991</v>
      </c>
      <c r="S283" s="35">
        <f t="shared" si="41"/>
        <v>2.7404701922565815</v>
      </c>
      <c r="AF283" s="34"/>
    </row>
    <row r="284" spans="7:32" ht="18.5" x14ac:dyDescent="0.45">
      <c r="G284" s="59">
        <v>2013</v>
      </c>
      <c r="H284" s="59">
        <v>10</v>
      </c>
      <c r="I284" s="46">
        <f t="shared" si="43"/>
        <v>8</v>
      </c>
      <c r="J284" s="46">
        <f t="shared" si="43"/>
        <v>281</v>
      </c>
      <c r="K284" s="128">
        <v>22.7</v>
      </c>
      <c r="L284" s="128">
        <v>3.8</v>
      </c>
      <c r="M284" s="54">
        <f t="shared" si="37"/>
        <v>13.25</v>
      </c>
      <c r="N284" s="36">
        <v>23</v>
      </c>
      <c r="O284" s="55">
        <f t="shared" si="38"/>
        <v>5.9411323718872362</v>
      </c>
      <c r="P284" s="56">
        <f t="shared" si="39"/>
        <v>8.9829921462935012</v>
      </c>
      <c r="Q284" s="129">
        <v>4.1325690000000002</v>
      </c>
      <c r="R284" s="11">
        <f t="shared" si="40"/>
        <v>0.75257490859424991</v>
      </c>
      <c r="S284" s="35">
        <f t="shared" si="41"/>
        <v>2.2309909372274861</v>
      </c>
      <c r="AF284" s="34"/>
    </row>
    <row r="285" spans="7:32" ht="18.5" x14ac:dyDescent="0.45">
      <c r="G285" s="59">
        <v>2013</v>
      </c>
      <c r="H285" s="59">
        <v>10</v>
      </c>
      <c r="I285" s="46">
        <f t="shared" si="43"/>
        <v>9</v>
      </c>
      <c r="J285" s="46">
        <f t="shared" si="43"/>
        <v>282</v>
      </c>
      <c r="K285" s="128">
        <v>26.3</v>
      </c>
      <c r="L285" s="128">
        <v>9.1999999999999993</v>
      </c>
      <c r="M285" s="54">
        <f t="shared" si="37"/>
        <v>17.75</v>
      </c>
      <c r="N285" s="36">
        <v>21</v>
      </c>
      <c r="O285" s="55">
        <f t="shared" si="38"/>
        <v>17.579930930181455</v>
      </c>
      <c r="P285" s="56">
        <f t="shared" si="39"/>
        <v>24.04934551248823</v>
      </c>
      <c r="Q285" s="129">
        <v>11.631486000000001</v>
      </c>
      <c r="R285" s="11">
        <f t="shared" si="40"/>
        <v>2.4251735546144997</v>
      </c>
      <c r="S285" s="35">
        <f t="shared" si="41"/>
        <v>6.2112728983922283</v>
      </c>
      <c r="AF285" s="34"/>
    </row>
    <row r="286" spans="7:32" ht="18.5" x14ac:dyDescent="0.45">
      <c r="G286" s="59">
        <v>2013</v>
      </c>
      <c r="H286" s="59">
        <v>10</v>
      </c>
      <c r="I286" s="46">
        <f t="shared" si="43"/>
        <v>10</v>
      </c>
      <c r="J286" s="46">
        <f t="shared" si="43"/>
        <v>283</v>
      </c>
      <c r="K286" s="128">
        <v>27.9</v>
      </c>
      <c r="L286" s="128">
        <v>4.7</v>
      </c>
      <c r="M286" s="54">
        <f t="shared" si="37"/>
        <v>16.3</v>
      </c>
      <c r="N286" s="36">
        <v>22</v>
      </c>
      <c r="O286" s="55">
        <f t="shared" si="38"/>
        <v>11.034404725684285</v>
      </c>
      <c r="P286" s="56">
        <f t="shared" si="39"/>
        <v>20.479855170870032</v>
      </c>
      <c r="Q286" s="129">
        <v>8.5037969999999987</v>
      </c>
      <c r="R286" s="11">
        <f t="shared" si="40"/>
        <v>1.7007296367104996</v>
      </c>
      <c r="S286" s="35">
        <f t="shared" si="41"/>
        <v>5.1010757012705676</v>
      </c>
      <c r="AF286" s="34"/>
    </row>
    <row r="287" spans="7:32" ht="18.5" x14ac:dyDescent="0.45">
      <c r="G287" s="59">
        <v>2013</v>
      </c>
      <c r="H287" s="59">
        <v>10</v>
      </c>
      <c r="I287" s="46">
        <f t="shared" si="43"/>
        <v>11</v>
      </c>
      <c r="J287" s="46">
        <f t="shared" si="43"/>
        <v>284</v>
      </c>
      <c r="K287" s="128">
        <v>29.9</v>
      </c>
      <c r="L287" s="128">
        <v>4.5999999999999996</v>
      </c>
      <c r="M287" s="54">
        <f t="shared" si="37"/>
        <v>17.25</v>
      </c>
      <c r="N287" s="36">
        <v>21.5</v>
      </c>
      <c r="O287" s="55">
        <f t="shared" si="38"/>
        <v>4.7604040029545205</v>
      </c>
      <c r="P287" s="56">
        <f t="shared" si="39"/>
        <v>9.6350577019799495</v>
      </c>
      <c r="Q287" s="129">
        <v>3.831105</v>
      </c>
      <c r="R287" s="11">
        <f t="shared" si="40"/>
        <v>0.78755355041624986</v>
      </c>
      <c r="S287" s="35">
        <f t="shared" si="41"/>
        <v>2.7357364283684475</v>
      </c>
      <c r="AF287" s="34"/>
    </row>
    <row r="288" spans="7:32" ht="18.5" x14ac:dyDescent="0.45">
      <c r="G288" s="59">
        <v>2013</v>
      </c>
      <c r="H288" s="59">
        <v>10</v>
      </c>
      <c r="I288" s="46">
        <f t="shared" si="43"/>
        <v>12</v>
      </c>
      <c r="J288" s="46">
        <f t="shared" si="43"/>
        <v>285</v>
      </c>
      <c r="K288" s="128">
        <v>30.4</v>
      </c>
      <c r="L288" s="128">
        <v>6</v>
      </c>
      <c r="M288" s="54">
        <f t="shared" si="37"/>
        <v>18.2</v>
      </c>
      <c r="N288" s="36">
        <v>26</v>
      </c>
      <c r="O288" s="55">
        <f t="shared" si="38"/>
        <v>12.396638089116163</v>
      </c>
      <c r="P288" s="56">
        <f t="shared" si="39"/>
        <v>24.198237549954751</v>
      </c>
      <c r="Q288" s="129">
        <v>9.79758</v>
      </c>
      <c r="R288" s="11">
        <f t="shared" si="40"/>
        <v>2.0686610411999999</v>
      </c>
      <c r="S288" s="35">
        <f t="shared" si="41"/>
        <v>5.9991024992011193</v>
      </c>
      <c r="AF288" s="34"/>
    </row>
    <row r="289" spans="7:32" ht="18.5" x14ac:dyDescent="0.45">
      <c r="G289" s="59">
        <v>2013</v>
      </c>
      <c r="H289" s="59">
        <v>10</v>
      </c>
      <c r="I289" s="46">
        <f t="shared" si="43"/>
        <v>13</v>
      </c>
      <c r="J289" s="46">
        <f t="shared" si="43"/>
        <v>286</v>
      </c>
      <c r="K289" s="128">
        <v>29.5</v>
      </c>
      <c r="L289" s="128">
        <v>5.7</v>
      </c>
      <c r="M289" s="54">
        <f t="shared" si="37"/>
        <v>17.600000000000001</v>
      </c>
      <c r="N289" s="36">
        <v>23</v>
      </c>
      <c r="O289" s="55">
        <f t="shared" si="38"/>
        <v>13.099060841323373</v>
      </c>
      <c r="P289" s="56">
        <f t="shared" si="39"/>
        <v>24.940611841879704</v>
      </c>
      <c r="Q289" s="129">
        <v>10.224653999999999</v>
      </c>
      <c r="R289" s="11">
        <f t="shared" si="40"/>
        <v>2.1228528881340001</v>
      </c>
      <c r="S289" s="35">
        <f t="shared" si="41"/>
        <v>6.2688276802373695</v>
      </c>
      <c r="AF289" s="34"/>
    </row>
    <row r="290" spans="7:32" ht="18.5" x14ac:dyDescent="0.45">
      <c r="G290" s="59">
        <v>2013</v>
      </c>
      <c r="H290" s="59">
        <v>10</v>
      </c>
      <c r="I290" s="46">
        <f t="shared" si="43"/>
        <v>14</v>
      </c>
      <c r="J290" s="46">
        <f t="shared" si="43"/>
        <v>287</v>
      </c>
      <c r="K290" s="128">
        <v>29.9</v>
      </c>
      <c r="L290" s="128">
        <v>8.6</v>
      </c>
      <c r="M290" s="54">
        <f t="shared" si="37"/>
        <v>19.25</v>
      </c>
      <c r="N290" s="36">
        <v>20.5</v>
      </c>
      <c r="O290" s="55">
        <f t="shared" si="38"/>
        <v>15.394408634556864</v>
      </c>
      <c r="P290" s="56">
        <f t="shared" si="39"/>
        <v>26.232072313284892</v>
      </c>
      <c r="Q290" s="129">
        <v>11.367704999999999</v>
      </c>
      <c r="R290" s="11">
        <f t="shared" si="40"/>
        <v>2.4701824030162496</v>
      </c>
      <c r="S290" s="35">
        <f t="shared" si="41"/>
        <v>7.0142609675445238</v>
      </c>
      <c r="AF290" s="34"/>
    </row>
    <row r="291" spans="7:32" ht="18.5" x14ac:dyDescent="0.45">
      <c r="G291" s="59">
        <v>2013</v>
      </c>
      <c r="H291" s="59">
        <v>10</v>
      </c>
      <c r="I291" s="46">
        <f t="shared" si="43"/>
        <v>15</v>
      </c>
      <c r="J291" s="46">
        <f t="shared" si="43"/>
        <v>288</v>
      </c>
      <c r="K291" s="128">
        <v>29.6</v>
      </c>
      <c r="L291" s="128">
        <v>11.1</v>
      </c>
      <c r="M291" s="54">
        <f t="shared" si="37"/>
        <v>20.350000000000001</v>
      </c>
      <c r="N291" s="36">
        <v>20.5</v>
      </c>
      <c r="O291" s="55">
        <f t="shared" si="38"/>
        <v>17.138940103189825</v>
      </c>
      <c r="P291" s="56">
        <f t="shared" si="39"/>
        <v>25.365631352720939</v>
      </c>
      <c r="Q291" s="129">
        <v>11.794778999999998</v>
      </c>
      <c r="R291" s="11">
        <f t="shared" si="40"/>
        <v>2.6390788525552504</v>
      </c>
      <c r="S291" s="35">
        <f t="shared" si="41"/>
        <v>6.9645516725276568</v>
      </c>
      <c r="AF291" s="34"/>
    </row>
    <row r="292" spans="7:32" ht="18.5" x14ac:dyDescent="0.45">
      <c r="G292" s="59">
        <v>2013</v>
      </c>
      <c r="H292" s="59">
        <v>10</v>
      </c>
      <c r="I292" s="46">
        <f t="shared" si="43"/>
        <v>16</v>
      </c>
      <c r="J292" s="46">
        <f t="shared" si="43"/>
        <v>289</v>
      </c>
      <c r="K292" s="128">
        <v>30.6</v>
      </c>
      <c r="L292" s="128">
        <v>7.5</v>
      </c>
      <c r="M292" s="54">
        <f t="shared" si="37"/>
        <v>19.05</v>
      </c>
      <c r="N292" s="36">
        <v>44</v>
      </c>
      <c r="O292" s="55">
        <f t="shared" si="38"/>
        <v>14.325105740073996</v>
      </c>
      <c r="P292" s="56">
        <f t="shared" si="39"/>
        <v>26.472795407656744</v>
      </c>
      <c r="Q292" s="129">
        <v>11.015997</v>
      </c>
      <c r="R292" s="11">
        <f t="shared" si="40"/>
        <v>2.38083510562425</v>
      </c>
      <c r="S292" s="35">
        <f t="shared" si="41"/>
        <v>5.3784336938425357</v>
      </c>
      <c r="AF292" s="34"/>
    </row>
    <row r="293" spans="7:32" ht="18.5" x14ac:dyDescent="0.45">
      <c r="G293" s="59">
        <v>2013</v>
      </c>
      <c r="H293" s="59">
        <v>10</v>
      </c>
      <c r="I293" s="46">
        <f t="shared" si="43"/>
        <v>17</v>
      </c>
      <c r="J293" s="46">
        <f t="shared" si="43"/>
        <v>290</v>
      </c>
      <c r="K293" s="128">
        <v>29.7</v>
      </c>
      <c r="L293" s="128">
        <v>6.8</v>
      </c>
      <c r="M293" s="54">
        <f t="shared" si="37"/>
        <v>18.25</v>
      </c>
      <c r="N293" s="36">
        <v>37.5</v>
      </c>
      <c r="O293" s="55">
        <f t="shared" si="38"/>
        <v>12.648553726981966</v>
      </c>
      <c r="P293" s="56">
        <f t="shared" si="39"/>
        <v>23.17215042783096</v>
      </c>
      <c r="Q293" s="129">
        <v>9.6845309999999998</v>
      </c>
      <c r="R293" s="11">
        <f t="shared" si="40"/>
        <v>2.0476318640557496</v>
      </c>
      <c r="S293" s="35">
        <f t="shared" si="41"/>
        <v>5.0659294624059834</v>
      </c>
      <c r="AF293" s="34"/>
    </row>
    <row r="294" spans="7:32" ht="18.5" x14ac:dyDescent="0.45">
      <c r="G294" s="59">
        <v>2013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8">
        <v>30.3</v>
      </c>
      <c r="L294" s="128">
        <v>13.6</v>
      </c>
      <c r="M294" s="54">
        <f t="shared" si="37"/>
        <v>21.95</v>
      </c>
      <c r="N294" s="36">
        <v>32</v>
      </c>
      <c r="O294" s="55">
        <f t="shared" si="38"/>
        <v>14.926810390635664</v>
      </c>
      <c r="P294" s="56">
        <f t="shared" si="39"/>
        <v>19.942218681889251</v>
      </c>
      <c r="Q294" s="129">
        <v>9.7598969999999987</v>
      </c>
      <c r="R294" s="11">
        <f t="shared" si="40"/>
        <v>2.2753613872237497</v>
      </c>
      <c r="S294" s="35">
        <f t="shared" si="41"/>
        <v>5.1006396357396309</v>
      </c>
      <c r="AF294" s="34"/>
    </row>
    <row r="295" spans="7:32" ht="18.5" x14ac:dyDescent="0.45">
      <c r="G295" s="59">
        <v>2013</v>
      </c>
      <c r="H295" s="59">
        <v>10</v>
      </c>
      <c r="I295" s="46">
        <f t="shared" si="44"/>
        <v>19</v>
      </c>
      <c r="J295" s="46">
        <f t="shared" si="44"/>
        <v>292</v>
      </c>
      <c r="K295" s="128">
        <v>26</v>
      </c>
      <c r="L295" s="128">
        <v>14</v>
      </c>
      <c r="M295" s="54">
        <f t="shared" si="37"/>
        <v>20</v>
      </c>
      <c r="N295" s="36">
        <v>28.5</v>
      </c>
      <c r="O295" s="55">
        <f t="shared" si="38"/>
        <v>15.659996379131263</v>
      </c>
      <c r="P295" s="56">
        <f t="shared" si="39"/>
        <v>15.033596523966011</v>
      </c>
      <c r="Q295" s="129">
        <v>8.6796509999999998</v>
      </c>
      <c r="R295" s="11">
        <f t="shared" si="40"/>
        <v>1.9242525877469996</v>
      </c>
      <c r="S295" s="35">
        <f t="shared" si="41"/>
        <v>3.9649862481820066</v>
      </c>
      <c r="AF295" s="34"/>
    </row>
    <row r="296" spans="7:32" ht="18.5" x14ac:dyDescent="0.45">
      <c r="G296" s="59">
        <v>2013</v>
      </c>
      <c r="H296" s="59">
        <v>10</v>
      </c>
      <c r="I296" s="46">
        <f t="shared" si="44"/>
        <v>20</v>
      </c>
      <c r="J296" s="46">
        <f t="shared" si="44"/>
        <v>293</v>
      </c>
      <c r="K296" s="128">
        <v>23</v>
      </c>
      <c r="L296" s="128">
        <v>12.2</v>
      </c>
      <c r="M296" s="54">
        <f t="shared" si="37"/>
        <v>17.600000000000001</v>
      </c>
      <c r="N296" s="36">
        <v>26</v>
      </c>
      <c r="O296" s="55">
        <f t="shared" si="38"/>
        <v>11.466571741370652</v>
      </c>
      <c r="P296" s="56">
        <f t="shared" si="39"/>
        <v>9.9071179845442447</v>
      </c>
      <c r="Q296" s="129">
        <v>6.02928</v>
      </c>
      <c r="R296" s="11">
        <f t="shared" si="40"/>
        <v>1.2518051428800001</v>
      </c>
      <c r="S296" s="35">
        <f t="shared" si="41"/>
        <v>2.6962707791521909</v>
      </c>
      <c r="AF296" s="34"/>
    </row>
    <row r="297" spans="7:32" ht="18.5" x14ac:dyDescent="0.45">
      <c r="G297" s="59">
        <v>2013</v>
      </c>
      <c r="H297" s="59">
        <v>10</v>
      </c>
      <c r="I297" s="46">
        <f t="shared" si="44"/>
        <v>21</v>
      </c>
      <c r="J297" s="46">
        <f t="shared" si="44"/>
        <v>294</v>
      </c>
      <c r="K297" s="128">
        <v>24.4</v>
      </c>
      <c r="L297" s="128">
        <v>3.5</v>
      </c>
      <c r="M297" s="54">
        <f t="shared" si="37"/>
        <v>13.95</v>
      </c>
      <c r="N297" s="36">
        <v>23.5</v>
      </c>
      <c r="O297" s="55">
        <f t="shared" si="38"/>
        <v>13.016682013464898</v>
      </c>
      <c r="P297" s="56">
        <f t="shared" si="39"/>
        <v>21.763892326513307</v>
      </c>
      <c r="Q297" s="129">
        <v>9.5212380000000003</v>
      </c>
      <c r="R297" s="11">
        <f t="shared" si="40"/>
        <v>1.7729854326225001</v>
      </c>
      <c r="S297" s="35">
        <f t="shared" si="41"/>
        <v>4.9121979698098466</v>
      </c>
      <c r="AF297" s="34"/>
    </row>
    <row r="298" spans="7:32" ht="18.5" x14ac:dyDescent="0.45">
      <c r="G298" s="59">
        <v>2013</v>
      </c>
      <c r="H298" s="59">
        <v>10</v>
      </c>
      <c r="I298" s="46">
        <f t="shared" si="44"/>
        <v>22</v>
      </c>
      <c r="J298" s="46">
        <f t="shared" si="44"/>
        <v>295</v>
      </c>
      <c r="K298" s="128">
        <v>25.1</v>
      </c>
      <c r="L298" s="128">
        <v>3.5</v>
      </c>
      <c r="M298" s="54">
        <f t="shared" si="37"/>
        <v>14.3</v>
      </c>
      <c r="N298" s="36">
        <v>34.5</v>
      </c>
      <c r="O298" s="55">
        <f t="shared" si="38"/>
        <v>12.398621929790325</v>
      </c>
      <c r="P298" s="56">
        <f t="shared" si="39"/>
        <v>21.424818694677683</v>
      </c>
      <c r="Q298" s="129">
        <v>9.2197739999999992</v>
      </c>
      <c r="R298" s="11">
        <f t="shared" si="40"/>
        <v>1.7357745817709997</v>
      </c>
      <c r="S298" s="35">
        <f t="shared" si="41"/>
        <v>4.345500660109594</v>
      </c>
      <c r="AF298" s="34"/>
    </row>
    <row r="299" spans="7:32" ht="18.5" x14ac:dyDescent="0.45">
      <c r="G299" s="59">
        <v>2013</v>
      </c>
      <c r="H299" s="59">
        <v>10</v>
      </c>
      <c r="I299" s="46">
        <f t="shared" si="44"/>
        <v>23</v>
      </c>
      <c r="J299" s="46">
        <f t="shared" si="44"/>
        <v>296</v>
      </c>
      <c r="K299" s="128">
        <v>26.6</v>
      </c>
      <c r="L299" s="128">
        <v>3.7</v>
      </c>
      <c r="M299" s="54">
        <f t="shared" si="37"/>
        <v>15.15</v>
      </c>
      <c r="N299" s="36">
        <v>38.5</v>
      </c>
      <c r="O299" s="55">
        <f t="shared" si="38"/>
        <v>11.352528118121297</v>
      </c>
      <c r="P299" s="56">
        <f t="shared" si="39"/>
        <v>20.797831512398218</v>
      </c>
      <c r="Q299" s="129">
        <v>8.6922119999999996</v>
      </c>
      <c r="R299" s="11">
        <f t="shared" si="40"/>
        <v>1.6797851803709998</v>
      </c>
      <c r="S299" s="35">
        <f t="shared" si="41"/>
        <v>4.1509855990927393</v>
      </c>
      <c r="AF299" s="34"/>
    </row>
    <row r="300" spans="7:32" ht="18.5" x14ac:dyDescent="0.45">
      <c r="G300" s="59">
        <v>2013</v>
      </c>
      <c r="H300" s="59">
        <v>10</v>
      </c>
      <c r="I300" s="46">
        <f t="shared" si="44"/>
        <v>24</v>
      </c>
      <c r="J300" s="46">
        <f t="shared" si="44"/>
        <v>297</v>
      </c>
      <c r="K300" s="128">
        <v>25.4</v>
      </c>
      <c r="L300" s="128">
        <v>7.6</v>
      </c>
      <c r="M300" s="54">
        <f t="shared" si="37"/>
        <v>16.5</v>
      </c>
      <c r="N300" s="36">
        <v>47</v>
      </c>
      <c r="O300" s="55">
        <f t="shared" si="38"/>
        <v>12.802142884377696</v>
      </c>
      <c r="P300" s="56">
        <f t="shared" si="39"/>
        <v>18.230251467353835</v>
      </c>
      <c r="Q300" s="129">
        <v>8.6419680000000003</v>
      </c>
      <c r="R300" s="11">
        <f t="shared" si="40"/>
        <v>1.7385003815759996</v>
      </c>
      <c r="S300" s="35">
        <f t="shared" si="41"/>
        <v>3.4410341481417621</v>
      </c>
      <c r="AF300" s="34"/>
    </row>
    <row r="301" spans="7:32" ht="18.5" x14ac:dyDescent="0.45">
      <c r="G301" s="59">
        <v>2013</v>
      </c>
      <c r="H301" s="59">
        <v>10</v>
      </c>
      <c r="I301" s="46">
        <f t="shared" si="44"/>
        <v>25</v>
      </c>
      <c r="J301" s="46">
        <f t="shared" si="44"/>
        <v>298</v>
      </c>
      <c r="K301" s="128">
        <v>24.6</v>
      </c>
      <c r="L301" s="128">
        <v>11</v>
      </c>
      <c r="M301" s="54">
        <f t="shared" si="37"/>
        <v>17.8</v>
      </c>
      <c r="N301" s="36">
        <v>40</v>
      </c>
      <c r="O301" s="55">
        <f t="shared" si="38"/>
        <v>16.221452908304897</v>
      </c>
      <c r="P301" s="56">
        <f t="shared" si="39"/>
        <v>17.648940764235729</v>
      </c>
      <c r="Q301" s="129">
        <v>9.5714819999999996</v>
      </c>
      <c r="R301" s="11">
        <f t="shared" si="40"/>
        <v>1.9984680127079999</v>
      </c>
      <c r="S301" s="35">
        <f t="shared" si="41"/>
        <v>3.7951036633119424</v>
      </c>
      <c r="AF301" s="34"/>
    </row>
    <row r="302" spans="7:32" ht="18.5" x14ac:dyDescent="0.45">
      <c r="G302" s="59">
        <v>2013</v>
      </c>
      <c r="H302" s="59">
        <v>10</v>
      </c>
      <c r="I302" s="46">
        <f t="shared" si="44"/>
        <v>26</v>
      </c>
      <c r="J302" s="46">
        <f t="shared" si="44"/>
        <v>299</v>
      </c>
      <c r="K302" s="128">
        <v>24.4</v>
      </c>
      <c r="L302" s="128">
        <v>12.7</v>
      </c>
      <c r="M302" s="54">
        <f t="shared" si="37"/>
        <v>18.549999999999997</v>
      </c>
      <c r="N302" s="36">
        <v>31.5</v>
      </c>
      <c r="O302" s="55">
        <f t="shared" si="38"/>
        <v>18.682530802791025</v>
      </c>
      <c r="P302" s="56">
        <f t="shared" si="39"/>
        <v>17.486848831412399</v>
      </c>
      <c r="Q302" s="129">
        <v>10.224653999999999</v>
      </c>
      <c r="R302" s="11">
        <f t="shared" si="40"/>
        <v>2.1798221040584993</v>
      </c>
      <c r="S302" s="35">
        <f t="shared" si="41"/>
        <v>4.2422973066407375</v>
      </c>
      <c r="AF302" s="34"/>
    </row>
    <row r="303" spans="7:32" ht="18.5" x14ac:dyDescent="0.45">
      <c r="G303" s="59">
        <v>2013</v>
      </c>
      <c r="H303" s="59">
        <v>10</v>
      </c>
      <c r="I303" s="46">
        <f t="shared" si="44"/>
        <v>27</v>
      </c>
      <c r="J303" s="46">
        <f t="shared" si="44"/>
        <v>300</v>
      </c>
      <c r="K303" s="128">
        <v>23.5</v>
      </c>
      <c r="L303" s="128">
        <v>5.2</v>
      </c>
      <c r="M303" s="54">
        <f t="shared" si="37"/>
        <v>14.35</v>
      </c>
      <c r="N303" s="36">
        <v>28.5</v>
      </c>
      <c r="O303" s="55">
        <f t="shared" si="38"/>
        <v>13.53445313878389</v>
      </c>
      <c r="P303" s="56">
        <f t="shared" si="39"/>
        <v>19.814439395179619</v>
      </c>
      <c r="Q303" s="129">
        <v>9.2637374999999995</v>
      </c>
      <c r="R303" s="11">
        <f t="shared" si="40"/>
        <v>1.7467680270656247</v>
      </c>
      <c r="S303" s="35">
        <f t="shared" si="41"/>
        <v>4.339709771927609</v>
      </c>
      <c r="AF303" s="34"/>
    </row>
    <row r="304" spans="7:32" ht="18.5" x14ac:dyDescent="0.45">
      <c r="G304" s="59">
        <v>2013</v>
      </c>
      <c r="H304" s="59">
        <v>10</v>
      </c>
      <c r="I304" s="46">
        <f t="shared" si="44"/>
        <v>28</v>
      </c>
      <c r="J304" s="46">
        <f t="shared" si="44"/>
        <v>301</v>
      </c>
      <c r="K304" s="128">
        <v>24</v>
      </c>
      <c r="L304" s="128">
        <v>4.7</v>
      </c>
      <c r="M304" s="54">
        <f t="shared" si="37"/>
        <v>14.35</v>
      </c>
      <c r="N304" s="36">
        <v>28</v>
      </c>
      <c r="O304" s="55">
        <f t="shared" si="38"/>
        <v>11.615527439637839</v>
      </c>
      <c r="P304" s="56">
        <f t="shared" si="39"/>
        <v>17.934374366800824</v>
      </c>
      <c r="Q304" s="129">
        <v>8.16465</v>
      </c>
      <c r="R304" s="11">
        <f t="shared" si="40"/>
        <v>1.5395243628374999</v>
      </c>
      <c r="S304" s="35">
        <f t="shared" si="41"/>
        <v>3.9889099547849298</v>
      </c>
      <c r="AF304" s="34"/>
    </row>
    <row r="305" spans="7:32" ht="18.5" x14ac:dyDescent="0.45">
      <c r="G305" s="59">
        <v>2013</v>
      </c>
      <c r="H305" s="59">
        <v>10</v>
      </c>
      <c r="I305" s="46">
        <f t="shared" si="44"/>
        <v>29</v>
      </c>
      <c r="J305" s="46">
        <f t="shared" si="44"/>
        <v>302</v>
      </c>
      <c r="K305" s="128">
        <v>24.4</v>
      </c>
      <c r="L305" s="128">
        <v>3.7</v>
      </c>
      <c r="M305" s="54">
        <f t="shared" si="37"/>
        <v>14.049999999999999</v>
      </c>
      <c r="N305" s="36">
        <v>27</v>
      </c>
      <c r="O305" s="55">
        <f t="shared" si="38"/>
        <v>11.353897098169808</v>
      </c>
      <c r="P305" s="56">
        <f t="shared" si="39"/>
        <v>18.802053594569202</v>
      </c>
      <c r="Q305" s="129">
        <v>8.2651380000000003</v>
      </c>
      <c r="R305" s="11">
        <f t="shared" si="40"/>
        <v>1.5439298446845</v>
      </c>
      <c r="S305" s="35">
        <f t="shared" si="41"/>
        <v>4.1615768709597205</v>
      </c>
      <c r="AF305" s="34"/>
    </row>
    <row r="306" spans="7:32" ht="18.5" x14ac:dyDescent="0.45">
      <c r="G306" s="59">
        <v>2013</v>
      </c>
      <c r="H306" s="59">
        <v>10</v>
      </c>
      <c r="I306" s="46">
        <f t="shared" si="44"/>
        <v>30</v>
      </c>
      <c r="J306" s="46">
        <f t="shared" si="44"/>
        <v>303</v>
      </c>
      <c r="K306" s="128">
        <v>24.3</v>
      </c>
      <c r="L306" s="128">
        <v>3</v>
      </c>
      <c r="M306" s="54">
        <f t="shared" si="37"/>
        <v>13.65</v>
      </c>
      <c r="N306" s="36">
        <v>29.5</v>
      </c>
      <c r="O306" s="55">
        <f t="shared" si="38"/>
        <v>12.451610077895717</v>
      </c>
      <c r="P306" s="56">
        <f t="shared" si="39"/>
        <v>21.217543572734304</v>
      </c>
      <c r="Q306" s="129">
        <v>9.1946519999999996</v>
      </c>
      <c r="R306" s="11">
        <f t="shared" si="40"/>
        <v>1.6959926386709998</v>
      </c>
      <c r="S306" s="35">
        <f t="shared" si="41"/>
        <v>4.4505815466648126</v>
      </c>
      <c r="AF306" s="34"/>
    </row>
    <row r="307" spans="7:32" ht="18.5" x14ac:dyDescent="0.45">
      <c r="G307" s="59">
        <v>2013</v>
      </c>
      <c r="H307" s="61">
        <v>10</v>
      </c>
      <c r="I307" s="60">
        <f t="shared" si="44"/>
        <v>31</v>
      </c>
      <c r="J307" s="46">
        <f t="shared" si="44"/>
        <v>304</v>
      </c>
      <c r="K307" s="128">
        <v>25.5</v>
      </c>
      <c r="L307" s="128">
        <v>4.2</v>
      </c>
      <c r="M307" s="54">
        <f t="shared" si="37"/>
        <v>14.85</v>
      </c>
      <c r="N307" s="36">
        <v>28.5</v>
      </c>
      <c r="O307" s="55">
        <f t="shared" si="38"/>
        <v>11.294903130768793</v>
      </c>
      <c r="P307" s="56">
        <f t="shared" si="39"/>
        <v>19.246514934830024</v>
      </c>
      <c r="Q307" s="129">
        <v>8.3405039999999993</v>
      </c>
      <c r="R307" s="49">
        <f t="shared" si="40"/>
        <v>1.5971418770939996</v>
      </c>
      <c r="S307" s="48">
        <f t="shared" si="41"/>
        <v>4.3012070614873581</v>
      </c>
      <c r="AF307" s="34"/>
    </row>
    <row r="308" spans="7:32" ht="18.5" x14ac:dyDescent="0.45">
      <c r="G308" s="59">
        <v>2013</v>
      </c>
      <c r="H308" s="59">
        <v>11</v>
      </c>
      <c r="I308" s="46">
        <v>1</v>
      </c>
      <c r="J308" s="46">
        <f t="shared" si="44"/>
        <v>305</v>
      </c>
      <c r="K308" s="128">
        <v>24.7</v>
      </c>
      <c r="L308" s="128">
        <v>3.1</v>
      </c>
      <c r="M308" s="54">
        <f t="shared" si="37"/>
        <v>13.9</v>
      </c>
      <c r="N308" s="36">
        <v>30</v>
      </c>
      <c r="O308" s="55">
        <f t="shared" si="38"/>
        <v>13.108079860377785</v>
      </c>
      <c r="P308" s="56">
        <f t="shared" si="39"/>
        <v>22.650761998732808</v>
      </c>
      <c r="Q308" s="129">
        <v>9.7473360000000007</v>
      </c>
      <c r="R308" s="11">
        <f t="shared" si="40"/>
        <v>1.8122295827880004</v>
      </c>
      <c r="S308" s="35">
        <f t="shared" si="41"/>
        <v>4.7428150819221795</v>
      </c>
      <c r="AF308" s="34"/>
    </row>
    <row r="309" spans="7:32" ht="18.5" x14ac:dyDescent="0.45">
      <c r="G309" s="59">
        <v>2013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8">
        <v>24.2</v>
      </c>
      <c r="L309" s="128">
        <v>4.0999999999999996</v>
      </c>
      <c r="M309" s="54">
        <f t="shared" si="37"/>
        <v>14.149999999999999</v>
      </c>
      <c r="N309" s="36">
        <v>29.5</v>
      </c>
      <c r="O309" s="55">
        <f t="shared" si="38"/>
        <v>11.20691758651971</v>
      </c>
      <c r="P309" s="56">
        <f t="shared" si="39"/>
        <v>18.020723479123696</v>
      </c>
      <c r="Q309" s="129">
        <v>8.03904</v>
      </c>
      <c r="R309" s="11">
        <f t="shared" si="40"/>
        <v>1.5064095787199998</v>
      </c>
      <c r="S309" s="35">
        <f t="shared" si="41"/>
        <v>3.9125311506868101</v>
      </c>
      <c r="AF309" s="34"/>
    </row>
    <row r="310" spans="7:32" ht="18.5" x14ac:dyDescent="0.45">
      <c r="G310" s="59">
        <v>2013</v>
      </c>
      <c r="H310" s="59">
        <v>11</v>
      </c>
      <c r="I310" s="46">
        <f t="shared" si="45"/>
        <v>3</v>
      </c>
      <c r="J310" s="46">
        <f t="shared" si="45"/>
        <v>307</v>
      </c>
      <c r="K310" s="128">
        <v>23.5</v>
      </c>
      <c r="L310" s="128">
        <v>4.0999999999999996</v>
      </c>
      <c r="M310" s="54">
        <f t="shared" si="37"/>
        <v>13.8</v>
      </c>
      <c r="N310" s="36">
        <v>22</v>
      </c>
      <c r="O310" s="55">
        <f t="shared" si="38"/>
        <v>11.371664724183299</v>
      </c>
      <c r="P310" s="56">
        <f t="shared" si="39"/>
        <v>17.648823651932478</v>
      </c>
      <c r="Q310" s="129">
        <v>8.0139180000000003</v>
      </c>
      <c r="R310" s="11">
        <f t="shared" si="40"/>
        <v>1.4852514786119997</v>
      </c>
      <c r="S310" s="35">
        <f t="shared" si="41"/>
        <v>4.104852868616458</v>
      </c>
      <c r="AF310" s="34"/>
    </row>
    <row r="311" spans="7:32" ht="18.5" x14ac:dyDescent="0.45">
      <c r="G311" s="59">
        <v>2013</v>
      </c>
      <c r="H311" s="59">
        <v>11</v>
      </c>
      <c r="I311" s="46">
        <f t="shared" si="45"/>
        <v>4</v>
      </c>
      <c r="J311" s="46">
        <f t="shared" si="45"/>
        <v>308</v>
      </c>
      <c r="K311" s="128">
        <v>24.1</v>
      </c>
      <c r="L311" s="128">
        <v>4.2</v>
      </c>
      <c r="M311" s="54">
        <f t="shared" si="37"/>
        <v>14.15</v>
      </c>
      <c r="N311" s="36">
        <v>58</v>
      </c>
      <c r="O311" s="55">
        <f t="shared" si="38"/>
        <v>12.319007929368764</v>
      </c>
      <c r="P311" s="56">
        <f t="shared" si="39"/>
        <v>19.611860623555078</v>
      </c>
      <c r="Q311" s="129">
        <v>8.7927</v>
      </c>
      <c r="R311" s="11">
        <f t="shared" si="40"/>
        <v>1.6476354767250001</v>
      </c>
      <c r="S311" s="35">
        <f t="shared" si="41"/>
        <v>3.2657019425462899</v>
      </c>
      <c r="AF311" s="34"/>
    </row>
    <row r="312" spans="7:32" ht="18.5" x14ac:dyDescent="0.45">
      <c r="G312" s="59">
        <v>2013</v>
      </c>
      <c r="H312" s="59">
        <v>11</v>
      </c>
      <c r="I312" s="46">
        <f t="shared" si="45"/>
        <v>5</v>
      </c>
      <c r="J312" s="46">
        <f t="shared" si="45"/>
        <v>309</v>
      </c>
      <c r="K312" s="128">
        <v>12.8</v>
      </c>
      <c r="L312" s="128">
        <v>5.8</v>
      </c>
      <c r="M312" s="54">
        <f t="shared" si="37"/>
        <v>9.3000000000000007</v>
      </c>
      <c r="N312" s="36">
        <v>85.5</v>
      </c>
      <c r="O312" s="55">
        <f t="shared" si="38"/>
        <v>17.922234339145106</v>
      </c>
      <c r="P312" s="56">
        <f t="shared" si="39"/>
        <v>10.03645122992126</v>
      </c>
      <c r="Q312" s="129">
        <v>7.5868439999999993</v>
      </c>
      <c r="R312" s="11">
        <f t="shared" si="40"/>
        <v>1.205864365626</v>
      </c>
      <c r="S312" s="35">
        <f t="shared" si="41"/>
        <v>1.4387061274017694</v>
      </c>
      <c r="AF312" s="34"/>
    </row>
    <row r="313" spans="7:32" ht="18.5" x14ac:dyDescent="0.45">
      <c r="G313" s="59">
        <v>2013</v>
      </c>
      <c r="H313" s="59">
        <v>11</v>
      </c>
      <c r="I313" s="46">
        <f t="shared" si="45"/>
        <v>6</v>
      </c>
      <c r="J313" s="46">
        <f t="shared" si="45"/>
        <v>310</v>
      </c>
      <c r="K313" s="128">
        <v>23.6</v>
      </c>
      <c r="L313" s="128">
        <v>5.4</v>
      </c>
      <c r="M313" s="54">
        <f t="shared" si="37"/>
        <v>14.5</v>
      </c>
      <c r="N313" s="36">
        <v>75</v>
      </c>
      <c r="O313" s="55">
        <f t="shared" si="38"/>
        <v>11.630158064941419</v>
      </c>
      <c r="P313" s="56">
        <f t="shared" si="39"/>
        <v>16.933510142554709</v>
      </c>
      <c r="Q313" s="129">
        <v>7.9385519999999996</v>
      </c>
      <c r="R313" s="11">
        <f t="shared" si="40"/>
        <v>1.5038753216039995</v>
      </c>
      <c r="S313" s="35">
        <f t="shared" si="41"/>
        <v>2.898667053924862</v>
      </c>
      <c r="AF313" s="34"/>
    </row>
    <row r="314" spans="7:32" ht="18.5" x14ac:dyDescent="0.45">
      <c r="G314" s="59">
        <v>2013</v>
      </c>
      <c r="H314" s="59">
        <v>11</v>
      </c>
      <c r="I314" s="46">
        <f t="shared" si="45"/>
        <v>7</v>
      </c>
      <c r="J314" s="46">
        <f t="shared" si="45"/>
        <v>311</v>
      </c>
      <c r="K314" s="128">
        <v>24.5</v>
      </c>
      <c r="L314" s="128">
        <v>17.5</v>
      </c>
      <c r="M314" s="54">
        <f t="shared" si="37"/>
        <v>21</v>
      </c>
      <c r="N314" s="36">
        <v>79.5</v>
      </c>
      <c r="O314" s="55">
        <f t="shared" si="38"/>
        <v>18.100269779600193</v>
      </c>
      <c r="P314" s="56">
        <f t="shared" si="39"/>
        <v>10.136151076576109</v>
      </c>
      <c r="Q314" s="129">
        <v>7.66221</v>
      </c>
      <c r="R314" s="11">
        <f t="shared" si="40"/>
        <v>1.74362783202</v>
      </c>
      <c r="S314" s="35">
        <f t="shared" si="41"/>
        <v>2.2108956530141795</v>
      </c>
      <c r="AF314" s="34"/>
    </row>
    <row r="315" spans="7:32" ht="18.5" x14ac:dyDescent="0.45">
      <c r="G315" s="59">
        <v>2013</v>
      </c>
      <c r="H315" s="59">
        <v>11</v>
      </c>
      <c r="I315" s="46">
        <f t="shared" si="45"/>
        <v>8</v>
      </c>
      <c r="J315" s="46">
        <f t="shared" si="45"/>
        <v>312</v>
      </c>
      <c r="K315" s="128">
        <v>19.5</v>
      </c>
      <c r="L315" s="128">
        <v>11</v>
      </c>
      <c r="M315" s="54">
        <f t="shared" si="37"/>
        <v>15.25</v>
      </c>
      <c r="N315" s="36">
        <v>92</v>
      </c>
      <c r="O315" s="55">
        <f t="shared" si="38"/>
        <v>17.34125951019918</v>
      </c>
      <c r="P315" s="56">
        <f t="shared" si="39"/>
        <v>11.792056466935444</v>
      </c>
      <c r="Q315" s="129">
        <v>8.0892839999999993</v>
      </c>
      <c r="R315" s="11">
        <f t="shared" si="40"/>
        <v>1.568012654313</v>
      </c>
      <c r="S315" s="35">
        <f t="shared" si="41"/>
        <v>2.1695015519813987</v>
      </c>
      <c r="AF315" s="34"/>
    </row>
    <row r="316" spans="7:32" ht="18.5" x14ac:dyDescent="0.45">
      <c r="G316" s="59">
        <v>2013</v>
      </c>
      <c r="H316" s="59">
        <v>11</v>
      </c>
      <c r="I316" s="46">
        <f t="shared" si="45"/>
        <v>9</v>
      </c>
      <c r="J316" s="46">
        <f t="shared" si="45"/>
        <v>313</v>
      </c>
      <c r="K316" s="128">
        <v>16</v>
      </c>
      <c r="L316" s="128">
        <v>12.6</v>
      </c>
      <c r="M316" s="54">
        <f t="shared" si="37"/>
        <v>14.3</v>
      </c>
      <c r="N316" s="36">
        <v>96</v>
      </c>
      <c r="O316" s="55">
        <f t="shared" si="38"/>
        <v>18.137372543144057</v>
      </c>
      <c r="P316" s="56">
        <f t="shared" si="39"/>
        <v>4.9333653317351835</v>
      </c>
      <c r="Q316" s="129">
        <v>5.3509859999999998</v>
      </c>
      <c r="R316" s="11">
        <f t="shared" si="40"/>
        <v>1.007411405769</v>
      </c>
      <c r="S316" s="35">
        <f t="shared" si="41"/>
        <v>1.062613601214405</v>
      </c>
      <c r="AF316" s="34"/>
    </row>
    <row r="317" spans="7:32" ht="18.5" x14ac:dyDescent="0.45">
      <c r="G317" s="59">
        <v>2013</v>
      </c>
      <c r="H317" s="59">
        <v>11</v>
      </c>
      <c r="I317" s="46">
        <f t="shared" si="45"/>
        <v>10</v>
      </c>
      <c r="J317" s="46">
        <f t="shared" si="45"/>
        <v>314</v>
      </c>
      <c r="K317" s="128">
        <v>18.8</v>
      </c>
      <c r="L317" s="128">
        <v>9.5</v>
      </c>
      <c r="M317" s="54">
        <f t="shared" si="37"/>
        <v>14.15</v>
      </c>
      <c r="N317" s="36">
        <v>71</v>
      </c>
      <c r="O317" s="55">
        <f t="shared" si="38"/>
        <v>16.063765230400353</v>
      </c>
      <c r="P317" s="56">
        <f t="shared" si="39"/>
        <v>11.951441331417865</v>
      </c>
      <c r="Q317" s="129">
        <v>7.8380639999999993</v>
      </c>
      <c r="R317" s="11">
        <f t="shared" si="40"/>
        <v>1.4687493392519999</v>
      </c>
      <c r="S317" s="35">
        <f t="shared" si="41"/>
        <v>2.112959945120565</v>
      </c>
      <c r="AF317" s="34"/>
    </row>
    <row r="318" spans="7:32" ht="18.5" x14ac:dyDescent="0.45">
      <c r="G318" s="59">
        <v>2013</v>
      </c>
      <c r="H318" s="59">
        <v>11</v>
      </c>
      <c r="I318" s="46">
        <f t="shared" si="45"/>
        <v>11</v>
      </c>
      <c r="J318" s="46">
        <f t="shared" si="45"/>
        <v>315</v>
      </c>
      <c r="K318" s="128">
        <v>17.100000000000001</v>
      </c>
      <c r="L318" s="128">
        <v>10.4</v>
      </c>
      <c r="M318" s="54">
        <f t="shared" si="37"/>
        <v>13.75</v>
      </c>
      <c r="N318" s="36">
        <v>74.5</v>
      </c>
      <c r="O318" s="55">
        <f t="shared" si="38"/>
        <v>19.956883643291828</v>
      </c>
      <c r="P318" s="56">
        <f t="shared" si="39"/>
        <v>10.696889632804423</v>
      </c>
      <c r="Q318" s="129">
        <v>8.2651380000000003</v>
      </c>
      <c r="R318" s="11">
        <f t="shared" si="40"/>
        <v>1.5293873343735001</v>
      </c>
      <c r="S318" s="35">
        <f t="shared" si="41"/>
        <v>1.8957953759940471</v>
      </c>
      <c r="AF318" s="34"/>
    </row>
    <row r="319" spans="7:32" ht="18.5" x14ac:dyDescent="0.45">
      <c r="G319" s="59">
        <v>2013</v>
      </c>
      <c r="H319" s="59">
        <v>11</v>
      </c>
      <c r="I319" s="46">
        <f t="shared" si="45"/>
        <v>12</v>
      </c>
      <c r="J319" s="46">
        <f t="shared" si="45"/>
        <v>316</v>
      </c>
      <c r="K319" s="128">
        <v>12.2</v>
      </c>
      <c r="L319" s="128">
        <v>8.1</v>
      </c>
      <c r="M319" s="54">
        <f t="shared" si="37"/>
        <v>10.149999999999999</v>
      </c>
      <c r="N319" s="36">
        <v>72</v>
      </c>
      <c r="O319" s="55">
        <f t="shared" si="38"/>
        <v>28.380718472791695</v>
      </c>
      <c r="P319" s="56">
        <f t="shared" si="39"/>
        <v>9.3088756590756745</v>
      </c>
      <c r="Q319" s="129">
        <v>9.1946519999999996</v>
      </c>
      <c r="R319" s="11">
        <f t="shared" si="40"/>
        <v>1.5072494197409998</v>
      </c>
      <c r="S319" s="35">
        <f t="shared" si="41"/>
        <v>1.4261058553193482</v>
      </c>
      <c r="AF319" s="34"/>
    </row>
    <row r="320" spans="7:32" ht="18.5" x14ac:dyDescent="0.45">
      <c r="G320" s="59">
        <v>2013</v>
      </c>
      <c r="H320" s="59">
        <v>11</v>
      </c>
      <c r="I320" s="46">
        <f t="shared" si="45"/>
        <v>13</v>
      </c>
      <c r="J320" s="46">
        <f t="shared" si="45"/>
        <v>317</v>
      </c>
      <c r="K320" s="128">
        <v>11.9</v>
      </c>
      <c r="L320" s="128">
        <v>5.4</v>
      </c>
      <c r="M320" s="54">
        <f t="shared" si="37"/>
        <v>8.65</v>
      </c>
      <c r="N320" s="36">
        <v>71</v>
      </c>
      <c r="O320" s="55">
        <f t="shared" si="38"/>
        <v>20.446342619807055</v>
      </c>
      <c r="P320" s="56">
        <f t="shared" si="39"/>
        <v>10.63209816229967</v>
      </c>
      <c r="Q320" s="129">
        <v>8.3405039999999993</v>
      </c>
      <c r="R320" s="11">
        <f t="shared" si="40"/>
        <v>1.293856130142</v>
      </c>
      <c r="S320" s="35">
        <f t="shared" si="41"/>
        <v>1.4424653793744848</v>
      </c>
      <c r="AF320" s="34"/>
    </row>
    <row r="321" spans="7:32" ht="18.5" x14ac:dyDescent="0.45">
      <c r="G321" s="59">
        <v>2013</v>
      </c>
      <c r="H321" s="59">
        <v>11</v>
      </c>
      <c r="I321" s="46">
        <f t="shared" si="45"/>
        <v>14</v>
      </c>
      <c r="J321" s="46">
        <f t="shared" si="45"/>
        <v>318</v>
      </c>
      <c r="K321" s="128">
        <v>19.100000000000001</v>
      </c>
      <c r="L321" s="128">
        <v>4.2</v>
      </c>
      <c r="M321" s="54">
        <f t="shared" si="37"/>
        <v>11.65</v>
      </c>
      <c r="N321" s="36">
        <v>71</v>
      </c>
      <c r="O321" s="55">
        <f t="shared" si="38"/>
        <v>15.782391778492643</v>
      </c>
      <c r="P321" s="56">
        <f t="shared" si="39"/>
        <v>18.812610999963233</v>
      </c>
      <c r="Q321" s="129">
        <v>9.7473360000000007</v>
      </c>
      <c r="R321" s="11">
        <f t="shared" si="40"/>
        <v>1.6836013000980001</v>
      </c>
      <c r="S321" s="35">
        <f t="shared" si="41"/>
        <v>2.8326371341976446</v>
      </c>
      <c r="AF321" s="34"/>
    </row>
    <row r="322" spans="7:32" ht="18.5" x14ac:dyDescent="0.45">
      <c r="G322" s="59">
        <v>2013</v>
      </c>
      <c r="H322" s="59">
        <v>11</v>
      </c>
      <c r="I322" s="46">
        <f t="shared" si="45"/>
        <v>15</v>
      </c>
      <c r="J322" s="46">
        <f t="shared" si="45"/>
        <v>319</v>
      </c>
      <c r="K322" s="128">
        <v>18.2</v>
      </c>
      <c r="L322" s="128">
        <v>5.0999999999999996</v>
      </c>
      <c r="M322" s="54">
        <f t="shared" si="37"/>
        <v>11.649999999999999</v>
      </c>
      <c r="N322" s="36">
        <v>75</v>
      </c>
      <c r="O322" s="55">
        <f t="shared" si="38"/>
        <v>13.881888733495899</v>
      </c>
      <c r="P322" s="56">
        <f t="shared" si="39"/>
        <v>14.548219392703702</v>
      </c>
      <c r="Q322" s="129">
        <v>8.03904</v>
      </c>
      <c r="R322" s="11">
        <f t="shared" si="40"/>
        <v>1.3885371547200003</v>
      </c>
      <c r="S322" s="35">
        <f t="shared" si="41"/>
        <v>2.2547440651688335</v>
      </c>
      <c r="AF322" s="34"/>
    </row>
    <row r="323" spans="7:32" ht="18.5" x14ac:dyDescent="0.45">
      <c r="G323" s="59">
        <v>2013</v>
      </c>
      <c r="H323" s="59">
        <v>11</v>
      </c>
      <c r="I323" s="46">
        <f t="shared" si="45"/>
        <v>16</v>
      </c>
      <c r="J323" s="46">
        <f t="shared" si="45"/>
        <v>320</v>
      </c>
      <c r="K323" s="128">
        <v>18.2</v>
      </c>
      <c r="L323" s="128">
        <v>4.7</v>
      </c>
      <c r="M323" s="54">
        <f t="shared" si="37"/>
        <v>11.45</v>
      </c>
      <c r="N323" s="36">
        <v>67.5</v>
      </c>
      <c r="O323" s="55">
        <f t="shared" si="38"/>
        <v>13.631951347573251</v>
      </c>
      <c r="P323" s="56">
        <f t="shared" si="39"/>
        <v>14.722507455379112</v>
      </c>
      <c r="Q323" s="129">
        <v>8.0139180000000003</v>
      </c>
      <c r="R323" s="11">
        <f t="shared" si="40"/>
        <v>1.3747976502975001</v>
      </c>
      <c r="S323" s="35">
        <f t="shared" si="41"/>
        <v>2.2561812934921797</v>
      </c>
      <c r="AF323" s="34"/>
    </row>
    <row r="324" spans="7:32" ht="18.5" x14ac:dyDescent="0.45">
      <c r="G324" s="59">
        <v>2013</v>
      </c>
      <c r="H324" s="59">
        <v>11</v>
      </c>
      <c r="I324" s="46">
        <f t="shared" si="45"/>
        <v>17</v>
      </c>
      <c r="J324" s="46">
        <f t="shared" si="45"/>
        <v>321</v>
      </c>
      <c r="K324" s="128">
        <v>17.399999999999999</v>
      </c>
      <c r="L324" s="128">
        <v>3.6</v>
      </c>
      <c r="M324" s="54">
        <f t="shared" si="37"/>
        <v>10.5</v>
      </c>
      <c r="N324" s="36">
        <v>71</v>
      </c>
      <c r="O324" s="55">
        <f t="shared" si="38"/>
        <v>14.79322046945885</v>
      </c>
      <c r="P324" s="56">
        <f t="shared" si="39"/>
        <v>16.331715398282569</v>
      </c>
      <c r="Q324" s="129">
        <v>8.7927</v>
      </c>
      <c r="R324" s="11">
        <f t="shared" si="40"/>
        <v>1.4594079496499999</v>
      </c>
      <c r="S324" s="35">
        <f t="shared" si="41"/>
        <v>2.3514777890748926</v>
      </c>
      <c r="AF324" s="34"/>
    </row>
    <row r="325" spans="7:32" ht="18.5" x14ac:dyDescent="0.45">
      <c r="G325" s="59">
        <v>2013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8">
        <v>17</v>
      </c>
      <c r="L325" s="128">
        <v>3.4</v>
      </c>
      <c r="M325" s="54">
        <f t="shared" ref="M325:M368" si="47">(K325+L325)/2</f>
        <v>10.199999999999999</v>
      </c>
      <c r="N325" s="36">
        <v>63</v>
      </c>
      <c r="O325" s="55">
        <f t="shared" ref="O325:O368" si="48">((Q325)/(0.16*(K325-(L325))^0.5))</f>
        <v>12.857949549365035</v>
      </c>
      <c r="P325" s="56">
        <f t="shared" ref="P325:P368" si="49">0.16*((K325-L325)^1/2)*O325</f>
        <v>13.98944910970916</v>
      </c>
      <c r="Q325" s="129">
        <v>7.5868439999999993</v>
      </c>
      <c r="R325" s="11">
        <f t="shared" ref="R325:R368" si="50">0.0023*0.408*O325*(K325-L325)^0.5*(M325+17.8)</f>
        <v>1.2459115216799999</v>
      </c>
      <c r="S325" s="35">
        <f t="shared" ref="S325:S368" si="51">0.31*(IF(N325&gt;50,1,(1+(50-N325)/70)))*(P325+2.09)*((M325/(M325+15)))</f>
        <v>2.0175880192420776</v>
      </c>
      <c r="AF325" s="34"/>
    </row>
    <row r="326" spans="7:32" ht="18.5" x14ac:dyDescent="0.45">
      <c r="G326" s="59">
        <v>2013</v>
      </c>
      <c r="H326" s="59">
        <v>11</v>
      </c>
      <c r="I326" s="46">
        <f t="shared" si="46"/>
        <v>19</v>
      </c>
      <c r="J326" s="46">
        <f t="shared" si="46"/>
        <v>323</v>
      </c>
      <c r="K326" s="128">
        <v>16.899999999999999</v>
      </c>
      <c r="L326" s="128">
        <v>1.8</v>
      </c>
      <c r="M326" s="54">
        <f t="shared" si="47"/>
        <v>9.35</v>
      </c>
      <c r="N326" s="36">
        <v>63.5</v>
      </c>
      <c r="O326" s="55">
        <f t="shared" si="48"/>
        <v>12.768292926819397</v>
      </c>
      <c r="P326" s="56">
        <f t="shared" si="49"/>
        <v>15.424097855597831</v>
      </c>
      <c r="Q326" s="129">
        <v>7.9385519999999996</v>
      </c>
      <c r="R326" s="11">
        <f t="shared" si="50"/>
        <v>1.2640933430820001</v>
      </c>
      <c r="S326" s="35">
        <f t="shared" si="51"/>
        <v>2.0847890198952901</v>
      </c>
      <c r="AF326" s="34"/>
    </row>
    <row r="327" spans="7:32" ht="18.5" x14ac:dyDescent="0.45">
      <c r="G327" s="59">
        <v>2013</v>
      </c>
      <c r="H327" s="59">
        <v>11</v>
      </c>
      <c r="I327" s="46">
        <f t="shared" si="46"/>
        <v>20</v>
      </c>
      <c r="J327" s="46">
        <f t="shared" si="46"/>
        <v>324</v>
      </c>
      <c r="K327" s="128">
        <v>19.3</v>
      </c>
      <c r="L327" s="128">
        <v>3.6</v>
      </c>
      <c r="M327" s="54">
        <f t="shared" si="47"/>
        <v>11.450000000000001</v>
      </c>
      <c r="N327" s="36">
        <v>66.5</v>
      </c>
      <c r="O327" s="55">
        <f t="shared" si="48"/>
        <v>12.086045969456103</v>
      </c>
      <c r="P327" s="56">
        <f t="shared" si="49"/>
        <v>15.180073737636866</v>
      </c>
      <c r="Q327" s="129">
        <v>7.66221</v>
      </c>
      <c r="R327" s="11">
        <f t="shared" si="50"/>
        <v>1.3144617032624999</v>
      </c>
      <c r="S327" s="35">
        <f t="shared" si="51"/>
        <v>2.3175851316348597</v>
      </c>
      <c r="AF327" s="34"/>
    </row>
    <row r="328" spans="7:32" ht="18.5" x14ac:dyDescent="0.45">
      <c r="G328" s="59">
        <v>2013</v>
      </c>
      <c r="H328" s="59">
        <v>11</v>
      </c>
      <c r="I328" s="46">
        <f t="shared" si="46"/>
        <v>21</v>
      </c>
      <c r="J328" s="46">
        <f t="shared" si="46"/>
        <v>325</v>
      </c>
      <c r="K328" s="128">
        <v>17.100000000000001</v>
      </c>
      <c r="L328" s="128">
        <v>6.7</v>
      </c>
      <c r="M328" s="54">
        <f t="shared" si="47"/>
        <v>11.9</v>
      </c>
      <c r="N328" s="36">
        <v>72.5</v>
      </c>
      <c r="O328" s="55">
        <f t="shared" si="48"/>
        <v>15.677378030573914</v>
      </c>
      <c r="P328" s="56">
        <f t="shared" si="49"/>
        <v>13.0435785214375</v>
      </c>
      <c r="Q328" s="129">
        <v>8.0892839999999993</v>
      </c>
      <c r="R328" s="11">
        <f t="shared" si="50"/>
        <v>1.409076424602</v>
      </c>
      <c r="S328" s="35">
        <f t="shared" si="51"/>
        <v>2.0753818277168379</v>
      </c>
      <c r="AF328" s="34"/>
    </row>
    <row r="329" spans="7:32" ht="18.5" x14ac:dyDescent="0.45">
      <c r="G329" s="59">
        <v>2013</v>
      </c>
      <c r="H329" s="59">
        <v>11</v>
      </c>
      <c r="I329" s="46">
        <f t="shared" si="46"/>
        <v>22</v>
      </c>
      <c r="J329" s="46">
        <f t="shared" si="46"/>
        <v>326</v>
      </c>
      <c r="K329" s="128">
        <v>18.8</v>
      </c>
      <c r="L329" s="128">
        <v>1.5</v>
      </c>
      <c r="M329" s="54">
        <f t="shared" si="47"/>
        <v>10.15</v>
      </c>
      <c r="N329" s="36">
        <v>80.5</v>
      </c>
      <c r="O329" s="55">
        <f t="shared" si="48"/>
        <v>8.0406430070064498</v>
      </c>
      <c r="P329" s="56">
        <f t="shared" si="49"/>
        <v>11.128249921696927</v>
      </c>
      <c r="Q329" s="129">
        <v>5.3509859999999998</v>
      </c>
      <c r="R329" s="11">
        <f t="shared" si="50"/>
        <v>0.87716974427549976</v>
      </c>
      <c r="S329" s="35">
        <f t="shared" si="51"/>
        <v>1.6537265756906314</v>
      </c>
      <c r="AF329" s="34"/>
    </row>
    <row r="330" spans="7:32" ht="18.5" x14ac:dyDescent="0.45">
      <c r="G330" s="59">
        <v>2013</v>
      </c>
      <c r="H330" s="59">
        <v>11</v>
      </c>
      <c r="I330" s="46">
        <f t="shared" si="46"/>
        <v>23</v>
      </c>
      <c r="J330" s="46">
        <f t="shared" si="46"/>
        <v>327</v>
      </c>
      <c r="K330" s="128">
        <v>17.8</v>
      </c>
      <c r="L330" s="128">
        <v>1.2</v>
      </c>
      <c r="M330" s="54">
        <f t="shared" si="47"/>
        <v>9.5</v>
      </c>
      <c r="N330" s="36">
        <v>69</v>
      </c>
      <c r="O330" s="55">
        <f t="shared" si="48"/>
        <v>12.023607166811765</v>
      </c>
      <c r="P330" s="56">
        <f t="shared" si="49"/>
        <v>15.967350317526025</v>
      </c>
      <c r="Q330" s="129">
        <v>7.8380639999999993</v>
      </c>
      <c r="R330" s="11">
        <f t="shared" si="50"/>
        <v>1.2549876983279999</v>
      </c>
      <c r="S330" s="35">
        <f t="shared" si="51"/>
        <v>2.1705672116373118</v>
      </c>
      <c r="AF330" s="34"/>
    </row>
    <row r="331" spans="7:32" ht="18.5" x14ac:dyDescent="0.45">
      <c r="G331" s="59">
        <v>2013</v>
      </c>
      <c r="H331" s="59">
        <v>11</v>
      </c>
      <c r="I331" s="46">
        <f t="shared" si="46"/>
        <v>24</v>
      </c>
      <c r="J331" s="46">
        <f t="shared" si="46"/>
        <v>328</v>
      </c>
      <c r="K331" s="128">
        <v>17.5</v>
      </c>
      <c r="L331" s="128">
        <v>2.7</v>
      </c>
      <c r="M331" s="54">
        <f t="shared" si="47"/>
        <v>10.1</v>
      </c>
      <c r="N331" s="36">
        <v>75</v>
      </c>
      <c r="O331" s="55">
        <f t="shared" si="48"/>
        <v>15.835620906938793</v>
      </c>
      <c r="P331" s="56">
        <f t="shared" si="49"/>
        <v>18.749375153815535</v>
      </c>
      <c r="Q331" s="129">
        <v>9.7473360000000007</v>
      </c>
      <c r="R331" s="11">
        <f t="shared" si="50"/>
        <v>1.594990705356</v>
      </c>
      <c r="S331" s="35">
        <f t="shared" si="51"/>
        <v>2.5995252432906946</v>
      </c>
      <c r="AF331" s="34"/>
    </row>
    <row r="332" spans="7:32" ht="18.5" x14ac:dyDescent="0.45">
      <c r="G332" s="59">
        <v>2013</v>
      </c>
      <c r="H332" s="59">
        <v>11</v>
      </c>
      <c r="I332" s="46">
        <f t="shared" si="46"/>
        <v>25</v>
      </c>
      <c r="J332" s="46">
        <f t="shared" si="46"/>
        <v>329</v>
      </c>
      <c r="K332" s="128">
        <v>16.399999999999999</v>
      </c>
      <c r="L332" s="128">
        <v>6.7</v>
      </c>
      <c r="M332" s="54">
        <f t="shared" si="47"/>
        <v>11.549999999999999</v>
      </c>
      <c r="N332" s="36">
        <v>86</v>
      </c>
      <c r="O332" s="55">
        <f t="shared" si="48"/>
        <v>16.132376155184676</v>
      </c>
      <c r="P332" s="56">
        <f t="shared" si="49"/>
        <v>12.518723896423307</v>
      </c>
      <c r="Q332" s="129">
        <v>8.03904</v>
      </c>
      <c r="R332" s="11">
        <f t="shared" si="50"/>
        <v>1.3838222577599999</v>
      </c>
      <c r="S332" s="35">
        <f t="shared" si="51"/>
        <v>1.9701143469357307</v>
      </c>
      <c r="AF332" s="34"/>
    </row>
    <row r="333" spans="7:32" ht="18.5" x14ac:dyDescent="0.45">
      <c r="G333" s="59">
        <v>2013</v>
      </c>
      <c r="H333" s="59">
        <v>11</v>
      </c>
      <c r="I333" s="46">
        <f t="shared" si="46"/>
        <v>26</v>
      </c>
      <c r="J333" s="46">
        <f t="shared" si="46"/>
        <v>330</v>
      </c>
      <c r="K333" s="128">
        <v>14.6</v>
      </c>
      <c r="L333" s="128">
        <v>3.6</v>
      </c>
      <c r="M333" s="54">
        <f t="shared" si="47"/>
        <v>9.1</v>
      </c>
      <c r="N333" s="36">
        <v>63.5</v>
      </c>
      <c r="O333" s="55">
        <f t="shared" si="48"/>
        <v>15.101794946974641</v>
      </c>
      <c r="P333" s="56">
        <f t="shared" si="49"/>
        <v>13.289579553337685</v>
      </c>
      <c r="Q333" s="129">
        <v>8.0139180000000003</v>
      </c>
      <c r="R333" s="11">
        <f t="shared" si="50"/>
        <v>1.2643438219829999</v>
      </c>
      <c r="S333" s="35">
        <f t="shared" si="51"/>
        <v>1.8002404116168298</v>
      </c>
    </row>
    <row r="334" spans="7:32" ht="18.5" x14ac:dyDescent="0.45">
      <c r="G334" s="59">
        <v>2013</v>
      </c>
      <c r="H334" s="59">
        <v>11</v>
      </c>
      <c r="I334" s="46">
        <f t="shared" si="46"/>
        <v>27</v>
      </c>
      <c r="J334" s="46">
        <f t="shared" si="46"/>
        <v>331</v>
      </c>
      <c r="K334" s="128">
        <v>16.8</v>
      </c>
      <c r="L334" s="128">
        <v>9.1999999999999993</v>
      </c>
      <c r="M334" s="54">
        <f t="shared" si="47"/>
        <v>13</v>
      </c>
      <c r="N334" s="36">
        <v>67.5</v>
      </c>
      <c r="O334" s="55">
        <f t="shared" si="48"/>
        <v>19.934046951069682</v>
      </c>
      <c r="P334" s="56">
        <f t="shared" si="49"/>
        <v>12.119900546250369</v>
      </c>
      <c r="Q334" s="129">
        <v>8.7927</v>
      </c>
      <c r="R334" s="11">
        <f t="shared" si="50"/>
        <v>1.5883309133999999</v>
      </c>
      <c r="S334" s="35">
        <f t="shared" si="51"/>
        <v>2.0452106857638923</v>
      </c>
    </row>
    <row r="335" spans="7:32" ht="18.5" x14ac:dyDescent="0.45">
      <c r="G335" s="59">
        <v>2013</v>
      </c>
      <c r="H335" s="59">
        <v>11</v>
      </c>
      <c r="I335" s="46">
        <f t="shared" si="46"/>
        <v>28</v>
      </c>
      <c r="J335" s="46">
        <f t="shared" si="46"/>
        <v>332</v>
      </c>
      <c r="K335" s="128">
        <v>17.600000000000001</v>
      </c>
      <c r="L335" s="128">
        <v>8</v>
      </c>
      <c r="M335" s="54">
        <f t="shared" si="47"/>
        <v>12.8</v>
      </c>
      <c r="N335" s="36">
        <v>69</v>
      </c>
      <c r="O335" s="55">
        <f t="shared" si="48"/>
        <v>15.304021074100863</v>
      </c>
      <c r="P335" s="56">
        <f t="shared" si="49"/>
        <v>11.753488184909465</v>
      </c>
      <c r="Q335" s="129">
        <v>7.5868439999999993</v>
      </c>
      <c r="R335" s="11">
        <f t="shared" si="50"/>
        <v>1.3616033058359998</v>
      </c>
      <c r="S335" s="35">
        <f t="shared" si="51"/>
        <v>1.9759338531554229</v>
      </c>
    </row>
    <row r="336" spans="7:32" ht="18.5" x14ac:dyDescent="0.45">
      <c r="G336" s="59">
        <v>2013</v>
      </c>
      <c r="H336" s="59">
        <v>11</v>
      </c>
      <c r="I336" s="46">
        <f t="shared" si="46"/>
        <v>29</v>
      </c>
      <c r="J336" s="46">
        <f t="shared" si="46"/>
        <v>333</v>
      </c>
      <c r="K336" s="128">
        <v>12.4</v>
      </c>
      <c r="L336" s="128">
        <v>3.9</v>
      </c>
      <c r="M336" s="54">
        <f t="shared" si="47"/>
        <v>8.15</v>
      </c>
      <c r="N336" s="36">
        <v>71.5</v>
      </c>
      <c r="O336" s="55">
        <f t="shared" si="48"/>
        <v>17.718243412594816</v>
      </c>
      <c r="P336" s="56">
        <f t="shared" si="49"/>
        <v>12.048405520564476</v>
      </c>
      <c r="Q336" s="129">
        <v>8.2651380000000003</v>
      </c>
      <c r="R336" s="51">
        <f t="shared" si="50"/>
        <v>1.2579271419015001</v>
      </c>
      <c r="S336" s="50">
        <f t="shared" si="51"/>
        <v>1.5430100020607407</v>
      </c>
    </row>
    <row r="337" spans="7:19" ht="18.5" x14ac:dyDescent="0.45">
      <c r="G337" s="59">
        <v>2013</v>
      </c>
      <c r="H337" s="60">
        <v>11</v>
      </c>
      <c r="I337" s="60">
        <f t="shared" si="46"/>
        <v>30</v>
      </c>
      <c r="J337" s="46">
        <f t="shared" si="46"/>
        <v>334</v>
      </c>
      <c r="K337" s="128">
        <v>13.1</v>
      </c>
      <c r="L337" s="128">
        <v>1.5</v>
      </c>
      <c r="M337" s="54">
        <f t="shared" si="47"/>
        <v>7.3</v>
      </c>
      <c r="N337" s="36">
        <v>44</v>
      </c>
      <c r="O337" s="55">
        <f t="shared" si="48"/>
        <v>16.872767393129084</v>
      </c>
      <c r="P337" s="56">
        <f t="shared" si="49"/>
        <v>15.65792814082379</v>
      </c>
      <c r="Q337" s="129">
        <v>9.1946519999999996</v>
      </c>
      <c r="R337" s="49">
        <f t="shared" si="50"/>
        <v>1.3535585128979997</v>
      </c>
      <c r="S337" s="48">
        <f t="shared" si="51"/>
        <v>1.9554328411812949</v>
      </c>
    </row>
    <row r="338" spans="7:19" ht="18.5" x14ac:dyDescent="0.45">
      <c r="G338" s="59">
        <v>2013</v>
      </c>
      <c r="H338" s="59">
        <v>12</v>
      </c>
      <c r="I338" s="46">
        <v>1</v>
      </c>
      <c r="J338" s="46">
        <f t="shared" si="46"/>
        <v>335</v>
      </c>
      <c r="K338" s="128">
        <v>10.5</v>
      </c>
      <c r="L338" s="128">
        <v>-2.2999999999999998</v>
      </c>
      <c r="M338" s="54">
        <f t="shared" si="47"/>
        <v>4.0999999999999996</v>
      </c>
      <c r="N338" s="36">
        <v>72</v>
      </c>
      <c r="O338" s="55">
        <f t="shared" si="48"/>
        <v>14.570260867663205</v>
      </c>
      <c r="P338" s="56">
        <f t="shared" si="49"/>
        <v>14.919947128487122</v>
      </c>
      <c r="Q338" s="129">
        <v>8.3405039999999993</v>
      </c>
      <c r="R338" s="11">
        <f t="shared" si="50"/>
        <v>1.0712835255239996</v>
      </c>
      <c r="S338" s="35">
        <f t="shared" si="51"/>
        <v>1.1319184712202683</v>
      </c>
    </row>
    <row r="339" spans="7:19" ht="18.5" x14ac:dyDescent="0.45">
      <c r="G339" s="59">
        <v>2013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8">
        <v>11.8</v>
      </c>
      <c r="L339" s="128">
        <v>1.8</v>
      </c>
      <c r="M339" s="54">
        <f t="shared" si="47"/>
        <v>6.8000000000000007</v>
      </c>
      <c r="N339" s="36">
        <v>83</v>
      </c>
      <c r="O339" s="55">
        <f t="shared" si="48"/>
        <v>19.264864299346879</v>
      </c>
      <c r="P339" s="56">
        <f t="shared" si="49"/>
        <v>15.411891439477504</v>
      </c>
      <c r="Q339" s="129">
        <v>9.7473360000000007</v>
      </c>
      <c r="R339" s="11">
        <f t="shared" si="50"/>
        <v>1.4063358907439998</v>
      </c>
      <c r="S339" s="35">
        <f t="shared" si="51"/>
        <v>1.6923847318540632</v>
      </c>
    </row>
    <row r="340" spans="7:19" ht="18.5" x14ac:dyDescent="0.45">
      <c r="G340" s="59">
        <v>2013</v>
      </c>
      <c r="H340" s="59">
        <v>12</v>
      </c>
      <c r="I340" s="46">
        <f t="shared" si="52"/>
        <v>3</v>
      </c>
      <c r="J340" s="46">
        <f t="shared" si="46"/>
        <v>337</v>
      </c>
      <c r="K340" s="128">
        <v>12.2</v>
      </c>
      <c r="L340" s="128">
        <v>3.2</v>
      </c>
      <c r="M340" s="54">
        <f t="shared" si="47"/>
        <v>7.6999999999999993</v>
      </c>
      <c r="N340" s="36">
        <v>84.5</v>
      </c>
      <c r="O340" s="55">
        <f t="shared" si="48"/>
        <v>16.748000000000001</v>
      </c>
      <c r="P340" s="56">
        <f t="shared" si="49"/>
        <v>12.05856</v>
      </c>
      <c r="Q340" s="129">
        <v>8.03904</v>
      </c>
      <c r="R340" s="11">
        <f t="shared" si="50"/>
        <v>1.2022987248000001</v>
      </c>
      <c r="S340" s="35">
        <f t="shared" si="51"/>
        <v>1.4877802960352422</v>
      </c>
    </row>
    <row r="341" spans="7:19" ht="18.5" x14ac:dyDescent="0.45">
      <c r="G341" s="59">
        <v>2013</v>
      </c>
      <c r="H341" s="59">
        <v>12</v>
      </c>
      <c r="I341" s="46">
        <f t="shared" si="52"/>
        <v>4</v>
      </c>
      <c r="J341" s="46">
        <f t="shared" si="52"/>
        <v>338</v>
      </c>
      <c r="K341" s="128">
        <v>9.4</v>
      </c>
      <c r="L341" s="128">
        <v>-0.6</v>
      </c>
      <c r="M341" s="54">
        <f t="shared" si="47"/>
        <v>4.4000000000000004</v>
      </c>
      <c r="N341" s="36">
        <v>74.5</v>
      </c>
      <c r="O341" s="55">
        <f t="shared" si="48"/>
        <v>15.838896163638285</v>
      </c>
      <c r="P341" s="56">
        <f t="shared" si="49"/>
        <v>12.671116930910628</v>
      </c>
      <c r="Q341" s="129">
        <v>8.0139180000000003</v>
      </c>
      <c r="R341" s="11">
        <f t="shared" si="50"/>
        <v>1.0434361653540001</v>
      </c>
      <c r="S341" s="35">
        <f t="shared" si="51"/>
        <v>1.037843479059902</v>
      </c>
    </row>
    <row r="342" spans="7:19" ht="18.5" x14ac:dyDescent="0.45">
      <c r="G342" s="59">
        <v>2013</v>
      </c>
      <c r="H342" s="59">
        <v>12</v>
      </c>
      <c r="I342" s="46">
        <f t="shared" si="52"/>
        <v>5</v>
      </c>
      <c r="J342" s="46">
        <f t="shared" si="52"/>
        <v>339</v>
      </c>
      <c r="K342" s="128">
        <v>5.8</v>
      </c>
      <c r="L342" s="128">
        <v>3.1</v>
      </c>
      <c r="M342" s="54">
        <f t="shared" si="47"/>
        <v>4.45</v>
      </c>
      <c r="N342" s="36">
        <v>54</v>
      </c>
      <c r="O342" s="55">
        <f t="shared" si="48"/>
        <v>33.444167578997735</v>
      </c>
      <c r="P342" s="56">
        <f t="shared" si="49"/>
        <v>7.2239401970635102</v>
      </c>
      <c r="Q342" s="129">
        <v>8.7927</v>
      </c>
      <c r="R342" s="11">
        <f t="shared" si="50"/>
        <v>1.1474143773749998</v>
      </c>
      <c r="S342" s="35">
        <f t="shared" si="51"/>
        <v>0.66059539855265359</v>
      </c>
    </row>
    <row r="343" spans="7:19" ht="18.5" x14ac:dyDescent="0.45">
      <c r="G343" s="59">
        <v>2013</v>
      </c>
      <c r="H343" s="59">
        <v>12</v>
      </c>
      <c r="I343" s="46">
        <f t="shared" si="52"/>
        <v>6</v>
      </c>
      <c r="J343" s="46">
        <f t="shared" si="52"/>
        <v>340</v>
      </c>
      <c r="K343" s="128">
        <v>8</v>
      </c>
      <c r="L343" s="128">
        <v>2.6</v>
      </c>
      <c r="M343" s="54">
        <f t="shared" si="47"/>
        <v>5.3</v>
      </c>
      <c r="N343" s="36">
        <v>58</v>
      </c>
      <c r="O343" s="55">
        <f t="shared" si="48"/>
        <v>20.405361432134487</v>
      </c>
      <c r="P343" s="56">
        <f t="shared" si="49"/>
        <v>8.8151161386821002</v>
      </c>
      <c r="Q343" s="129">
        <v>7.5868439999999993</v>
      </c>
      <c r="R343" s="11">
        <f t="shared" si="50"/>
        <v>1.027877005386</v>
      </c>
      <c r="S343" s="35">
        <f t="shared" si="51"/>
        <v>0.88261605004210286</v>
      </c>
    </row>
    <row r="344" spans="7:19" ht="18.5" x14ac:dyDescent="0.45">
      <c r="G344" s="59">
        <v>2013</v>
      </c>
      <c r="H344" s="59">
        <v>12</v>
      </c>
      <c r="I344" s="46">
        <f t="shared" si="52"/>
        <v>7</v>
      </c>
      <c r="J344" s="46">
        <f t="shared" si="52"/>
        <v>341</v>
      </c>
      <c r="K344" s="128">
        <v>9</v>
      </c>
      <c r="L344" s="128">
        <v>1.3</v>
      </c>
      <c r="M344" s="54">
        <f t="shared" si="47"/>
        <v>5.15</v>
      </c>
      <c r="N344" s="36">
        <v>75.5</v>
      </c>
      <c r="O344" s="55">
        <f t="shared" si="48"/>
        <v>17.880347240891886</v>
      </c>
      <c r="P344" s="56">
        <f t="shared" si="49"/>
        <v>11.014293900389402</v>
      </c>
      <c r="Q344" s="129">
        <v>7.9385519999999996</v>
      </c>
      <c r="R344" s="11">
        <f t="shared" si="50"/>
        <v>1.0685429916660001</v>
      </c>
      <c r="S344" s="35">
        <f t="shared" si="51"/>
        <v>1.0382632859539296</v>
      </c>
    </row>
    <row r="345" spans="7:19" ht="18.5" x14ac:dyDescent="0.45">
      <c r="G345" s="59">
        <v>2013</v>
      </c>
      <c r="H345" s="59">
        <v>12</v>
      </c>
      <c r="I345" s="46">
        <f t="shared" si="52"/>
        <v>8</v>
      </c>
      <c r="J345" s="46">
        <f t="shared" si="52"/>
        <v>342</v>
      </c>
      <c r="K345" s="128">
        <v>10.7</v>
      </c>
      <c r="L345" s="128">
        <v>0.9</v>
      </c>
      <c r="M345" s="54">
        <f t="shared" si="47"/>
        <v>5.8</v>
      </c>
      <c r="N345" s="36">
        <v>89</v>
      </c>
      <c r="O345" s="55">
        <f t="shared" si="48"/>
        <v>15.297520015963093</v>
      </c>
      <c r="P345" s="56">
        <f t="shared" si="49"/>
        <v>11.993255692515064</v>
      </c>
      <c r="Q345" s="129">
        <v>7.66221</v>
      </c>
      <c r="R345" s="11">
        <f t="shared" si="50"/>
        <v>1.06055713494</v>
      </c>
      <c r="S345" s="35">
        <f t="shared" si="51"/>
        <v>1.2173891218818311</v>
      </c>
    </row>
    <row r="346" spans="7:19" ht="18.5" x14ac:dyDescent="0.45">
      <c r="G346" s="59">
        <v>2013</v>
      </c>
      <c r="H346" s="59">
        <v>12</v>
      </c>
      <c r="I346" s="46">
        <f t="shared" si="52"/>
        <v>9</v>
      </c>
      <c r="J346" s="46">
        <f t="shared" si="52"/>
        <v>343</v>
      </c>
      <c r="K346" s="128">
        <v>4</v>
      </c>
      <c r="L346" s="128">
        <v>-3.5</v>
      </c>
      <c r="M346" s="54">
        <f t="shared" si="47"/>
        <v>0.25</v>
      </c>
      <c r="N346" s="36">
        <v>88.5</v>
      </c>
      <c r="O346" s="55">
        <f t="shared" si="48"/>
        <v>18.461180503606748</v>
      </c>
      <c r="P346" s="56">
        <f t="shared" si="49"/>
        <v>11.076708302164048</v>
      </c>
      <c r="Q346" s="129">
        <v>8.0892839999999993</v>
      </c>
      <c r="R346" s="11">
        <f t="shared" si="50"/>
        <v>0.85635789441299981</v>
      </c>
      <c r="S346" s="35">
        <f t="shared" si="51"/>
        <v>6.6912779896243529E-2</v>
      </c>
    </row>
    <row r="347" spans="7:19" ht="18.5" x14ac:dyDescent="0.45">
      <c r="G347" s="59">
        <v>2013</v>
      </c>
      <c r="H347" s="59">
        <v>12</v>
      </c>
      <c r="I347" s="46">
        <f t="shared" si="52"/>
        <v>10</v>
      </c>
      <c r="J347" s="46">
        <f t="shared" si="52"/>
        <v>344</v>
      </c>
      <c r="K347" s="128">
        <v>5</v>
      </c>
      <c r="L347" s="128">
        <v>-7.3</v>
      </c>
      <c r="M347" s="54">
        <f t="shared" si="47"/>
        <v>-1.1499999999999999</v>
      </c>
      <c r="N347" s="36">
        <v>93.5</v>
      </c>
      <c r="O347" s="55">
        <f t="shared" si="48"/>
        <v>9.5358909586422129</v>
      </c>
      <c r="P347" s="56">
        <f t="shared" si="49"/>
        <v>9.3833167033039384</v>
      </c>
      <c r="Q347" s="129">
        <v>5.3509859999999998</v>
      </c>
      <c r="R347" s="11">
        <f t="shared" si="50"/>
        <v>0.52253582261849996</v>
      </c>
      <c r="S347" s="35">
        <f t="shared" si="51"/>
        <v>-0.2953240003413613</v>
      </c>
    </row>
    <row r="348" spans="7:19" ht="18.5" x14ac:dyDescent="0.45">
      <c r="G348" s="59">
        <v>2013</v>
      </c>
      <c r="H348" s="59">
        <v>12</v>
      </c>
      <c r="I348" s="46">
        <f t="shared" si="52"/>
        <v>11</v>
      </c>
      <c r="J348" s="46">
        <f t="shared" si="52"/>
        <v>345</v>
      </c>
      <c r="K348" s="128">
        <v>1.6</v>
      </c>
      <c r="L348" s="128">
        <v>-1.6</v>
      </c>
      <c r="M348" s="54">
        <f t="shared" si="47"/>
        <v>0</v>
      </c>
      <c r="N348" s="36">
        <v>86</v>
      </c>
      <c r="O348" s="55">
        <f t="shared" si="48"/>
        <v>27.385068618740483</v>
      </c>
      <c r="P348" s="56">
        <f t="shared" si="49"/>
        <v>7.010577566397564</v>
      </c>
      <c r="Q348" s="129">
        <v>7.8380639999999993</v>
      </c>
      <c r="R348" s="11">
        <f t="shared" si="50"/>
        <v>0.81827036740799985</v>
      </c>
      <c r="S348" s="35">
        <f t="shared" si="51"/>
        <v>0</v>
      </c>
    </row>
    <row r="349" spans="7:19" ht="18.5" x14ac:dyDescent="0.45">
      <c r="G349" s="59">
        <v>2013</v>
      </c>
      <c r="H349" s="59">
        <v>12</v>
      </c>
      <c r="I349" s="46">
        <f t="shared" si="52"/>
        <v>12</v>
      </c>
      <c r="J349" s="46">
        <f t="shared" si="52"/>
        <v>346</v>
      </c>
      <c r="K349" s="128">
        <v>1.4</v>
      </c>
      <c r="L349" s="128">
        <v>-1.9</v>
      </c>
      <c r="M349" s="54">
        <f t="shared" si="47"/>
        <v>-0.25</v>
      </c>
      <c r="N349" s="36">
        <v>89</v>
      </c>
      <c r="O349" s="55">
        <f t="shared" si="48"/>
        <v>33.535824195349122</v>
      </c>
      <c r="P349" s="56">
        <f t="shared" si="49"/>
        <v>8.8534575875721693</v>
      </c>
      <c r="Q349" s="129">
        <v>9.7473360000000007</v>
      </c>
      <c r="R349" s="11">
        <f t="shared" si="50"/>
        <v>1.0033006049819999</v>
      </c>
      <c r="S349" s="35">
        <f t="shared" si="51"/>
        <v>-5.7499522917752073E-2</v>
      </c>
    </row>
    <row r="350" spans="7:19" ht="18.5" x14ac:dyDescent="0.45">
      <c r="G350" s="59">
        <v>2013</v>
      </c>
      <c r="H350" s="59">
        <v>12</v>
      </c>
      <c r="I350" s="46">
        <f t="shared" si="52"/>
        <v>13</v>
      </c>
      <c r="J350" s="46">
        <f t="shared" si="52"/>
        <v>347</v>
      </c>
      <c r="K350" s="128">
        <v>1.9</v>
      </c>
      <c r="L350" s="128">
        <v>-4</v>
      </c>
      <c r="M350" s="54">
        <f t="shared" si="47"/>
        <v>-1.05</v>
      </c>
      <c r="N350" s="36">
        <v>94</v>
      </c>
      <c r="O350" s="55">
        <f t="shared" si="48"/>
        <v>20.685127450105757</v>
      </c>
      <c r="P350" s="56">
        <f t="shared" si="49"/>
        <v>9.7633801564499176</v>
      </c>
      <c r="Q350" s="129">
        <v>8.03904</v>
      </c>
      <c r="R350" s="11">
        <f t="shared" si="50"/>
        <v>0.78974524079999997</v>
      </c>
      <c r="S350" s="35">
        <f t="shared" si="51"/>
        <v>-0.27657887031716472</v>
      </c>
    </row>
    <row r="351" spans="7:19" ht="18.5" x14ac:dyDescent="0.45">
      <c r="G351" s="59">
        <v>2013</v>
      </c>
      <c r="H351" s="59">
        <v>12</v>
      </c>
      <c r="I351" s="46">
        <f t="shared" si="52"/>
        <v>14</v>
      </c>
      <c r="J351" s="46">
        <f t="shared" si="52"/>
        <v>348</v>
      </c>
      <c r="K351" s="128">
        <v>1.5</v>
      </c>
      <c r="L351" s="128">
        <v>-4.0999999999999996</v>
      </c>
      <c r="M351" s="54">
        <f t="shared" si="47"/>
        <v>-1.2999999999999998</v>
      </c>
      <c r="N351" s="36">
        <v>94</v>
      </c>
      <c r="O351" s="55">
        <f t="shared" si="48"/>
        <v>21.165615296079515</v>
      </c>
      <c r="P351" s="56">
        <f t="shared" si="49"/>
        <v>9.4821956526436217</v>
      </c>
      <c r="Q351" s="129">
        <v>8.0139180000000003</v>
      </c>
      <c r="R351" s="11">
        <f t="shared" si="50"/>
        <v>0.77552687965499989</v>
      </c>
      <c r="S351" s="35">
        <f t="shared" si="51"/>
        <v>-0.34040838306681603</v>
      </c>
    </row>
    <row r="352" spans="7:19" ht="18.5" x14ac:dyDescent="0.45">
      <c r="G352" s="59">
        <v>2013</v>
      </c>
      <c r="H352" s="59">
        <v>12</v>
      </c>
      <c r="I352" s="46">
        <f t="shared" si="52"/>
        <v>15</v>
      </c>
      <c r="J352" s="46">
        <f t="shared" si="52"/>
        <v>349</v>
      </c>
      <c r="K352" s="128">
        <v>0.1</v>
      </c>
      <c r="L352" s="128">
        <v>-4.0999999999999996</v>
      </c>
      <c r="M352" s="54">
        <f t="shared" si="47"/>
        <v>-1.9999999999999998</v>
      </c>
      <c r="N352" s="36">
        <v>91.5</v>
      </c>
      <c r="O352" s="55">
        <f t="shared" si="48"/>
        <v>26.814989285670528</v>
      </c>
      <c r="P352" s="56">
        <f t="shared" si="49"/>
        <v>9.0098363999852964</v>
      </c>
      <c r="Q352" s="129">
        <v>8.7927</v>
      </c>
      <c r="R352" s="11">
        <f t="shared" si="50"/>
        <v>0.81479313089999994</v>
      </c>
      <c r="S352" s="35">
        <f t="shared" si="51"/>
        <v>-0.52937681292237559</v>
      </c>
    </row>
    <row r="353" spans="7:19" ht="18.5" x14ac:dyDescent="0.45">
      <c r="G353" s="59">
        <v>2013</v>
      </c>
      <c r="H353" s="59">
        <v>12</v>
      </c>
      <c r="I353" s="46">
        <f t="shared" si="52"/>
        <v>16</v>
      </c>
      <c r="J353" s="46">
        <f t="shared" si="52"/>
        <v>350</v>
      </c>
      <c r="K353" s="128">
        <v>-2.7</v>
      </c>
      <c r="L353" s="128">
        <v>-5</v>
      </c>
      <c r="M353" s="54">
        <f t="shared" si="47"/>
        <v>-3.85</v>
      </c>
      <c r="N353" s="36">
        <v>91</v>
      </c>
      <c r="O353" s="55">
        <f t="shared" si="48"/>
        <v>31.266354926874914</v>
      </c>
      <c r="P353" s="56">
        <f t="shared" si="49"/>
        <v>5.7530093065449845</v>
      </c>
      <c r="Q353" s="129">
        <v>7.5868439999999993</v>
      </c>
      <c r="R353" s="11">
        <f t="shared" si="50"/>
        <v>0.62073091883699993</v>
      </c>
      <c r="S353" s="35">
        <f t="shared" si="51"/>
        <v>-0.83951852980820074</v>
      </c>
    </row>
    <row r="354" spans="7:19" ht="18.5" x14ac:dyDescent="0.45">
      <c r="G354" s="59">
        <v>2013</v>
      </c>
      <c r="H354" s="59">
        <v>12</v>
      </c>
      <c r="I354" s="46">
        <f t="shared" si="52"/>
        <v>17</v>
      </c>
      <c r="J354" s="46">
        <f t="shared" si="52"/>
        <v>351</v>
      </c>
      <c r="K354" s="128">
        <v>-4</v>
      </c>
      <c r="L354" s="128">
        <v>-6</v>
      </c>
      <c r="M354" s="54">
        <f t="shared" si="47"/>
        <v>-5</v>
      </c>
      <c r="N354" s="36">
        <v>91.5</v>
      </c>
      <c r="O354" s="55">
        <f t="shared" si="48"/>
        <v>40.635004874065316</v>
      </c>
      <c r="P354" s="56">
        <f t="shared" si="49"/>
        <v>6.5016007798504507</v>
      </c>
      <c r="Q354" s="129">
        <v>9.1946519999999996</v>
      </c>
      <c r="R354" s="11">
        <f t="shared" si="50"/>
        <v>0.69026091494399988</v>
      </c>
      <c r="S354" s="35">
        <f t="shared" si="51"/>
        <v>-1.3316981208768199</v>
      </c>
    </row>
    <row r="355" spans="7:19" ht="18.5" x14ac:dyDescent="0.45">
      <c r="G355" s="59">
        <v>2013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8">
        <v>-5.5</v>
      </c>
      <c r="L355" s="128">
        <v>-8.5</v>
      </c>
      <c r="M355" s="54">
        <f t="shared" si="47"/>
        <v>-7</v>
      </c>
      <c r="N355" s="36">
        <v>82</v>
      </c>
      <c r="O355" s="55">
        <f t="shared" si="48"/>
        <v>30.096201434857189</v>
      </c>
      <c r="P355" s="56">
        <f t="shared" si="49"/>
        <v>7.223088344365725</v>
      </c>
      <c r="Q355" s="129">
        <v>8.3405039999999993</v>
      </c>
      <c r="R355" s="11">
        <f t="shared" si="50"/>
        <v>0.52830420436799996</v>
      </c>
      <c r="S355" s="35">
        <f t="shared" si="51"/>
        <v>-2.5261752134092026</v>
      </c>
    </row>
    <row r="356" spans="7:19" ht="18.5" x14ac:dyDescent="0.45">
      <c r="G356" s="59">
        <v>2013</v>
      </c>
      <c r="H356" s="59">
        <v>12</v>
      </c>
      <c r="I356" s="46">
        <f t="shared" si="53"/>
        <v>19</v>
      </c>
      <c r="J356" s="46">
        <f t="shared" si="53"/>
        <v>353</v>
      </c>
      <c r="K356" s="128">
        <v>-6.2</v>
      </c>
      <c r="L356" s="128">
        <v>-12.4</v>
      </c>
      <c r="M356" s="54">
        <f t="shared" si="47"/>
        <v>-9.3000000000000007</v>
      </c>
      <c r="N356" s="36">
        <v>75.5</v>
      </c>
      <c r="O356" s="55">
        <f t="shared" si="48"/>
        <v>24.466402126584903</v>
      </c>
      <c r="P356" s="56">
        <f t="shared" si="49"/>
        <v>12.135335454786112</v>
      </c>
      <c r="Q356" s="129">
        <v>9.7473360000000007</v>
      </c>
      <c r="R356" s="11">
        <f t="shared" si="50"/>
        <v>0.48592906793999996</v>
      </c>
      <c r="S356" s="35">
        <f t="shared" si="51"/>
        <v>-7.1950249326576099</v>
      </c>
    </row>
    <row r="357" spans="7:19" ht="18.5" x14ac:dyDescent="0.45">
      <c r="G357" s="59">
        <v>2013</v>
      </c>
      <c r="H357" s="59">
        <v>12</v>
      </c>
      <c r="I357" s="46">
        <f t="shared" si="53"/>
        <v>20</v>
      </c>
      <c r="J357" s="46">
        <f t="shared" si="53"/>
        <v>354</v>
      </c>
      <c r="K357" s="128">
        <v>-6.2</v>
      </c>
      <c r="L357" s="128">
        <v>-13.4</v>
      </c>
      <c r="M357" s="54">
        <f t="shared" si="47"/>
        <v>-9.8000000000000007</v>
      </c>
      <c r="N357" s="36">
        <v>82</v>
      </c>
      <c r="O357" s="55">
        <f t="shared" si="48"/>
        <v>18.724833243583237</v>
      </c>
      <c r="P357" s="56">
        <f t="shared" si="49"/>
        <v>10.785503948303946</v>
      </c>
      <c r="Q357" s="129">
        <v>8.03904</v>
      </c>
      <c r="R357" s="11">
        <f t="shared" si="50"/>
        <v>0.37719175679999994</v>
      </c>
      <c r="S357" s="35">
        <f t="shared" si="51"/>
        <v>-7.5222655759514225</v>
      </c>
    </row>
    <row r="358" spans="7:19" ht="18.5" x14ac:dyDescent="0.45">
      <c r="G358" s="59">
        <v>2013</v>
      </c>
      <c r="H358" s="59">
        <v>12</v>
      </c>
      <c r="I358" s="46">
        <f t="shared" si="53"/>
        <v>21</v>
      </c>
      <c r="J358" s="46">
        <f t="shared" si="53"/>
        <v>355</v>
      </c>
      <c r="K358" s="128">
        <v>-5.0999999999999996</v>
      </c>
      <c r="L358" s="128">
        <v>-14</v>
      </c>
      <c r="M358" s="54">
        <f t="shared" si="47"/>
        <v>-9.5500000000000007</v>
      </c>
      <c r="N358" s="36">
        <v>79.5</v>
      </c>
      <c r="O358" s="55">
        <f t="shared" si="48"/>
        <v>16.789196355097452</v>
      </c>
      <c r="P358" s="56">
        <f t="shared" si="49"/>
        <v>11.953907804829388</v>
      </c>
      <c r="Q358" s="129">
        <v>8.0139180000000003</v>
      </c>
      <c r="R358" s="11">
        <f t="shared" si="50"/>
        <v>0.38776343982749994</v>
      </c>
      <c r="S358" s="35">
        <f t="shared" si="51"/>
        <v>-7.6288053314123685</v>
      </c>
    </row>
    <row r="359" spans="7:19" ht="18.5" x14ac:dyDescent="0.45">
      <c r="G359" s="59">
        <v>2013</v>
      </c>
      <c r="H359" s="59">
        <v>12</v>
      </c>
      <c r="I359" s="46">
        <f t="shared" si="53"/>
        <v>22</v>
      </c>
      <c r="J359" s="46">
        <f t="shared" si="53"/>
        <v>356</v>
      </c>
      <c r="K359" s="128">
        <v>-1.8</v>
      </c>
      <c r="L359" s="128">
        <v>-15.8</v>
      </c>
      <c r="M359" s="54">
        <f t="shared" si="47"/>
        <v>-8.8000000000000007</v>
      </c>
      <c r="N359" s="36">
        <v>77</v>
      </c>
      <c r="O359" s="55">
        <f t="shared" si="48"/>
        <v>14.687174511021086</v>
      </c>
      <c r="P359" s="56">
        <f t="shared" si="49"/>
        <v>16.449635452343617</v>
      </c>
      <c r="Q359" s="129">
        <v>8.7927</v>
      </c>
      <c r="R359" s="11">
        <f t="shared" si="50"/>
        <v>0.46412266949999992</v>
      </c>
      <c r="S359" s="35">
        <f t="shared" si="51"/>
        <v>-8.1574395990311928</v>
      </c>
    </row>
    <row r="360" spans="7:19" ht="18.5" x14ac:dyDescent="0.45">
      <c r="G360" s="59">
        <v>2013</v>
      </c>
      <c r="H360" s="59">
        <v>12</v>
      </c>
      <c r="I360" s="46">
        <f t="shared" si="53"/>
        <v>23</v>
      </c>
      <c r="J360" s="46">
        <f t="shared" si="53"/>
        <v>357</v>
      </c>
      <c r="K360" s="128">
        <v>-1.7</v>
      </c>
      <c r="L360" s="128">
        <v>-14.5</v>
      </c>
      <c r="M360" s="54">
        <f t="shared" si="47"/>
        <v>-8.1</v>
      </c>
      <c r="N360" s="36">
        <v>84</v>
      </c>
      <c r="O360" s="55">
        <f t="shared" si="48"/>
        <v>13.253671030223758</v>
      </c>
      <c r="P360" s="56">
        <f t="shared" si="49"/>
        <v>13.571759134949129</v>
      </c>
      <c r="Q360" s="129">
        <v>7.5868439999999993</v>
      </c>
      <c r="R360" s="11">
        <f t="shared" si="50"/>
        <v>0.43161934858199991</v>
      </c>
      <c r="S360" s="35">
        <f t="shared" si="51"/>
        <v>-5.6995184330227904</v>
      </c>
    </row>
    <row r="361" spans="7:19" ht="18.5" x14ac:dyDescent="0.45">
      <c r="G361" s="59">
        <v>2013</v>
      </c>
      <c r="H361" s="59">
        <v>12</v>
      </c>
      <c r="I361" s="46">
        <f t="shared" si="53"/>
        <v>24</v>
      </c>
      <c r="J361" s="46">
        <f t="shared" si="53"/>
        <v>358</v>
      </c>
      <c r="K361" s="128">
        <v>-6</v>
      </c>
      <c r="L361" s="128">
        <v>-13</v>
      </c>
      <c r="M361" s="54">
        <f t="shared" si="47"/>
        <v>-9.5</v>
      </c>
      <c r="N361" s="36">
        <v>89</v>
      </c>
      <c r="O361" s="55">
        <f t="shared" si="48"/>
        <v>18.753066394602165</v>
      </c>
      <c r="P361" s="56">
        <f t="shared" si="49"/>
        <v>10.501717180977213</v>
      </c>
      <c r="Q361" s="129">
        <v>7.9385519999999996</v>
      </c>
      <c r="R361" s="11">
        <f t="shared" si="50"/>
        <v>0.38644474208399993</v>
      </c>
      <c r="S361" s="35">
        <f t="shared" si="51"/>
        <v>-6.7422921996323435</v>
      </c>
    </row>
    <row r="362" spans="7:19" ht="18.5" x14ac:dyDescent="0.45">
      <c r="G362" s="59">
        <v>2013</v>
      </c>
      <c r="H362" s="59">
        <v>12</v>
      </c>
      <c r="I362" s="46">
        <f t="shared" si="53"/>
        <v>25</v>
      </c>
      <c r="J362" s="46">
        <f t="shared" si="53"/>
        <v>359</v>
      </c>
      <c r="K362" s="128">
        <v>-4.3</v>
      </c>
      <c r="L362" s="128">
        <v>-15.1</v>
      </c>
      <c r="M362" s="54">
        <f t="shared" si="47"/>
        <v>-9.6999999999999993</v>
      </c>
      <c r="N362" s="36">
        <v>82</v>
      </c>
      <c r="O362" s="55">
        <f t="shared" si="48"/>
        <v>14.57210158799187</v>
      </c>
      <c r="P362" s="56">
        <f t="shared" si="49"/>
        <v>12.590295772024977</v>
      </c>
      <c r="Q362" s="129">
        <v>7.66221</v>
      </c>
      <c r="R362" s="11">
        <f t="shared" si="50"/>
        <v>0.36400477936500009</v>
      </c>
      <c r="S362" s="35">
        <f t="shared" si="51"/>
        <v>-8.3289904502790737</v>
      </c>
    </row>
    <row r="363" spans="7:19" ht="18.5" x14ac:dyDescent="0.45">
      <c r="G363" s="59">
        <v>2013</v>
      </c>
      <c r="H363" s="59">
        <v>12</v>
      </c>
      <c r="I363" s="46">
        <f t="shared" si="53"/>
        <v>26</v>
      </c>
      <c r="J363" s="46">
        <f t="shared" si="53"/>
        <v>360</v>
      </c>
      <c r="K363" s="128">
        <v>-0.6</v>
      </c>
      <c r="L363" s="128">
        <v>-13.5</v>
      </c>
      <c r="M363" s="54">
        <f t="shared" si="47"/>
        <v>-7.05</v>
      </c>
      <c r="N363" s="36">
        <v>93</v>
      </c>
      <c r="O363" s="55">
        <f t="shared" si="48"/>
        <v>14.07651816726092</v>
      </c>
      <c r="P363" s="56">
        <f t="shared" si="49"/>
        <v>14.526966748613269</v>
      </c>
      <c r="Q363" s="129">
        <v>8.0892839999999993</v>
      </c>
      <c r="R363" s="11">
        <f t="shared" si="50"/>
        <v>0.51001924459499992</v>
      </c>
      <c r="S363" s="35">
        <f t="shared" si="51"/>
        <v>-4.5680982174961384</v>
      </c>
    </row>
    <row r="364" spans="7:19" ht="18.5" x14ac:dyDescent="0.45">
      <c r="G364" s="59">
        <v>2013</v>
      </c>
      <c r="H364" s="59">
        <v>12</v>
      </c>
      <c r="I364" s="46">
        <f t="shared" si="53"/>
        <v>27</v>
      </c>
      <c r="J364" s="46">
        <f t="shared" si="53"/>
        <v>361</v>
      </c>
      <c r="K364" s="128">
        <v>2.2999999999999998</v>
      </c>
      <c r="L364" s="128">
        <v>-9.3000000000000007</v>
      </c>
      <c r="M364" s="54">
        <f t="shared" si="47"/>
        <v>-3.5000000000000004</v>
      </c>
      <c r="N364" s="36">
        <v>77</v>
      </c>
      <c r="O364" s="55">
        <f t="shared" si="48"/>
        <v>9.8193974173128264</v>
      </c>
      <c r="P364" s="56">
        <f t="shared" si="49"/>
        <v>9.1124008032663042</v>
      </c>
      <c r="Q364" s="129">
        <v>5.3509859999999998</v>
      </c>
      <c r="R364" s="11">
        <f t="shared" si="50"/>
        <v>0.44878452032699995</v>
      </c>
      <c r="S364" s="35">
        <f t="shared" si="51"/>
        <v>-1.0569221627429513</v>
      </c>
    </row>
    <row r="365" spans="7:19" ht="18.5" x14ac:dyDescent="0.45">
      <c r="G365" s="59">
        <v>2013</v>
      </c>
      <c r="H365" s="59">
        <v>12</v>
      </c>
      <c r="I365" s="46">
        <f t="shared" si="53"/>
        <v>28</v>
      </c>
      <c r="J365" s="46">
        <f t="shared" si="53"/>
        <v>362</v>
      </c>
      <c r="K365" s="128">
        <v>-0.8</v>
      </c>
      <c r="L365" s="128">
        <v>-11.4</v>
      </c>
      <c r="M365" s="54">
        <f t="shared" si="47"/>
        <v>-6.1000000000000005</v>
      </c>
      <c r="N365" s="36">
        <v>84</v>
      </c>
      <c r="O365" s="55">
        <f t="shared" si="48"/>
        <v>15.046513876974956</v>
      </c>
      <c r="P365" s="56">
        <f t="shared" si="49"/>
        <v>12.759443767674762</v>
      </c>
      <c r="Q365" s="129">
        <v>7.8380639999999993</v>
      </c>
      <c r="R365" s="11">
        <f t="shared" si="50"/>
        <v>0.5378518707119998</v>
      </c>
      <c r="S365" s="35">
        <f t="shared" si="51"/>
        <v>-3.15508968142393</v>
      </c>
    </row>
    <row r="366" spans="7:19" ht="18.5" x14ac:dyDescent="0.45">
      <c r="G366" s="59">
        <v>2013</v>
      </c>
      <c r="H366" s="59">
        <v>12</v>
      </c>
      <c r="I366" s="46">
        <f t="shared" si="53"/>
        <v>29</v>
      </c>
      <c r="J366" s="46">
        <f t="shared" si="53"/>
        <v>363</v>
      </c>
      <c r="K366" s="128">
        <v>-2.6</v>
      </c>
      <c r="L366" s="128">
        <v>-12.8</v>
      </c>
      <c r="M366" s="54">
        <f t="shared" si="47"/>
        <v>-7.7</v>
      </c>
      <c r="N366" s="36">
        <v>89</v>
      </c>
      <c r="O366" s="55">
        <f t="shared" si="48"/>
        <v>15.68284411988912</v>
      </c>
      <c r="P366" s="56">
        <f t="shared" si="49"/>
        <v>12.797200801829524</v>
      </c>
      <c r="Q366" s="129">
        <v>8.0139180000000003</v>
      </c>
      <c r="R366" s="11">
        <f t="shared" si="50"/>
        <v>0.47471645360700004</v>
      </c>
      <c r="S366" s="35">
        <f t="shared" si="51"/>
        <v>-4.8679107279406946</v>
      </c>
    </row>
    <row r="367" spans="7:19" ht="18.5" x14ac:dyDescent="0.45">
      <c r="G367" s="59">
        <v>2013</v>
      </c>
      <c r="H367" s="59">
        <v>12</v>
      </c>
      <c r="I367" s="46">
        <f t="shared" si="53"/>
        <v>30</v>
      </c>
      <c r="J367" s="46">
        <f t="shared" si="53"/>
        <v>364</v>
      </c>
      <c r="K367" s="128">
        <v>3.8</v>
      </c>
      <c r="L367" s="128">
        <v>-4.0999999999999996</v>
      </c>
      <c r="M367" s="54">
        <f t="shared" si="47"/>
        <v>-0.14999999999999991</v>
      </c>
      <c r="N367" s="36">
        <v>82</v>
      </c>
      <c r="O367" s="55">
        <f t="shared" si="48"/>
        <v>19.551889195004915</v>
      </c>
      <c r="P367" s="56">
        <f t="shared" si="49"/>
        <v>12.356793971243107</v>
      </c>
      <c r="Q367" s="129">
        <v>8.7927</v>
      </c>
      <c r="R367" s="11">
        <f t="shared" si="50"/>
        <v>0.91019612407500006</v>
      </c>
      <c r="S367" s="35">
        <f t="shared" si="51"/>
        <v>-4.5237435667528893E-2</v>
      </c>
    </row>
    <row r="368" spans="7:19" ht="18.5" x14ac:dyDescent="0.45">
      <c r="G368" s="59">
        <v>2013</v>
      </c>
      <c r="H368" s="59">
        <v>12</v>
      </c>
      <c r="I368" s="46">
        <f t="shared" si="53"/>
        <v>31</v>
      </c>
      <c r="J368" s="46">
        <f t="shared" si="53"/>
        <v>365</v>
      </c>
      <c r="K368" s="128">
        <v>3.1</v>
      </c>
      <c r="L368" s="128">
        <v>0.4</v>
      </c>
      <c r="M368" s="54">
        <f t="shared" si="47"/>
        <v>1.75</v>
      </c>
      <c r="N368" s="36">
        <v>93</v>
      </c>
      <c r="O368" s="55">
        <f t="shared" si="48"/>
        <v>28.857538882449472</v>
      </c>
      <c r="P368" s="56">
        <f t="shared" si="49"/>
        <v>6.2332283986090866</v>
      </c>
      <c r="Q368" s="129">
        <v>7.5868439999999993</v>
      </c>
      <c r="R368" s="49">
        <f t="shared" si="50"/>
        <v>0.86991322317299991</v>
      </c>
      <c r="S368" s="48">
        <f t="shared" si="51"/>
        <v>0.26957321828330916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1100.929072496441</v>
      </c>
      <c r="S370" s="42">
        <f>SUM(S59:S369)</f>
        <v>2215.9563502103069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M8" sqref="M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7" t="s">
        <v>7</v>
      </c>
      <c r="P2" s="140" t="s">
        <v>33</v>
      </c>
      <c r="Q2" s="142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3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2014</v>
      </c>
      <c r="H4" s="46">
        <v>1</v>
      </c>
      <c r="I4" s="46">
        <v>1</v>
      </c>
      <c r="J4" s="46">
        <v>1</v>
      </c>
      <c r="K4" s="88">
        <v>2.2999999999999998</v>
      </c>
      <c r="L4" s="88">
        <v>-0.5</v>
      </c>
      <c r="M4" s="54">
        <f>(K4+L4)/2</f>
        <v>0.89999999999999991</v>
      </c>
      <c r="N4" s="36">
        <v>97</v>
      </c>
      <c r="O4" s="55">
        <f>((Q4)/(0.16*(K4-(L4))^0.5))</f>
        <v>25.053388575086046</v>
      </c>
      <c r="P4" s="56">
        <f>0.16*((K4-(L4))^1/2)*O4</f>
        <v>5.6119590408192739</v>
      </c>
      <c r="Q4" s="130">
        <v>6.7075739999999993</v>
      </c>
      <c r="R4" s="11">
        <f>0.0023*0.408*O4*SQRT(K4-L4)*(M4+17.8)</f>
        <v>0.73565653223699989</v>
      </c>
      <c r="S4" s="35">
        <f>0.31*(IF(N4&gt;50,1,(1+(50-N4)/70)))*(P4+2.09)*((M4/(M4+15)))</f>
        <v>0.13514758316909289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2014</v>
      </c>
      <c r="H5" s="46">
        <v>1</v>
      </c>
      <c r="I5" s="46">
        <f t="shared" ref="I5:J20" si="0">I4+1</f>
        <v>2</v>
      </c>
      <c r="J5" s="46">
        <f>J4+1</f>
        <v>2</v>
      </c>
      <c r="K5" s="88">
        <v>1.3</v>
      </c>
      <c r="L5" s="88">
        <v>-1.8</v>
      </c>
      <c r="M5" s="54">
        <f t="shared" ref="M5:M68" si="1">(K5+L5)/2</f>
        <v>-0.25</v>
      </c>
      <c r="N5" s="36">
        <v>98</v>
      </c>
      <c r="O5" s="55">
        <f t="shared" ref="O5:O68" si="2">((Q5)/(0.16*(K5-(L5))^0.5))</f>
        <v>21.759214229931011</v>
      </c>
      <c r="P5" s="56">
        <f t="shared" ref="P5:P68" si="3">0.16*((K5-L5)^1/2)*O5</f>
        <v>5.3962851290228917</v>
      </c>
      <c r="Q5" s="130">
        <v>6.1297679999999994</v>
      </c>
      <c r="R5" s="11">
        <f t="shared" ref="R5:R68" si="4">0.0023*0.408*O5*(K5-L5)^0.5*(M5+17.8)</f>
        <v>0.63094161756599998</v>
      </c>
      <c r="S5" s="35">
        <f t="shared" ref="S5:S68" si="5">0.31*(IF(N5&gt;50,1,(1+(50-N5)/70)))*(P5+2.09)*((M5/(M5+15)))</f>
        <v>-3.9334718474527061E-2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2014</v>
      </c>
      <c r="H6" s="46">
        <v>1</v>
      </c>
      <c r="I6" s="46">
        <f t="shared" si="0"/>
        <v>3</v>
      </c>
      <c r="J6" s="46">
        <f t="shared" si="0"/>
        <v>3</v>
      </c>
      <c r="K6" s="88">
        <v>6.6</v>
      </c>
      <c r="L6" s="88">
        <v>-0.9</v>
      </c>
      <c r="M6" s="54">
        <f t="shared" si="1"/>
        <v>2.8499999999999996</v>
      </c>
      <c r="N6" s="36">
        <v>85</v>
      </c>
      <c r="O6" s="55">
        <f t="shared" si="2"/>
        <v>11.667236746844639</v>
      </c>
      <c r="P6" s="56">
        <f t="shared" si="3"/>
        <v>7.0003420481067833</v>
      </c>
      <c r="Q6" s="130">
        <v>5.1123269999999996</v>
      </c>
      <c r="R6" s="11">
        <f t="shared" si="4"/>
        <v>0.61916542570574995</v>
      </c>
      <c r="S6" s="35">
        <f t="shared" si="5"/>
        <v>0.44993373666679787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2014</v>
      </c>
      <c r="H7" s="46">
        <v>1</v>
      </c>
      <c r="I7" s="46">
        <f t="shared" si="0"/>
        <v>4</v>
      </c>
      <c r="J7" s="46">
        <f t="shared" si="0"/>
        <v>4</v>
      </c>
      <c r="K7" s="88">
        <v>2.7</v>
      </c>
      <c r="L7" s="88">
        <v>-3.6</v>
      </c>
      <c r="M7" s="54">
        <f t="shared" si="1"/>
        <v>-0.44999999999999996</v>
      </c>
      <c r="N7" s="36">
        <v>97.5</v>
      </c>
      <c r="O7" s="55">
        <f t="shared" si="2"/>
        <v>6.5683041208090769</v>
      </c>
      <c r="P7" s="56">
        <f t="shared" si="3"/>
        <v>3.3104252768877753</v>
      </c>
      <c r="Q7" s="130">
        <v>2.63781</v>
      </c>
      <c r="R7" s="11">
        <f t="shared" si="4"/>
        <v>0.26841761052750002</v>
      </c>
      <c r="S7" s="35">
        <f t="shared" si="5"/>
        <v>-5.1777273273253911E-2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2014</v>
      </c>
      <c r="H8" s="46">
        <v>1</v>
      </c>
      <c r="I8" s="46">
        <f t="shared" si="0"/>
        <v>5</v>
      </c>
      <c r="J8" s="46">
        <f t="shared" si="0"/>
        <v>5</v>
      </c>
      <c r="K8" s="88">
        <v>0.3</v>
      </c>
      <c r="L8" s="88">
        <v>-3.3</v>
      </c>
      <c r="M8" s="54">
        <f t="shared" si="1"/>
        <v>-1.5</v>
      </c>
      <c r="N8" s="36">
        <v>97.5</v>
      </c>
      <c r="O8" s="55">
        <f t="shared" si="2"/>
        <v>27.846335209322273</v>
      </c>
      <c r="P8" s="56">
        <f t="shared" si="3"/>
        <v>8.0197445402848135</v>
      </c>
      <c r="Q8" s="130">
        <v>8.4535529999999994</v>
      </c>
      <c r="R8" s="11">
        <f t="shared" si="4"/>
        <v>0.80815544002349993</v>
      </c>
      <c r="S8" s="35">
        <f t="shared" si="5"/>
        <v>-0.34822453416536581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2014</v>
      </c>
      <c r="H9" s="46">
        <v>1</v>
      </c>
      <c r="I9" s="46">
        <f t="shared" si="0"/>
        <v>6</v>
      </c>
      <c r="J9" s="46">
        <f t="shared" si="0"/>
        <v>6</v>
      </c>
      <c r="K9" s="88">
        <v>4.0999999999999996</v>
      </c>
      <c r="L9" s="88">
        <v>-3.4</v>
      </c>
      <c r="M9" s="54">
        <f t="shared" si="1"/>
        <v>0.34999999999999987</v>
      </c>
      <c r="N9" s="36">
        <v>83.5</v>
      </c>
      <c r="O9" s="55">
        <f t="shared" si="2"/>
        <v>20.123833406105494</v>
      </c>
      <c r="P9" s="56">
        <f t="shared" si="3"/>
        <v>12.074300043663296</v>
      </c>
      <c r="Q9" s="130">
        <v>8.8178219999999996</v>
      </c>
      <c r="R9" s="11">
        <f t="shared" si="4"/>
        <v>0.93865494744449995</v>
      </c>
      <c r="S9" s="35">
        <f t="shared" si="5"/>
        <v>0.10011899379397181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2014</v>
      </c>
      <c r="H10" s="46">
        <v>1</v>
      </c>
      <c r="I10" s="46">
        <f t="shared" si="0"/>
        <v>7</v>
      </c>
      <c r="J10" s="46">
        <f t="shared" si="0"/>
        <v>7</v>
      </c>
      <c r="K10" s="88">
        <v>12.2</v>
      </c>
      <c r="L10" s="88">
        <v>-6.6</v>
      </c>
      <c r="M10" s="54">
        <f t="shared" si="1"/>
        <v>2.8</v>
      </c>
      <c r="N10" s="36">
        <v>63</v>
      </c>
      <c r="O10" s="55">
        <f t="shared" si="2"/>
        <v>11.805187901001778</v>
      </c>
      <c r="P10" s="56">
        <f t="shared" si="3"/>
        <v>17.755002603106671</v>
      </c>
      <c r="Q10" s="130">
        <v>8.1897719999999996</v>
      </c>
      <c r="R10" s="11">
        <f t="shared" si="4"/>
        <v>0.98948006326799998</v>
      </c>
      <c r="S10" s="35">
        <f t="shared" si="5"/>
        <v>0.96772259884812306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2014</v>
      </c>
      <c r="H11" s="46">
        <v>1</v>
      </c>
      <c r="I11" s="46">
        <f t="shared" si="0"/>
        <v>8</v>
      </c>
      <c r="J11" s="46">
        <f t="shared" si="0"/>
        <v>8</v>
      </c>
      <c r="K11" s="88">
        <v>9.8000000000000007</v>
      </c>
      <c r="L11" s="88">
        <v>-6.7</v>
      </c>
      <c r="M11" s="54">
        <f t="shared" si="1"/>
        <v>1.5500000000000003</v>
      </c>
      <c r="N11" s="36">
        <v>63</v>
      </c>
      <c r="O11" s="55">
        <f t="shared" si="2"/>
        <v>8.3878757836883349</v>
      </c>
      <c r="P11" s="56">
        <f t="shared" si="3"/>
        <v>11.071996034468603</v>
      </c>
      <c r="Q11" s="130">
        <v>5.4514739999999993</v>
      </c>
      <c r="R11" s="11">
        <f t="shared" si="4"/>
        <v>0.61867551844349999</v>
      </c>
      <c r="S11" s="35">
        <f t="shared" si="5"/>
        <v>0.3821352927227894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2014</v>
      </c>
      <c r="H12" s="46">
        <v>1</v>
      </c>
      <c r="I12" s="46">
        <f t="shared" si="0"/>
        <v>9</v>
      </c>
      <c r="J12" s="46">
        <f t="shared" si="0"/>
        <v>9</v>
      </c>
      <c r="K12" s="88">
        <v>9.9</v>
      </c>
      <c r="L12" s="88">
        <v>-6.5</v>
      </c>
      <c r="M12" s="54">
        <f t="shared" si="1"/>
        <v>1.7000000000000002</v>
      </c>
      <c r="N12" s="36">
        <v>69</v>
      </c>
      <c r="O12" s="55">
        <f t="shared" si="2"/>
        <v>12.251785570221552</v>
      </c>
      <c r="P12" s="56">
        <f t="shared" si="3"/>
        <v>16.074342668130672</v>
      </c>
      <c r="Q12" s="130">
        <v>7.9385519999999996</v>
      </c>
      <c r="R12" s="11">
        <f t="shared" si="4"/>
        <v>0.90791234585999991</v>
      </c>
      <c r="S12" s="35">
        <f t="shared" si="5"/>
        <v>0.57321009497633924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2014</v>
      </c>
      <c r="H13" s="46">
        <v>1</v>
      </c>
      <c r="I13" s="46">
        <f t="shared" si="0"/>
        <v>10</v>
      </c>
      <c r="J13" s="46">
        <f t="shared" si="0"/>
        <v>10</v>
      </c>
      <c r="K13" s="88">
        <v>9.9</v>
      </c>
      <c r="L13" s="88">
        <v>-1.6</v>
      </c>
      <c r="M13" s="54">
        <f t="shared" si="1"/>
        <v>4.1500000000000004</v>
      </c>
      <c r="N13" s="36">
        <v>69</v>
      </c>
      <c r="O13" s="55">
        <f t="shared" si="2"/>
        <v>12.640025656860848</v>
      </c>
      <c r="P13" s="56">
        <f t="shared" si="3"/>
        <v>11.628823604311981</v>
      </c>
      <c r="Q13" s="130">
        <v>6.8583059999999998</v>
      </c>
      <c r="R13" s="11">
        <f t="shared" si="4"/>
        <v>0.88291602494550003</v>
      </c>
      <c r="S13" s="35">
        <f t="shared" si="5"/>
        <v>0.92163271890064558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2014</v>
      </c>
      <c r="H14" s="46">
        <v>1</v>
      </c>
      <c r="I14" s="46">
        <f t="shared" si="0"/>
        <v>11</v>
      </c>
      <c r="J14" s="46">
        <f t="shared" si="0"/>
        <v>11</v>
      </c>
      <c r="K14" s="88">
        <v>9.9</v>
      </c>
      <c r="L14" s="88">
        <v>-6.9</v>
      </c>
      <c r="M14" s="54">
        <f t="shared" si="1"/>
        <v>1.5</v>
      </c>
      <c r="N14" s="36">
        <v>64</v>
      </c>
      <c r="O14" s="55">
        <f t="shared" si="2"/>
        <v>14.365172831609208</v>
      </c>
      <c r="P14" s="56">
        <f t="shared" si="3"/>
        <v>19.306792285682775</v>
      </c>
      <c r="Q14" s="130">
        <v>9.42075</v>
      </c>
      <c r="R14" s="11">
        <f t="shared" si="4"/>
        <v>1.0663770858749999</v>
      </c>
      <c r="S14" s="35">
        <f t="shared" si="5"/>
        <v>0.60300050986924192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2014</v>
      </c>
      <c r="H15" s="46">
        <v>1</v>
      </c>
      <c r="I15" s="46">
        <f t="shared" si="0"/>
        <v>12</v>
      </c>
      <c r="J15" s="46">
        <f t="shared" si="0"/>
        <v>12</v>
      </c>
      <c r="K15" s="88">
        <v>10.8</v>
      </c>
      <c r="L15" s="88">
        <v>-6.8</v>
      </c>
      <c r="M15" s="54">
        <f t="shared" si="1"/>
        <v>2.0000000000000004</v>
      </c>
      <c r="N15" s="36">
        <v>62.5</v>
      </c>
      <c r="O15" s="55">
        <f t="shared" si="2"/>
        <v>13.386170796989996</v>
      </c>
      <c r="P15" s="56">
        <f t="shared" si="3"/>
        <v>18.847728482161916</v>
      </c>
      <c r="Q15" s="130">
        <v>8.985301999999999</v>
      </c>
      <c r="R15" s="11">
        <f t="shared" si="4"/>
        <v>1.0434361653539999</v>
      </c>
      <c r="S15" s="35">
        <f t="shared" si="5"/>
        <v>0.76361127405531704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2014</v>
      </c>
      <c r="H16" s="46">
        <v>1</v>
      </c>
      <c r="I16" s="46">
        <f t="shared" si="0"/>
        <v>13</v>
      </c>
      <c r="J16" s="46">
        <f t="shared" si="0"/>
        <v>13</v>
      </c>
      <c r="K16" s="88">
        <v>4.5999999999999996</v>
      </c>
      <c r="L16" s="88">
        <v>-2.7</v>
      </c>
      <c r="M16" s="54">
        <f t="shared" si="1"/>
        <v>0.94999999999999973</v>
      </c>
      <c r="N16" s="36">
        <v>84.5</v>
      </c>
      <c r="O16" s="55">
        <f t="shared" si="2"/>
        <v>21.530841846217065</v>
      </c>
      <c r="P16" s="56">
        <f t="shared" si="3"/>
        <v>12.574011638190765</v>
      </c>
      <c r="Q16" s="130">
        <v>9.3077009999999998</v>
      </c>
      <c r="R16" s="11">
        <f t="shared" si="4"/>
        <v>1.02355624434375</v>
      </c>
      <c r="S16" s="35">
        <f t="shared" si="5"/>
        <v>0.27075557538853784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2014</v>
      </c>
      <c r="H17" s="46">
        <v>1</v>
      </c>
      <c r="I17" s="46">
        <f t="shared" si="0"/>
        <v>14</v>
      </c>
      <c r="J17" s="46">
        <f t="shared" si="0"/>
        <v>14</v>
      </c>
      <c r="K17" s="88">
        <v>9.6</v>
      </c>
      <c r="L17" s="88">
        <v>1.5</v>
      </c>
      <c r="M17" s="54">
        <f t="shared" si="1"/>
        <v>5.55</v>
      </c>
      <c r="N17" s="36">
        <v>82.5</v>
      </c>
      <c r="O17" s="55">
        <f t="shared" si="2"/>
        <v>21.920311421173615</v>
      </c>
      <c r="P17" s="56">
        <f t="shared" si="3"/>
        <v>14.204361800920504</v>
      </c>
      <c r="Q17" s="130">
        <v>9.9818079999999991</v>
      </c>
      <c r="R17" s="11">
        <f t="shared" si="4"/>
        <v>1.3669861465320001</v>
      </c>
      <c r="S17" s="35">
        <f t="shared" si="5"/>
        <v>1.3642067872741472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2014</v>
      </c>
      <c r="H18" s="46">
        <v>1</v>
      </c>
      <c r="I18" s="46">
        <f t="shared" si="0"/>
        <v>15</v>
      </c>
      <c r="J18" s="46">
        <f t="shared" si="0"/>
        <v>15</v>
      </c>
      <c r="K18" s="88">
        <v>7.7</v>
      </c>
      <c r="L18" s="88">
        <v>0.9</v>
      </c>
      <c r="M18" s="54">
        <f t="shared" si="1"/>
        <v>4.3</v>
      </c>
      <c r="N18" s="36">
        <v>88</v>
      </c>
      <c r="O18" s="55">
        <f t="shared" si="2"/>
        <v>22.850281386587717</v>
      </c>
      <c r="P18" s="56">
        <f t="shared" si="3"/>
        <v>12.430553074303718</v>
      </c>
      <c r="Q18" s="130">
        <v>9.5337989999999984</v>
      </c>
      <c r="R18" s="11">
        <f t="shared" si="4"/>
        <v>1.2357376580834998</v>
      </c>
      <c r="S18" s="35">
        <f t="shared" si="5"/>
        <v>1.002896230468749</v>
      </c>
    </row>
    <row r="19" spans="2:22" ht="18.5" x14ac:dyDescent="0.45">
      <c r="G19" s="59">
        <v>2014</v>
      </c>
      <c r="H19" s="46">
        <v>1</v>
      </c>
      <c r="I19" s="46">
        <f t="shared" si="0"/>
        <v>16</v>
      </c>
      <c r="J19" s="46">
        <f t="shared" si="0"/>
        <v>16</v>
      </c>
      <c r="K19" s="88">
        <v>7.7</v>
      </c>
      <c r="L19" s="88">
        <v>-3.9</v>
      </c>
      <c r="M19" s="54">
        <f t="shared" si="1"/>
        <v>1.9000000000000001</v>
      </c>
      <c r="N19" s="36">
        <v>81.5</v>
      </c>
      <c r="O19" s="55">
        <f t="shared" si="2"/>
        <v>6.4233303919198148</v>
      </c>
      <c r="P19" s="56">
        <f t="shared" si="3"/>
        <v>5.960850603701588</v>
      </c>
      <c r="Q19" s="130">
        <v>3.5003319999999993</v>
      </c>
      <c r="R19" s="11">
        <f t="shared" si="4"/>
        <v>0.40443010944599983</v>
      </c>
      <c r="S19" s="35">
        <f t="shared" si="5"/>
        <v>0.28058881689823878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2014</v>
      </c>
      <c r="H20" s="46">
        <v>1</v>
      </c>
      <c r="I20" s="46">
        <f t="shared" si="0"/>
        <v>17</v>
      </c>
      <c r="J20" s="46">
        <f t="shared" si="0"/>
        <v>17</v>
      </c>
      <c r="K20" s="88">
        <v>8.1999999999999993</v>
      </c>
      <c r="L20" s="88">
        <v>-2.9</v>
      </c>
      <c r="M20" s="54">
        <f t="shared" si="1"/>
        <v>2.6499999999999995</v>
      </c>
      <c r="N20" s="36">
        <v>88.5</v>
      </c>
      <c r="O20" s="55">
        <f t="shared" si="2"/>
        <v>16.376743544889575</v>
      </c>
      <c r="P20" s="56">
        <f t="shared" si="3"/>
        <v>14.542548267861942</v>
      </c>
      <c r="Q20" s="130">
        <v>8.7298949999999991</v>
      </c>
      <c r="R20" s="11">
        <f t="shared" si="4"/>
        <v>1.0470570588787498</v>
      </c>
      <c r="S20" s="35">
        <f t="shared" si="5"/>
        <v>0.77414381881295091</v>
      </c>
    </row>
    <row r="21" spans="2:22" ht="18.5" x14ac:dyDescent="0.45">
      <c r="B21" s="24"/>
      <c r="G21" s="59">
        <v>2014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88">
        <v>14.8</v>
      </c>
      <c r="L21" s="88">
        <v>-4.8</v>
      </c>
      <c r="M21" s="54">
        <f t="shared" si="1"/>
        <v>5</v>
      </c>
      <c r="N21" s="36">
        <v>62.5</v>
      </c>
      <c r="O21" s="55">
        <f t="shared" si="2"/>
        <v>15.108306685422995</v>
      </c>
      <c r="P21" s="56">
        <f t="shared" si="3"/>
        <v>23.68982488274326</v>
      </c>
      <c r="Q21" s="130">
        <v>10.701972</v>
      </c>
      <c r="R21" s="11">
        <f t="shared" si="4"/>
        <v>1.4310890997839998</v>
      </c>
      <c r="S21" s="35">
        <f t="shared" si="5"/>
        <v>1.9979364284126027</v>
      </c>
    </row>
    <row r="22" spans="2:22" ht="18.5" x14ac:dyDescent="0.45">
      <c r="C22" s="13"/>
      <c r="G22" s="59">
        <v>2014</v>
      </c>
      <c r="H22" s="46">
        <v>1</v>
      </c>
      <c r="I22" s="46">
        <f t="shared" si="6"/>
        <v>19</v>
      </c>
      <c r="J22" s="46">
        <f t="shared" si="6"/>
        <v>19</v>
      </c>
      <c r="K22" s="88">
        <v>14.4</v>
      </c>
      <c r="L22" s="88">
        <v>-3.1</v>
      </c>
      <c r="M22" s="54">
        <f t="shared" si="1"/>
        <v>5.65</v>
      </c>
      <c r="N22" s="36">
        <v>61.5</v>
      </c>
      <c r="O22" s="55">
        <f t="shared" si="2"/>
        <v>13.837227347837787</v>
      </c>
      <c r="P22" s="56">
        <f t="shared" si="3"/>
        <v>19.372118286972903</v>
      </c>
      <c r="Q22" s="130">
        <v>9.2616439999999987</v>
      </c>
      <c r="R22" s="11">
        <f t="shared" si="4"/>
        <v>1.273793261307</v>
      </c>
      <c r="S22" s="35">
        <f t="shared" si="5"/>
        <v>1.820382575284893</v>
      </c>
    </row>
    <row r="23" spans="2:22" ht="18.5" x14ac:dyDescent="0.45">
      <c r="B23" s="14"/>
      <c r="C23" s="14"/>
      <c r="D23" s="14"/>
      <c r="E23" s="14"/>
      <c r="G23" s="59">
        <v>2014</v>
      </c>
      <c r="H23" s="46">
        <v>1</v>
      </c>
      <c r="I23" s="46">
        <f t="shared" si="6"/>
        <v>20</v>
      </c>
      <c r="J23" s="46">
        <f t="shared" si="6"/>
        <v>20</v>
      </c>
      <c r="K23" s="88">
        <v>15.2</v>
      </c>
      <c r="L23" s="88">
        <v>-3.7</v>
      </c>
      <c r="M23" s="54">
        <f t="shared" si="1"/>
        <v>5.75</v>
      </c>
      <c r="N23" s="36">
        <v>64.5</v>
      </c>
      <c r="O23" s="55">
        <f t="shared" si="2"/>
        <v>14.025165579024577</v>
      </c>
      <c r="P23" s="56">
        <f t="shared" si="3"/>
        <v>21.206050355485161</v>
      </c>
      <c r="Q23" s="130">
        <v>9.7557099999999988</v>
      </c>
      <c r="R23" s="11">
        <f t="shared" si="4"/>
        <v>1.3474659819824997</v>
      </c>
      <c r="S23" s="35">
        <f t="shared" si="5"/>
        <v>2.0012149281278218</v>
      </c>
    </row>
    <row r="24" spans="2:22" ht="18.5" x14ac:dyDescent="0.45">
      <c r="G24" s="59">
        <v>2014</v>
      </c>
      <c r="H24" s="46">
        <v>1</v>
      </c>
      <c r="I24" s="46">
        <f t="shared" si="6"/>
        <v>21</v>
      </c>
      <c r="J24" s="46">
        <f t="shared" si="6"/>
        <v>21</v>
      </c>
      <c r="K24" s="88">
        <v>14.6</v>
      </c>
      <c r="L24" s="88">
        <v>-2.8</v>
      </c>
      <c r="M24" s="54">
        <f t="shared" si="1"/>
        <v>5.9</v>
      </c>
      <c r="N24" s="36">
        <v>67.5</v>
      </c>
      <c r="O24" s="55">
        <f t="shared" si="2"/>
        <v>15.01870545908254</v>
      </c>
      <c r="P24" s="56">
        <f t="shared" si="3"/>
        <v>20.906037999042894</v>
      </c>
      <c r="Q24" s="130">
        <v>10.023678</v>
      </c>
      <c r="R24" s="11">
        <f t="shared" si="4"/>
        <v>1.3932962538390001</v>
      </c>
      <c r="S24" s="35">
        <f t="shared" si="5"/>
        <v>2.0124283971411225</v>
      </c>
      <c r="U24" s="14"/>
      <c r="V24" s="14"/>
    </row>
    <row r="25" spans="2:22" ht="18.5" x14ac:dyDescent="0.45">
      <c r="G25" s="59">
        <v>2014</v>
      </c>
      <c r="H25" s="46">
        <v>1</v>
      </c>
      <c r="I25" s="46">
        <f t="shared" si="6"/>
        <v>22</v>
      </c>
      <c r="J25" s="46">
        <f t="shared" si="6"/>
        <v>22</v>
      </c>
      <c r="K25" s="88">
        <v>9.6</v>
      </c>
      <c r="L25" s="88">
        <v>0.1</v>
      </c>
      <c r="M25" s="54">
        <f t="shared" si="1"/>
        <v>4.8499999999999996</v>
      </c>
      <c r="N25" s="36">
        <v>85</v>
      </c>
      <c r="O25" s="55">
        <f t="shared" si="2"/>
        <v>18.899326836888036</v>
      </c>
      <c r="P25" s="56">
        <f t="shared" si="3"/>
        <v>14.363488396034908</v>
      </c>
      <c r="Q25" s="130">
        <v>9.3202619999999996</v>
      </c>
      <c r="R25" s="11">
        <f t="shared" si="4"/>
        <v>1.2381245746694998</v>
      </c>
      <c r="S25" s="35">
        <f t="shared" si="5"/>
        <v>1.2462377734729713</v>
      </c>
    </row>
    <row r="26" spans="2:22" ht="18.5" x14ac:dyDescent="0.45">
      <c r="G26" s="59">
        <v>2014</v>
      </c>
      <c r="H26" s="46">
        <v>1</v>
      </c>
      <c r="I26" s="46">
        <f t="shared" si="6"/>
        <v>23</v>
      </c>
      <c r="J26" s="46">
        <f t="shared" si="6"/>
        <v>23</v>
      </c>
      <c r="K26" s="88">
        <v>11.5</v>
      </c>
      <c r="L26" s="88">
        <v>6.5</v>
      </c>
      <c r="M26" s="54">
        <f t="shared" si="1"/>
        <v>9</v>
      </c>
      <c r="N26" s="36">
        <v>77</v>
      </c>
      <c r="O26" s="55">
        <f t="shared" si="2"/>
        <v>20.679237713382236</v>
      </c>
      <c r="P26" s="56">
        <f t="shared" si="3"/>
        <v>8.2716950853528939</v>
      </c>
      <c r="Q26" s="130">
        <v>7.3984289999999993</v>
      </c>
      <c r="R26" s="11">
        <f t="shared" si="4"/>
        <v>1.1628998670779997</v>
      </c>
      <c r="S26" s="35">
        <f t="shared" si="5"/>
        <v>1.204547053672274</v>
      </c>
    </row>
    <row r="27" spans="2:22" ht="18.5" x14ac:dyDescent="0.45">
      <c r="G27" s="59">
        <v>2014</v>
      </c>
      <c r="H27" s="46">
        <v>1</v>
      </c>
      <c r="I27" s="46">
        <f t="shared" si="6"/>
        <v>24</v>
      </c>
      <c r="J27" s="46">
        <f t="shared" si="6"/>
        <v>24</v>
      </c>
      <c r="K27" s="88">
        <v>7.9</v>
      </c>
      <c r="L27" s="88">
        <v>1.8</v>
      </c>
      <c r="M27" s="54">
        <f t="shared" si="1"/>
        <v>4.8500000000000005</v>
      </c>
      <c r="N27" s="36">
        <v>87</v>
      </c>
      <c r="O27" s="55">
        <f t="shared" si="2"/>
        <v>24.697917423700659</v>
      </c>
      <c r="P27" s="56">
        <f t="shared" si="3"/>
        <v>12.052583702765922</v>
      </c>
      <c r="Q27" s="130">
        <v>9.7598969999999987</v>
      </c>
      <c r="R27" s="11">
        <f t="shared" si="4"/>
        <v>1.29652667724825</v>
      </c>
      <c r="S27" s="35">
        <f t="shared" si="5"/>
        <v>1.0712027504840587</v>
      </c>
    </row>
    <row r="28" spans="2:22" ht="18.5" x14ac:dyDescent="0.45">
      <c r="G28" s="59">
        <v>2014</v>
      </c>
      <c r="H28" s="46">
        <v>1</v>
      </c>
      <c r="I28" s="46">
        <f t="shared" si="6"/>
        <v>25</v>
      </c>
      <c r="J28" s="46">
        <f t="shared" si="6"/>
        <v>25</v>
      </c>
      <c r="K28" s="88">
        <v>7.6</v>
      </c>
      <c r="L28" s="88">
        <v>-1.5</v>
      </c>
      <c r="M28" s="54">
        <f t="shared" si="1"/>
        <v>3.05</v>
      </c>
      <c r="N28" s="36">
        <v>86.5</v>
      </c>
      <c r="O28" s="55">
        <f t="shared" si="2"/>
        <v>20.221089694972754</v>
      </c>
      <c r="P28" s="56">
        <f t="shared" si="3"/>
        <v>14.720953297940165</v>
      </c>
      <c r="Q28" s="130">
        <v>9.7598969999999987</v>
      </c>
      <c r="R28" s="11">
        <f t="shared" si="4"/>
        <v>1.1934914446192497</v>
      </c>
      <c r="S28" s="35">
        <f t="shared" si="5"/>
        <v>0.88059591929099312</v>
      </c>
    </row>
    <row r="29" spans="2:22" ht="18.5" x14ac:dyDescent="0.45">
      <c r="G29" s="59">
        <v>2014</v>
      </c>
      <c r="H29" s="46">
        <v>1</v>
      </c>
      <c r="I29" s="46">
        <f t="shared" si="6"/>
        <v>26</v>
      </c>
      <c r="J29" s="46">
        <f t="shared" si="6"/>
        <v>26</v>
      </c>
      <c r="K29" s="88">
        <v>9.8000000000000007</v>
      </c>
      <c r="L29" s="88">
        <v>5.7</v>
      </c>
      <c r="M29" s="54">
        <f t="shared" si="1"/>
        <v>7.75</v>
      </c>
      <c r="N29" s="36">
        <v>80.5</v>
      </c>
      <c r="O29" s="55">
        <f t="shared" si="2"/>
        <v>26.40337333329391</v>
      </c>
      <c r="P29" s="56">
        <f t="shared" si="3"/>
        <v>8.6603064533204037</v>
      </c>
      <c r="Q29" s="130">
        <v>8.5540409999999998</v>
      </c>
      <c r="R29" s="11">
        <f t="shared" si="4"/>
        <v>1.28182945938075</v>
      </c>
      <c r="S29" s="35">
        <f t="shared" si="5"/>
        <v>1.135279615564935</v>
      </c>
    </row>
    <row r="30" spans="2:22" ht="18.5" x14ac:dyDescent="0.45">
      <c r="G30" s="59">
        <v>2014</v>
      </c>
      <c r="H30" s="46">
        <v>1</v>
      </c>
      <c r="I30" s="46">
        <f t="shared" si="6"/>
        <v>27</v>
      </c>
      <c r="J30" s="46">
        <f t="shared" si="6"/>
        <v>27</v>
      </c>
      <c r="K30" s="88">
        <v>11.6</v>
      </c>
      <c r="L30" s="88">
        <v>7.1</v>
      </c>
      <c r="M30" s="54">
        <f t="shared" si="1"/>
        <v>9.35</v>
      </c>
      <c r="N30" s="36">
        <v>73.5</v>
      </c>
      <c r="O30" s="55">
        <f t="shared" si="2"/>
        <v>29.976642939884258</v>
      </c>
      <c r="P30" s="56">
        <f t="shared" si="3"/>
        <v>10.791591458358333</v>
      </c>
      <c r="Q30" s="130">
        <v>10.17441</v>
      </c>
      <c r="R30" s="11">
        <f t="shared" si="4"/>
        <v>1.6201196327474998</v>
      </c>
      <c r="S30" s="35">
        <f t="shared" si="5"/>
        <v>1.5333590489548921</v>
      </c>
    </row>
    <row r="31" spans="2:22" ht="18.5" x14ac:dyDescent="0.45">
      <c r="G31" s="59">
        <v>2014</v>
      </c>
      <c r="H31" s="46">
        <v>1</v>
      </c>
      <c r="I31" s="46">
        <f t="shared" si="6"/>
        <v>28</v>
      </c>
      <c r="J31" s="46">
        <f t="shared" si="6"/>
        <v>28</v>
      </c>
      <c r="K31" s="88">
        <v>12.4</v>
      </c>
      <c r="L31" s="88">
        <v>7.4</v>
      </c>
      <c r="M31" s="54">
        <f t="shared" si="1"/>
        <v>9.9</v>
      </c>
      <c r="N31" s="36">
        <v>81.5</v>
      </c>
      <c r="O31" s="55">
        <f t="shared" si="2"/>
        <v>13.622316184706808</v>
      </c>
      <c r="P31" s="56">
        <f t="shared" si="3"/>
        <v>5.4489264738827234</v>
      </c>
      <c r="Q31" s="130">
        <v>4.8736680000000003</v>
      </c>
      <c r="R31" s="11">
        <f t="shared" si="4"/>
        <v>0.79177854011400017</v>
      </c>
      <c r="S31" s="35">
        <f t="shared" si="5"/>
        <v>0.92919539551590691</v>
      </c>
    </row>
    <row r="32" spans="2:22" ht="18.5" x14ac:dyDescent="0.45">
      <c r="G32" s="59">
        <v>2014</v>
      </c>
      <c r="H32" s="46">
        <v>1</v>
      </c>
      <c r="I32" s="46">
        <f t="shared" si="6"/>
        <v>29</v>
      </c>
      <c r="J32" s="46">
        <f t="shared" si="6"/>
        <v>29</v>
      </c>
      <c r="K32" s="88">
        <v>13.7</v>
      </c>
      <c r="L32" s="88">
        <v>6.8</v>
      </c>
      <c r="M32" s="54">
        <f t="shared" si="1"/>
        <v>10.25</v>
      </c>
      <c r="N32" s="36">
        <v>75.5</v>
      </c>
      <c r="O32" s="55">
        <f t="shared" si="2"/>
        <v>2.8541911761750298</v>
      </c>
      <c r="P32" s="56">
        <f t="shared" si="3"/>
        <v>1.5755135292486162</v>
      </c>
      <c r="Q32" s="130">
        <v>1.1995754999999999</v>
      </c>
      <c r="R32" s="11">
        <f t="shared" si="4"/>
        <v>0.19734606412537498</v>
      </c>
      <c r="S32" s="35">
        <f t="shared" si="5"/>
        <v>0.46127402927475164</v>
      </c>
    </row>
    <row r="33" spans="7:19" ht="18.5" x14ac:dyDescent="0.45">
      <c r="G33" s="59">
        <v>2014</v>
      </c>
      <c r="H33" s="46">
        <v>1</v>
      </c>
      <c r="I33" s="46">
        <f t="shared" si="6"/>
        <v>30</v>
      </c>
      <c r="J33" s="46">
        <f t="shared" si="6"/>
        <v>30</v>
      </c>
      <c r="K33" s="88">
        <v>13.5</v>
      </c>
      <c r="L33" s="88">
        <v>7.3</v>
      </c>
      <c r="M33" s="54">
        <f t="shared" si="1"/>
        <v>10.4</v>
      </c>
      <c r="N33" s="36">
        <v>64</v>
      </c>
      <c r="O33" s="55">
        <f t="shared" si="2"/>
        <v>26.126922545829061</v>
      </c>
      <c r="P33" s="56">
        <f t="shared" si="3"/>
        <v>12.958953582731215</v>
      </c>
      <c r="Q33" s="130">
        <v>10.408881999999998</v>
      </c>
      <c r="R33" s="11">
        <f t="shared" si="4"/>
        <v>1.7215562206259998</v>
      </c>
      <c r="S33" s="35">
        <f t="shared" si="5"/>
        <v>1.9101506437293483</v>
      </c>
    </row>
    <row r="34" spans="7:19" ht="18.5" x14ac:dyDescent="0.45">
      <c r="G34" s="59">
        <v>2014</v>
      </c>
      <c r="H34" s="60">
        <v>1</v>
      </c>
      <c r="I34" s="60">
        <f t="shared" si="6"/>
        <v>31</v>
      </c>
      <c r="J34" s="46">
        <f t="shared" si="6"/>
        <v>31</v>
      </c>
      <c r="K34" s="88">
        <v>12.8</v>
      </c>
      <c r="L34" s="88">
        <v>-1.8</v>
      </c>
      <c r="M34" s="54">
        <f t="shared" si="1"/>
        <v>5.5</v>
      </c>
      <c r="N34" s="36">
        <v>64</v>
      </c>
      <c r="O34" s="55">
        <f t="shared" si="2"/>
        <v>17.649035184163196</v>
      </c>
      <c r="P34" s="56">
        <f t="shared" si="3"/>
        <v>20.614073095102615</v>
      </c>
      <c r="Q34" s="130">
        <v>10.789898999999998</v>
      </c>
      <c r="R34" s="49">
        <f t="shared" si="4"/>
        <v>1.4744882528954995</v>
      </c>
      <c r="S34" s="48">
        <f t="shared" si="5"/>
        <v>1.8883143720560958</v>
      </c>
    </row>
    <row r="35" spans="7:19" ht="18.5" x14ac:dyDescent="0.45">
      <c r="G35" s="59">
        <v>2014</v>
      </c>
      <c r="H35" s="46">
        <v>2</v>
      </c>
      <c r="I35" s="46">
        <v>1</v>
      </c>
      <c r="J35" s="46">
        <f t="shared" si="6"/>
        <v>32</v>
      </c>
      <c r="K35" s="88">
        <v>11.7</v>
      </c>
      <c r="L35" s="88">
        <v>-4.0999999999999996</v>
      </c>
      <c r="M35" s="54">
        <f t="shared" si="1"/>
        <v>3.8</v>
      </c>
      <c r="N35" s="36">
        <v>60</v>
      </c>
      <c r="O35" s="55">
        <f t="shared" si="2"/>
        <v>17.854353121507931</v>
      </c>
      <c r="P35" s="56">
        <f t="shared" si="3"/>
        <v>22.567902345586024</v>
      </c>
      <c r="Q35" s="130">
        <v>11.355143999999999</v>
      </c>
      <c r="R35" s="11">
        <f t="shared" si="4"/>
        <v>1.4385150624959999</v>
      </c>
      <c r="S35" s="35">
        <f t="shared" si="5"/>
        <v>1.5450536682500178</v>
      </c>
    </row>
    <row r="36" spans="7:19" ht="18.5" x14ac:dyDescent="0.45">
      <c r="G36" s="59">
        <v>2014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88">
        <v>8.3000000000000007</v>
      </c>
      <c r="L36" s="88">
        <v>-0.3</v>
      </c>
      <c r="M36" s="54">
        <f t="shared" si="1"/>
        <v>4</v>
      </c>
      <c r="N36" s="36">
        <v>37.5</v>
      </c>
      <c r="O36" s="55">
        <f t="shared" si="2"/>
        <v>23.731967628611123</v>
      </c>
      <c r="P36" s="56">
        <f t="shared" si="3"/>
        <v>16.327593728484455</v>
      </c>
      <c r="Q36" s="130">
        <v>11.1353265</v>
      </c>
      <c r="R36" s="11">
        <f t="shared" si="4"/>
        <v>1.4237294403104999</v>
      </c>
      <c r="S36" s="35">
        <f t="shared" si="5"/>
        <v>1.4166314574616239</v>
      </c>
    </row>
    <row r="37" spans="7:19" ht="18.5" x14ac:dyDescent="0.45">
      <c r="G37" s="59">
        <v>2014</v>
      </c>
      <c r="H37" s="46">
        <v>2</v>
      </c>
      <c r="I37" s="46">
        <f t="shared" si="7"/>
        <v>3</v>
      </c>
      <c r="J37" s="46">
        <f t="shared" si="7"/>
        <v>34</v>
      </c>
      <c r="K37" s="88">
        <v>7</v>
      </c>
      <c r="L37" s="88">
        <v>-5.4</v>
      </c>
      <c r="M37" s="54">
        <f t="shared" si="1"/>
        <v>0.79999999999999982</v>
      </c>
      <c r="N37" s="36">
        <v>39</v>
      </c>
      <c r="O37" s="55">
        <f t="shared" si="2"/>
        <v>21.253877287432612</v>
      </c>
      <c r="P37" s="56">
        <f t="shared" si="3"/>
        <v>21.083846269133154</v>
      </c>
      <c r="Q37" s="130">
        <v>11.974819999999999</v>
      </c>
      <c r="R37" s="11">
        <f t="shared" si="4"/>
        <v>1.3063211389799998</v>
      </c>
      <c r="S37" s="35">
        <f t="shared" si="5"/>
        <v>0.42090074489543094</v>
      </c>
    </row>
    <row r="38" spans="7:19" ht="18.5" x14ac:dyDescent="0.45">
      <c r="G38" s="59">
        <v>2014</v>
      </c>
      <c r="H38" s="46">
        <v>2</v>
      </c>
      <c r="I38" s="46">
        <f t="shared" si="7"/>
        <v>4</v>
      </c>
      <c r="J38" s="46">
        <f t="shared" si="7"/>
        <v>35</v>
      </c>
      <c r="K38" s="88">
        <v>6.4</v>
      </c>
      <c r="L38" s="88">
        <v>-9.5</v>
      </c>
      <c r="M38" s="54">
        <f t="shared" si="1"/>
        <v>-1.5499999999999998</v>
      </c>
      <c r="N38" s="36">
        <v>51.5</v>
      </c>
      <c r="O38" s="55">
        <f t="shared" si="2"/>
        <v>19.383017651975074</v>
      </c>
      <c r="P38" s="56">
        <f t="shared" si="3"/>
        <v>24.655198453312295</v>
      </c>
      <c r="Q38" s="130">
        <v>12.3663045</v>
      </c>
      <c r="R38" s="11">
        <f t="shared" si="4"/>
        <v>1.178586108253125</v>
      </c>
      <c r="S38" s="35">
        <f t="shared" si="5"/>
        <v>-0.95546972913134265</v>
      </c>
    </row>
    <row r="39" spans="7:19" ht="18.5" x14ac:dyDescent="0.45">
      <c r="G39" s="59">
        <v>2014</v>
      </c>
      <c r="H39" s="46">
        <v>2</v>
      </c>
      <c r="I39" s="46">
        <f t="shared" si="7"/>
        <v>5</v>
      </c>
      <c r="J39" s="46">
        <f t="shared" si="7"/>
        <v>36</v>
      </c>
      <c r="K39" s="88">
        <v>10.3</v>
      </c>
      <c r="L39" s="88">
        <v>-9.6</v>
      </c>
      <c r="M39" s="54">
        <f t="shared" si="1"/>
        <v>0.35000000000000053</v>
      </c>
      <c r="N39" s="36">
        <v>46.5</v>
      </c>
      <c r="O39" s="55">
        <f t="shared" si="2"/>
        <v>17.410864540174522</v>
      </c>
      <c r="P39" s="56">
        <f t="shared" si="3"/>
        <v>27.718096347957836</v>
      </c>
      <c r="Q39" s="130">
        <v>12.427016</v>
      </c>
      <c r="R39" s="11">
        <f t="shared" si="4"/>
        <v>1.3228527464460003</v>
      </c>
      <c r="S39" s="35">
        <f t="shared" si="5"/>
        <v>0.22123044797661898</v>
      </c>
    </row>
    <row r="40" spans="7:19" ht="18.5" x14ac:dyDescent="0.45">
      <c r="G40" s="59">
        <v>2014</v>
      </c>
      <c r="H40" s="46">
        <v>2</v>
      </c>
      <c r="I40" s="46">
        <f t="shared" si="7"/>
        <v>6</v>
      </c>
      <c r="J40" s="46">
        <f t="shared" si="7"/>
        <v>37</v>
      </c>
      <c r="K40" s="88">
        <v>11.1</v>
      </c>
      <c r="L40" s="88">
        <v>-8.6</v>
      </c>
      <c r="M40" s="54">
        <f t="shared" si="1"/>
        <v>1.25</v>
      </c>
      <c r="N40" s="36">
        <v>45</v>
      </c>
      <c r="O40" s="55">
        <f t="shared" si="2"/>
        <v>18.147570015969784</v>
      </c>
      <c r="P40" s="56">
        <f t="shared" si="3"/>
        <v>28.600570345168379</v>
      </c>
      <c r="Q40" s="130">
        <v>12.887585999999999</v>
      </c>
      <c r="R40" s="11">
        <f t="shared" si="4"/>
        <v>1.4399074305044994</v>
      </c>
      <c r="S40" s="35">
        <f t="shared" si="5"/>
        <v>0.78412720936831304</v>
      </c>
    </row>
    <row r="41" spans="7:19" ht="18.5" x14ac:dyDescent="0.45">
      <c r="G41" s="59">
        <v>2014</v>
      </c>
      <c r="H41" s="46">
        <v>2</v>
      </c>
      <c r="I41" s="46">
        <f t="shared" si="7"/>
        <v>7</v>
      </c>
      <c r="J41" s="46">
        <f t="shared" si="7"/>
        <v>38</v>
      </c>
      <c r="K41" s="88">
        <v>11.6</v>
      </c>
      <c r="L41" s="88">
        <v>-7.6</v>
      </c>
      <c r="M41" s="54">
        <f t="shared" si="1"/>
        <v>2</v>
      </c>
      <c r="N41" s="36">
        <v>50.5</v>
      </c>
      <c r="O41" s="55">
        <f t="shared" si="2"/>
        <v>17.379022795514896</v>
      </c>
      <c r="P41" s="56">
        <f t="shared" si="3"/>
        <v>26.69417901391088</v>
      </c>
      <c r="Q41" s="130">
        <v>12.18417</v>
      </c>
      <c r="R41" s="11">
        <f t="shared" si="4"/>
        <v>1.4149111095899998</v>
      </c>
      <c r="S41" s="35">
        <f t="shared" si="5"/>
        <v>1.0497759405073379</v>
      </c>
    </row>
    <row r="42" spans="7:19" ht="18.5" x14ac:dyDescent="0.45">
      <c r="G42" s="59">
        <v>2014</v>
      </c>
      <c r="H42" s="46">
        <v>2</v>
      </c>
      <c r="I42" s="46">
        <f t="shared" si="7"/>
        <v>8</v>
      </c>
      <c r="J42" s="46">
        <f t="shared" si="7"/>
        <v>39</v>
      </c>
      <c r="K42" s="88">
        <v>11.7</v>
      </c>
      <c r="L42" s="88">
        <v>-7.7</v>
      </c>
      <c r="M42" s="54">
        <f t="shared" si="1"/>
        <v>1.9999999999999996</v>
      </c>
      <c r="N42" s="36">
        <v>53.5</v>
      </c>
      <c r="O42" s="55">
        <f t="shared" si="2"/>
        <v>12.592603648331506</v>
      </c>
      <c r="P42" s="56">
        <f t="shared" si="3"/>
        <v>19.543720862210495</v>
      </c>
      <c r="Q42" s="130">
        <v>8.8743464999999997</v>
      </c>
      <c r="R42" s="11">
        <f t="shared" si="4"/>
        <v>1.0305512360054998</v>
      </c>
      <c r="S42" s="35">
        <f t="shared" si="5"/>
        <v>0.78899452556297089</v>
      </c>
    </row>
    <row r="43" spans="7:19" ht="18.5" x14ac:dyDescent="0.45">
      <c r="G43" s="59">
        <v>2014</v>
      </c>
      <c r="H43" s="46">
        <v>2</v>
      </c>
      <c r="I43" s="46">
        <f t="shared" si="7"/>
        <v>9</v>
      </c>
      <c r="J43" s="46">
        <f t="shared" si="7"/>
        <v>40</v>
      </c>
      <c r="K43" s="88">
        <v>13.7</v>
      </c>
      <c r="L43" s="88">
        <v>-7.5</v>
      </c>
      <c r="M43" s="54">
        <f t="shared" si="1"/>
        <v>3.0999999999999996</v>
      </c>
      <c r="N43" s="36">
        <v>48</v>
      </c>
      <c r="O43" s="55">
        <f t="shared" si="2"/>
        <v>12.24223598214714</v>
      </c>
      <c r="P43" s="56">
        <f t="shared" si="3"/>
        <v>20.762832225721549</v>
      </c>
      <c r="Q43" s="130">
        <v>9.0187980000000003</v>
      </c>
      <c r="R43" s="11">
        <f t="shared" si="4"/>
        <v>1.1055107306429999</v>
      </c>
      <c r="S43" s="35">
        <f t="shared" si="5"/>
        <v>1.2480135496149369</v>
      </c>
    </row>
    <row r="44" spans="7:19" ht="18.5" x14ac:dyDescent="0.45">
      <c r="G44" s="59">
        <v>2014</v>
      </c>
      <c r="H44" s="46">
        <v>2</v>
      </c>
      <c r="I44" s="46">
        <f t="shared" si="7"/>
        <v>10</v>
      </c>
      <c r="J44" s="46">
        <f t="shared" si="7"/>
        <v>41</v>
      </c>
      <c r="K44" s="88">
        <v>14</v>
      </c>
      <c r="L44" s="88">
        <v>-5.0999999999999996</v>
      </c>
      <c r="M44" s="54">
        <f t="shared" si="1"/>
        <v>4.45</v>
      </c>
      <c r="N44" s="36">
        <v>44.5</v>
      </c>
      <c r="O44" s="55">
        <f t="shared" si="2"/>
        <v>15.214965070175193</v>
      </c>
      <c r="P44" s="56">
        <f t="shared" si="3"/>
        <v>23.2484666272277</v>
      </c>
      <c r="Q44" s="130">
        <v>10.639166999999999</v>
      </c>
      <c r="R44" s="11">
        <f t="shared" si="4"/>
        <v>1.3883713966237499</v>
      </c>
      <c r="S44" s="35">
        <f t="shared" si="5"/>
        <v>1.9383461702355316</v>
      </c>
    </row>
    <row r="45" spans="7:19" ht="18.5" x14ac:dyDescent="0.45">
      <c r="G45" s="59">
        <v>2014</v>
      </c>
      <c r="H45" s="46">
        <v>2</v>
      </c>
      <c r="I45" s="46">
        <f t="shared" si="7"/>
        <v>11</v>
      </c>
      <c r="J45" s="46">
        <f t="shared" si="7"/>
        <v>42</v>
      </c>
      <c r="K45" s="88">
        <v>15</v>
      </c>
      <c r="L45" s="88">
        <v>-2.6</v>
      </c>
      <c r="M45" s="54">
        <f t="shared" si="1"/>
        <v>6.2</v>
      </c>
      <c r="N45" s="36">
        <v>51.5</v>
      </c>
      <c r="O45" s="55">
        <f t="shared" si="2"/>
        <v>9.5499662116457049</v>
      </c>
      <c r="P45" s="56">
        <f t="shared" si="3"/>
        <v>13.446352425997153</v>
      </c>
      <c r="Q45" s="130">
        <v>6.410296999999999</v>
      </c>
      <c r="R45" s="11">
        <f t="shared" si="4"/>
        <v>0.90231340571999974</v>
      </c>
      <c r="S45" s="35">
        <f t="shared" si="5"/>
        <v>1.4085315737154023</v>
      </c>
    </row>
    <row r="46" spans="7:19" ht="18.5" x14ac:dyDescent="0.45">
      <c r="G46" s="59">
        <v>2014</v>
      </c>
      <c r="H46" s="46">
        <v>2</v>
      </c>
      <c r="I46" s="46">
        <f t="shared" si="7"/>
        <v>12</v>
      </c>
      <c r="J46" s="46">
        <f t="shared" si="7"/>
        <v>43</v>
      </c>
      <c r="K46" s="88">
        <v>17.8</v>
      </c>
      <c r="L46" s="88">
        <v>-4.7</v>
      </c>
      <c r="M46" s="54">
        <f t="shared" si="1"/>
        <v>6.5500000000000007</v>
      </c>
      <c r="N46" s="36">
        <v>52</v>
      </c>
      <c r="O46" s="55">
        <f t="shared" si="2"/>
        <v>11.535747780622657</v>
      </c>
      <c r="P46" s="56">
        <f t="shared" si="3"/>
        <v>20.764346005120782</v>
      </c>
      <c r="Q46" s="130">
        <v>8.7550169999999987</v>
      </c>
      <c r="R46" s="11">
        <f t="shared" si="4"/>
        <v>1.2503280540667496</v>
      </c>
      <c r="S46" s="35">
        <f t="shared" si="5"/>
        <v>2.1533990516657888</v>
      </c>
    </row>
    <row r="47" spans="7:19" ht="18.5" x14ac:dyDescent="0.45">
      <c r="G47" s="59">
        <v>2014</v>
      </c>
      <c r="H47" s="46">
        <v>2</v>
      </c>
      <c r="I47" s="46">
        <f t="shared" si="7"/>
        <v>13</v>
      </c>
      <c r="J47" s="46">
        <f t="shared" si="7"/>
        <v>44</v>
      </c>
      <c r="K47" s="88">
        <v>17.899999999999999</v>
      </c>
      <c r="L47" s="88">
        <v>-5</v>
      </c>
      <c r="M47" s="54">
        <f t="shared" si="1"/>
        <v>6.4499999999999993</v>
      </c>
      <c r="N47" s="36">
        <v>48</v>
      </c>
      <c r="O47" s="55">
        <f t="shared" si="2"/>
        <v>10.893177269411186</v>
      </c>
      <c r="P47" s="56">
        <f t="shared" si="3"/>
        <v>19.956300757561291</v>
      </c>
      <c r="Q47" s="130">
        <v>8.3405039999999993</v>
      </c>
      <c r="R47" s="11">
        <f t="shared" si="4"/>
        <v>1.1862386070299997</v>
      </c>
      <c r="S47" s="35">
        <f t="shared" si="5"/>
        <v>2.1138019595481539</v>
      </c>
    </row>
    <row r="48" spans="7:19" ht="18.5" x14ac:dyDescent="0.45">
      <c r="G48" s="59">
        <v>2014</v>
      </c>
      <c r="H48" s="46">
        <v>2</v>
      </c>
      <c r="I48" s="46">
        <f t="shared" si="7"/>
        <v>14</v>
      </c>
      <c r="J48" s="46">
        <f t="shared" si="7"/>
        <v>45</v>
      </c>
      <c r="K48" s="88">
        <v>18.8</v>
      </c>
      <c r="L48" s="88">
        <v>-4.8</v>
      </c>
      <c r="M48" s="54">
        <f t="shared" si="1"/>
        <v>7</v>
      </c>
      <c r="N48" s="36">
        <v>47</v>
      </c>
      <c r="O48" s="55">
        <f t="shared" si="2"/>
        <v>7.9831663752751885</v>
      </c>
      <c r="P48" s="56">
        <f t="shared" si="3"/>
        <v>15.072218116519556</v>
      </c>
      <c r="Q48" s="130">
        <v>6.2051339999999993</v>
      </c>
      <c r="R48" s="11">
        <f t="shared" si="4"/>
        <v>0.90254915056799967</v>
      </c>
      <c r="S48" s="35">
        <f t="shared" si="5"/>
        <v>1.7653681635310796</v>
      </c>
    </row>
    <row r="49" spans="7:19" ht="18.5" x14ac:dyDescent="0.45">
      <c r="G49" s="59">
        <v>2014</v>
      </c>
      <c r="H49" s="46">
        <v>2</v>
      </c>
      <c r="I49" s="46">
        <f t="shared" si="7"/>
        <v>15</v>
      </c>
      <c r="J49" s="46">
        <f t="shared" si="7"/>
        <v>46</v>
      </c>
      <c r="K49" s="88">
        <v>12.9</v>
      </c>
      <c r="L49" s="88">
        <v>1</v>
      </c>
      <c r="M49" s="54">
        <f t="shared" si="1"/>
        <v>6.95</v>
      </c>
      <c r="N49" s="36">
        <v>62</v>
      </c>
      <c r="O49" s="55">
        <f t="shared" si="2"/>
        <v>24.669482228287997</v>
      </c>
      <c r="P49" s="56">
        <f t="shared" si="3"/>
        <v>23.485347081330175</v>
      </c>
      <c r="Q49" s="130">
        <v>13.616123999999999</v>
      </c>
      <c r="R49" s="11">
        <f t="shared" si="4"/>
        <v>1.976499539685</v>
      </c>
      <c r="S49" s="35">
        <f t="shared" si="5"/>
        <v>2.5103455711492422</v>
      </c>
    </row>
    <row r="50" spans="7:19" ht="18.5" x14ac:dyDescent="0.45">
      <c r="G50" s="59">
        <v>2014</v>
      </c>
      <c r="H50" s="46">
        <v>2</v>
      </c>
      <c r="I50" s="46">
        <f t="shared" si="7"/>
        <v>16</v>
      </c>
      <c r="J50" s="46">
        <f t="shared" si="7"/>
        <v>47</v>
      </c>
      <c r="K50" s="88">
        <v>10.199999999999999</v>
      </c>
      <c r="L50" s="88">
        <v>4.5999999999999996</v>
      </c>
      <c r="M50" s="54">
        <f t="shared" si="1"/>
        <v>7.3999999999999995</v>
      </c>
      <c r="N50" s="36">
        <v>80</v>
      </c>
      <c r="O50" s="55">
        <f t="shared" si="2"/>
        <v>9.4880344430701271</v>
      </c>
      <c r="P50" s="56">
        <f t="shared" si="3"/>
        <v>4.2506394304954167</v>
      </c>
      <c r="Q50" s="130">
        <v>3.5924459999999998</v>
      </c>
      <c r="R50" s="11">
        <f t="shared" si="4"/>
        <v>0.53095633390800001</v>
      </c>
      <c r="S50" s="35">
        <f t="shared" si="5"/>
        <v>0.64934941310520022</v>
      </c>
    </row>
    <row r="51" spans="7:19" ht="18.5" x14ac:dyDescent="0.45">
      <c r="G51" s="59">
        <v>2014</v>
      </c>
      <c r="H51" s="46">
        <v>2</v>
      </c>
      <c r="I51" s="46">
        <f t="shared" si="7"/>
        <v>17</v>
      </c>
      <c r="J51" s="46">
        <f t="shared" si="7"/>
        <v>48</v>
      </c>
      <c r="K51" s="88">
        <v>16.3</v>
      </c>
      <c r="L51" s="88">
        <v>0.6</v>
      </c>
      <c r="M51" s="54">
        <f t="shared" si="1"/>
        <v>8.4500000000000011</v>
      </c>
      <c r="N51" s="36">
        <v>64.5</v>
      </c>
      <c r="O51" s="55">
        <f t="shared" si="2"/>
        <v>4.5174073459606419</v>
      </c>
      <c r="P51" s="56">
        <f t="shared" si="3"/>
        <v>5.6738636265265665</v>
      </c>
      <c r="Q51" s="130">
        <v>2.8639079999999999</v>
      </c>
      <c r="R51" s="11">
        <f t="shared" si="4"/>
        <v>0.44091653602499992</v>
      </c>
      <c r="S51" s="35">
        <f t="shared" si="5"/>
        <v>0.86726826309963068</v>
      </c>
    </row>
    <row r="52" spans="7:19" ht="18.5" x14ac:dyDescent="0.45">
      <c r="G52" s="59">
        <v>2014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88">
        <v>16.600000000000001</v>
      </c>
      <c r="L52" s="88">
        <v>-1.6</v>
      </c>
      <c r="M52" s="54">
        <f t="shared" si="1"/>
        <v>7.5000000000000009</v>
      </c>
      <c r="N52" s="36">
        <v>60</v>
      </c>
      <c r="O52" s="55">
        <f t="shared" si="2"/>
        <v>7.6368917673270396</v>
      </c>
      <c r="P52" s="56">
        <f t="shared" si="3"/>
        <v>11.119314413228171</v>
      </c>
      <c r="Q52" s="130">
        <v>5.212815</v>
      </c>
      <c r="R52" s="11">
        <f t="shared" si="4"/>
        <v>0.77350094736749986</v>
      </c>
      <c r="S52" s="35">
        <f t="shared" si="5"/>
        <v>1.3649624893669112</v>
      </c>
    </row>
    <row r="53" spans="7:19" ht="18.5" x14ac:dyDescent="0.45">
      <c r="G53" s="59">
        <v>2014</v>
      </c>
      <c r="H53" s="46">
        <v>2</v>
      </c>
      <c r="I53" s="46">
        <f t="shared" si="8"/>
        <v>19</v>
      </c>
      <c r="J53" s="46">
        <f t="shared" si="8"/>
        <v>50</v>
      </c>
      <c r="K53" s="88">
        <v>18.600000000000001</v>
      </c>
      <c r="L53" s="88">
        <v>-0.7</v>
      </c>
      <c r="M53" s="54">
        <f t="shared" si="1"/>
        <v>8.9500000000000011</v>
      </c>
      <c r="N53" s="36">
        <v>62.5</v>
      </c>
      <c r="O53" s="55">
        <f t="shared" si="2"/>
        <v>17.512641370530897</v>
      </c>
      <c r="P53" s="56">
        <f t="shared" si="3"/>
        <v>27.039518276099706</v>
      </c>
      <c r="Q53" s="130">
        <v>12.30978</v>
      </c>
      <c r="R53" s="11">
        <f t="shared" si="4"/>
        <v>1.9312659969750001</v>
      </c>
      <c r="S53" s="35">
        <f t="shared" si="5"/>
        <v>3.3745239439264569</v>
      </c>
    </row>
    <row r="54" spans="7:19" ht="18.5" x14ac:dyDescent="0.45">
      <c r="G54" s="59">
        <v>2014</v>
      </c>
      <c r="H54" s="46">
        <v>2</v>
      </c>
      <c r="I54" s="46">
        <f t="shared" si="8"/>
        <v>20</v>
      </c>
      <c r="J54" s="46">
        <f t="shared" si="8"/>
        <v>51</v>
      </c>
      <c r="K54" s="88">
        <v>19.3</v>
      </c>
      <c r="L54" s="88">
        <v>-1.2</v>
      </c>
      <c r="M54" s="54">
        <f t="shared" si="1"/>
        <v>9.0500000000000007</v>
      </c>
      <c r="N54" s="36">
        <v>57</v>
      </c>
      <c r="O54" s="55">
        <f t="shared" si="2"/>
        <v>20.14806904585479</v>
      </c>
      <c r="P54" s="56">
        <f t="shared" si="3"/>
        <v>33.042833235201854</v>
      </c>
      <c r="Q54" s="130">
        <v>14.595882</v>
      </c>
      <c r="R54" s="11">
        <f t="shared" si="4"/>
        <v>2.2984901669204998</v>
      </c>
      <c r="S54" s="35">
        <f t="shared" si="5"/>
        <v>4.098343602551302</v>
      </c>
    </row>
    <row r="55" spans="7:19" ht="18.5" x14ac:dyDescent="0.45">
      <c r="G55" s="59">
        <v>2014</v>
      </c>
      <c r="H55" s="46">
        <v>2</v>
      </c>
      <c r="I55" s="46">
        <f t="shared" si="8"/>
        <v>21</v>
      </c>
      <c r="J55" s="46">
        <f t="shared" si="8"/>
        <v>52</v>
      </c>
      <c r="K55" s="88">
        <v>20.399999999999999</v>
      </c>
      <c r="L55" s="88">
        <v>-0.1</v>
      </c>
      <c r="M55" s="54">
        <f t="shared" si="1"/>
        <v>10.149999999999999</v>
      </c>
      <c r="N55" s="36">
        <v>58</v>
      </c>
      <c r="O55" s="55">
        <f t="shared" si="2"/>
        <v>18.032695187339915</v>
      </c>
      <c r="P55" s="56">
        <f t="shared" si="3"/>
        <v>29.573620107237463</v>
      </c>
      <c r="Q55" s="130">
        <v>13.06344</v>
      </c>
      <c r="R55" s="11">
        <f t="shared" si="4"/>
        <v>2.1414472630199999</v>
      </c>
      <c r="S55" s="35">
        <f t="shared" si="5"/>
        <v>3.9614147382673033</v>
      </c>
    </row>
    <row r="56" spans="7:19" ht="18.5" x14ac:dyDescent="0.45">
      <c r="G56" s="59">
        <v>2014</v>
      </c>
      <c r="H56" s="46">
        <v>2</v>
      </c>
      <c r="I56" s="46">
        <f t="shared" si="8"/>
        <v>22</v>
      </c>
      <c r="J56" s="46">
        <f t="shared" si="8"/>
        <v>53</v>
      </c>
      <c r="K56" s="88">
        <v>19.399999999999999</v>
      </c>
      <c r="L56" s="88">
        <v>2.2999999999999998</v>
      </c>
      <c r="M56" s="54">
        <f t="shared" si="1"/>
        <v>10.85</v>
      </c>
      <c r="N56" s="36">
        <v>58</v>
      </c>
      <c r="O56" s="55">
        <f t="shared" si="2"/>
        <v>20.408667116571344</v>
      </c>
      <c r="P56" s="56">
        <f t="shared" si="3"/>
        <v>27.919056615469596</v>
      </c>
      <c r="Q56" s="130">
        <v>13.503074999999999</v>
      </c>
      <c r="R56" s="11">
        <f t="shared" si="4"/>
        <v>2.2689520741687494</v>
      </c>
      <c r="S56" s="35">
        <f t="shared" si="5"/>
        <v>3.9046600358271557</v>
      </c>
    </row>
    <row r="57" spans="7:19" ht="18.5" x14ac:dyDescent="0.45">
      <c r="G57" s="59">
        <v>2014</v>
      </c>
      <c r="H57" s="46">
        <v>2</v>
      </c>
      <c r="I57" s="46">
        <f t="shared" si="8"/>
        <v>23</v>
      </c>
      <c r="J57" s="46">
        <f t="shared" si="8"/>
        <v>54</v>
      </c>
      <c r="K57" s="88">
        <v>21.3</v>
      </c>
      <c r="L57" s="88">
        <v>4</v>
      </c>
      <c r="M57" s="54">
        <f t="shared" si="1"/>
        <v>12.65</v>
      </c>
      <c r="N57" s="36">
        <v>50</v>
      </c>
      <c r="O57" s="55">
        <f t="shared" si="2"/>
        <v>21.98908240178994</v>
      </c>
      <c r="P57" s="56">
        <f t="shared" si="3"/>
        <v>30.432890044077279</v>
      </c>
      <c r="Q57" s="130">
        <v>14.633564999999999</v>
      </c>
      <c r="R57" s="11">
        <f t="shared" si="4"/>
        <v>2.6133973981762497</v>
      </c>
      <c r="S57" s="35">
        <f t="shared" si="5"/>
        <v>4.6126044595967111</v>
      </c>
    </row>
    <row r="58" spans="7:19" ht="18.5" x14ac:dyDescent="0.45">
      <c r="G58" s="59">
        <v>2014</v>
      </c>
      <c r="H58" s="46">
        <v>2</v>
      </c>
      <c r="I58" s="46">
        <f t="shared" si="8"/>
        <v>24</v>
      </c>
      <c r="J58" s="46">
        <f t="shared" si="8"/>
        <v>55</v>
      </c>
      <c r="K58" s="88">
        <v>21.5</v>
      </c>
      <c r="L58" s="88">
        <v>1.6</v>
      </c>
      <c r="M58" s="54">
        <f t="shared" si="1"/>
        <v>11.55</v>
      </c>
      <c r="N58" s="36">
        <v>48</v>
      </c>
      <c r="O58" s="55">
        <f t="shared" si="2"/>
        <v>8.3241296437020349</v>
      </c>
      <c r="P58" s="56">
        <f t="shared" si="3"/>
        <v>13.252014392773638</v>
      </c>
      <c r="Q58" s="130">
        <v>5.9413529999999994</v>
      </c>
      <c r="R58" s="11">
        <f t="shared" si="4"/>
        <v>1.0227311373757497</v>
      </c>
      <c r="S58" s="35">
        <f t="shared" si="5"/>
        <v>2.1281194201772786</v>
      </c>
    </row>
    <row r="59" spans="7:19" ht="18.5" x14ac:dyDescent="0.45">
      <c r="G59" s="59">
        <v>2014</v>
      </c>
      <c r="H59" s="46">
        <v>2</v>
      </c>
      <c r="I59" s="46">
        <f t="shared" si="8"/>
        <v>25</v>
      </c>
      <c r="J59" s="46">
        <f t="shared" si="8"/>
        <v>56</v>
      </c>
      <c r="K59" s="88">
        <v>21.2</v>
      </c>
      <c r="L59" s="88">
        <v>6.2</v>
      </c>
      <c r="M59" s="54">
        <f t="shared" si="1"/>
        <v>13.7</v>
      </c>
      <c r="N59" s="36">
        <v>37</v>
      </c>
      <c r="O59" s="55">
        <f t="shared" si="2"/>
        <v>13.385106290416696</v>
      </c>
      <c r="P59" s="56">
        <f t="shared" si="3"/>
        <v>16.062127548500033</v>
      </c>
      <c r="Q59" s="130">
        <v>8.2944469999999999</v>
      </c>
      <c r="R59" s="11">
        <f t="shared" si="4"/>
        <v>1.5323783471324999</v>
      </c>
      <c r="S59" s="35">
        <f t="shared" si="5"/>
        <v>3.1849891055121002</v>
      </c>
    </row>
    <row r="60" spans="7:19" ht="18.5" x14ac:dyDescent="0.45">
      <c r="G60" s="59">
        <v>2014</v>
      </c>
      <c r="H60" s="46">
        <v>2</v>
      </c>
      <c r="I60" s="46">
        <f t="shared" si="8"/>
        <v>26</v>
      </c>
      <c r="J60" s="46">
        <f t="shared" si="8"/>
        <v>57</v>
      </c>
      <c r="K60" s="88">
        <v>18.8</v>
      </c>
      <c r="L60" s="88">
        <v>8.1999999999999993</v>
      </c>
      <c r="M60" s="54">
        <f t="shared" si="1"/>
        <v>13.5</v>
      </c>
      <c r="N60" s="36">
        <v>59</v>
      </c>
      <c r="O60" s="55">
        <f t="shared" si="2"/>
        <v>17.566322691308102</v>
      </c>
      <c r="P60" s="56">
        <f t="shared" si="3"/>
        <v>14.896241642229272</v>
      </c>
      <c r="Q60" s="130">
        <v>9.1506884999999993</v>
      </c>
      <c r="R60" s="11">
        <f t="shared" si="4"/>
        <v>1.6798330660432499</v>
      </c>
      <c r="S60" s="35">
        <f t="shared" si="5"/>
        <v>2.4942954832536666</v>
      </c>
    </row>
    <row r="61" spans="7:19" ht="18.5" x14ac:dyDescent="0.45">
      <c r="G61" s="59">
        <v>2014</v>
      </c>
      <c r="H61" s="46">
        <v>2</v>
      </c>
      <c r="I61" s="46">
        <f t="shared" si="8"/>
        <v>27</v>
      </c>
      <c r="J61" s="46">
        <f t="shared" si="8"/>
        <v>58</v>
      </c>
      <c r="K61" s="88">
        <v>11.7</v>
      </c>
      <c r="L61" s="88">
        <v>3.5</v>
      </c>
      <c r="M61" s="54">
        <f t="shared" si="1"/>
        <v>7.6</v>
      </c>
      <c r="N61" s="36">
        <v>85</v>
      </c>
      <c r="O61" s="55">
        <f t="shared" si="2"/>
        <v>32.441759849295764</v>
      </c>
      <c r="P61" s="56">
        <f t="shared" si="3"/>
        <v>21.28179446113802</v>
      </c>
      <c r="Q61" s="130">
        <v>14.863849999999999</v>
      </c>
      <c r="R61" s="11">
        <f t="shared" si="4"/>
        <v>2.2142825983499992</v>
      </c>
      <c r="S61" s="35">
        <f t="shared" si="5"/>
        <v>2.4364578650637685</v>
      </c>
    </row>
    <row r="62" spans="7:19" ht="18.5" x14ac:dyDescent="0.45">
      <c r="G62" s="59">
        <v>2014</v>
      </c>
      <c r="H62" s="60">
        <v>2</v>
      </c>
      <c r="I62" s="60">
        <f t="shared" si="8"/>
        <v>28</v>
      </c>
      <c r="J62" s="60">
        <f t="shared" si="8"/>
        <v>59</v>
      </c>
      <c r="K62" s="88">
        <v>14.7</v>
      </c>
      <c r="L62" s="88">
        <v>6.6</v>
      </c>
      <c r="M62" s="54">
        <f t="shared" si="1"/>
        <v>10.649999999999999</v>
      </c>
      <c r="N62" s="36">
        <v>69.5</v>
      </c>
      <c r="O62" s="55">
        <f t="shared" si="2"/>
        <v>27.657842598527786</v>
      </c>
      <c r="P62" s="56">
        <f t="shared" si="3"/>
        <v>17.922282003846007</v>
      </c>
      <c r="Q62" s="130">
        <v>12.594495999999999</v>
      </c>
      <c r="R62" s="49">
        <f t="shared" si="4"/>
        <v>2.1015081566879998</v>
      </c>
      <c r="S62" s="48">
        <f t="shared" si="5"/>
        <v>2.5758498649394768</v>
      </c>
    </row>
    <row r="63" spans="7:19" ht="18.5" x14ac:dyDescent="0.45">
      <c r="G63" s="59">
        <v>2014</v>
      </c>
      <c r="H63" s="46">
        <v>3</v>
      </c>
      <c r="I63" s="46">
        <v>1</v>
      </c>
      <c r="J63" s="46">
        <f t="shared" si="8"/>
        <v>60</v>
      </c>
      <c r="K63" s="88">
        <v>13</v>
      </c>
      <c r="L63" s="88">
        <v>2.9</v>
      </c>
      <c r="M63" s="54">
        <f t="shared" si="1"/>
        <v>7.95</v>
      </c>
      <c r="N63" s="36">
        <v>69.5</v>
      </c>
      <c r="O63" s="55">
        <f t="shared" si="2"/>
        <v>25.229639922206733</v>
      </c>
      <c r="P63" s="56">
        <f t="shared" si="3"/>
        <v>20.385549057143038</v>
      </c>
      <c r="Q63" s="130">
        <v>12.828967999999998</v>
      </c>
      <c r="R63" s="11">
        <f t="shared" si="4"/>
        <v>1.9374788559899994</v>
      </c>
      <c r="S63" s="35">
        <f t="shared" si="5"/>
        <v>2.4135507909075828</v>
      </c>
    </row>
    <row r="64" spans="7:19" ht="18.5" x14ac:dyDescent="0.45">
      <c r="G64" s="59">
        <v>2014</v>
      </c>
      <c r="H64" s="46">
        <v>3</v>
      </c>
      <c r="I64" s="46">
        <f t="shared" ref="I64:J79" si="9">I63+1</f>
        <v>2</v>
      </c>
      <c r="J64" s="46">
        <f>J63+1</f>
        <v>61</v>
      </c>
      <c r="K64" s="88">
        <v>15.6</v>
      </c>
      <c r="L64" s="88">
        <v>4.5</v>
      </c>
      <c r="M64" s="54">
        <f t="shared" si="1"/>
        <v>10.050000000000001</v>
      </c>
      <c r="N64" s="36">
        <v>65</v>
      </c>
      <c r="O64" s="55">
        <f t="shared" si="2"/>
        <v>24.034932972355925</v>
      </c>
      <c r="P64" s="56">
        <f t="shared" si="3"/>
        <v>21.343020479452061</v>
      </c>
      <c r="Q64" s="130">
        <v>12.81222</v>
      </c>
      <c r="R64" s="11">
        <f t="shared" si="4"/>
        <v>2.0927512178550001</v>
      </c>
      <c r="S64" s="35">
        <f t="shared" si="5"/>
        <v>2.9143942237019123</v>
      </c>
    </row>
    <row r="65" spans="7:19" ht="18.5" x14ac:dyDescent="0.45">
      <c r="G65" s="59">
        <v>2014</v>
      </c>
      <c r="H65" s="46">
        <v>3</v>
      </c>
      <c r="I65" s="46">
        <f t="shared" si="9"/>
        <v>3</v>
      </c>
      <c r="J65" s="46">
        <f>J64+1</f>
        <v>62</v>
      </c>
      <c r="K65" s="88">
        <v>20.5</v>
      </c>
      <c r="L65" s="88">
        <v>5</v>
      </c>
      <c r="M65" s="54">
        <f t="shared" si="1"/>
        <v>12.75</v>
      </c>
      <c r="N65" s="36">
        <v>73.5</v>
      </c>
      <c r="O65" s="55">
        <f t="shared" si="2"/>
        <v>21.675440287951126</v>
      </c>
      <c r="P65" s="56">
        <f t="shared" si="3"/>
        <v>26.877545957059397</v>
      </c>
      <c r="Q65" s="130">
        <v>13.653807</v>
      </c>
      <c r="R65" s="11">
        <f t="shared" si="4"/>
        <v>2.4464311095802498</v>
      </c>
      <c r="S65" s="35">
        <f t="shared" si="5"/>
        <v>4.125918032262244</v>
      </c>
    </row>
    <row r="66" spans="7:19" ht="18.5" x14ac:dyDescent="0.45">
      <c r="G66" s="59">
        <v>2014</v>
      </c>
      <c r="H66" s="46">
        <v>3</v>
      </c>
      <c r="I66" s="46">
        <f t="shared" si="9"/>
        <v>4</v>
      </c>
      <c r="J66" s="46">
        <f>J65+1</f>
        <v>63</v>
      </c>
      <c r="K66" s="88">
        <v>15.9</v>
      </c>
      <c r="L66" s="88">
        <v>8.8000000000000007</v>
      </c>
      <c r="M66" s="54">
        <f t="shared" si="1"/>
        <v>12.350000000000001</v>
      </c>
      <c r="N66" s="36">
        <v>70.5</v>
      </c>
      <c r="O66" s="55">
        <f t="shared" si="2"/>
        <v>31.407420076714324</v>
      </c>
      <c r="P66" s="56">
        <f t="shared" si="3"/>
        <v>17.839414603573733</v>
      </c>
      <c r="Q66" s="130">
        <v>13.390025999999999</v>
      </c>
      <c r="R66" s="11">
        <f t="shared" si="4"/>
        <v>2.3677549500735</v>
      </c>
      <c r="S66" s="35">
        <f t="shared" si="5"/>
        <v>2.7897537041967841</v>
      </c>
    </row>
    <row r="67" spans="7:19" ht="18.5" x14ac:dyDescent="0.45">
      <c r="G67" s="59">
        <v>2014</v>
      </c>
      <c r="H67" s="46">
        <v>3</v>
      </c>
      <c r="I67" s="46">
        <f t="shared" si="9"/>
        <v>5</v>
      </c>
      <c r="J67" s="46">
        <f t="shared" si="9"/>
        <v>64</v>
      </c>
      <c r="K67" s="88">
        <v>18.7</v>
      </c>
      <c r="L67" s="88">
        <v>6.2</v>
      </c>
      <c r="M67" s="54">
        <f t="shared" si="1"/>
        <v>12.45</v>
      </c>
      <c r="N67" s="36">
        <v>75.5</v>
      </c>
      <c r="O67" s="55">
        <f t="shared" si="2"/>
        <v>27.467486901212464</v>
      </c>
      <c r="P67" s="56">
        <f t="shared" si="3"/>
        <v>27.467486901212464</v>
      </c>
      <c r="Q67" s="130">
        <v>15.537957</v>
      </c>
      <c r="R67" s="11">
        <f t="shared" si="4"/>
        <v>2.7566860636012502</v>
      </c>
      <c r="S67" s="35">
        <f t="shared" si="5"/>
        <v>4.1558149615748459</v>
      </c>
    </row>
    <row r="68" spans="7:19" ht="18.5" x14ac:dyDescent="0.45">
      <c r="G68" s="59">
        <v>2014</v>
      </c>
      <c r="H68" s="46">
        <v>3</v>
      </c>
      <c r="I68" s="46">
        <f t="shared" si="9"/>
        <v>6</v>
      </c>
      <c r="J68" s="46">
        <f t="shared" si="9"/>
        <v>65</v>
      </c>
      <c r="K68" s="88">
        <v>20.5</v>
      </c>
      <c r="L68" s="88">
        <v>8.6999999999999993</v>
      </c>
      <c r="M68" s="54">
        <f t="shared" si="1"/>
        <v>14.6</v>
      </c>
      <c r="N68" s="36">
        <v>69</v>
      </c>
      <c r="O68" s="55">
        <f t="shared" si="2"/>
        <v>26.007912260083298</v>
      </c>
      <c r="P68" s="56">
        <f t="shared" si="3"/>
        <v>24.551469173518637</v>
      </c>
      <c r="Q68" s="130">
        <v>14.294417999999999</v>
      </c>
      <c r="R68" s="11">
        <f t="shared" si="4"/>
        <v>2.7163110748679995</v>
      </c>
      <c r="S68" s="35">
        <f t="shared" si="5"/>
        <v>4.0736246445724777</v>
      </c>
    </row>
    <row r="69" spans="7:19" ht="18.5" x14ac:dyDescent="0.45">
      <c r="G69" s="59">
        <v>2014</v>
      </c>
      <c r="H69" s="46">
        <v>3</v>
      </c>
      <c r="I69" s="46">
        <f t="shared" si="9"/>
        <v>7</v>
      </c>
      <c r="J69" s="46">
        <f t="shared" si="9"/>
        <v>66</v>
      </c>
      <c r="K69" s="88">
        <v>22.8</v>
      </c>
      <c r="L69" s="88">
        <v>10.1</v>
      </c>
      <c r="M69" s="54">
        <f t="shared" ref="M69:M132" si="10">(K69+L69)/2</f>
        <v>16.45</v>
      </c>
      <c r="N69" s="36">
        <v>56</v>
      </c>
      <c r="O69" s="55">
        <f t="shared" ref="O69:O132" si="11">((Q69)/(0.16*(K69-(L69))^0.5))</f>
        <v>25.818439188349284</v>
      </c>
      <c r="P69" s="56">
        <f t="shared" ref="P69:P132" si="12">0.16*((K69-L69)^1/2)*O69</f>
        <v>26.231534215362874</v>
      </c>
      <c r="Q69" s="130">
        <v>14.721492</v>
      </c>
      <c r="R69" s="11">
        <f t="shared" ref="R69:R132" si="13">0.0023*0.408*O69*(K69-L69)^0.5*(M69+17.8)</f>
        <v>2.957198107365</v>
      </c>
      <c r="S69" s="35">
        <f t="shared" ref="S69:S132" si="14">0.31*(IF(N69&gt;50,1,(1+(50-N69)/70)))*(P69+2.09)*((M69/(M69+15)))</f>
        <v>4.5922309612477887</v>
      </c>
    </row>
    <row r="70" spans="7:19" ht="18.5" x14ac:dyDescent="0.45">
      <c r="G70" s="59">
        <v>2014</v>
      </c>
      <c r="H70" s="46">
        <v>3</v>
      </c>
      <c r="I70" s="46">
        <f t="shared" si="9"/>
        <v>8</v>
      </c>
      <c r="J70" s="46">
        <f t="shared" si="9"/>
        <v>67</v>
      </c>
      <c r="K70" s="88">
        <v>22.9</v>
      </c>
      <c r="L70" s="88">
        <v>6.8</v>
      </c>
      <c r="M70" s="54">
        <f t="shared" si="10"/>
        <v>14.85</v>
      </c>
      <c r="N70" s="36">
        <v>58</v>
      </c>
      <c r="O70" s="55">
        <f t="shared" si="11"/>
        <v>22.568822130884254</v>
      </c>
      <c r="P70" s="56">
        <f t="shared" si="12"/>
        <v>29.068642904578915</v>
      </c>
      <c r="Q70" s="130">
        <v>14.4891135</v>
      </c>
      <c r="R70" s="11">
        <f t="shared" si="13"/>
        <v>2.7745529446203752</v>
      </c>
      <c r="S70" s="35">
        <f t="shared" si="14"/>
        <v>4.8053203554850592</v>
      </c>
    </row>
    <row r="71" spans="7:19" ht="18.5" x14ac:dyDescent="0.45">
      <c r="G71" s="59">
        <v>2014</v>
      </c>
      <c r="H71" s="46">
        <v>3</v>
      </c>
      <c r="I71" s="46">
        <f t="shared" si="9"/>
        <v>9</v>
      </c>
      <c r="J71" s="46">
        <f t="shared" si="9"/>
        <v>68</v>
      </c>
      <c r="K71" s="88">
        <v>23.6</v>
      </c>
      <c r="L71" s="88">
        <v>9</v>
      </c>
      <c r="M71" s="54">
        <f t="shared" si="10"/>
        <v>16.3</v>
      </c>
      <c r="N71" s="36">
        <v>59.5</v>
      </c>
      <c r="O71" s="55">
        <f t="shared" si="11"/>
        <v>23.484106188007608</v>
      </c>
      <c r="P71" s="56">
        <f t="shared" si="12"/>
        <v>27.429436027592889</v>
      </c>
      <c r="Q71" s="130">
        <v>14.357222999999998</v>
      </c>
      <c r="R71" s="11">
        <f t="shared" si="13"/>
        <v>2.8713943497194996</v>
      </c>
      <c r="S71" s="35">
        <f t="shared" si="14"/>
        <v>4.7655498481606031</v>
      </c>
    </row>
    <row r="72" spans="7:19" ht="18.5" x14ac:dyDescent="0.45">
      <c r="G72" s="59">
        <v>2014</v>
      </c>
      <c r="H72" s="46">
        <v>3</v>
      </c>
      <c r="I72" s="46">
        <f t="shared" si="9"/>
        <v>10</v>
      </c>
      <c r="J72" s="46">
        <f t="shared" si="9"/>
        <v>69</v>
      </c>
      <c r="K72" s="88">
        <v>18.7</v>
      </c>
      <c r="L72" s="88">
        <v>12.2</v>
      </c>
      <c r="M72" s="54">
        <f t="shared" si="10"/>
        <v>15.45</v>
      </c>
      <c r="N72" s="36">
        <v>67.5</v>
      </c>
      <c r="O72" s="55">
        <f t="shared" si="11"/>
        <v>18.660366909040778</v>
      </c>
      <c r="P72" s="56">
        <f t="shared" si="12"/>
        <v>9.7033907927012049</v>
      </c>
      <c r="Q72" s="130">
        <v>7.6119659999999998</v>
      </c>
      <c r="R72" s="11">
        <f t="shared" si="13"/>
        <v>1.4844190046174996</v>
      </c>
      <c r="S72" s="35">
        <f t="shared" si="14"/>
        <v>1.8549899902017211</v>
      </c>
    </row>
    <row r="73" spans="7:19" ht="18.5" x14ac:dyDescent="0.45">
      <c r="G73" s="59">
        <v>2014</v>
      </c>
      <c r="H73" s="46">
        <v>3</v>
      </c>
      <c r="I73" s="46">
        <f t="shared" si="9"/>
        <v>11</v>
      </c>
      <c r="J73" s="46">
        <f t="shared" si="9"/>
        <v>70</v>
      </c>
      <c r="K73" s="88">
        <v>18.3</v>
      </c>
      <c r="L73" s="88">
        <v>4.7</v>
      </c>
      <c r="M73" s="54">
        <f t="shared" si="10"/>
        <v>11.5</v>
      </c>
      <c r="N73" s="36">
        <v>63</v>
      </c>
      <c r="O73" s="55">
        <f t="shared" si="11"/>
        <v>11.325213841493706</v>
      </c>
      <c r="P73" s="56">
        <f t="shared" si="12"/>
        <v>12.321832659545153</v>
      </c>
      <c r="Q73" s="130">
        <v>6.6824519999999996</v>
      </c>
      <c r="R73" s="11">
        <f t="shared" si="13"/>
        <v>1.1483426227139999</v>
      </c>
      <c r="S73" s="35">
        <f t="shared" si="14"/>
        <v>1.9387993747652255</v>
      </c>
    </row>
    <row r="74" spans="7:19" ht="18.5" x14ac:dyDescent="0.45">
      <c r="G74" s="59">
        <v>2014</v>
      </c>
      <c r="H74" s="46">
        <v>3</v>
      </c>
      <c r="I74" s="46">
        <f t="shared" si="9"/>
        <v>12</v>
      </c>
      <c r="J74" s="46">
        <f t="shared" si="9"/>
        <v>71</v>
      </c>
      <c r="K74" s="88">
        <v>14.6</v>
      </c>
      <c r="L74" s="88">
        <v>6.9</v>
      </c>
      <c r="M74" s="54">
        <f t="shared" si="10"/>
        <v>10.75</v>
      </c>
      <c r="N74" s="36">
        <v>70.5</v>
      </c>
      <c r="O74" s="55">
        <f t="shared" si="11"/>
        <v>34.96852719895945</v>
      </c>
      <c r="P74" s="56">
        <f t="shared" si="12"/>
        <v>21.540612754559021</v>
      </c>
      <c r="Q74" s="130">
        <v>15.525395999999999</v>
      </c>
      <c r="R74" s="11">
        <f t="shared" si="13"/>
        <v>2.5996615772669993</v>
      </c>
      <c r="S74" s="35">
        <f t="shared" si="14"/>
        <v>3.0582142526045799</v>
      </c>
    </row>
    <row r="75" spans="7:19" ht="18.5" x14ac:dyDescent="0.45">
      <c r="G75" s="59">
        <v>2014</v>
      </c>
      <c r="H75" s="46">
        <v>3</v>
      </c>
      <c r="I75" s="46">
        <f t="shared" si="9"/>
        <v>13</v>
      </c>
      <c r="J75" s="46">
        <f t="shared" si="9"/>
        <v>72</v>
      </c>
      <c r="K75" s="88">
        <v>11.6</v>
      </c>
      <c r="L75" s="88">
        <v>5.3</v>
      </c>
      <c r="M75" s="54">
        <f t="shared" si="10"/>
        <v>8.4499999999999993</v>
      </c>
      <c r="N75" s="36">
        <v>72.5</v>
      </c>
      <c r="O75" s="55">
        <f t="shared" si="11"/>
        <v>34.530513092253429</v>
      </c>
      <c r="P75" s="56">
        <f t="shared" si="12"/>
        <v>17.403378598495728</v>
      </c>
      <c r="Q75" s="130">
        <v>13.867343999999999</v>
      </c>
      <c r="R75" s="11">
        <f t="shared" si="13"/>
        <v>2.1349642796999992</v>
      </c>
      <c r="S75" s="35">
        <f t="shared" si="14"/>
        <v>2.1775226114609616</v>
      </c>
    </row>
    <row r="76" spans="7:19" ht="18.5" x14ac:dyDescent="0.45">
      <c r="G76" s="59">
        <v>2014</v>
      </c>
      <c r="H76" s="46">
        <v>3</v>
      </c>
      <c r="I76" s="46">
        <f t="shared" si="9"/>
        <v>14</v>
      </c>
      <c r="J76" s="46">
        <f t="shared" si="9"/>
        <v>73</v>
      </c>
      <c r="K76" s="88">
        <v>13.3</v>
      </c>
      <c r="L76" s="88">
        <v>5.6</v>
      </c>
      <c r="M76" s="54">
        <f t="shared" si="10"/>
        <v>9.4499999999999993</v>
      </c>
      <c r="N76" s="36">
        <v>75</v>
      </c>
      <c r="O76" s="55">
        <f t="shared" si="11"/>
        <v>23.057726267922288</v>
      </c>
      <c r="P76" s="56">
        <f t="shared" si="12"/>
        <v>14.203559381040131</v>
      </c>
      <c r="Q76" s="130">
        <v>10.237214999999999</v>
      </c>
      <c r="R76" s="11">
        <f t="shared" si="13"/>
        <v>1.6361244978187497</v>
      </c>
      <c r="S76" s="35">
        <f t="shared" si="14"/>
        <v>1.9522283111148087</v>
      </c>
    </row>
    <row r="77" spans="7:19" ht="18.5" x14ac:dyDescent="0.45">
      <c r="G77" s="59">
        <v>2014</v>
      </c>
      <c r="H77" s="46">
        <v>3</v>
      </c>
      <c r="I77" s="46">
        <f t="shared" si="9"/>
        <v>15</v>
      </c>
      <c r="J77" s="46">
        <f t="shared" si="9"/>
        <v>74</v>
      </c>
      <c r="K77" s="88">
        <v>18.2</v>
      </c>
      <c r="L77" s="88">
        <v>0.7</v>
      </c>
      <c r="M77" s="54">
        <f t="shared" si="10"/>
        <v>9.4499999999999993</v>
      </c>
      <c r="N77" s="36">
        <v>65.5</v>
      </c>
      <c r="O77" s="55">
        <f t="shared" si="11"/>
        <v>7.2063679496876736</v>
      </c>
      <c r="P77" s="56">
        <f t="shared" si="12"/>
        <v>10.088915129562745</v>
      </c>
      <c r="Q77" s="130">
        <v>4.8234240000000002</v>
      </c>
      <c r="R77" s="11">
        <f t="shared" si="13"/>
        <v>0.77088565296000011</v>
      </c>
      <c r="S77" s="35">
        <f t="shared" si="14"/>
        <v>1.459228297425524</v>
      </c>
    </row>
    <row r="78" spans="7:19" ht="18.5" x14ac:dyDescent="0.45">
      <c r="G78" s="59">
        <v>2014</v>
      </c>
      <c r="H78" s="46">
        <v>3</v>
      </c>
      <c r="I78" s="46">
        <f t="shared" si="9"/>
        <v>16</v>
      </c>
      <c r="J78" s="46">
        <f t="shared" si="9"/>
        <v>75</v>
      </c>
      <c r="K78" s="88">
        <v>17.5</v>
      </c>
      <c r="L78" s="88">
        <v>0.6</v>
      </c>
      <c r="M78" s="54">
        <f t="shared" si="10"/>
        <v>9.0500000000000007</v>
      </c>
      <c r="N78" s="36">
        <v>60</v>
      </c>
      <c r="O78" s="55">
        <f t="shared" si="11"/>
        <v>26.620956416821517</v>
      </c>
      <c r="P78" s="56">
        <f t="shared" si="12"/>
        <v>35.991533075542691</v>
      </c>
      <c r="Q78" s="130">
        <v>17.510033999999997</v>
      </c>
      <c r="R78" s="11">
        <f t="shared" si="13"/>
        <v>2.7573969816584989</v>
      </c>
      <c r="S78" s="35">
        <f t="shared" si="14"/>
        <v>4.4423177149037434</v>
      </c>
    </row>
    <row r="79" spans="7:19" ht="18.5" x14ac:dyDescent="0.45">
      <c r="G79" s="59">
        <v>2014</v>
      </c>
      <c r="H79" s="46">
        <v>3</v>
      </c>
      <c r="I79" s="46">
        <f t="shared" si="9"/>
        <v>17</v>
      </c>
      <c r="J79" s="46">
        <f t="shared" si="9"/>
        <v>76</v>
      </c>
      <c r="K79" s="88">
        <v>13.8</v>
      </c>
      <c r="L79" s="88">
        <v>9</v>
      </c>
      <c r="M79" s="54">
        <f t="shared" si="10"/>
        <v>11.4</v>
      </c>
      <c r="N79" s="36">
        <v>73</v>
      </c>
      <c r="O79" s="55">
        <f t="shared" si="11"/>
        <v>47.586272726688193</v>
      </c>
      <c r="P79" s="56">
        <f t="shared" si="12"/>
        <v>18.27312872704827</v>
      </c>
      <c r="Q79" s="130">
        <v>16.681007999999999</v>
      </c>
      <c r="R79" s="11">
        <f t="shared" si="13"/>
        <v>2.8567560680639996</v>
      </c>
      <c r="S79" s="35">
        <f t="shared" si="14"/>
        <v>2.7258824591435071</v>
      </c>
    </row>
    <row r="80" spans="7:19" ht="18.5" x14ac:dyDescent="0.45">
      <c r="G80" s="59">
        <v>2014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88">
        <v>10.4</v>
      </c>
      <c r="L80" s="88">
        <v>6.5</v>
      </c>
      <c r="M80" s="54">
        <f t="shared" si="10"/>
        <v>8.4499999999999993</v>
      </c>
      <c r="N80" s="36">
        <v>86.5</v>
      </c>
      <c r="O80" s="55">
        <f t="shared" si="11"/>
        <v>46.630485968116233</v>
      </c>
      <c r="P80" s="56">
        <f t="shared" si="12"/>
        <v>14.548711622052267</v>
      </c>
      <c r="Q80" s="130">
        <v>14.734052999999998</v>
      </c>
      <c r="R80" s="11">
        <f t="shared" si="13"/>
        <v>2.2683995471812493</v>
      </c>
      <c r="S80" s="35">
        <f t="shared" si="14"/>
        <v>1.8586398760753053</v>
      </c>
    </row>
    <row r="81" spans="7:19" ht="18.5" x14ac:dyDescent="0.45">
      <c r="G81" s="59">
        <v>2014</v>
      </c>
      <c r="H81" s="46">
        <v>3</v>
      </c>
      <c r="I81" s="46">
        <f t="shared" si="15"/>
        <v>19</v>
      </c>
      <c r="J81" s="46">
        <f t="shared" si="15"/>
        <v>78</v>
      </c>
      <c r="K81" s="88">
        <v>17.2</v>
      </c>
      <c r="L81" s="88">
        <v>3</v>
      </c>
      <c r="M81" s="54">
        <f t="shared" si="10"/>
        <v>10.1</v>
      </c>
      <c r="N81" s="36">
        <v>68.5</v>
      </c>
      <c r="O81" s="55">
        <f t="shared" si="11"/>
        <v>23.333403078534261</v>
      </c>
      <c r="P81" s="56">
        <f t="shared" si="12"/>
        <v>26.506745897214916</v>
      </c>
      <c r="Q81" s="130">
        <v>14.06832</v>
      </c>
      <c r="R81" s="11">
        <f t="shared" si="13"/>
        <v>2.3020484407199997</v>
      </c>
      <c r="S81" s="35">
        <f t="shared" si="14"/>
        <v>3.5671877053458125</v>
      </c>
    </row>
    <row r="82" spans="7:19" ht="18.5" x14ac:dyDescent="0.45">
      <c r="G82" s="59">
        <v>2014</v>
      </c>
      <c r="H82" s="46">
        <v>3</v>
      </c>
      <c r="I82" s="46">
        <f t="shared" si="15"/>
        <v>20</v>
      </c>
      <c r="J82" s="46">
        <f t="shared" si="15"/>
        <v>79</v>
      </c>
      <c r="K82" s="88">
        <v>20.6</v>
      </c>
      <c r="L82" s="88">
        <v>0.3</v>
      </c>
      <c r="M82" s="54">
        <f t="shared" si="10"/>
        <v>10.450000000000001</v>
      </c>
      <c r="N82" s="36">
        <v>57.5</v>
      </c>
      <c r="O82" s="55">
        <f t="shared" si="11"/>
        <v>21.780418838631515</v>
      </c>
      <c r="P82" s="56">
        <f t="shared" si="12"/>
        <v>35.371400193937582</v>
      </c>
      <c r="Q82" s="130">
        <v>15.70125</v>
      </c>
      <c r="R82" s="11">
        <f t="shared" si="13"/>
        <v>2.6014812328125001</v>
      </c>
      <c r="S82" s="35">
        <f t="shared" si="14"/>
        <v>4.76841673588451</v>
      </c>
    </row>
    <row r="83" spans="7:19" ht="18.5" x14ac:dyDescent="0.45">
      <c r="G83" s="59">
        <v>2014</v>
      </c>
      <c r="H83" s="46">
        <v>3</v>
      </c>
      <c r="I83" s="46">
        <f t="shared" si="15"/>
        <v>21</v>
      </c>
      <c r="J83" s="46">
        <f t="shared" si="15"/>
        <v>80</v>
      </c>
      <c r="K83" s="88">
        <v>20.7</v>
      </c>
      <c r="L83" s="88">
        <v>5.2</v>
      </c>
      <c r="M83" s="54">
        <f t="shared" si="10"/>
        <v>12.95</v>
      </c>
      <c r="N83" s="36">
        <v>61.5</v>
      </c>
      <c r="O83" s="55">
        <f t="shared" si="11"/>
        <v>23.569797994809779</v>
      </c>
      <c r="P83" s="56">
        <f t="shared" si="12"/>
        <v>29.226549513564127</v>
      </c>
      <c r="Q83" s="130">
        <v>14.847102</v>
      </c>
      <c r="R83" s="11">
        <f t="shared" si="13"/>
        <v>2.6776562868224993</v>
      </c>
      <c r="S83" s="35">
        <f t="shared" si="14"/>
        <v>4.4980425052666613</v>
      </c>
    </row>
    <row r="84" spans="7:19" ht="18.5" x14ac:dyDescent="0.45">
      <c r="G84" s="59">
        <v>2014</v>
      </c>
      <c r="H84" s="46">
        <v>3</v>
      </c>
      <c r="I84" s="46">
        <f t="shared" si="15"/>
        <v>22</v>
      </c>
      <c r="J84" s="46">
        <f t="shared" si="15"/>
        <v>81</v>
      </c>
      <c r="K84" s="88">
        <v>22.9</v>
      </c>
      <c r="L84" s="88">
        <v>0.5</v>
      </c>
      <c r="M84" s="54">
        <f t="shared" si="10"/>
        <v>11.7</v>
      </c>
      <c r="N84" s="36">
        <v>51.5</v>
      </c>
      <c r="O84" s="55">
        <f t="shared" si="11"/>
        <v>14.572094857057877</v>
      </c>
      <c r="P84" s="56">
        <f t="shared" si="12"/>
        <v>26.113193983847712</v>
      </c>
      <c r="Q84" s="130">
        <v>11.034838499999999</v>
      </c>
      <c r="R84" s="11">
        <f t="shared" si="13"/>
        <v>1.9092201701737497</v>
      </c>
      <c r="S84" s="35">
        <f t="shared" si="14"/>
        <v>3.8311979243226832</v>
      </c>
    </row>
    <row r="85" spans="7:19" ht="18.5" x14ac:dyDescent="0.45">
      <c r="G85" s="59">
        <v>2014</v>
      </c>
      <c r="H85" s="46">
        <v>3</v>
      </c>
      <c r="I85" s="46">
        <f t="shared" si="15"/>
        <v>23</v>
      </c>
      <c r="J85" s="46">
        <f t="shared" si="15"/>
        <v>82</v>
      </c>
      <c r="K85" s="88">
        <v>23</v>
      </c>
      <c r="L85" s="88">
        <v>0.8</v>
      </c>
      <c r="M85" s="54">
        <f t="shared" si="10"/>
        <v>11.9</v>
      </c>
      <c r="N85" s="36">
        <v>55.5</v>
      </c>
      <c r="O85" s="55">
        <f t="shared" si="11"/>
        <v>15.529006011753978</v>
      </c>
      <c r="P85" s="56">
        <f t="shared" si="12"/>
        <v>27.579514676875064</v>
      </c>
      <c r="Q85" s="130">
        <v>11.706852</v>
      </c>
      <c r="R85" s="11">
        <f t="shared" si="13"/>
        <v>2.0392224033059998</v>
      </c>
      <c r="S85" s="35">
        <f t="shared" si="14"/>
        <v>4.0688044476948741</v>
      </c>
    </row>
    <row r="86" spans="7:19" ht="18.5" x14ac:dyDescent="0.45">
      <c r="G86" s="59">
        <v>2014</v>
      </c>
      <c r="H86" s="46">
        <v>3</v>
      </c>
      <c r="I86" s="46">
        <f t="shared" si="15"/>
        <v>24</v>
      </c>
      <c r="J86" s="46">
        <f t="shared" si="15"/>
        <v>83</v>
      </c>
      <c r="K86" s="88">
        <v>24.1</v>
      </c>
      <c r="L86" s="88">
        <v>2.4</v>
      </c>
      <c r="M86" s="54">
        <f t="shared" si="10"/>
        <v>13.25</v>
      </c>
      <c r="N86" s="36">
        <v>52.5</v>
      </c>
      <c r="O86" s="55">
        <f t="shared" si="11"/>
        <v>18.428634362407802</v>
      </c>
      <c r="P86" s="56">
        <f t="shared" si="12"/>
        <v>31.992109253139947</v>
      </c>
      <c r="Q86" s="130">
        <v>13.7354535</v>
      </c>
      <c r="R86" s="11">
        <f t="shared" si="13"/>
        <v>2.5013393998413749</v>
      </c>
      <c r="S86" s="35">
        <f t="shared" si="14"/>
        <v>4.955478363089286</v>
      </c>
    </row>
    <row r="87" spans="7:19" ht="18.5" x14ac:dyDescent="0.45">
      <c r="G87" s="59">
        <v>2014</v>
      </c>
      <c r="H87" s="46">
        <v>3</v>
      </c>
      <c r="I87" s="46">
        <f t="shared" si="15"/>
        <v>25</v>
      </c>
      <c r="J87" s="46">
        <f t="shared" si="15"/>
        <v>84</v>
      </c>
      <c r="K87" s="88">
        <v>23.4</v>
      </c>
      <c r="L87" s="88">
        <v>2.2999999999999998</v>
      </c>
      <c r="M87" s="54">
        <f t="shared" si="10"/>
        <v>12.85</v>
      </c>
      <c r="N87" s="36">
        <v>52</v>
      </c>
      <c r="O87" s="55">
        <f t="shared" si="11"/>
        <v>22.525706210327794</v>
      </c>
      <c r="P87" s="56">
        <f t="shared" si="12"/>
        <v>38.023392083033315</v>
      </c>
      <c r="Q87" s="130">
        <v>16.555397999999997</v>
      </c>
      <c r="R87" s="11">
        <f t="shared" si="13"/>
        <v>2.976035594125499</v>
      </c>
      <c r="S87" s="35">
        <f t="shared" si="14"/>
        <v>5.7375833882500258</v>
      </c>
    </row>
    <row r="88" spans="7:19" ht="18.5" x14ac:dyDescent="0.45">
      <c r="G88" s="59">
        <v>2014</v>
      </c>
      <c r="H88" s="46">
        <v>3</v>
      </c>
      <c r="I88" s="46">
        <f t="shared" si="15"/>
        <v>26</v>
      </c>
      <c r="J88" s="46">
        <f t="shared" si="15"/>
        <v>85</v>
      </c>
      <c r="K88" s="88">
        <v>23.1</v>
      </c>
      <c r="L88" s="88">
        <v>6</v>
      </c>
      <c r="M88" s="54">
        <f t="shared" si="10"/>
        <v>14.55</v>
      </c>
      <c r="N88" s="36">
        <v>52.5</v>
      </c>
      <c r="O88" s="55">
        <f t="shared" si="11"/>
        <v>24.452430926645476</v>
      </c>
      <c r="P88" s="56">
        <f t="shared" si="12"/>
        <v>33.450925507651014</v>
      </c>
      <c r="Q88" s="130">
        <v>16.178567999999999</v>
      </c>
      <c r="R88" s="11">
        <f t="shared" si="13"/>
        <v>3.0696041977019992</v>
      </c>
      <c r="S88" s="35">
        <f t="shared" si="14"/>
        <v>5.4249524366247002</v>
      </c>
    </row>
    <row r="89" spans="7:19" ht="18.5" x14ac:dyDescent="0.45">
      <c r="G89" s="59">
        <v>2014</v>
      </c>
      <c r="H89" s="46">
        <v>3</v>
      </c>
      <c r="I89" s="46">
        <f t="shared" si="15"/>
        <v>27</v>
      </c>
      <c r="J89" s="46">
        <f t="shared" si="15"/>
        <v>86</v>
      </c>
      <c r="K89" s="88">
        <v>22.9</v>
      </c>
      <c r="L89" s="88">
        <v>6.6</v>
      </c>
      <c r="M89" s="54">
        <f t="shared" si="10"/>
        <v>14.75</v>
      </c>
      <c r="N89" s="36">
        <v>54</v>
      </c>
      <c r="O89" s="55">
        <f t="shared" si="11"/>
        <v>28.681538998831794</v>
      </c>
      <c r="P89" s="56">
        <f t="shared" si="12"/>
        <v>37.400726854476652</v>
      </c>
      <c r="Q89" s="130">
        <v>18.527474999999999</v>
      </c>
      <c r="R89" s="11">
        <f t="shared" si="13"/>
        <v>3.5370015104812484</v>
      </c>
      <c r="S89" s="35">
        <f t="shared" si="14"/>
        <v>6.0696251610788057</v>
      </c>
    </row>
    <row r="90" spans="7:19" ht="18.5" x14ac:dyDescent="0.45">
      <c r="G90" s="59">
        <v>2014</v>
      </c>
      <c r="H90" s="46">
        <v>3</v>
      </c>
      <c r="I90" s="46">
        <f t="shared" si="15"/>
        <v>28</v>
      </c>
      <c r="J90" s="46">
        <f t="shared" si="15"/>
        <v>87</v>
      </c>
      <c r="K90" s="88">
        <v>23.1</v>
      </c>
      <c r="L90" s="88">
        <v>3.8</v>
      </c>
      <c r="M90" s="54">
        <f t="shared" si="10"/>
        <v>13.450000000000001</v>
      </c>
      <c r="N90" s="36">
        <v>54</v>
      </c>
      <c r="O90" s="55">
        <f t="shared" si="11"/>
        <v>23.159574710416369</v>
      </c>
      <c r="P90" s="56">
        <f t="shared" si="12"/>
        <v>35.758383352882873</v>
      </c>
      <c r="Q90" s="130">
        <v>16.279056000000001</v>
      </c>
      <c r="R90" s="11">
        <f t="shared" si="13"/>
        <v>2.9836457324999999</v>
      </c>
      <c r="S90" s="35">
        <f t="shared" si="14"/>
        <v>5.5468834583425366</v>
      </c>
    </row>
    <row r="91" spans="7:19" ht="18.5" x14ac:dyDescent="0.45">
      <c r="G91" s="59">
        <v>2014</v>
      </c>
      <c r="H91" s="46">
        <v>3</v>
      </c>
      <c r="I91" s="46">
        <f t="shared" si="15"/>
        <v>29</v>
      </c>
      <c r="J91" s="46">
        <f t="shared" si="15"/>
        <v>88</v>
      </c>
      <c r="K91" s="88">
        <v>22.7</v>
      </c>
      <c r="L91" s="88">
        <v>9.9</v>
      </c>
      <c r="M91" s="54">
        <f t="shared" si="10"/>
        <v>16.3</v>
      </c>
      <c r="N91" s="36">
        <v>50</v>
      </c>
      <c r="O91" s="55">
        <f t="shared" si="11"/>
        <v>23.709588655888695</v>
      </c>
      <c r="P91" s="56">
        <f t="shared" si="12"/>
        <v>24.278618783630023</v>
      </c>
      <c r="Q91" s="130">
        <v>13.572160499999999</v>
      </c>
      <c r="R91" s="11">
        <f t="shared" si="13"/>
        <v>2.7143845974382494</v>
      </c>
      <c r="S91" s="35">
        <f t="shared" si="14"/>
        <v>4.2568891601815499</v>
      </c>
    </row>
    <row r="92" spans="7:19" ht="18.5" x14ac:dyDescent="0.45">
      <c r="G92" s="59">
        <v>2014</v>
      </c>
      <c r="H92" s="46">
        <v>3</v>
      </c>
      <c r="I92" s="46">
        <f t="shared" si="15"/>
        <v>30</v>
      </c>
      <c r="J92" s="46">
        <f t="shared" si="15"/>
        <v>89</v>
      </c>
      <c r="K92" s="88">
        <v>11.5</v>
      </c>
      <c r="L92" s="88">
        <v>1</v>
      </c>
      <c r="M92" s="54">
        <f t="shared" si="10"/>
        <v>6.25</v>
      </c>
      <c r="N92" s="36">
        <v>71</v>
      </c>
      <c r="O92" s="55">
        <f t="shared" si="11"/>
        <v>21.41715838655589</v>
      </c>
      <c r="P92" s="56">
        <f t="shared" si="12"/>
        <v>17.990413044706948</v>
      </c>
      <c r="Q92" s="130">
        <v>11.103923999999999</v>
      </c>
      <c r="R92" s="11">
        <f t="shared" si="13"/>
        <v>1.5662445679529997</v>
      </c>
      <c r="S92" s="35">
        <f t="shared" si="14"/>
        <v>1.8308611893703395</v>
      </c>
    </row>
    <row r="93" spans="7:19" ht="18.5" x14ac:dyDescent="0.45">
      <c r="G93" s="59">
        <v>2014</v>
      </c>
      <c r="H93" s="60">
        <v>3</v>
      </c>
      <c r="I93" s="60">
        <f t="shared" si="15"/>
        <v>31</v>
      </c>
      <c r="J93" s="46">
        <f t="shared" si="15"/>
        <v>90</v>
      </c>
      <c r="K93" s="88">
        <v>11.2</v>
      </c>
      <c r="L93" s="88">
        <v>-4.3</v>
      </c>
      <c r="M93" s="54">
        <f t="shared" si="10"/>
        <v>3.4499999999999997</v>
      </c>
      <c r="N93" s="36">
        <v>47.5</v>
      </c>
      <c r="O93" s="55">
        <f t="shared" si="11"/>
        <v>12.921513621520083</v>
      </c>
      <c r="P93" s="56">
        <f t="shared" si="12"/>
        <v>16.022676890684902</v>
      </c>
      <c r="Q93" s="130">
        <v>8.1395280000000003</v>
      </c>
      <c r="R93" s="49">
        <f t="shared" si="13"/>
        <v>1.01443954905</v>
      </c>
      <c r="S93" s="48">
        <f t="shared" si="14"/>
        <v>1.0874443091425428</v>
      </c>
    </row>
    <row r="94" spans="7:19" ht="18.5" x14ac:dyDescent="0.45">
      <c r="G94" s="59">
        <v>2014</v>
      </c>
      <c r="H94" s="59">
        <v>4</v>
      </c>
      <c r="I94" s="46">
        <v>1</v>
      </c>
      <c r="J94" s="46">
        <f t="shared" si="15"/>
        <v>91</v>
      </c>
      <c r="K94" s="88">
        <v>15.7</v>
      </c>
      <c r="L94" s="88">
        <v>-4.5999999999999996</v>
      </c>
      <c r="M94" s="54">
        <f t="shared" si="10"/>
        <v>5.55</v>
      </c>
      <c r="N94" s="36">
        <v>50.5</v>
      </c>
      <c r="O94" s="55">
        <f t="shared" si="11"/>
        <v>14.479622443922231</v>
      </c>
      <c r="P94" s="56">
        <f t="shared" si="12"/>
        <v>23.514906848929702</v>
      </c>
      <c r="Q94" s="130">
        <v>10.438191</v>
      </c>
      <c r="R94" s="11">
        <f t="shared" si="13"/>
        <v>1.4294867715202499</v>
      </c>
      <c r="S94" s="35">
        <f t="shared" si="14"/>
        <v>2.1437100843592969</v>
      </c>
    </row>
    <row r="95" spans="7:19" ht="18.5" x14ac:dyDescent="0.45">
      <c r="G95" s="59">
        <v>2014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88">
        <v>19.899999999999999</v>
      </c>
      <c r="L95" s="88">
        <v>-1.1000000000000001</v>
      </c>
      <c r="M95" s="54">
        <f t="shared" si="10"/>
        <v>9.3999999999999986</v>
      </c>
      <c r="N95" s="36">
        <v>53</v>
      </c>
      <c r="O95" s="55">
        <f t="shared" si="11"/>
        <v>21.688438798599648</v>
      </c>
      <c r="P95" s="56">
        <f t="shared" si="12"/>
        <v>36.436577181647408</v>
      </c>
      <c r="Q95" s="130">
        <v>15.902225999999999</v>
      </c>
      <c r="R95" s="11">
        <f t="shared" si="13"/>
        <v>2.536850309327999</v>
      </c>
      <c r="S95" s="35">
        <f t="shared" si="14"/>
        <v>4.6010838486606778</v>
      </c>
    </row>
    <row r="96" spans="7:19" ht="18.5" x14ac:dyDescent="0.45">
      <c r="G96" s="59">
        <v>2014</v>
      </c>
      <c r="H96" s="59">
        <v>4</v>
      </c>
      <c r="I96" s="46">
        <f t="shared" si="16"/>
        <v>3</v>
      </c>
      <c r="J96" s="46">
        <f t="shared" si="16"/>
        <v>93</v>
      </c>
      <c r="K96" s="88">
        <v>20.9</v>
      </c>
      <c r="L96" s="88">
        <v>0.7</v>
      </c>
      <c r="M96" s="54">
        <f t="shared" si="10"/>
        <v>10.799999999999999</v>
      </c>
      <c r="N96" s="36">
        <v>52</v>
      </c>
      <c r="O96" s="55">
        <f t="shared" si="11"/>
        <v>21.764394562945963</v>
      </c>
      <c r="P96" s="56">
        <f t="shared" si="12"/>
        <v>35.171261613720674</v>
      </c>
      <c r="Q96" s="130">
        <v>15.651005999999999</v>
      </c>
      <c r="R96" s="11">
        <f t="shared" si="13"/>
        <v>2.625284095434</v>
      </c>
      <c r="S96" s="35">
        <f t="shared" si="14"/>
        <v>4.8352986001060794</v>
      </c>
    </row>
    <row r="97" spans="7:32" ht="18.5" x14ac:dyDescent="0.45">
      <c r="G97" s="59">
        <v>2014</v>
      </c>
      <c r="H97" s="59">
        <v>4</v>
      </c>
      <c r="I97" s="46">
        <f t="shared" si="16"/>
        <v>4</v>
      </c>
      <c r="J97" s="46">
        <f t="shared" si="16"/>
        <v>94</v>
      </c>
      <c r="K97" s="88">
        <v>21</v>
      </c>
      <c r="L97" s="88">
        <v>1.9</v>
      </c>
      <c r="M97" s="54">
        <f t="shared" si="10"/>
        <v>11.45</v>
      </c>
      <c r="N97" s="36">
        <v>47</v>
      </c>
      <c r="O97" s="55">
        <f t="shared" si="11"/>
        <v>26.226504135130796</v>
      </c>
      <c r="P97" s="56">
        <f t="shared" si="12"/>
        <v>40.074098318479862</v>
      </c>
      <c r="Q97" s="130">
        <v>18.33906</v>
      </c>
      <c r="R97" s="11">
        <f t="shared" si="13"/>
        <v>3.1460886668249999</v>
      </c>
      <c r="S97" s="35">
        <f t="shared" si="14"/>
        <v>5.9007761758819495</v>
      </c>
    </row>
    <row r="98" spans="7:32" ht="18.5" x14ac:dyDescent="0.45">
      <c r="G98" s="59">
        <v>2014</v>
      </c>
      <c r="H98" s="59">
        <v>4</v>
      </c>
      <c r="I98" s="46">
        <f t="shared" si="16"/>
        <v>5</v>
      </c>
      <c r="J98" s="46">
        <f t="shared" si="16"/>
        <v>95</v>
      </c>
      <c r="K98" s="88">
        <v>23.1</v>
      </c>
      <c r="L98" s="88">
        <v>0.7</v>
      </c>
      <c r="M98" s="54">
        <f t="shared" si="10"/>
        <v>11.9</v>
      </c>
      <c r="N98" s="36">
        <v>47.5</v>
      </c>
      <c r="O98" s="55">
        <f t="shared" si="11"/>
        <v>21.480777279328347</v>
      </c>
      <c r="P98" s="56">
        <f t="shared" si="12"/>
        <v>38.493552884556401</v>
      </c>
      <c r="Q98" s="130">
        <v>16.266494999999999</v>
      </c>
      <c r="R98" s="11">
        <f t="shared" si="13"/>
        <v>2.8334688972975002</v>
      </c>
      <c r="S98" s="35">
        <f t="shared" si="14"/>
        <v>5.7642977577572072</v>
      </c>
    </row>
    <row r="99" spans="7:32" ht="18.5" x14ac:dyDescent="0.45">
      <c r="G99" s="59">
        <v>2014</v>
      </c>
      <c r="H99" s="59">
        <v>4</v>
      </c>
      <c r="I99" s="46">
        <f t="shared" si="16"/>
        <v>6</v>
      </c>
      <c r="J99" s="46">
        <f t="shared" si="16"/>
        <v>96</v>
      </c>
      <c r="K99" s="88">
        <v>26.2</v>
      </c>
      <c r="L99" s="88">
        <v>7.3</v>
      </c>
      <c r="M99" s="54">
        <f t="shared" si="10"/>
        <v>16.75</v>
      </c>
      <c r="N99" s="36">
        <v>43</v>
      </c>
      <c r="O99" s="55">
        <f t="shared" si="11"/>
        <v>20.496003775355661</v>
      </c>
      <c r="P99" s="56">
        <f t="shared" si="12"/>
        <v>30.989957708337759</v>
      </c>
      <c r="Q99" s="130">
        <v>14.256734999999999</v>
      </c>
      <c r="R99" s="11">
        <f t="shared" si="13"/>
        <v>2.8889241892762492</v>
      </c>
      <c r="S99" s="35">
        <f t="shared" si="14"/>
        <v>5.9510062500975804</v>
      </c>
    </row>
    <row r="100" spans="7:32" ht="18.5" x14ac:dyDescent="0.45">
      <c r="G100" s="59">
        <v>2014</v>
      </c>
      <c r="H100" s="59">
        <v>4</v>
      </c>
      <c r="I100" s="46">
        <f t="shared" si="16"/>
        <v>7</v>
      </c>
      <c r="J100" s="46">
        <f t="shared" si="16"/>
        <v>97</v>
      </c>
      <c r="K100" s="88">
        <v>25.9</v>
      </c>
      <c r="L100" s="88">
        <v>12.5</v>
      </c>
      <c r="M100" s="54">
        <f t="shared" si="10"/>
        <v>19.2</v>
      </c>
      <c r="N100" s="36">
        <v>34</v>
      </c>
      <c r="O100" s="55">
        <f t="shared" si="11"/>
        <v>14.519126946031554</v>
      </c>
      <c r="P100" s="56">
        <f t="shared" si="12"/>
        <v>15.564504086145822</v>
      </c>
      <c r="Q100" s="130">
        <v>8.5037969999999987</v>
      </c>
      <c r="R100" s="11">
        <f t="shared" si="13"/>
        <v>1.8453664679849997</v>
      </c>
      <c r="S100" s="35">
        <f t="shared" si="14"/>
        <v>3.7747896055069479</v>
      </c>
    </row>
    <row r="101" spans="7:32" ht="18.5" x14ac:dyDescent="0.45">
      <c r="G101" s="59">
        <v>2014</v>
      </c>
      <c r="H101" s="59">
        <v>4</v>
      </c>
      <c r="I101" s="46">
        <f t="shared" si="16"/>
        <v>8</v>
      </c>
      <c r="J101" s="46">
        <f t="shared" si="16"/>
        <v>98</v>
      </c>
      <c r="K101" s="88">
        <v>26.2</v>
      </c>
      <c r="L101" s="88">
        <v>16.600000000000001</v>
      </c>
      <c r="M101" s="54">
        <f t="shared" si="10"/>
        <v>21.4</v>
      </c>
      <c r="N101" s="36">
        <v>27</v>
      </c>
      <c r="O101" s="55">
        <f t="shared" si="11"/>
        <v>30.633379931436998</v>
      </c>
      <c r="P101" s="56">
        <f t="shared" si="12"/>
        <v>23.526435787343608</v>
      </c>
      <c r="Q101" s="130">
        <v>15.186248999999998</v>
      </c>
      <c r="R101" s="11">
        <f t="shared" si="13"/>
        <v>3.4914401350919992</v>
      </c>
      <c r="S101" s="35">
        <f t="shared" si="14"/>
        <v>6.2026559875318235</v>
      </c>
    </row>
    <row r="102" spans="7:32" ht="18.5" x14ac:dyDescent="0.45">
      <c r="G102" s="59">
        <v>2014</v>
      </c>
      <c r="H102" s="59">
        <v>4</v>
      </c>
      <c r="I102" s="46">
        <f t="shared" si="16"/>
        <v>9</v>
      </c>
      <c r="J102" s="46">
        <f t="shared" si="16"/>
        <v>99</v>
      </c>
      <c r="K102" s="88">
        <v>21.9</v>
      </c>
      <c r="L102" s="88">
        <v>4.4000000000000004</v>
      </c>
      <c r="M102" s="54">
        <f t="shared" si="10"/>
        <v>13.149999999999999</v>
      </c>
      <c r="N102" s="36">
        <v>59.5</v>
      </c>
      <c r="O102" s="55">
        <f t="shared" si="11"/>
        <v>24.359024996600514</v>
      </c>
      <c r="P102" s="56">
        <f t="shared" si="12"/>
        <v>34.10263499524072</v>
      </c>
      <c r="Q102" s="130">
        <v>16.304177999999997</v>
      </c>
      <c r="R102" s="11">
        <f t="shared" si="13"/>
        <v>2.9595629228714988</v>
      </c>
      <c r="S102" s="35">
        <f t="shared" si="14"/>
        <v>5.2411821157406324</v>
      </c>
    </row>
    <row r="103" spans="7:32" ht="18.5" x14ac:dyDescent="0.45">
      <c r="G103" s="59">
        <v>2014</v>
      </c>
      <c r="H103" s="59">
        <v>4</v>
      </c>
      <c r="I103" s="46">
        <f t="shared" si="16"/>
        <v>10</v>
      </c>
      <c r="J103" s="46">
        <f t="shared" si="16"/>
        <v>100</v>
      </c>
      <c r="K103" s="88">
        <v>17.5</v>
      </c>
      <c r="L103" s="88">
        <v>9</v>
      </c>
      <c r="M103" s="54">
        <f t="shared" si="10"/>
        <v>13.25</v>
      </c>
      <c r="N103" s="36">
        <v>69.5</v>
      </c>
      <c r="O103" s="55">
        <f t="shared" si="11"/>
        <v>36.298164316379648</v>
      </c>
      <c r="P103" s="56">
        <f t="shared" si="12"/>
        <v>24.682751735138162</v>
      </c>
      <c r="Q103" s="130">
        <v>16.932227999999999</v>
      </c>
      <c r="R103" s="11">
        <f t="shared" si="13"/>
        <v>3.0834984096809999</v>
      </c>
      <c r="S103" s="35">
        <f t="shared" si="14"/>
        <v>3.8927107168877875</v>
      </c>
      <c r="AF103" s="34"/>
    </row>
    <row r="104" spans="7:32" ht="18.5" x14ac:dyDescent="0.45">
      <c r="G104" s="59">
        <v>2014</v>
      </c>
      <c r="H104" s="59">
        <v>4</v>
      </c>
      <c r="I104" s="46">
        <f t="shared" si="16"/>
        <v>11</v>
      </c>
      <c r="J104" s="46">
        <f t="shared" si="16"/>
        <v>101</v>
      </c>
      <c r="K104" s="88">
        <v>21.9</v>
      </c>
      <c r="L104" s="88">
        <v>3.5</v>
      </c>
      <c r="M104" s="54">
        <f t="shared" si="10"/>
        <v>12.7</v>
      </c>
      <c r="N104" s="36">
        <v>57</v>
      </c>
      <c r="O104" s="55">
        <f t="shared" si="11"/>
        <v>18.64959931458813</v>
      </c>
      <c r="P104" s="56">
        <f t="shared" si="12"/>
        <v>27.452210191073728</v>
      </c>
      <c r="Q104" s="130">
        <v>12.799658999999998</v>
      </c>
      <c r="R104" s="11">
        <f t="shared" si="13"/>
        <v>2.2896350010674991</v>
      </c>
      <c r="S104" s="35">
        <f t="shared" si="14"/>
        <v>4.1988332679515254</v>
      </c>
      <c r="AF104" s="34"/>
    </row>
    <row r="105" spans="7:32" ht="18.5" x14ac:dyDescent="0.45">
      <c r="G105" s="59">
        <v>2014</v>
      </c>
      <c r="H105" s="59">
        <v>4</v>
      </c>
      <c r="I105" s="46">
        <f t="shared" si="16"/>
        <v>12</v>
      </c>
      <c r="J105" s="46">
        <f t="shared" si="16"/>
        <v>102</v>
      </c>
      <c r="K105" s="88">
        <v>23.4</v>
      </c>
      <c r="L105" s="88">
        <v>4.9000000000000004</v>
      </c>
      <c r="M105" s="54">
        <f t="shared" si="10"/>
        <v>14.149999999999999</v>
      </c>
      <c r="N105" s="36">
        <v>56.5</v>
      </c>
      <c r="O105" s="55">
        <f t="shared" si="11"/>
        <v>26.119087633295678</v>
      </c>
      <c r="P105" s="56">
        <f t="shared" si="12"/>
        <v>38.656249697277602</v>
      </c>
      <c r="Q105" s="130">
        <v>17.974791</v>
      </c>
      <c r="R105" s="11">
        <f t="shared" si="13"/>
        <v>3.3682376674192498</v>
      </c>
      <c r="S105" s="35">
        <f t="shared" si="14"/>
        <v>6.131506836950539</v>
      </c>
      <c r="AF105" s="34"/>
    </row>
    <row r="106" spans="7:32" ht="18.5" x14ac:dyDescent="0.45">
      <c r="G106" s="59">
        <v>2014</v>
      </c>
      <c r="H106" s="59">
        <v>4</v>
      </c>
      <c r="I106" s="46">
        <f t="shared" si="16"/>
        <v>13</v>
      </c>
      <c r="J106" s="46">
        <f t="shared" si="16"/>
        <v>103</v>
      </c>
      <c r="K106" s="88">
        <v>16</v>
      </c>
      <c r="L106" s="88">
        <v>9.3000000000000007</v>
      </c>
      <c r="M106" s="54">
        <f t="shared" si="10"/>
        <v>12.65</v>
      </c>
      <c r="N106" s="36">
        <v>70</v>
      </c>
      <c r="O106" s="55">
        <f t="shared" si="11"/>
        <v>39.155527026580174</v>
      </c>
      <c r="P106" s="56">
        <f t="shared" si="12"/>
        <v>20.987362486246969</v>
      </c>
      <c r="Q106" s="130">
        <v>16.216251</v>
      </c>
      <c r="R106" s="11">
        <f t="shared" si="13"/>
        <v>2.8960481039017507</v>
      </c>
      <c r="S106" s="35">
        <f t="shared" si="14"/>
        <v>3.2729792763044303</v>
      </c>
      <c r="AF106" s="34"/>
    </row>
    <row r="107" spans="7:32" ht="18.5" x14ac:dyDescent="0.45">
      <c r="G107" s="59">
        <v>2014</v>
      </c>
      <c r="H107" s="59">
        <v>4</v>
      </c>
      <c r="I107" s="46">
        <f t="shared" si="16"/>
        <v>14</v>
      </c>
      <c r="J107" s="46">
        <f t="shared" si="16"/>
        <v>104</v>
      </c>
      <c r="K107" s="88">
        <v>22.4</v>
      </c>
      <c r="L107" s="88">
        <v>5.3</v>
      </c>
      <c r="M107" s="54">
        <f t="shared" si="10"/>
        <v>13.85</v>
      </c>
      <c r="N107" s="36">
        <v>61.5</v>
      </c>
      <c r="O107" s="55">
        <f t="shared" si="11"/>
        <v>27.546954405716299</v>
      </c>
      <c r="P107" s="56">
        <f t="shared" si="12"/>
        <v>37.684233627019893</v>
      </c>
      <c r="Q107" s="130">
        <v>18.226011</v>
      </c>
      <c r="R107" s="11">
        <f t="shared" si="13"/>
        <v>3.383244300399749</v>
      </c>
      <c r="S107" s="35">
        <f t="shared" si="14"/>
        <v>5.9192607305930647</v>
      </c>
      <c r="AF107" s="34"/>
    </row>
    <row r="108" spans="7:32" ht="18.5" x14ac:dyDescent="0.45">
      <c r="G108" s="59">
        <v>2014</v>
      </c>
      <c r="H108" s="59">
        <v>4</v>
      </c>
      <c r="I108" s="46">
        <f t="shared" si="16"/>
        <v>15</v>
      </c>
      <c r="J108" s="46">
        <f t="shared" si="16"/>
        <v>105</v>
      </c>
      <c r="K108" s="88">
        <v>22.2</v>
      </c>
      <c r="L108" s="88">
        <v>7</v>
      </c>
      <c r="M108" s="54">
        <f t="shared" si="10"/>
        <v>14.6</v>
      </c>
      <c r="N108" s="36">
        <v>62.5</v>
      </c>
      <c r="O108" s="55">
        <f t="shared" si="11"/>
        <v>25.955856015340856</v>
      </c>
      <c r="P108" s="56">
        <f t="shared" si="12"/>
        <v>31.562320914654482</v>
      </c>
      <c r="Q108" s="130">
        <v>16.191129</v>
      </c>
      <c r="R108" s="11">
        <f t="shared" si="13"/>
        <v>3.0767354793539994</v>
      </c>
      <c r="S108" s="35">
        <f t="shared" si="14"/>
        <v>5.1456217722880462</v>
      </c>
      <c r="AF108" s="34"/>
    </row>
    <row r="109" spans="7:32" ht="18.5" x14ac:dyDescent="0.45">
      <c r="G109" s="59">
        <v>2014</v>
      </c>
      <c r="H109" s="59">
        <v>4</v>
      </c>
      <c r="I109" s="46">
        <f t="shared" si="16"/>
        <v>16</v>
      </c>
      <c r="J109" s="46">
        <f t="shared" si="16"/>
        <v>106</v>
      </c>
      <c r="K109" s="88">
        <v>21.4</v>
      </c>
      <c r="L109" s="88">
        <v>11.4</v>
      </c>
      <c r="M109" s="54">
        <f t="shared" si="10"/>
        <v>16.399999999999999</v>
      </c>
      <c r="N109" s="36">
        <v>66</v>
      </c>
      <c r="O109" s="55">
        <f t="shared" si="11"/>
        <v>34.855501902426575</v>
      </c>
      <c r="P109" s="56">
        <f t="shared" si="12"/>
        <v>27.884401521941253</v>
      </c>
      <c r="Q109" s="130">
        <v>17.635643999999999</v>
      </c>
      <c r="R109" s="11">
        <f t="shared" si="13"/>
        <v>3.5374103804520001</v>
      </c>
      <c r="S109" s="35">
        <f t="shared" si="14"/>
        <v>4.8531801699856478</v>
      </c>
      <c r="AF109" s="34"/>
    </row>
    <row r="110" spans="7:32" ht="18.5" x14ac:dyDescent="0.45">
      <c r="G110" s="59">
        <v>2014</v>
      </c>
      <c r="H110" s="59">
        <v>4</v>
      </c>
      <c r="I110" s="46">
        <f t="shared" si="16"/>
        <v>17</v>
      </c>
      <c r="J110" s="46">
        <f t="shared" si="16"/>
        <v>107</v>
      </c>
      <c r="K110" s="88">
        <v>22.9</v>
      </c>
      <c r="L110" s="88">
        <v>7.7</v>
      </c>
      <c r="M110" s="54">
        <f t="shared" si="10"/>
        <v>15.299999999999999</v>
      </c>
      <c r="N110" s="36">
        <v>69</v>
      </c>
      <c r="O110" s="55">
        <f t="shared" si="11"/>
        <v>24.626851750785001</v>
      </c>
      <c r="P110" s="56">
        <f t="shared" si="12"/>
        <v>29.946251728954561</v>
      </c>
      <c r="Q110" s="130">
        <v>15.362102999999998</v>
      </c>
      <c r="R110" s="11">
        <f t="shared" si="13"/>
        <v>2.9822680985444996</v>
      </c>
      <c r="S110" s="35">
        <f t="shared" si="14"/>
        <v>5.0147835627205115</v>
      </c>
      <c r="AF110" s="34"/>
    </row>
    <row r="111" spans="7:32" ht="18.5" x14ac:dyDescent="0.45">
      <c r="G111" s="59">
        <v>2014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88">
        <v>28.1</v>
      </c>
      <c r="L111" s="88">
        <v>13.2</v>
      </c>
      <c r="M111" s="54">
        <f t="shared" si="10"/>
        <v>20.65</v>
      </c>
      <c r="N111" s="36">
        <v>61.5</v>
      </c>
      <c r="O111" s="55">
        <f t="shared" si="11"/>
        <v>32.947776650976905</v>
      </c>
      <c r="P111" s="56">
        <f t="shared" si="12"/>
        <v>39.273749767964475</v>
      </c>
      <c r="Q111" s="130">
        <v>20.34882</v>
      </c>
      <c r="R111" s="11">
        <f t="shared" si="13"/>
        <v>4.5888471365849988</v>
      </c>
      <c r="S111" s="35">
        <f t="shared" si="14"/>
        <v>7.427490719204056</v>
      </c>
      <c r="AF111" s="34"/>
    </row>
    <row r="112" spans="7:32" ht="18.5" x14ac:dyDescent="0.45">
      <c r="G112" s="59">
        <v>2014</v>
      </c>
      <c r="H112" s="59">
        <v>4</v>
      </c>
      <c r="I112" s="46">
        <f t="shared" si="17"/>
        <v>19</v>
      </c>
      <c r="J112" s="46">
        <f t="shared" si="17"/>
        <v>109</v>
      </c>
      <c r="K112" s="88">
        <v>28</v>
      </c>
      <c r="L112" s="88">
        <v>10.5</v>
      </c>
      <c r="M112" s="54">
        <f t="shared" si="10"/>
        <v>19.25</v>
      </c>
      <c r="N112" s="36">
        <v>59</v>
      </c>
      <c r="O112" s="55">
        <f t="shared" si="11"/>
        <v>25.522553155143843</v>
      </c>
      <c r="P112" s="56">
        <f t="shared" si="12"/>
        <v>35.731574417201386</v>
      </c>
      <c r="Q112" s="130">
        <v>17.08296</v>
      </c>
      <c r="R112" s="11">
        <f t="shared" si="13"/>
        <v>3.7120973128199997</v>
      </c>
      <c r="S112" s="35">
        <f t="shared" si="14"/>
        <v>6.5897881849532629</v>
      </c>
      <c r="AF112" s="34"/>
    </row>
    <row r="113" spans="7:32" ht="18.5" x14ac:dyDescent="0.45">
      <c r="G113" s="59">
        <v>2014</v>
      </c>
      <c r="H113" s="59">
        <v>4</v>
      </c>
      <c r="I113" s="46">
        <f t="shared" si="17"/>
        <v>20</v>
      </c>
      <c r="J113" s="46">
        <f t="shared" si="17"/>
        <v>110</v>
      </c>
      <c r="K113" s="88">
        <v>20.9</v>
      </c>
      <c r="L113" s="88">
        <v>12.7</v>
      </c>
      <c r="M113" s="54">
        <f t="shared" si="10"/>
        <v>16.799999999999997</v>
      </c>
      <c r="N113" s="36">
        <v>70.5</v>
      </c>
      <c r="O113" s="55">
        <f t="shared" si="11"/>
        <v>43.89233029751199</v>
      </c>
      <c r="P113" s="56">
        <f t="shared" si="12"/>
        <v>28.793368675167862</v>
      </c>
      <c r="Q113" s="130">
        <v>20.110160999999998</v>
      </c>
      <c r="R113" s="11">
        <f t="shared" si="13"/>
        <v>4.0809348615689993</v>
      </c>
      <c r="S113" s="35">
        <f t="shared" si="14"/>
        <v>5.0578800018954162</v>
      </c>
      <c r="AF113" s="34"/>
    </row>
    <row r="114" spans="7:32" ht="18.5" x14ac:dyDescent="0.45">
      <c r="G114" s="59">
        <v>2014</v>
      </c>
      <c r="H114" s="59">
        <v>4</v>
      </c>
      <c r="I114" s="46">
        <f t="shared" si="17"/>
        <v>21</v>
      </c>
      <c r="J114" s="46">
        <f t="shared" si="17"/>
        <v>111</v>
      </c>
      <c r="K114" s="88">
        <v>22.2</v>
      </c>
      <c r="L114" s="88">
        <v>7</v>
      </c>
      <c r="M114" s="54">
        <f t="shared" si="10"/>
        <v>14.6</v>
      </c>
      <c r="N114" s="36">
        <v>72.5</v>
      </c>
      <c r="O114" s="55">
        <f t="shared" si="11"/>
        <v>31.292009501815119</v>
      </c>
      <c r="P114" s="56">
        <f t="shared" si="12"/>
        <v>38.051083554207182</v>
      </c>
      <c r="Q114" s="130">
        <v>19.519793999999997</v>
      </c>
      <c r="R114" s="11">
        <f t="shared" si="13"/>
        <v>3.7092683746439992</v>
      </c>
      <c r="S114" s="35">
        <f t="shared" si="14"/>
        <v>6.1377886542683013</v>
      </c>
      <c r="AF114" s="34"/>
    </row>
    <row r="115" spans="7:32" ht="18.5" x14ac:dyDescent="0.45">
      <c r="G115" s="59">
        <v>2014</v>
      </c>
      <c r="H115" s="59">
        <v>4</v>
      </c>
      <c r="I115" s="46">
        <f t="shared" si="17"/>
        <v>22</v>
      </c>
      <c r="J115" s="46">
        <f t="shared" si="17"/>
        <v>112</v>
      </c>
      <c r="K115" s="88">
        <v>23.8</v>
      </c>
      <c r="L115" s="88">
        <v>8.3000000000000007</v>
      </c>
      <c r="M115" s="54">
        <f t="shared" si="10"/>
        <v>16.05</v>
      </c>
      <c r="N115" s="36">
        <v>62.5</v>
      </c>
      <c r="O115" s="55">
        <f t="shared" si="11"/>
        <v>28.854058966573394</v>
      </c>
      <c r="P115" s="56">
        <f t="shared" si="12"/>
        <v>35.779033118551006</v>
      </c>
      <c r="Q115" s="130">
        <v>18.175767</v>
      </c>
      <c r="R115" s="11">
        <f t="shared" si="13"/>
        <v>3.6084395664517501</v>
      </c>
      <c r="S115" s="35">
        <f t="shared" si="14"/>
        <v>6.0681924084170848</v>
      </c>
      <c r="AF115" s="34"/>
    </row>
    <row r="116" spans="7:32" ht="18.5" x14ac:dyDescent="0.45">
      <c r="G116" s="59">
        <v>2014</v>
      </c>
      <c r="H116" s="59">
        <v>4</v>
      </c>
      <c r="I116" s="46">
        <f t="shared" si="17"/>
        <v>23</v>
      </c>
      <c r="J116" s="46">
        <f t="shared" si="17"/>
        <v>113</v>
      </c>
      <c r="K116" s="88">
        <v>25.5</v>
      </c>
      <c r="L116" s="88">
        <v>5.9</v>
      </c>
      <c r="M116" s="54">
        <f t="shared" si="10"/>
        <v>15.7</v>
      </c>
      <c r="N116" s="36">
        <v>56</v>
      </c>
      <c r="O116" s="55">
        <f t="shared" si="11"/>
        <v>24.187476900137284</v>
      </c>
      <c r="P116" s="56">
        <f t="shared" si="12"/>
        <v>37.925963779415262</v>
      </c>
      <c r="Q116" s="130">
        <v>17.133203999999999</v>
      </c>
      <c r="R116" s="11">
        <f t="shared" si="13"/>
        <v>3.3662890889099994</v>
      </c>
      <c r="S116" s="35">
        <f t="shared" si="14"/>
        <v>6.3438988832056706</v>
      </c>
      <c r="AF116" s="34"/>
    </row>
    <row r="117" spans="7:32" ht="18.5" x14ac:dyDescent="0.45">
      <c r="G117" s="59">
        <v>2014</v>
      </c>
      <c r="H117" s="59">
        <v>4</v>
      </c>
      <c r="I117" s="46">
        <f t="shared" si="17"/>
        <v>24</v>
      </c>
      <c r="J117" s="46">
        <f t="shared" si="17"/>
        <v>114</v>
      </c>
      <c r="K117" s="88">
        <v>25.5</v>
      </c>
      <c r="L117" s="88">
        <v>7.2</v>
      </c>
      <c r="M117" s="54">
        <f t="shared" si="10"/>
        <v>16.350000000000001</v>
      </c>
      <c r="N117" s="36">
        <v>56</v>
      </c>
      <c r="O117" s="55">
        <f t="shared" si="11"/>
        <v>23.820637524259645</v>
      </c>
      <c r="P117" s="56">
        <f t="shared" si="12"/>
        <v>34.873413335516126</v>
      </c>
      <c r="Q117" s="130">
        <v>16.304177999999997</v>
      </c>
      <c r="R117" s="11">
        <f t="shared" si="13"/>
        <v>3.2655597355754993</v>
      </c>
      <c r="S117" s="35">
        <f t="shared" si="14"/>
        <v>5.9760465866367936</v>
      </c>
      <c r="AF117" s="34"/>
    </row>
    <row r="118" spans="7:32" ht="18.5" x14ac:dyDescent="0.45">
      <c r="G118" s="59">
        <v>2014</v>
      </c>
      <c r="H118" s="59">
        <v>4</v>
      </c>
      <c r="I118" s="46">
        <f t="shared" si="17"/>
        <v>25</v>
      </c>
      <c r="J118" s="46">
        <f t="shared" si="17"/>
        <v>115</v>
      </c>
      <c r="K118" s="88">
        <v>27.4</v>
      </c>
      <c r="L118" s="88">
        <v>9.3000000000000007</v>
      </c>
      <c r="M118" s="54">
        <f t="shared" si="10"/>
        <v>18.350000000000001</v>
      </c>
      <c r="N118" s="36">
        <v>57.5</v>
      </c>
      <c r="O118" s="55">
        <f t="shared" si="11"/>
        <v>24.671545325293671</v>
      </c>
      <c r="P118" s="56">
        <f t="shared" si="12"/>
        <v>35.724397631025234</v>
      </c>
      <c r="Q118" s="130">
        <v>16.794056999999999</v>
      </c>
      <c r="R118" s="11">
        <f t="shared" si="13"/>
        <v>3.5606717666257497</v>
      </c>
      <c r="S118" s="35">
        <f t="shared" si="14"/>
        <v>6.4499910322065066</v>
      </c>
      <c r="AF118" s="34"/>
    </row>
    <row r="119" spans="7:32" ht="18.5" x14ac:dyDescent="0.45">
      <c r="G119" s="59">
        <v>2014</v>
      </c>
      <c r="H119" s="59">
        <v>4</v>
      </c>
      <c r="I119" s="46">
        <f t="shared" si="17"/>
        <v>26</v>
      </c>
      <c r="J119" s="46">
        <f t="shared" si="17"/>
        <v>116</v>
      </c>
      <c r="K119" s="88">
        <v>32.299999999999997</v>
      </c>
      <c r="L119" s="88">
        <v>15.6</v>
      </c>
      <c r="M119" s="54">
        <f t="shared" si="10"/>
        <v>23.95</v>
      </c>
      <c r="N119" s="36">
        <v>45</v>
      </c>
      <c r="O119" s="55">
        <f t="shared" si="11"/>
        <v>22.09244781110813</v>
      </c>
      <c r="P119" s="56">
        <f t="shared" si="12"/>
        <v>29.515510275640452</v>
      </c>
      <c r="Q119" s="130">
        <v>14.44515</v>
      </c>
      <c r="R119" s="11">
        <f t="shared" si="13"/>
        <v>3.5370935983124996</v>
      </c>
      <c r="S119" s="35">
        <f t="shared" si="14"/>
        <v>6.4548444262284752</v>
      </c>
      <c r="AF119" s="34"/>
    </row>
    <row r="120" spans="7:32" ht="18.5" x14ac:dyDescent="0.45">
      <c r="G120" s="59">
        <v>2014</v>
      </c>
      <c r="H120" s="59">
        <v>4</v>
      </c>
      <c r="I120" s="46">
        <f t="shared" si="17"/>
        <v>27</v>
      </c>
      <c r="J120" s="46">
        <f t="shared" si="17"/>
        <v>117</v>
      </c>
      <c r="K120" s="88">
        <v>30.9</v>
      </c>
      <c r="L120" s="88">
        <v>8.1</v>
      </c>
      <c r="M120" s="54">
        <f t="shared" si="10"/>
        <v>19.5</v>
      </c>
      <c r="N120" s="36">
        <v>50</v>
      </c>
      <c r="O120" s="55">
        <f t="shared" si="11"/>
        <v>22.22867115516965</v>
      </c>
      <c r="P120" s="56">
        <f t="shared" si="12"/>
        <v>40.545096187029436</v>
      </c>
      <c r="Q120" s="130">
        <v>16.982472000000001</v>
      </c>
      <c r="R120" s="11">
        <f t="shared" si="13"/>
        <v>3.7151619958440003</v>
      </c>
      <c r="S120" s="35">
        <f t="shared" si="14"/>
        <v>7.4704103319012436</v>
      </c>
      <c r="AF120" s="34"/>
    </row>
    <row r="121" spans="7:32" ht="18.5" x14ac:dyDescent="0.45">
      <c r="G121" s="59">
        <v>2014</v>
      </c>
      <c r="H121" s="59">
        <v>4</v>
      </c>
      <c r="I121" s="46">
        <f t="shared" si="17"/>
        <v>28</v>
      </c>
      <c r="J121" s="46">
        <f t="shared" si="17"/>
        <v>118</v>
      </c>
      <c r="K121" s="88">
        <v>26.4</v>
      </c>
      <c r="L121" s="88">
        <v>9.6</v>
      </c>
      <c r="M121" s="54">
        <f t="shared" si="10"/>
        <v>18</v>
      </c>
      <c r="N121" s="36">
        <v>58</v>
      </c>
      <c r="O121" s="55">
        <f t="shared" si="11"/>
        <v>29.61140959689045</v>
      </c>
      <c r="P121" s="56">
        <f t="shared" si="12"/>
        <v>39.797734498220763</v>
      </c>
      <c r="Q121" s="130">
        <v>19.419305999999999</v>
      </c>
      <c r="R121" s="11">
        <f t="shared" si="13"/>
        <v>4.0774134229019996</v>
      </c>
      <c r="S121" s="35">
        <f t="shared" si="14"/>
        <v>7.0828351060627837</v>
      </c>
      <c r="AF121" s="34"/>
    </row>
    <row r="122" spans="7:32" ht="18.5" x14ac:dyDescent="0.45">
      <c r="G122" s="59">
        <v>2014</v>
      </c>
      <c r="H122" s="59">
        <v>4</v>
      </c>
      <c r="I122" s="46">
        <f t="shared" si="17"/>
        <v>29</v>
      </c>
      <c r="J122" s="46">
        <f t="shared" si="17"/>
        <v>119</v>
      </c>
      <c r="K122" s="88">
        <v>27.2</v>
      </c>
      <c r="L122" s="88">
        <v>9</v>
      </c>
      <c r="M122" s="54">
        <f t="shared" si="10"/>
        <v>18.100000000000001</v>
      </c>
      <c r="N122" s="36">
        <v>57</v>
      </c>
      <c r="O122" s="55">
        <f t="shared" si="11"/>
        <v>28.679748962359497</v>
      </c>
      <c r="P122" s="56">
        <f t="shared" si="12"/>
        <v>41.757714489195429</v>
      </c>
      <c r="Q122" s="130">
        <v>19.576318499999999</v>
      </c>
      <c r="R122" s="11">
        <f t="shared" si="13"/>
        <v>4.1218623772897498</v>
      </c>
      <c r="S122" s="35">
        <f t="shared" si="14"/>
        <v>7.4329161933195023</v>
      </c>
      <c r="AF122" s="34"/>
    </row>
    <row r="123" spans="7:32" ht="18.5" x14ac:dyDescent="0.45">
      <c r="G123" s="59">
        <v>2014</v>
      </c>
      <c r="H123" s="60">
        <v>4</v>
      </c>
      <c r="I123" s="60">
        <f t="shared" si="17"/>
        <v>30</v>
      </c>
      <c r="J123" s="46">
        <f t="shared" si="17"/>
        <v>120</v>
      </c>
      <c r="K123" s="88">
        <v>26.5</v>
      </c>
      <c r="L123" s="88">
        <v>6.4</v>
      </c>
      <c r="M123" s="54">
        <f t="shared" si="10"/>
        <v>16.45</v>
      </c>
      <c r="N123" s="36">
        <v>54</v>
      </c>
      <c r="O123" s="55">
        <f t="shared" si="11"/>
        <v>27.246818382226046</v>
      </c>
      <c r="P123" s="56">
        <f t="shared" si="12"/>
        <v>43.812883958619487</v>
      </c>
      <c r="Q123" s="130">
        <v>19.544916000000001</v>
      </c>
      <c r="R123" s="49">
        <f t="shared" si="13"/>
        <v>3.9261094326449997</v>
      </c>
      <c r="S123" s="48">
        <f t="shared" si="14"/>
        <v>7.4429811366289371</v>
      </c>
      <c r="AF123" s="34"/>
    </row>
    <row r="124" spans="7:32" ht="18.5" x14ac:dyDescent="0.45">
      <c r="G124" s="59">
        <v>2014</v>
      </c>
      <c r="H124" s="59">
        <v>5</v>
      </c>
      <c r="I124" s="46">
        <v>1</v>
      </c>
      <c r="J124" s="46">
        <f t="shared" si="17"/>
        <v>121</v>
      </c>
      <c r="K124" s="88">
        <v>28.7</v>
      </c>
      <c r="L124" s="88">
        <v>7.6</v>
      </c>
      <c r="M124" s="54">
        <f t="shared" si="10"/>
        <v>18.149999999999999</v>
      </c>
      <c r="N124" s="36">
        <v>51.5</v>
      </c>
      <c r="O124" s="55">
        <f t="shared" si="11"/>
        <v>22.816250220627929</v>
      </c>
      <c r="P124" s="56">
        <f t="shared" si="12"/>
        <v>38.513830372419946</v>
      </c>
      <c r="Q124" s="130">
        <v>16.768934999999999</v>
      </c>
      <c r="R124" s="11">
        <f t="shared" si="13"/>
        <v>3.53567544571125</v>
      </c>
      <c r="S124" s="35">
        <f t="shared" si="14"/>
        <v>6.891627498956888</v>
      </c>
      <c r="AF124" s="34"/>
    </row>
    <row r="125" spans="7:32" ht="18.5" x14ac:dyDescent="0.45">
      <c r="G125" s="59">
        <v>2014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88">
        <v>27.3</v>
      </c>
      <c r="L125" s="88">
        <v>6.5</v>
      </c>
      <c r="M125" s="54">
        <f t="shared" si="10"/>
        <v>16.899999999999999</v>
      </c>
      <c r="N125" s="36">
        <v>49.5</v>
      </c>
      <c r="O125" s="55">
        <f t="shared" si="11"/>
        <v>25.958160120339866</v>
      </c>
      <c r="P125" s="56">
        <f t="shared" si="12"/>
        <v>43.194378440245544</v>
      </c>
      <c r="Q125" s="130">
        <v>18.941987999999998</v>
      </c>
      <c r="R125" s="11">
        <f t="shared" si="13"/>
        <v>3.8549881588140003</v>
      </c>
      <c r="S125" s="35">
        <f t="shared" si="14"/>
        <v>7.4902653536567279</v>
      </c>
      <c r="AF125" s="34"/>
    </row>
    <row r="126" spans="7:32" ht="18.5" x14ac:dyDescent="0.45">
      <c r="G126" s="59">
        <v>2014</v>
      </c>
      <c r="H126" s="59">
        <v>5</v>
      </c>
      <c r="I126" s="46">
        <f t="shared" si="18"/>
        <v>3</v>
      </c>
      <c r="J126" s="46">
        <f t="shared" si="17"/>
        <v>123</v>
      </c>
      <c r="K126" s="88">
        <v>26.7</v>
      </c>
      <c r="L126" s="88">
        <v>4.7</v>
      </c>
      <c r="M126" s="54">
        <f t="shared" si="10"/>
        <v>15.7</v>
      </c>
      <c r="N126" s="36">
        <v>49.5</v>
      </c>
      <c r="O126" s="55">
        <f t="shared" si="11"/>
        <v>26.24453914179966</v>
      </c>
      <c r="P126" s="56">
        <f t="shared" si="12"/>
        <v>46.190388889567402</v>
      </c>
      <c r="Q126" s="130">
        <v>19.695647999999998</v>
      </c>
      <c r="R126" s="11">
        <f t="shared" si="13"/>
        <v>3.8697516799199994</v>
      </c>
      <c r="S126" s="35">
        <f t="shared" si="14"/>
        <v>7.7087650149602061</v>
      </c>
      <c r="AF126" s="34"/>
    </row>
    <row r="127" spans="7:32" ht="18.5" x14ac:dyDescent="0.45">
      <c r="G127" s="59">
        <v>2014</v>
      </c>
      <c r="H127" s="59">
        <v>5</v>
      </c>
      <c r="I127" s="46">
        <f t="shared" si="18"/>
        <v>4</v>
      </c>
      <c r="J127" s="46">
        <f t="shared" si="18"/>
        <v>124</v>
      </c>
      <c r="K127" s="88">
        <v>28.3</v>
      </c>
      <c r="L127" s="88">
        <v>6</v>
      </c>
      <c r="M127" s="54">
        <f t="shared" si="10"/>
        <v>17.149999999999999</v>
      </c>
      <c r="N127" s="36">
        <v>51</v>
      </c>
      <c r="O127" s="55">
        <f t="shared" si="11"/>
        <v>28.669162094793144</v>
      </c>
      <c r="P127" s="56">
        <f t="shared" si="12"/>
        <v>51.145785177110973</v>
      </c>
      <c r="Q127" s="130">
        <v>21.661444499999998</v>
      </c>
      <c r="R127" s="11">
        <f t="shared" si="13"/>
        <v>4.4402008011378742</v>
      </c>
      <c r="S127" s="35">
        <f t="shared" si="14"/>
        <v>8.8033608676239652</v>
      </c>
      <c r="AF127" s="34"/>
    </row>
    <row r="128" spans="7:32" ht="18.5" x14ac:dyDescent="0.45">
      <c r="G128" s="59">
        <v>2014</v>
      </c>
      <c r="H128" s="59">
        <v>5</v>
      </c>
      <c r="I128" s="46">
        <f t="shared" si="18"/>
        <v>5</v>
      </c>
      <c r="J128" s="46">
        <f t="shared" si="18"/>
        <v>125</v>
      </c>
      <c r="K128" s="88">
        <v>31.3</v>
      </c>
      <c r="L128" s="88">
        <v>9.6999999999999993</v>
      </c>
      <c r="M128" s="54">
        <f t="shared" si="10"/>
        <v>20.5</v>
      </c>
      <c r="N128" s="36">
        <v>48</v>
      </c>
      <c r="O128" s="55">
        <f t="shared" si="11"/>
        <v>25.945890032912729</v>
      </c>
      <c r="P128" s="56">
        <f t="shared" si="12"/>
        <v>44.834497976873202</v>
      </c>
      <c r="Q128" s="130">
        <v>19.293696000000001</v>
      </c>
      <c r="R128" s="11">
        <f t="shared" si="13"/>
        <v>4.3339332856319999</v>
      </c>
      <c r="S128" s="35">
        <f t="shared" si="14"/>
        <v>8.6401502190334405</v>
      </c>
      <c r="AF128" s="34"/>
    </row>
    <row r="129" spans="7:32" ht="18.5" x14ac:dyDescent="0.45">
      <c r="G129" s="59">
        <v>2014</v>
      </c>
      <c r="H129" s="59">
        <v>5</v>
      </c>
      <c r="I129" s="46">
        <f t="shared" si="18"/>
        <v>6</v>
      </c>
      <c r="J129" s="46">
        <f t="shared" si="18"/>
        <v>126</v>
      </c>
      <c r="K129" s="88">
        <v>33</v>
      </c>
      <c r="L129" s="88">
        <v>11.2</v>
      </c>
      <c r="M129" s="54">
        <f t="shared" si="10"/>
        <v>22.1</v>
      </c>
      <c r="N129" s="36">
        <v>45.5</v>
      </c>
      <c r="O129" s="55">
        <f t="shared" si="11"/>
        <v>28.685010486422037</v>
      </c>
      <c r="P129" s="56">
        <f t="shared" si="12"/>
        <v>50.026658288320036</v>
      </c>
      <c r="Q129" s="130">
        <v>21.429065999999999</v>
      </c>
      <c r="R129" s="11">
        <f t="shared" si="13"/>
        <v>5.0146907363909996</v>
      </c>
      <c r="S129" s="35">
        <f t="shared" si="14"/>
        <v>10.242709407789528</v>
      </c>
      <c r="AF129" s="34"/>
    </row>
    <row r="130" spans="7:32" ht="18.5" x14ac:dyDescent="0.45">
      <c r="G130" s="59">
        <v>2014</v>
      </c>
      <c r="H130" s="59">
        <v>5</v>
      </c>
      <c r="I130" s="46">
        <f t="shared" si="18"/>
        <v>7</v>
      </c>
      <c r="J130" s="46">
        <f t="shared" si="18"/>
        <v>127</v>
      </c>
      <c r="K130" s="88">
        <v>30.2</v>
      </c>
      <c r="L130" s="88">
        <v>11.4</v>
      </c>
      <c r="M130" s="54">
        <f t="shared" si="10"/>
        <v>20.8</v>
      </c>
      <c r="N130" s="36">
        <v>49.5</v>
      </c>
      <c r="O130" s="55">
        <f t="shared" si="11"/>
        <v>28.508080291606287</v>
      </c>
      <c r="P130" s="56">
        <f t="shared" si="12"/>
        <v>42.876152758575849</v>
      </c>
      <c r="Q130" s="130">
        <v>19.7772945</v>
      </c>
      <c r="R130" s="11">
        <f t="shared" si="13"/>
        <v>4.4773619245604994</v>
      </c>
      <c r="S130" s="35">
        <f t="shared" si="14"/>
        <v>8.1567811594590758</v>
      </c>
      <c r="AF130" s="34"/>
    </row>
    <row r="131" spans="7:32" ht="18.5" x14ac:dyDescent="0.45">
      <c r="G131" s="59">
        <v>2014</v>
      </c>
      <c r="H131" s="59">
        <v>5</v>
      </c>
      <c r="I131" s="46">
        <f t="shared" si="18"/>
        <v>8</v>
      </c>
      <c r="J131" s="46">
        <f t="shared" si="18"/>
        <v>128</v>
      </c>
      <c r="K131" s="88">
        <v>32.799999999999997</v>
      </c>
      <c r="L131" s="88">
        <v>16.100000000000001</v>
      </c>
      <c r="M131" s="54">
        <f t="shared" si="10"/>
        <v>24.45</v>
      </c>
      <c r="N131" s="36">
        <v>44.5</v>
      </c>
      <c r="O131" s="55">
        <f t="shared" si="11"/>
        <v>24.961264222521592</v>
      </c>
      <c r="P131" s="56">
        <f t="shared" si="12"/>
        <v>33.348249001288835</v>
      </c>
      <c r="Q131" s="130">
        <v>16.320926</v>
      </c>
      <c r="R131" s="11">
        <f t="shared" si="13"/>
        <v>4.0442642593275</v>
      </c>
      <c r="S131" s="35">
        <f t="shared" si="14"/>
        <v>7.3436964428925542</v>
      </c>
      <c r="AF131" s="34"/>
    </row>
    <row r="132" spans="7:32" ht="18.5" x14ac:dyDescent="0.45">
      <c r="G132" s="59">
        <v>2014</v>
      </c>
      <c r="H132" s="59">
        <v>5</v>
      </c>
      <c r="I132" s="46">
        <f t="shared" si="18"/>
        <v>9</v>
      </c>
      <c r="J132" s="46">
        <f t="shared" si="18"/>
        <v>129</v>
      </c>
      <c r="K132" s="88">
        <v>28.3</v>
      </c>
      <c r="L132" s="88">
        <v>16.600000000000001</v>
      </c>
      <c r="M132" s="54">
        <f t="shared" si="10"/>
        <v>22.450000000000003</v>
      </c>
      <c r="N132" s="36">
        <v>55.5</v>
      </c>
      <c r="O132" s="55">
        <f t="shared" si="11"/>
        <v>22.630190874142446</v>
      </c>
      <c r="P132" s="56">
        <f t="shared" si="12"/>
        <v>21.181858658197328</v>
      </c>
      <c r="Q132" s="130">
        <v>12.385145999999999</v>
      </c>
      <c r="R132" s="11">
        <f t="shared" si="13"/>
        <v>2.9237149719224993</v>
      </c>
      <c r="S132" s="35">
        <f t="shared" si="14"/>
        <v>4.3247129594585934</v>
      </c>
      <c r="AF132" s="34"/>
    </row>
    <row r="133" spans="7:32" ht="18.5" x14ac:dyDescent="0.45">
      <c r="G133" s="59">
        <v>2014</v>
      </c>
      <c r="H133" s="59">
        <v>5</v>
      </c>
      <c r="I133" s="46">
        <f t="shared" si="18"/>
        <v>10</v>
      </c>
      <c r="J133" s="46">
        <f t="shared" si="18"/>
        <v>130</v>
      </c>
      <c r="K133" s="88">
        <v>27.8</v>
      </c>
      <c r="L133" s="88">
        <v>9.6</v>
      </c>
      <c r="M133" s="54">
        <f t="shared" ref="M133:M196" si="19">(K133+L133)/2</f>
        <v>18.7</v>
      </c>
      <c r="N133" s="36">
        <v>62</v>
      </c>
      <c r="O133" s="55">
        <f t="shared" ref="O133:O196" si="20">((Q133)/(0.16*(K133-(L133))^0.5))</f>
        <v>22.781860260122588</v>
      </c>
      <c r="P133" s="56">
        <f t="shared" ref="P133:P196" si="21">0.16*((K133-L133)^1/2)*O133</f>
        <v>33.170388538738493</v>
      </c>
      <c r="Q133" s="130">
        <v>15.550517999999999</v>
      </c>
      <c r="R133" s="11">
        <f t="shared" ref="R133:R196" si="22">0.0023*0.408*O133*(K133-L133)^0.5*(M133+17.8)</f>
        <v>3.3289382645549992</v>
      </c>
      <c r="S133" s="35">
        <f t="shared" ref="S133:S196" si="23">0.31*(IF(N133&gt;50,1,(1+(50-N133)/70)))*(P133+2.09)*((M133/(M133+15)))</f>
        <v>6.0654146100613371</v>
      </c>
      <c r="AF133" s="34"/>
    </row>
    <row r="134" spans="7:32" ht="18.5" x14ac:dyDescent="0.45">
      <c r="G134" s="59">
        <v>2014</v>
      </c>
      <c r="H134" s="59">
        <v>5</v>
      </c>
      <c r="I134" s="46">
        <f t="shared" si="18"/>
        <v>11</v>
      </c>
      <c r="J134" s="46">
        <f t="shared" si="18"/>
        <v>131</v>
      </c>
      <c r="K134" s="88">
        <v>27.9</v>
      </c>
      <c r="L134" s="88">
        <v>9.1999999999999993</v>
      </c>
      <c r="M134" s="54">
        <f t="shared" si="19"/>
        <v>18.549999999999997</v>
      </c>
      <c r="N134" s="36">
        <v>50.5</v>
      </c>
      <c r="O134" s="55">
        <f t="shared" si="20"/>
        <v>27.92156553818122</v>
      </c>
      <c r="P134" s="56">
        <f t="shared" si="21"/>
        <v>41.770662045119103</v>
      </c>
      <c r="Q134" s="130">
        <v>19.318817999999997</v>
      </c>
      <c r="R134" s="11">
        <f t="shared" si="22"/>
        <v>4.1186319361694981</v>
      </c>
      <c r="S134" s="35">
        <f t="shared" si="23"/>
        <v>7.5177566942014113</v>
      </c>
      <c r="AF134" s="34"/>
    </row>
    <row r="135" spans="7:32" ht="18.5" x14ac:dyDescent="0.45">
      <c r="G135" s="59">
        <v>2014</v>
      </c>
      <c r="H135" s="59">
        <v>5</v>
      </c>
      <c r="I135" s="46">
        <f t="shared" si="18"/>
        <v>12</v>
      </c>
      <c r="J135" s="46">
        <f t="shared" si="18"/>
        <v>132</v>
      </c>
      <c r="K135" s="88">
        <v>24.1</v>
      </c>
      <c r="L135" s="88">
        <v>7.6</v>
      </c>
      <c r="M135" s="54">
        <f t="shared" si="19"/>
        <v>15.850000000000001</v>
      </c>
      <c r="N135" s="36">
        <v>55</v>
      </c>
      <c r="O135" s="55">
        <f t="shared" si="20"/>
        <v>24.55160876469758</v>
      </c>
      <c r="P135" s="56">
        <f t="shared" si="21"/>
        <v>32.408123569400807</v>
      </c>
      <c r="Q135" s="130">
        <v>15.956657</v>
      </c>
      <c r="R135" s="11">
        <f t="shared" si="22"/>
        <v>3.1491619447132506</v>
      </c>
      <c r="S135" s="35">
        <f t="shared" si="23"/>
        <v>5.494539065097273</v>
      </c>
      <c r="AF135" s="34"/>
    </row>
    <row r="136" spans="7:32" ht="18.5" x14ac:dyDescent="0.45">
      <c r="G136" s="59">
        <v>2014</v>
      </c>
      <c r="H136" s="59">
        <v>5</v>
      </c>
      <c r="I136" s="46">
        <f t="shared" si="18"/>
        <v>13</v>
      </c>
      <c r="J136" s="46">
        <f t="shared" si="18"/>
        <v>133</v>
      </c>
      <c r="K136" s="88">
        <v>23.1</v>
      </c>
      <c r="L136" s="88">
        <v>7.3</v>
      </c>
      <c r="M136" s="54">
        <f t="shared" si="19"/>
        <v>15.200000000000001</v>
      </c>
      <c r="N136" s="36">
        <v>61.5</v>
      </c>
      <c r="O136" s="55">
        <f t="shared" si="20"/>
        <v>31.245117962638876</v>
      </c>
      <c r="P136" s="56">
        <f t="shared" si="21"/>
        <v>39.493829104775543</v>
      </c>
      <c r="Q136" s="130">
        <v>19.871502</v>
      </c>
      <c r="R136" s="11">
        <f t="shared" si="22"/>
        <v>3.8460298545899994</v>
      </c>
      <c r="S136" s="35">
        <f t="shared" si="23"/>
        <v>6.4881788987318663</v>
      </c>
      <c r="AF136" s="34"/>
    </row>
    <row r="137" spans="7:32" ht="18.5" x14ac:dyDescent="0.45">
      <c r="G137" s="59">
        <v>2014</v>
      </c>
      <c r="H137" s="59">
        <v>5</v>
      </c>
      <c r="I137" s="46">
        <f t="shared" si="18"/>
        <v>14</v>
      </c>
      <c r="J137" s="46">
        <f t="shared" si="18"/>
        <v>134</v>
      </c>
      <c r="K137" s="88">
        <v>24.9</v>
      </c>
      <c r="L137" s="88">
        <v>10.1</v>
      </c>
      <c r="M137" s="54">
        <f t="shared" si="19"/>
        <v>17.5</v>
      </c>
      <c r="N137" s="36">
        <v>60.5</v>
      </c>
      <c r="O137" s="55">
        <f t="shared" si="20"/>
        <v>29.997890120103129</v>
      </c>
      <c r="P137" s="56">
        <f t="shared" si="21"/>
        <v>35.517501902202106</v>
      </c>
      <c r="Q137" s="130">
        <v>18.464669999999998</v>
      </c>
      <c r="R137" s="11">
        <f t="shared" si="22"/>
        <v>3.8228237211149994</v>
      </c>
      <c r="S137" s="35">
        <f t="shared" si="23"/>
        <v>6.2775599329060432</v>
      </c>
      <c r="AF137" s="34"/>
    </row>
    <row r="138" spans="7:32" ht="18.5" x14ac:dyDescent="0.45">
      <c r="G138" s="59">
        <v>2014</v>
      </c>
      <c r="H138" s="59">
        <v>5</v>
      </c>
      <c r="I138" s="46">
        <f t="shared" si="18"/>
        <v>15</v>
      </c>
      <c r="J138" s="46">
        <f t="shared" si="18"/>
        <v>135</v>
      </c>
      <c r="K138" s="88">
        <v>29</v>
      </c>
      <c r="L138" s="88">
        <v>7.9</v>
      </c>
      <c r="M138" s="54">
        <f t="shared" si="19"/>
        <v>18.45</v>
      </c>
      <c r="N138" s="36">
        <v>58</v>
      </c>
      <c r="O138" s="55">
        <f t="shared" si="20"/>
        <v>26.217324223552989</v>
      </c>
      <c r="P138" s="56">
        <f t="shared" si="21"/>
        <v>44.254843289357453</v>
      </c>
      <c r="Q138" s="130">
        <v>19.268573999999997</v>
      </c>
      <c r="R138" s="11">
        <f t="shared" si="22"/>
        <v>4.0966192609874996</v>
      </c>
      <c r="S138" s="35">
        <f t="shared" si="23"/>
        <v>7.9243447292520157</v>
      </c>
      <c r="AF138" s="34"/>
    </row>
    <row r="139" spans="7:32" ht="18.5" x14ac:dyDescent="0.45">
      <c r="G139" s="59">
        <v>2014</v>
      </c>
      <c r="H139" s="59">
        <v>5</v>
      </c>
      <c r="I139" s="46">
        <f t="shared" si="18"/>
        <v>16</v>
      </c>
      <c r="J139" s="46">
        <f t="shared" si="18"/>
        <v>136</v>
      </c>
      <c r="K139" s="88">
        <v>32</v>
      </c>
      <c r="L139" s="88">
        <v>9.8000000000000007</v>
      </c>
      <c r="M139" s="54">
        <f t="shared" si="19"/>
        <v>20.9</v>
      </c>
      <c r="N139" s="36">
        <v>51</v>
      </c>
      <c r="O139" s="55">
        <f t="shared" si="20"/>
        <v>17.161884326294633</v>
      </c>
      <c r="P139" s="56">
        <f t="shared" si="21"/>
        <v>30.479506563499267</v>
      </c>
      <c r="Q139" s="130">
        <v>12.93783</v>
      </c>
      <c r="R139" s="11">
        <f t="shared" si="22"/>
        <v>2.936570433165</v>
      </c>
      <c r="S139" s="35">
        <f t="shared" si="23"/>
        <v>5.8779340675462883</v>
      </c>
      <c r="AF139" s="34"/>
    </row>
    <row r="140" spans="7:32" ht="18.5" x14ac:dyDescent="0.45">
      <c r="G140" s="59">
        <v>2014</v>
      </c>
      <c r="H140" s="59">
        <v>5</v>
      </c>
      <c r="I140" s="46">
        <f t="shared" si="18"/>
        <v>17</v>
      </c>
      <c r="J140" s="46">
        <f t="shared" si="18"/>
        <v>137</v>
      </c>
      <c r="K140" s="88">
        <v>34.4</v>
      </c>
      <c r="L140" s="88">
        <v>11.4</v>
      </c>
      <c r="M140" s="54">
        <f t="shared" si="19"/>
        <v>22.9</v>
      </c>
      <c r="N140" s="36">
        <v>47</v>
      </c>
      <c r="O140" s="55">
        <f t="shared" si="20"/>
        <v>25.733144377589255</v>
      </c>
      <c r="P140" s="56">
        <f t="shared" si="21"/>
        <v>47.348985654764235</v>
      </c>
      <c r="Q140" s="130">
        <v>19.745892000000001</v>
      </c>
      <c r="R140" s="11">
        <f t="shared" si="22"/>
        <v>4.7134530228060001</v>
      </c>
      <c r="S140" s="35">
        <f t="shared" si="23"/>
        <v>9.657224733852809</v>
      </c>
      <c r="AF140" s="34"/>
    </row>
    <row r="141" spans="7:32" ht="18.5" x14ac:dyDescent="0.45">
      <c r="G141" s="59">
        <v>2014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88">
        <v>33.299999999999997</v>
      </c>
      <c r="L141" s="88">
        <v>8.8000000000000007</v>
      </c>
      <c r="M141" s="54">
        <f t="shared" si="19"/>
        <v>21.049999999999997</v>
      </c>
      <c r="N141" s="36">
        <v>42.5</v>
      </c>
      <c r="O141" s="55">
        <f t="shared" si="20"/>
        <v>28.073364023066205</v>
      </c>
      <c r="P141" s="56">
        <f t="shared" si="21"/>
        <v>55.023793485209751</v>
      </c>
      <c r="Q141" s="130">
        <v>22.232969999999998</v>
      </c>
      <c r="R141" s="11">
        <f t="shared" si="22"/>
        <v>5.0658989375924985</v>
      </c>
      <c r="S141" s="35">
        <f t="shared" si="23"/>
        <v>11.445985576599785</v>
      </c>
      <c r="AF141" s="34"/>
    </row>
    <row r="142" spans="7:32" ht="18.5" x14ac:dyDescent="0.45">
      <c r="G142" s="59">
        <v>2014</v>
      </c>
      <c r="H142" s="59">
        <v>5</v>
      </c>
      <c r="I142" s="46">
        <f t="shared" si="24"/>
        <v>19</v>
      </c>
      <c r="J142" s="46">
        <f t="shared" si="24"/>
        <v>139</v>
      </c>
      <c r="K142" s="88">
        <v>28.2</v>
      </c>
      <c r="L142" s="88">
        <v>7.4</v>
      </c>
      <c r="M142" s="54">
        <f t="shared" si="19"/>
        <v>17.8</v>
      </c>
      <c r="N142" s="36">
        <v>48.5</v>
      </c>
      <c r="O142" s="55">
        <f t="shared" si="20"/>
        <v>21.103915323300185</v>
      </c>
      <c r="P142" s="56">
        <f t="shared" si="21"/>
        <v>35.1169150979715</v>
      </c>
      <c r="Q142" s="130">
        <v>15.399785999999999</v>
      </c>
      <c r="R142" s="11">
        <f t="shared" si="22"/>
        <v>3.2153829180839995</v>
      </c>
      <c r="S142" s="35">
        <f t="shared" si="23"/>
        <v>6.3935124834531285</v>
      </c>
      <c r="AF142" s="34"/>
    </row>
    <row r="143" spans="7:32" ht="18.5" x14ac:dyDescent="0.45">
      <c r="G143" s="59">
        <v>2014</v>
      </c>
      <c r="H143" s="59">
        <v>5</v>
      </c>
      <c r="I143" s="46">
        <f t="shared" si="24"/>
        <v>20</v>
      </c>
      <c r="J143" s="46">
        <f t="shared" si="24"/>
        <v>140</v>
      </c>
      <c r="K143" s="88">
        <v>25.7</v>
      </c>
      <c r="L143" s="88">
        <v>5.9</v>
      </c>
      <c r="M143" s="54">
        <f t="shared" si="19"/>
        <v>15.8</v>
      </c>
      <c r="N143" s="36">
        <v>56.5</v>
      </c>
      <c r="O143" s="55">
        <f t="shared" si="20"/>
        <v>30.707585196278259</v>
      </c>
      <c r="P143" s="56">
        <f t="shared" si="21"/>
        <v>48.640814950904755</v>
      </c>
      <c r="Q143" s="130">
        <v>21.862420499999999</v>
      </c>
      <c r="R143" s="11">
        <f t="shared" si="22"/>
        <v>4.3082960334119988</v>
      </c>
      <c r="S143" s="35">
        <f t="shared" si="23"/>
        <v>8.0675172606990753</v>
      </c>
      <c r="AF143" s="34"/>
    </row>
    <row r="144" spans="7:32" ht="18.5" x14ac:dyDescent="0.45">
      <c r="G144" s="59">
        <v>2014</v>
      </c>
      <c r="H144" s="59">
        <v>5</v>
      </c>
      <c r="I144" s="46">
        <f t="shared" si="24"/>
        <v>21</v>
      </c>
      <c r="J144" s="46">
        <f t="shared" si="24"/>
        <v>141</v>
      </c>
      <c r="K144" s="88">
        <v>28.1</v>
      </c>
      <c r="L144" s="88">
        <v>6.7</v>
      </c>
      <c r="M144" s="54">
        <f t="shared" si="19"/>
        <v>17.400000000000002</v>
      </c>
      <c r="N144" s="36">
        <v>53.5</v>
      </c>
      <c r="O144" s="55">
        <f t="shared" si="20"/>
        <v>23.317612405096412</v>
      </c>
      <c r="P144" s="56">
        <f t="shared" si="21"/>
        <v>39.919752437525062</v>
      </c>
      <c r="Q144" s="130">
        <v>17.258813999999997</v>
      </c>
      <c r="R144" s="11">
        <f t="shared" si="22"/>
        <v>3.5630476326719998</v>
      </c>
      <c r="S144" s="35">
        <f t="shared" si="23"/>
        <v>6.9938458224694502</v>
      </c>
      <c r="AF144" s="34"/>
    </row>
    <row r="145" spans="7:32" ht="18.5" x14ac:dyDescent="0.45">
      <c r="G145" s="59">
        <v>2014</v>
      </c>
      <c r="H145" s="59">
        <v>5</v>
      </c>
      <c r="I145" s="46">
        <f t="shared" si="24"/>
        <v>22</v>
      </c>
      <c r="J145" s="46">
        <f t="shared" si="24"/>
        <v>142</v>
      </c>
      <c r="K145" s="88">
        <v>26.9</v>
      </c>
      <c r="L145" s="88">
        <v>10.4</v>
      </c>
      <c r="M145" s="54">
        <f t="shared" si="19"/>
        <v>18.649999999999999</v>
      </c>
      <c r="N145" s="36">
        <v>52</v>
      </c>
      <c r="O145" s="55">
        <f t="shared" si="20"/>
        <v>32.321023661109358</v>
      </c>
      <c r="P145" s="56">
        <f t="shared" si="21"/>
        <v>42.663751232664353</v>
      </c>
      <c r="Q145" s="130">
        <v>21.006178999999999</v>
      </c>
      <c r="R145" s="11">
        <f t="shared" si="22"/>
        <v>4.4906851919857509</v>
      </c>
      <c r="S145" s="35">
        <f t="shared" si="23"/>
        <v>7.6892663522035365</v>
      </c>
      <c r="AF145" s="34"/>
    </row>
    <row r="146" spans="7:32" ht="18.5" x14ac:dyDescent="0.45">
      <c r="G146" s="59">
        <v>2014</v>
      </c>
      <c r="H146" s="59">
        <v>5</v>
      </c>
      <c r="I146" s="46">
        <f t="shared" si="24"/>
        <v>23</v>
      </c>
      <c r="J146" s="46">
        <f t="shared" si="24"/>
        <v>143</v>
      </c>
      <c r="K146" s="88">
        <v>29.3</v>
      </c>
      <c r="L146" s="88">
        <v>13.1</v>
      </c>
      <c r="M146" s="54">
        <f t="shared" si="19"/>
        <v>21.2</v>
      </c>
      <c r="N146" s="36">
        <v>53.5</v>
      </c>
      <c r="O146" s="55">
        <f t="shared" si="20"/>
        <v>29.725672774188386</v>
      </c>
      <c r="P146" s="56">
        <f t="shared" si="21"/>
        <v>38.524471915348158</v>
      </c>
      <c r="Q146" s="130">
        <v>19.142963999999999</v>
      </c>
      <c r="R146" s="11">
        <f t="shared" si="22"/>
        <v>4.378665870539999</v>
      </c>
      <c r="S146" s="35">
        <f t="shared" si="23"/>
        <v>7.3734339620902789</v>
      </c>
      <c r="AF146" s="34"/>
    </row>
    <row r="147" spans="7:32" ht="18.5" x14ac:dyDescent="0.45">
      <c r="G147" s="59">
        <v>2014</v>
      </c>
      <c r="H147" s="59">
        <v>5</v>
      </c>
      <c r="I147" s="46">
        <f t="shared" si="24"/>
        <v>24</v>
      </c>
      <c r="J147" s="46">
        <f t="shared" si="24"/>
        <v>144</v>
      </c>
      <c r="K147" s="88">
        <v>26.2</v>
      </c>
      <c r="L147" s="88">
        <v>14.8</v>
      </c>
      <c r="M147" s="54">
        <f t="shared" si="19"/>
        <v>20.5</v>
      </c>
      <c r="N147" s="36">
        <v>59</v>
      </c>
      <c r="O147" s="55">
        <f t="shared" si="20"/>
        <v>37.923269148470702</v>
      </c>
      <c r="P147" s="56">
        <f t="shared" si="21"/>
        <v>34.586021463405274</v>
      </c>
      <c r="Q147" s="130">
        <v>20.486991</v>
      </c>
      <c r="R147" s="11">
        <f t="shared" si="22"/>
        <v>4.6019825448344989</v>
      </c>
      <c r="S147" s="35">
        <f t="shared" si="23"/>
        <v>6.5655244056321278</v>
      </c>
      <c r="AF147" s="34"/>
    </row>
    <row r="148" spans="7:32" ht="18.5" x14ac:dyDescent="0.45">
      <c r="G148" s="59">
        <v>2014</v>
      </c>
      <c r="H148" s="59">
        <v>5</v>
      </c>
      <c r="I148" s="46">
        <f t="shared" si="24"/>
        <v>25</v>
      </c>
      <c r="J148" s="46">
        <f t="shared" si="24"/>
        <v>145</v>
      </c>
      <c r="K148" s="88">
        <v>30.5</v>
      </c>
      <c r="L148" s="88">
        <v>10.199999999999999</v>
      </c>
      <c r="M148" s="54">
        <f t="shared" si="19"/>
        <v>20.350000000000001</v>
      </c>
      <c r="N148" s="36">
        <v>54</v>
      </c>
      <c r="O148" s="55">
        <f t="shared" si="20"/>
        <v>28.575909516284547</v>
      </c>
      <c r="P148" s="56">
        <f t="shared" si="21"/>
        <v>46.407277054446105</v>
      </c>
      <c r="Q148" s="130">
        <v>20.60004</v>
      </c>
      <c r="R148" s="11">
        <f t="shared" si="22"/>
        <v>4.6092537999900003</v>
      </c>
      <c r="S148" s="35">
        <f t="shared" si="23"/>
        <v>8.654740376180289</v>
      </c>
      <c r="AF148" s="34"/>
    </row>
    <row r="149" spans="7:32" ht="18.5" x14ac:dyDescent="0.45">
      <c r="G149" s="59">
        <v>2014</v>
      </c>
      <c r="H149" s="59">
        <v>5</v>
      </c>
      <c r="I149" s="46">
        <f t="shared" si="24"/>
        <v>26</v>
      </c>
      <c r="J149" s="46">
        <f t="shared" si="24"/>
        <v>146</v>
      </c>
      <c r="K149" s="88">
        <v>31.6</v>
      </c>
      <c r="L149" s="88">
        <v>10.199999999999999</v>
      </c>
      <c r="M149" s="54">
        <f t="shared" si="19"/>
        <v>20.9</v>
      </c>
      <c r="N149" s="36">
        <v>51</v>
      </c>
      <c r="O149" s="55">
        <f t="shared" si="20"/>
        <v>29.359148079197087</v>
      </c>
      <c r="P149" s="56">
        <f t="shared" si="21"/>
        <v>50.26286151158542</v>
      </c>
      <c r="Q149" s="130">
        <v>21.730529999999998</v>
      </c>
      <c r="R149" s="11">
        <f t="shared" si="22"/>
        <v>4.9322979120150006</v>
      </c>
      <c r="S149" s="35">
        <f t="shared" si="23"/>
        <v>9.4483061207120294</v>
      </c>
      <c r="AF149" s="34"/>
    </row>
    <row r="150" spans="7:32" ht="18.5" x14ac:dyDescent="0.45">
      <c r="G150" s="59">
        <v>2014</v>
      </c>
      <c r="H150" s="59">
        <v>5</v>
      </c>
      <c r="I150" s="46">
        <f t="shared" si="24"/>
        <v>27</v>
      </c>
      <c r="J150" s="46">
        <f t="shared" si="24"/>
        <v>147</v>
      </c>
      <c r="K150" s="88">
        <v>32</v>
      </c>
      <c r="L150" s="88">
        <v>11.1</v>
      </c>
      <c r="M150" s="54">
        <f t="shared" si="19"/>
        <v>21.55</v>
      </c>
      <c r="N150" s="36">
        <v>50</v>
      </c>
      <c r="O150" s="55">
        <f t="shared" si="20"/>
        <v>26.342467293740306</v>
      </c>
      <c r="P150" s="56">
        <f t="shared" si="21"/>
        <v>44.044605315133786</v>
      </c>
      <c r="Q150" s="130">
        <v>19.268573999999997</v>
      </c>
      <c r="R150" s="11">
        <f t="shared" si="22"/>
        <v>4.4469508391684993</v>
      </c>
      <c r="S150" s="35">
        <f t="shared" si="23"/>
        <v>8.4323455761354662</v>
      </c>
      <c r="AF150" s="34"/>
    </row>
    <row r="151" spans="7:32" ht="18.5" x14ac:dyDescent="0.45">
      <c r="G151" s="59">
        <v>2014</v>
      </c>
      <c r="H151" s="59">
        <v>5</v>
      </c>
      <c r="I151" s="46">
        <f t="shared" si="24"/>
        <v>28</v>
      </c>
      <c r="J151" s="46">
        <f t="shared" si="24"/>
        <v>148</v>
      </c>
      <c r="K151" s="88">
        <v>31.1</v>
      </c>
      <c r="L151" s="88">
        <v>10.5</v>
      </c>
      <c r="M151" s="54">
        <f t="shared" si="19"/>
        <v>20.8</v>
      </c>
      <c r="N151" s="36">
        <v>51</v>
      </c>
      <c r="O151" s="55">
        <f t="shared" si="20"/>
        <v>30.016049425470118</v>
      </c>
      <c r="P151" s="56">
        <f t="shared" si="21"/>
        <v>49.466449453174761</v>
      </c>
      <c r="Q151" s="130">
        <v>21.797522000000001</v>
      </c>
      <c r="R151" s="11">
        <f t="shared" si="22"/>
        <v>4.9347192080580005</v>
      </c>
      <c r="S151" s="35">
        <f t="shared" si="23"/>
        <v>9.2859213987170648</v>
      </c>
      <c r="AF151" s="34"/>
    </row>
    <row r="152" spans="7:32" ht="18.5" x14ac:dyDescent="0.45">
      <c r="G152" s="59">
        <v>2014</v>
      </c>
      <c r="H152" s="59">
        <v>5</v>
      </c>
      <c r="I152" s="46">
        <f t="shared" si="24"/>
        <v>29</v>
      </c>
      <c r="J152" s="46">
        <f t="shared" si="24"/>
        <v>149</v>
      </c>
      <c r="K152" s="88">
        <v>33.6</v>
      </c>
      <c r="L152" s="88">
        <v>11.7</v>
      </c>
      <c r="M152" s="54">
        <f t="shared" si="19"/>
        <v>22.65</v>
      </c>
      <c r="N152" s="36">
        <v>47.5</v>
      </c>
      <c r="O152" s="55">
        <f t="shared" si="20"/>
        <v>29.625990195694829</v>
      </c>
      <c r="P152" s="56">
        <f t="shared" si="21"/>
        <v>51.90473482285735</v>
      </c>
      <c r="Q152" s="130">
        <v>22.182725999999995</v>
      </c>
      <c r="R152" s="11">
        <f t="shared" si="22"/>
        <v>5.2626132791954978</v>
      </c>
      <c r="S152" s="35">
        <f t="shared" si="23"/>
        <v>10.429327344149209</v>
      </c>
      <c r="AF152" s="34"/>
    </row>
    <row r="153" spans="7:32" ht="18.5" x14ac:dyDescent="0.45">
      <c r="G153" s="59">
        <v>2014</v>
      </c>
      <c r="H153" s="59">
        <v>5</v>
      </c>
      <c r="I153" s="46">
        <f t="shared" si="24"/>
        <v>30</v>
      </c>
      <c r="J153" s="46">
        <f t="shared" si="24"/>
        <v>150</v>
      </c>
      <c r="K153" s="88">
        <v>35.4</v>
      </c>
      <c r="L153" s="88">
        <v>13.6</v>
      </c>
      <c r="M153" s="54">
        <f t="shared" si="19"/>
        <v>24.5</v>
      </c>
      <c r="N153" s="36">
        <v>38</v>
      </c>
      <c r="O153" s="55">
        <f t="shared" si="20"/>
        <v>29.038108505305321</v>
      </c>
      <c r="P153" s="56">
        <f t="shared" si="21"/>
        <v>50.642461233252469</v>
      </c>
      <c r="Q153" s="130">
        <v>21.692847</v>
      </c>
      <c r="R153" s="11">
        <f t="shared" si="22"/>
        <v>5.3817675658064994</v>
      </c>
      <c r="S153" s="35">
        <f t="shared" si="23"/>
        <v>11.877486268158156</v>
      </c>
      <c r="AF153" s="34"/>
    </row>
    <row r="154" spans="7:32" ht="18.5" x14ac:dyDescent="0.45">
      <c r="G154" s="59">
        <v>2014</v>
      </c>
      <c r="H154" s="60">
        <v>5</v>
      </c>
      <c r="I154" s="60">
        <f t="shared" si="24"/>
        <v>31</v>
      </c>
      <c r="J154" s="46">
        <f t="shared" si="24"/>
        <v>151</v>
      </c>
      <c r="K154" s="88">
        <v>37.799999999999997</v>
      </c>
      <c r="L154" s="88">
        <v>12.9</v>
      </c>
      <c r="M154" s="54">
        <f t="shared" si="19"/>
        <v>25.349999999999998</v>
      </c>
      <c r="N154" s="36">
        <v>37</v>
      </c>
      <c r="O154" s="55">
        <f t="shared" si="20"/>
        <v>26.525411480150904</v>
      </c>
      <c r="P154" s="56">
        <f t="shared" si="21"/>
        <v>52.838619668460602</v>
      </c>
      <c r="Q154" s="130">
        <v>21.177845999999999</v>
      </c>
      <c r="R154" s="49">
        <f t="shared" si="22"/>
        <v>5.3595780819884986</v>
      </c>
      <c r="S154" s="48">
        <f t="shared" si="23"/>
        <v>12.684543914378333</v>
      </c>
      <c r="AF154" s="34"/>
    </row>
    <row r="155" spans="7:32" ht="18.5" x14ac:dyDescent="0.45">
      <c r="G155" s="59">
        <v>2014</v>
      </c>
      <c r="H155" s="59">
        <v>6</v>
      </c>
      <c r="I155" s="46">
        <v>1</v>
      </c>
      <c r="J155" s="46">
        <f t="shared" si="24"/>
        <v>152</v>
      </c>
      <c r="K155" s="88">
        <v>35.799999999999997</v>
      </c>
      <c r="L155" s="88">
        <v>19.399999999999999</v>
      </c>
      <c r="M155" s="54">
        <f t="shared" si="19"/>
        <v>27.599999999999998</v>
      </c>
      <c r="N155" s="36">
        <v>29.5</v>
      </c>
      <c r="O155" s="55">
        <f t="shared" si="20"/>
        <v>33.265924111550916</v>
      </c>
      <c r="P155" s="56">
        <f t="shared" si="21"/>
        <v>43.644892434354794</v>
      </c>
      <c r="Q155" s="130">
        <v>21.554675999999997</v>
      </c>
      <c r="R155" s="11">
        <f t="shared" si="22"/>
        <v>5.7393851331959986</v>
      </c>
      <c r="S155" s="35">
        <f t="shared" si="23"/>
        <v>11.875704372898973</v>
      </c>
      <c r="AF155" s="34"/>
    </row>
    <row r="156" spans="7:32" ht="18.5" x14ac:dyDescent="0.45">
      <c r="G156" s="59">
        <v>2014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88">
        <v>32.4</v>
      </c>
      <c r="L156" s="88">
        <v>12.8</v>
      </c>
      <c r="M156" s="54">
        <f t="shared" si="19"/>
        <v>22.6</v>
      </c>
      <c r="N156" s="36">
        <v>36.5</v>
      </c>
      <c r="O156" s="55">
        <f t="shared" si="20"/>
        <v>30.677664983311949</v>
      </c>
      <c r="P156" s="56">
        <f t="shared" si="21"/>
        <v>48.102578693833131</v>
      </c>
      <c r="Q156" s="130">
        <v>21.730529999999998</v>
      </c>
      <c r="R156" s="11">
        <f t="shared" si="22"/>
        <v>5.1489621613799992</v>
      </c>
      <c r="S156" s="35">
        <f t="shared" si="23"/>
        <v>11.156044349723052</v>
      </c>
      <c r="AF156" s="34"/>
    </row>
    <row r="157" spans="7:32" ht="18.5" x14ac:dyDescent="0.45">
      <c r="G157" s="59">
        <v>2014</v>
      </c>
      <c r="H157" s="59">
        <v>6</v>
      </c>
      <c r="I157" s="46">
        <f t="shared" si="25"/>
        <v>3</v>
      </c>
      <c r="J157" s="46">
        <f t="shared" si="25"/>
        <v>154</v>
      </c>
      <c r="K157" s="88">
        <v>28.8</v>
      </c>
      <c r="L157" s="88">
        <v>9.8000000000000007</v>
      </c>
      <c r="M157" s="54">
        <f t="shared" si="19"/>
        <v>19.3</v>
      </c>
      <c r="N157" s="36">
        <v>51.5</v>
      </c>
      <c r="O157" s="55">
        <f t="shared" si="20"/>
        <v>30.527914382412959</v>
      </c>
      <c r="P157" s="56">
        <f t="shared" si="21"/>
        <v>46.402429861267699</v>
      </c>
      <c r="Q157" s="130">
        <v>21.290894999999999</v>
      </c>
      <c r="R157" s="11">
        <f t="shared" si="22"/>
        <v>4.6327177793924994</v>
      </c>
      <c r="S157" s="35">
        <f t="shared" si="23"/>
        <v>8.4586066431476574</v>
      </c>
      <c r="AF157" s="34"/>
    </row>
    <row r="158" spans="7:32" ht="18.5" x14ac:dyDescent="0.45">
      <c r="G158" s="59">
        <v>2014</v>
      </c>
      <c r="H158" s="59">
        <v>6</v>
      </c>
      <c r="I158" s="46">
        <f t="shared" si="25"/>
        <v>4</v>
      </c>
      <c r="J158" s="46">
        <f t="shared" si="25"/>
        <v>155</v>
      </c>
      <c r="K158" s="88">
        <v>30.3</v>
      </c>
      <c r="L158" s="88">
        <v>8.5</v>
      </c>
      <c r="M158" s="54">
        <f t="shared" si="19"/>
        <v>19.399999999999999</v>
      </c>
      <c r="N158" s="36">
        <v>53.5</v>
      </c>
      <c r="O158" s="55">
        <f t="shared" si="20"/>
        <v>24.817746470081435</v>
      </c>
      <c r="P158" s="56">
        <f t="shared" si="21"/>
        <v>43.282149843822019</v>
      </c>
      <c r="Q158" s="130">
        <v>18.540036000000001</v>
      </c>
      <c r="R158" s="11">
        <f t="shared" si="22"/>
        <v>4.0450279744079989</v>
      </c>
      <c r="S158" s="35">
        <f t="shared" si="23"/>
        <v>7.9322124756030696</v>
      </c>
      <c r="AF158" s="34"/>
    </row>
    <row r="159" spans="7:32" ht="18.5" x14ac:dyDescent="0.45">
      <c r="G159" s="59">
        <v>2014</v>
      </c>
      <c r="H159" s="59">
        <v>6</v>
      </c>
      <c r="I159" s="46">
        <f t="shared" si="25"/>
        <v>5</v>
      </c>
      <c r="J159" s="46">
        <f t="shared" si="25"/>
        <v>156</v>
      </c>
      <c r="K159" s="88">
        <v>27.8</v>
      </c>
      <c r="L159" s="88">
        <v>11.4</v>
      </c>
      <c r="M159" s="54">
        <f t="shared" si="19"/>
        <v>19.600000000000001</v>
      </c>
      <c r="N159" s="36">
        <v>57.5</v>
      </c>
      <c r="O159" s="55">
        <f t="shared" si="20"/>
        <v>33.653638844785782</v>
      </c>
      <c r="P159" s="56">
        <f t="shared" si="21"/>
        <v>44.153574164358943</v>
      </c>
      <c r="Q159" s="130">
        <v>21.805895999999997</v>
      </c>
      <c r="R159" s="11">
        <f t="shared" si="22"/>
        <v>4.7831450934959987</v>
      </c>
      <c r="S159" s="35">
        <f t="shared" si="23"/>
        <v>8.1206923879377158</v>
      </c>
      <c r="AF159" s="34"/>
    </row>
    <row r="160" spans="7:32" ht="18.5" x14ac:dyDescent="0.45">
      <c r="G160" s="59">
        <v>2014</v>
      </c>
      <c r="H160" s="59">
        <v>6</v>
      </c>
      <c r="I160" s="46">
        <f t="shared" si="25"/>
        <v>6</v>
      </c>
      <c r="J160" s="46">
        <f t="shared" si="25"/>
        <v>157</v>
      </c>
      <c r="K160" s="88">
        <v>36.1</v>
      </c>
      <c r="L160" s="88">
        <v>14.4</v>
      </c>
      <c r="M160" s="54">
        <f t="shared" si="19"/>
        <v>25.25</v>
      </c>
      <c r="N160" s="36">
        <v>54.5</v>
      </c>
      <c r="O160" s="55">
        <f t="shared" si="20"/>
        <v>27.638738321306626</v>
      </c>
      <c r="P160" s="56">
        <f t="shared" si="21"/>
        <v>47.98084972578831</v>
      </c>
      <c r="Q160" s="130">
        <v>20.60004</v>
      </c>
      <c r="R160" s="11">
        <f t="shared" si="22"/>
        <v>5.2012680495299994</v>
      </c>
      <c r="S160" s="35">
        <f t="shared" si="23"/>
        <v>9.7373807758660362</v>
      </c>
      <c r="AF160" s="34"/>
    </row>
    <row r="161" spans="7:32" ht="18.5" x14ac:dyDescent="0.45">
      <c r="G161" s="59">
        <v>2014</v>
      </c>
      <c r="H161" s="59">
        <v>6</v>
      </c>
      <c r="I161" s="46">
        <f t="shared" si="25"/>
        <v>7</v>
      </c>
      <c r="J161" s="46">
        <f t="shared" si="25"/>
        <v>158</v>
      </c>
      <c r="K161" s="88">
        <v>31.9</v>
      </c>
      <c r="L161" s="88">
        <v>12</v>
      </c>
      <c r="M161" s="54">
        <f t="shared" si="19"/>
        <v>21.95</v>
      </c>
      <c r="N161" s="36">
        <v>52</v>
      </c>
      <c r="O161" s="55">
        <f t="shared" si="20"/>
        <v>29.600816195997517</v>
      </c>
      <c r="P161" s="56">
        <f t="shared" si="21"/>
        <v>47.124499384028042</v>
      </c>
      <c r="Q161" s="130">
        <v>21.127602</v>
      </c>
      <c r="R161" s="11">
        <f t="shared" si="22"/>
        <v>4.9255570827674999</v>
      </c>
      <c r="S161" s="35">
        <f t="shared" si="23"/>
        <v>9.063059839204838</v>
      </c>
      <c r="AF161" s="34"/>
    </row>
    <row r="162" spans="7:32" ht="18.5" x14ac:dyDescent="0.45">
      <c r="G162" s="59">
        <v>2014</v>
      </c>
      <c r="H162" s="59">
        <v>6</v>
      </c>
      <c r="I162" s="46">
        <f t="shared" si="25"/>
        <v>8</v>
      </c>
      <c r="J162" s="46">
        <f t="shared" si="25"/>
        <v>159</v>
      </c>
      <c r="K162" s="88">
        <v>32.700000000000003</v>
      </c>
      <c r="L162" s="88">
        <v>11.9</v>
      </c>
      <c r="M162" s="54">
        <f t="shared" si="19"/>
        <v>22.3</v>
      </c>
      <c r="N162" s="36">
        <v>46.5</v>
      </c>
      <c r="O162" s="55">
        <f t="shared" si="20"/>
        <v>29.53859599900743</v>
      </c>
      <c r="P162" s="56">
        <f t="shared" si="21"/>
        <v>49.152223742348376</v>
      </c>
      <c r="Q162" s="130">
        <v>21.554675999999997</v>
      </c>
      <c r="R162" s="11">
        <f t="shared" si="22"/>
        <v>5.0693688070739995</v>
      </c>
      <c r="S162" s="35">
        <f t="shared" si="23"/>
        <v>9.9718329052921462</v>
      </c>
      <c r="AF162" s="34"/>
    </row>
    <row r="163" spans="7:32" ht="18.5" x14ac:dyDescent="0.45">
      <c r="G163" s="59">
        <v>2014</v>
      </c>
      <c r="H163" s="59">
        <v>6</v>
      </c>
      <c r="I163" s="46">
        <f t="shared" si="25"/>
        <v>9</v>
      </c>
      <c r="J163" s="46">
        <f t="shared" si="25"/>
        <v>160</v>
      </c>
      <c r="K163" s="88">
        <v>34.299999999999997</v>
      </c>
      <c r="L163" s="88">
        <v>11.6</v>
      </c>
      <c r="M163" s="54">
        <f t="shared" si="19"/>
        <v>22.95</v>
      </c>
      <c r="N163" s="36">
        <v>39</v>
      </c>
      <c r="O163" s="55">
        <f t="shared" si="20"/>
        <v>28.753236443750115</v>
      </c>
      <c r="P163" s="56">
        <f t="shared" si="21"/>
        <v>52.215877381850198</v>
      </c>
      <c r="Q163" s="130">
        <v>21.918944999999997</v>
      </c>
      <c r="R163" s="11">
        <f t="shared" si="22"/>
        <v>5.2386004563187489</v>
      </c>
      <c r="S163" s="35">
        <f t="shared" si="23"/>
        <v>11.780573060525889</v>
      </c>
      <c r="AF163" s="34"/>
    </row>
    <row r="164" spans="7:32" ht="18.5" x14ac:dyDescent="0.45">
      <c r="G164" s="59">
        <v>2014</v>
      </c>
      <c r="H164" s="59">
        <v>6</v>
      </c>
      <c r="I164" s="46">
        <f t="shared" si="25"/>
        <v>10</v>
      </c>
      <c r="J164" s="46">
        <f t="shared" si="25"/>
        <v>161</v>
      </c>
      <c r="K164" s="88">
        <v>36.5</v>
      </c>
      <c r="L164" s="88">
        <v>12.9</v>
      </c>
      <c r="M164" s="54">
        <f t="shared" si="19"/>
        <v>24.7</v>
      </c>
      <c r="N164" s="36">
        <v>34.5</v>
      </c>
      <c r="O164" s="55">
        <f t="shared" si="20"/>
        <v>26.866425301406888</v>
      </c>
      <c r="P164" s="56">
        <f t="shared" si="21"/>
        <v>50.72381096905621</v>
      </c>
      <c r="Q164" s="130">
        <v>20.882662499999999</v>
      </c>
      <c r="R164" s="11">
        <f t="shared" si="22"/>
        <v>5.2052646614062494</v>
      </c>
      <c r="S164" s="35">
        <f t="shared" si="23"/>
        <v>12.441814492785323</v>
      </c>
      <c r="AF164" s="34"/>
    </row>
    <row r="165" spans="7:32" ht="18.5" x14ac:dyDescent="0.45">
      <c r="G165" s="59">
        <v>2014</v>
      </c>
      <c r="H165" s="59">
        <v>6</v>
      </c>
      <c r="I165" s="46">
        <f t="shared" si="25"/>
        <v>11</v>
      </c>
      <c r="J165" s="46">
        <f t="shared" si="25"/>
        <v>162</v>
      </c>
      <c r="K165" s="88">
        <v>36.700000000000003</v>
      </c>
      <c r="L165" s="88">
        <v>14.3</v>
      </c>
      <c r="M165" s="54">
        <f t="shared" si="19"/>
        <v>25.5</v>
      </c>
      <c r="N165" s="36">
        <v>35</v>
      </c>
      <c r="O165" s="55">
        <f t="shared" si="20"/>
        <v>26.921468358571353</v>
      </c>
      <c r="P165" s="56">
        <f t="shared" si="21"/>
        <v>48.243271298559868</v>
      </c>
      <c r="Q165" s="130">
        <v>20.386502999999998</v>
      </c>
      <c r="R165" s="11">
        <f t="shared" si="22"/>
        <v>5.1772441761134989</v>
      </c>
      <c r="S165" s="35">
        <f t="shared" si="23"/>
        <v>11.929517924968197</v>
      </c>
      <c r="AF165" s="34"/>
    </row>
    <row r="166" spans="7:32" ht="18.5" x14ac:dyDescent="0.45">
      <c r="G166" s="59">
        <v>2014</v>
      </c>
      <c r="H166" s="59">
        <v>6</v>
      </c>
      <c r="I166" s="46">
        <f t="shared" si="25"/>
        <v>12</v>
      </c>
      <c r="J166" s="46">
        <f t="shared" si="25"/>
        <v>163</v>
      </c>
      <c r="K166" s="88">
        <v>34.1</v>
      </c>
      <c r="L166" s="88">
        <v>15.1</v>
      </c>
      <c r="M166" s="54">
        <f t="shared" si="19"/>
        <v>24.6</v>
      </c>
      <c r="N166" s="36">
        <v>34.5</v>
      </c>
      <c r="O166" s="55">
        <f t="shared" si="20"/>
        <v>26.871768884106277</v>
      </c>
      <c r="P166" s="56">
        <f t="shared" si="21"/>
        <v>40.84508870384154</v>
      </c>
      <c r="Q166" s="130">
        <v>18.741012000000001</v>
      </c>
      <c r="R166" s="11">
        <f t="shared" si="22"/>
        <v>4.6604399001120003</v>
      </c>
      <c r="S166" s="35">
        <f t="shared" si="23"/>
        <v>10.099085621192236</v>
      </c>
      <c r="AF166" s="34"/>
    </row>
    <row r="167" spans="7:32" ht="18.5" x14ac:dyDescent="0.45">
      <c r="G167" s="59">
        <v>2014</v>
      </c>
      <c r="H167" s="59">
        <v>6</v>
      </c>
      <c r="I167" s="46">
        <f t="shared" si="25"/>
        <v>13</v>
      </c>
      <c r="J167" s="46">
        <f t="shared" si="25"/>
        <v>164</v>
      </c>
      <c r="K167" s="88">
        <v>31.2</v>
      </c>
      <c r="L167" s="88">
        <v>13.9</v>
      </c>
      <c r="M167" s="54">
        <f t="shared" si="19"/>
        <v>22.55</v>
      </c>
      <c r="N167" s="36">
        <v>39</v>
      </c>
      <c r="O167" s="55">
        <f t="shared" si="20"/>
        <v>32.842062986364375</v>
      </c>
      <c r="P167" s="56">
        <f t="shared" si="21"/>
        <v>45.453415173128292</v>
      </c>
      <c r="Q167" s="130">
        <v>21.85614</v>
      </c>
      <c r="R167" s="11">
        <f t="shared" si="22"/>
        <v>5.1723156353849991</v>
      </c>
      <c r="S167" s="35">
        <f t="shared" si="23"/>
        <v>10.241784951564778</v>
      </c>
      <c r="AF167" s="34"/>
    </row>
    <row r="168" spans="7:32" ht="18.5" x14ac:dyDescent="0.45">
      <c r="G168" s="59">
        <v>2014</v>
      </c>
      <c r="H168" s="59">
        <v>6</v>
      </c>
      <c r="I168" s="46">
        <f t="shared" si="25"/>
        <v>14</v>
      </c>
      <c r="J168" s="46">
        <f t="shared" si="25"/>
        <v>165</v>
      </c>
      <c r="K168" s="88">
        <v>34.299999999999997</v>
      </c>
      <c r="L168" s="88">
        <v>11.1</v>
      </c>
      <c r="M168" s="54">
        <f t="shared" si="19"/>
        <v>22.7</v>
      </c>
      <c r="N168" s="36">
        <v>34</v>
      </c>
      <c r="O168" s="55">
        <f t="shared" si="20"/>
        <v>27.806047949804128</v>
      </c>
      <c r="P168" s="56">
        <f t="shared" si="21"/>
        <v>51.608024994836455</v>
      </c>
      <c r="Q168" s="130">
        <v>21.429065999999999</v>
      </c>
      <c r="R168" s="11">
        <f t="shared" si="22"/>
        <v>5.0900996196449997</v>
      </c>
      <c r="S168" s="35">
        <f t="shared" si="23"/>
        <v>12.314163759918573</v>
      </c>
      <c r="AF168" s="34"/>
    </row>
    <row r="169" spans="7:32" ht="18.5" x14ac:dyDescent="0.45">
      <c r="G169" s="59">
        <v>2014</v>
      </c>
      <c r="H169" s="59">
        <v>6</v>
      </c>
      <c r="I169" s="46">
        <f t="shared" si="25"/>
        <v>15</v>
      </c>
      <c r="J169" s="46">
        <f t="shared" si="25"/>
        <v>166</v>
      </c>
      <c r="K169" s="88">
        <v>35.9</v>
      </c>
      <c r="L169" s="88">
        <v>12.8</v>
      </c>
      <c r="M169" s="54">
        <f t="shared" si="19"/>
        <v>24.35</v>
      </c>
      <c r="N169" s="36">
        <v>28.5</v>
      </c>
      <c r="O169" s="55">
        <f t="shared" si="20"/>
        <v>23.847952543338693</v>
      </c>
      <c r="P169" s="56">
        <f t="shared" si="21"/>
        <v>44.071016300089902</v>
      </c>
      <c r="Q169" s="130">
        <v>18.33906</v>
      </c>
      <c r="R169" s="11">
        <f t="shared" si="22"/>
        <v>4.5335944378349993</v>
      </c>
      <c r="S169" s="35">
        <f t="shared" si="23"/>
        <v>11.574822467243571</v>
      </c>
      <c r="AF169" s="34"/>
    </row>
    <row r="170" spans="7:32" ht="18.5" x14ac:dyDescent="0.45">
      <c r="G170" s="59">
        <v>2014</v>
      </c>
      <c r="H170" s="59">
        <v>6</v>
      </c>
      <c r="I170" s="46">
        <f t="shared" si="25"/>
        <v>16</v>
      </c>
      <c r="J170" s="46">
        <f t="shared" si="25"/>
        <v>167</v>
      </c>
      <c r="K170" s="88">
        <v>36.1</v>
      </c>
      <c r="L170" s="88">
        <v>15.3</v>
      </c>
      <c r="M170" s="54">
        <f t="shared" si="19"/>
        <v>25.700000000000003</v>
      </c>
      <c r="N170" s="36">
        <v>27</v>
      </c>
      <c r="O170" s="55">
        <f t="shared" si="20"/>
        <v>29.710732339327983</v>
      </c>
      <c r="P170" s="56">
        <f t="shared" si="21"/>
        <v>49.438658612641767</v>
      </c>
      <c r="Q170" s="130">
        <v>21.680285999999995</v>
      </c>
      <c r="R170" s="11">
        <f t="shared" si="22"/>
        <v>5.5312371664649982</v>
      </c>
      <c r="S170" s="35">
        <f t="shared" si="23"/>
        <v>13.400905775543443</v>
      </c>
      <c r="AF170" s="34"/>
    </row>
    <row r="171" spans="7:32" ht="18.5" x14ac:dyDescent="0.45">
      <c r="G171" s="59">
        <v>2014</v>
      </c>
      <c r="H171" s="59">
        <v>6</v>
      </c>
      <c r="I171" s="46">
        <f t="shared" si="25"/>
        <v>17</v>
      </c>
      <c r="J171" s="46">
        <f t="shared" si="25"/>
        <v>168</v>
      </c>
      <c r="K171" s="88">
        <v>36.1</v>
      </c>
      <c r="L171" s="88">
        <v>15.9</v>
      </c>
      <c r="M171" s="54">
        <f t="shared" si="19"/>
        <v>26</v>
      </c>
      <c r="N171" s="36">
        <v>25.5</v>
      </c>
      <c r="O171" s="55">
        <f t="shared" si="20"/>
        <v>30.707709182711877</v>
      </c>
      <c r="P171" s="56">
        <f t="shared" si="21"/>
        <v>49.623658039262402</v>
      </c>
      <c r="Q171" s="130">
        <v>22.082237999999997</v>
      </c>
      <c r="R171" s="11">
        <f t="shared" si="22"/>
        <v>5.6726398731059984</v>
      </c>
      <c r="S171" s="35">
        <f t="shared" si="23"/>
        <v>13.724300320127176</v>
      </c>
      <c r="AF171" s="34"/>
    </row>
    <row r="172" spans="7:32" ht="18.5" x14ac:dyDescent="0.45">
      <c r="G172" s="59">
        <v>2014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88">
        <v>37.5</v>
      </c>
      <c r="L172" s="88">
        <v>17.600000000000001</v>
      </c>
      <c r="M172" s="54">
        <f t="shared" si="19"/>
        <v>27.55</v>
      </c>
      <c r="N172" s="36">
        <v>27.5</v>
      </c>
      <c r="O172" s="55">
        <f t="shared" si="20"/>
        <v>29.072858713310286</v>
      </c>
      <c r="P172" s="56">
        <f t="shared" si="21"/>
        <v>46.283991071589973</v>
      </c>
      <c r="Q172" s="130">
        <v>20.750772000000001</v>
      </c>
      <c r="R172" s="11">
        <f t="shared" si="22"/>
        <v>5.5192436473230009</v>
      </c>
      <c r="S172" s="35">
        <f t="shared" si="23"/>
        <v>12.830374867916589</v>
      </c>
      <c r="AF172" s="34"/>
    </row>
    <row r="173" spans="7:32" ht="18.5" x14ac:dyDescent="0.45">
      <c r="G173" s="59">
        <v>2014</v>
      </c>
      <c r="H173" s="59">
        <v>6</v>
      </c>
      <c r="I173" s="46">
        <f t="shared" si="26"/>
        <v>19</v>
      </c>
      <c r="J173" s="46">
        <f t="shared" si="26"/>
        <v>170</v>
      </c>
      <c r="K173" s="88">
        <v>37.299999999999997</v>
      </c>
      <c r="L173" s="88">
        <v>16.5</v>
      </c>
      <c r="M173" s="54">
        <f t="shared" si="19"/>
        <v>26.9</v>
      </c>
      <c r="N173" s="36">
        <v>27</v>
      </c>
      <c r="O173" s="55">
        <f t="shared" si="20"/>
        <v>31.234138951164915</v>
      </c>
      <c r="P173" s="56">
        <f t="shared" si="21"/>
        <v>51.973607214738408</v>
      </c>
      <c r="Q173" s="130">
        <v>22.7919345</v>
      </c>
      <c r="R173" s="11">
        <f t="shared" si="22"/>
        <v>5.975258904159749</v>
      </c>
      <c r="S173" s="35">
        <f t="shared" si="23"/>
        <v>14.295188241535776</v>
      </c>
      <c r="AF173" s="34"/>
    </row>
    <row r="174" spans="7:32" ht="18.5" x14ac:dyDescent="0.45">
      <c r="G174" s="59">
        <v>2014</v>
      </c>
      <c r="H174" s="59">
        <v>6</v>
      </c>
      <c r="I174" s="46">
        <f t="shared" si="26"/>
        <v>20</v>
      </c>
      <c r="J174" s="46">
        <f t="shared" si="26"/>
        <v>171</v>
      </c>
      <c r="K174" s="88">
        <v>36.799999999999997</v>
      </c>
      <c r="L174" s="88">
        <v>18.7</v>
      </c>
      <c r="M174" s="54">
        <f t="shared" si="19"/>
        <v>27.75</v>
      </c>
      <c r="N174" s="36">
        <v>23.5</v>
      </c>
      <c r="O174" s="55">
        <f t="shared" si="20"/>
        <v>30.77945968780093</v>
      </c>
      <c r="P174" s="56">
        <f t="shared" si="21"/>
        <v>44.568657627935742</v>
      </c>
      <c r="Q174" s="130">
        <v>20.951747999999998</v>
      </c>
      <c r="R174" s="11">
        <f t="shared" si="22"/>
        <v>5.5972751920109989</v>
      </c>
      <c r="S174" s="35">
        <f t="shared" si="23"/>
        <v>12.943450749064864</v>
      </c>
      <c r="AF174" s="34"/>
    </row>
    <row r="175" spans="7:32" ht="18.5" x14ac:dyDescent="0.45">
      <c r="G175" s="59">
        <v>2014</v>
      </c>
      <c r="H175" s="59">
        <v>6</v>
      </c>
      <c r="I175" s="46">
        <f t="shared" si="26"/>
        <v>21</v>
      </c>
      <c r="J175" s="46">
        <f t="shared" si="26"/>
        <v>172</v>
      </c>
      <c r="K175" s="88">
        <v>37.4</v>
      </c>
      <c r="L175" s="88">
        <v>16.2</v>
      </c>
      <c r="M175" s="54">
        <f t="shared" si="19"/>
        <v>26.799999999999997</v>
      </c>
      <c r="N175" s="36">
        <v>22</v>
      </c>
      <c r="O175" s="55">
        <f t="shared" si="20"/>
        <v>30.452135743892459</v>
      </c>
      <c r="P175" s="56">
        <f t="shared" si="21"/>
        <v>51.646822221641607</v>
      </c>
      <c r="Q175" s="130">
        <v>22.433945999999995</v>
      </c>
      <c r="R175" s="11">
        <f t="shared" si="22"/>
        <v>5.8682491607339964</v>
      </c>
      <c r="S175" s="35">
        <f t="shared" si="23"/>
        <v>14.95272073264014</v>
      </c>
      <c r="AF175" s="34"/>
    </row>
    <row r="176" spans="7:32" ht="18.5" x14ac:dyDescent="0.45">
      <c r="G176" s="59">
        <v>2014</v>
      </c>
      <c r="H176" s="59">
        <v>6</v>
      </c>
      <c r="I176" s="46">
        <f t="shared" si="26"/>
        <v>22</v>
      </c>
      <c r="J176" s="46">
        <f t="shared" si="26"/>
        <v>173</v>
      </c>
      <c r="K176" s="88">
        <v>35.9</v>
      </c>
      <c r="L176" s="88">
        <v>14.9</v>
      </c>
      <c r="M176" s="54">
        <f t="shared" si="19"/>
        <v>25.4</v>
      </c>
      <c r="N176" s="36">
        <v>26</v>
      </c>
      <c r="O176" s="55">
        <f t="shared" si="20"/>
        <v>28.164133795337936</v>
      </c>
      <c r="P176" s="56">
        <f t="shared" si="21"/>
        <v>47.315744776167733</v>
      </c>
      <c r="Q176" s="130">
        <v>20.650283999999999</v>
      </c>
      <c r="R176" s="11">
        <f t="shared" si="22"/>
        <v>5.232121156512</v>
      </c>
      <c r="S176" s="35">
        <f t="shared" si="23"/>
        <v>12.930678370066907</v>
      </c>
      <c r="AF176" s="34"/>
    </row>
    <row r="177" spans="7:32" ht="18.5" x14ac:dyDescent="0.45">
      <c r="G177" s="59">
        <v>2014</v>
      </c>
      <c r="H177" s="59">
        <v>6</v>
      </c>
      <c r="I177" s="46">
        <f t="shared" si="26"/>
        <v>23</v>
      </c>
      <c r="J177" s="46">
        <f t="shared" si="26"/>
        <v>174</v>
      </c>
      <c r="K177" s="88">
        <v>36.5</v>
      </c>
      <c r="L177" s="88">
        <v>14.7</v>
      </c>
      <c r="M177" s="54">
        <f t="shared" si="19"/>
        <v>25.6</v>
      </c>
      <c r="N177" s="36">
        <v>25</v>
      </c>
      <c r="O177" s="55">
        <f t="shared" si="20"/>
        <v>29.122179462182281</v>
      </c>
      <c r="P177" s="56">
        <f t="shared" si="21"/>
        <v>50.789080982045895</v>
      </c>
      <c r="Q177" s="130">
        <v>21.755652000000001</v>
      </c>
      <c r="R177" s="11">
        <f t="shared" si="22"/>
        <v>5.5377054157319998</v>
      </c>
      <c r="S177" s="35">
        <f t="shared" si="23"/>
        <v>14.027655430677003</v>
      </c>
      <c r="AF177" s="34"/>
    </row>
    <row r="178" spans="7:32" ht="18.5" x14ac:dyDescent="0.45">
      <c r="G178" s="59">
        <v>2014</v>
      </c>
      <c r="H178" s="59">
        <v>6</v>
      </c>
      <c r="I178" s="46">
        <f t="shared" si="26"/>
        <v>24</v>
      </c>
      <c r="J178" s="46">
        <f t="shared" si="26"/>
        <v>175</v>
      </c>
      <c r="K178" s="88">
        <v>36.1</v>
      </c>
      <c r="L178" s="88">
        <v>15.4</v>
      </c>
      <c r="M178" s="54">
        <f t="shared" si="19"/>
        <v>25.75</v>
      </c>
      <c r="N178" s="36">
        <v>22.5</v>
      </c>
      <c r="O178" s="55">
        <f t="shared" si="20"/>
        <v>29.954962556873532</v>
      </c>
      <c r="P178" s="56">
        <f t="shared" si="21"/>
        <v>49.605417994182581</v>
      </c>
      <c r="Q178" s="130">
        <v>21.805895999999997</v>
      </c>
      <c r="R178" s="11">
        <f t="shared" si="22"/>
        <v>5.5696783107419989</v>
      </c>
      <c r="S178" s="35">
        <f t="shared" si="23"/>
        <v>14.104897713763307</v>
      </c>
      <c r="AF178" s="34"/>
    </row>
    <row r="179" spans="7:32" ht="18.5" x14ac:dyDescent="0.45">
      <c r="G179" s="59">
        <v>2014</v>
      </c>
      <c r="H179" s="59">
        <v>6</v>
      </c>
      <c r="I179" s="46">
        <f t="shared" si="26"/>
        <v>25</v>
      </c>
      <c r="J179" s="46">
        <f t="shared" si="26"/>
        <v>176</v>
      </c>
      <c r="K179" s="88">
        <v>37.1</v>
      </c>
      <c r="L179" s="88">
        <v>17.100000000000001</v>
      </c>
      <c r="M179" s="54">
        <f t="shared" si="19"/>
        <v>27.1</v>
      </c>
      <c r="N179" s="36">
        <v>22</v>
      </c>
      <c r="O179" s="55">
        <f t="shared" si="20"/>
        <v>29.561830483307038</v>
      </c>
      <c r="P179" s="56">
        <f t="shared" si="21"/>
        <v>47.298928773291266</v>
      </c>
      <c r="Q179" s="130">
        <v>21.152723999999999</v>
      </c>
      <c r="R179" s="11">
        <f t="shared" si="22"/>
        <v>5.5703266090740007</v>
      </c>
      <c r="S179" s="35">
        <f t="shared" si="23"/>
        <v>13.797694700099477</v>
      </c>
      <c r="AF179" s="34"/>
    </row>
    <row r="180" spans="7:32" ht="18.5" x14ac:dyDescent="0.45">
      <c r="G180" s="59">
        <v>2014</v>
      </c>
      <c r="H180" s="59">
        <v>6</v>
      </c>
      <c r="I180" s="46">
        <f t="shared" si="26"/>
        <v>26</v>
      </c>
      <c r="J180" s="46">
        <f t="shared" si="26"/>
        <v>177</v>
      </c>
      <c r="K180" s="88">
        <v>36.5</v>
      </c>
      <c r="L180" s="88">
        <v>21.5</v>
      </c>
      <c r="M180" s="54">
        <f t="shared" si="19"/>
        <v>29</v>
      </c>
      <c r="N180" s="36">
        <v>22.5</v>
      </c>
      <c r="O180" s="55">
        <f t="shared" si="20"/>
        <v>33.567495230080844</v>
      </c>
      <c r="P180" s="56">
        <f t="shared" si="21"/>
        <v>40.280994276097012</v>
      </c>
      <c r="Q180" s="130">
        <v>20.801016000000001</v>
      </c>
      <c r="R180" s="11">
        <f t="shared" si="22"/>
        <v>5.7095044737120002</v>
      </c>
      <c r="S180" s="35">
        <f t="shared" si="23"/>
        <v>12.058193427875301</v>
      </c>
      <c r="AF180" s="34"/>
    </row>
    <row r="181" spans="7:32" ht="18.5" x14ac:dyDescent="0.45">
      <c r="G181" s="59">
        <v>2014</v>
      </c>
      <c r="H181" s="59">
        <v>6</v>
      </c>
      <c r="I181" s="46">
        <f t="shared" si="26"/>
        <v>27</v>
      </c>
      <c r="J181" s="46">
        <f t="shared" si="26"/>
        <v>178</v>
      </c>
      <c r="K181" s="88">
        <v>36.799999999999997</v>
      </c>
      <c r="L181" s="88">
        <v>17</v>
      </c>
      <c r="M181" s="54">
        <f t="shared" si="19"/>
        <v>26.9</v>
      </c>
      <c r="N181" s="36">
        <v>19.5</v>
      </c>
      <c r="O181" s="55">
        <f t="shared" si="20"/>
        <v>28.722751335559327</v>
      </c>
      <c r="P181" s="56">
        <f t="shared" si="21"/>
        <v>45.496838115525968</v>
      </c>
      <c r="Q181" s="130">
        <v>20.449307999999998</v>
      </c>
      <c r="R181" s="11">
        <f t="shared" si="22"/>
        <v>5.3611030564739997</v>
      </c>
      <c r="S181" s="35">
        <f t="shared" si="23"/>
        <v>13.597367073324168</v>
      </c>
      <c r="AF181" s="34"/>
    </row>
    <row r="182" spans="7:32" ht="18.5" x14ac:dyDescent="0.45">
      <c r="G182" s="59">
        <v>2014</v>
      </c>
      <c r="H182" s="59">
        <v>6</v>
      </c>
      <c r="I182" s="46">
        <f t="shared" si="26"/>
        <v>28</v>
      </c>
      <c r="J182" s="46">
        <f t="shared" si="26"/>
        <v>179</v>
      </c>
      <c r="K182" s="88">
        <v>36.5</v>
      </c>
      <c r="L182" s="88">
        <v>18.8</v>
      </c>
      <c r="M182" s="54">
        <f t="shared" si="19"/>
        <v>27.65</v>
      </c>
      <c r="N182" s="36">
        <v>23</v>
      </c>
      <c r="O182" s="55">
        <f t="shared" si="20"/>
        <v>29.072678997812101</v>
      </c>
      <c r="P182" s="56">
        <f t="shared" si="21"/>
        <v>41.166913460901931</v>
      </c>
      <c r="Q182" s="130">
        <v>19.570037999999997</v>
      </c>
      <c r="R182" s="11">
        <f t="shared" si="22"/>
        <v>5.216672501941499</v>
      </c>
      <c r="S182" s="35">
        <f t="shared" si="23"/>
        <v>12.046670062576361</v>
      </c>
      <c r="AF182" s="34"/>
    </row>
    <row r="183" spans="7:32" ht="18.5" x14ac:dyDescent="0.45">
      <c r="G183" s="59">
        <v>2014</v>
      </c>
      <c r="H183" s="59">
        <v>6</v>
      </c>
      <c r="I183" s="46">
        <f t="shared" si="26"/>
        <v>29</v>
      </c>
      <c r="J183" s="46">
        <f t="shared" si="26"/>
        <v>180</v>
      </c>
      <c r="K183" s="88">
        <v>36.1</v>
      </c>
      <c r="L183" s="88">
        <v>18.100000000000001</v>
      </c>
      <c r="M183" s="54">
        <f t="shared" si="19"/>
        <v>27.1</v>
      </c>
      <c r="N183" s="36">
        <v>21.5</v>
      </c>
      <c r="O183" s="55">
        <f t="shared" si="20"/>
        <v>27.571109864461445</v>
      </c>
      <c r="P183" s="56">
        <f t="shared" si="21"/>
        <v>39.702398204824476</v>
      </c>
      <c r="Q183" s="130">
        <v>18.715889999999998</v>
      </c>
      <c r="R183" s="11">
        <f t="shared" si="22"/>
        <v>4.9286143987650002</v>
      </c>
      <c r="S183" s="35">
        <f t="shared" si="23"/>
        <v>11.735034552390548</v>
      </c>
      <c r="AF183" s="34"/>
    </row>
    <row r="184" spans="7:32" ht="18.5" x14ac:dyDescent="0.45">
      <c r="G184" s="59">
        <v>2014</v>
      </c>
      <c r="H184" s="60">
        <v>6</v>
      </c>
      <c r="I184" s="60">
        <f t="shared" si="26"/>
        <v>30</v>
      </c>
      <c r="J184" s="46">
        <f t="shared" si="26"/>
        <v>181</v>
      </c>
      <c r="K184" s="88">
        <v>36.4</v>
      </c>
      <c r="L184" s="88">
        <v>17.2</v>
      </c>
      <c r="M184" s="54">
        <f t="shared" si="19"/>
        <v>26.799999999999997</v>
      </c>
      <c r="N184" s="36">
        <v>17.5</v>
      </c>
      <c r="O184" s="55">
        <f t="shared" si="20"/>
        <v>29.275590977186948</v>
      </c>
      <c r="P184" s="56">
        <f t="shared" si="21"/>
        <v>44.96730774095915</v>
      </c>
      <c r="Q184" s="130">
        <v>20.524673999999997</v>
      </c>
      <c r="R184" s="49">
        <f t="shared" si="22"/>
        <v>5.3688237002459989</v>
      </c>
      <c r="S184" s="48">
        <f t="shared" si="23"/>
        <v>13.695349129517629</v>
      </c>
      <c r="AF184" s="34"/>
    </row>
    <row r="185" spans="7:32" ht="18.5" x14ac:dyDescent="0.45">
      <c r="G185" s="59">
        <v>2014</v>
      </c>
      <c r="H185" s="59">
        <v>7</v>
      </c>
      <c r="I185" s="46">
        <v>1</v>
      </c>
      <c r="J185" s="46">
        <f t="shared" si="26"/>
        <v>182</v>
      </c>
      <c r="K185" s="88">
        <v>37.9</v>
      </c>
      <c r="L185" s="88">
        <v>18.399999999999999</v>
      </c>
      <c r="M185" s="54">
        <f t="shared" si="19"/>
        <v>28.15</v>
      </c>
      <c r="N185" s="36">
        <v>15</v>
      </c>
      <c r="O185" s="55">
        <f t="shared" si="20"/>
        <v>30.293992789146266</v>
      </c>
      <c r="P185" s="56">
        <f t="shared" si="21"/>
        <v>47.25862875106818</v>
      </c>
      <c r="Q185" s="130">
        <v>21.403943999999999</v>
      </c>
      <c r="R185" s="11">
        <f t="shared" si="22"/>
        <v>5.7682933451819993</v>
      </c>
      <c r="S185" s="35">
        <f t="shared" si="23"/>
        <v>14.970132403112272</v>
      </c>
      <c r="AF185" s="34"/>
    </row>
    <row r="186" spans="7:32" ht="18.5" x14ac:dyDescent="0.45">
      <c r="G186" s="59">
        <v>2014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88">
        <v>37.9</v>
      </c>
      <c r="L186" s="88">
        <v>17.399999999999999</v>
      </c>
      <c r="M186" s="54">
        <f t="shared" si="19"/>
        <v>27.65</v>
      </c>
      <c r="N186" s="36">
        <v>18</v>
      </c>
      <c r="O186" s="55">
        <f t="shared" si="20"/>
        <v>27.742607980522948</v>
      </c>
      <c r="P186" s="56">
        <f t="shared" si="21"/>
        <v>45.497877088057635</v>
      </c>
      <c r="Q186" s="130">
        <v>20.0976</v>
      </c>
      <c r="R186" s="11">
        <f t="shared" si="22"/>
        <v>5.3573016708000001</v>
      </c>
      <c r="S186" s="35">
        <f t="shared" si="23"/>
        <v>13.935939649287951</v>
      </c>
      <c r="AF186" s="34"/>
    </row>
    <row r="187" spans="7:32" ht="18.5" x14ac:dyDescent="0.45">
      <c r="G187" s="59">
        <v>2014</v>
      </c>
      <c r="H187" s="59">
        <v>7</v>
      </c>
      <c r="I187" s="46">
        <f t="shared" si="27"/>
        <v>3</v>
      </c>
      <c r="J187" s="46">
        <f t="shared" si="26"/>
        <v>184</v>
      </c>
      <c r="K187" s="88">
        <v>38.200000000000003</v>
      </c>
      <c r="L187" s="88">
        <v>27.7</v>
      </c>
      <c r="M187" s="54">
        <f t="shared" si="19"/>
        <v>32.950000000000003</v>
      </c>
      <c r="N187" s="36">
        <v>18</v>
      </c>
      <c r="O187" s="55">
        <f t="shared" si="20"/>
        <v>40.896112394237946</v>
      </c>
      <c r="P187" s="56">
        <f t="shared" si="21"/>
        <v>34.352734411159886</v>
      </c>
      <c r="Q187" s="130">
        <v>21.202967999999998</v>
      </c>
      <c r="R187" s="11">
        <f t="shared" si="22"/>
        <v>6.3110369214900004</v>
      </c>
      <c r="S187" s="35">
        <f t="shared" si="23"/>
        <v>11.31205710876355</v>
      </c>
      <c r="AF187" s="34"/>
    </row>
    <row r="188" spans="7:32" ht="18.5" x14ac:dyDescent="0.45">
      <c r="G188" s="59">
        <v>2014</v>
      </c>
      <c r="H188" s="59">
        <v>7</v>
      </c>
      <c r="I188" s="46">
        <f t="shared" si="27"/>
        <v>4</v>
      </c>
      <c r="J188" s="46">
        <f t="shared" si="27"/>
        <v>185</v>
      </c>
      <c r="K188" s="88">
        <v>37.9</v>
      </c>
      <c r="L188" s="88">
        <v>21.5</v>
      </c>
      <c r="M188" s="54">
        <f t="shared" si="19"/>
        <v>29.7</v>
      </c>
      <c r="N188" s="36">
        <v>22.5</v>
      </c>
      <c r="O188" s="55">
        <f t="shared" si="20"/>
        <v>31.792608125258457</v>
      </c>
      <c r="P188" s="56">
        <f t="shared" si="21"/>
        <v>41.71190186033909</v>
      </c>
      <c r="Q188" s="130">
        <v>20.60004</v>
      </c>
      <c r="R188" s="11">
        <f t="shared" si="22"/>
        <v>5.7389136434999992</v>
      </c>
      <c r="S188" s="35">
        <f t="shared" si="23"/>
        <v>12.566379279879781</v>
      </c>
      <c r="AF188" s="34"/>
    </row>
    <row r="189" spans="7:32" ht="18.5" x14ac:dyDescent="0.45">
      <c r="G189" s="59">
        <v>2014</v>
      </c>
      <c r="H189" s="59">
        <v>7</v>
      </c>
      <c r="I189" s="46">
        <f t="shared" si="27"/>
        <v>5</v>
      </c>
      <c r="J189" s="46">
        <f t="shared" si="27"/>
        <v>186</v>
      </c>
      <c r="K189" s="88">
        <v>38.6</v>
      </c>
      <c r="L189" s="88">
        <v>28.7</v>
      </c>
      <c r="M189" s="54">
        <f t="shared" si="19"/>
        <v>33.65</v>
      </c>
      <c r="N189" s="36">
        <v>28.5</v>
      </c>
      <c r="O189" s="55">
        <f t="shared" si="20"/>
        <v>42.516374721474286</v>
      </c>
      <c r="P189" s="56">
        <f t="shared" si="21"/>
        <v>33.67296877940764</v>
      </c>
      <c r="Q189" s="130">
        <v>21.403943999999999</v>
      </c>
      <c r="R189" s="11">
        <f t="shared" si="22"/>
        <v>6.4587310687619999</v>
      </c>
      <c r="S189" s="35">
        <f t="shared" si="23"/>
        <v>10.023526327190943</v>
      </c>
      <c r="AF189" s="34"/>
    </row>
    <row r="190" spans="7:32" ht="18.5" x14ac:dyDescent="0.45">
      <c r="G190" s="59">
        <v>2014</v>
      </c>
      <c r="H190" s="59">
        <v>7</v>
      </c>
      <c r="I190" s="46">
        <f t="shared" si="27"/>
        <v>6</v>
      </c>
      <c r="J190" s="46">
        <f t="shared" si="27"/>
        <v>187</v>
      </c>
      <c r="K190" s="88">
        <v>37.9</v>
      </c>
      <c r="L190" s="88">
        <v>18.100000000000001</v>
      </c>
      <c r="M190" s="54">
        <f t="shared" si="19"/>
        <v>28</v>
      </c>
      <c r="N190" s="36">
        <v>33.5</v>
      </c>
      <c r="O190" s="55">
        <f t="shared" si="20"/>
        <v>29.040324753274355</v>
      </c>
      <c r="P190" s="56">
        <f t="shared" si="21"/>
        <v>45.999874409186575</v>
      </c>
      <c r="Q190" s="130">
        <v>20.675405999999999</v>
      </c>
      <c r="R190" s="11">
        <f t="shared" si="22"/>
        <v>5.5537655335019993</v>
      </c>
      <c r="S190" s="35">
        <f t="shared" si="23"/>
        <v>11.995627742161286</v>
      </c>
      <c r="AF190" s="34"/>
    </row>
    <row r="191" spans="7:32" ht="18.5" x14ac:dyDescent="0.45">
      <c r="G191" s="59">
        <v>2014</v>
      </c>
      <c r="H191" s="59">
        <v>7</v>
      </c>
      <c r="I191" s="46">
        <f t="shared" si="27"/>
        <v>7</v>
      </c>
      <c r="J191" s="46">
        <f t="shared" si="27"/>
        <v>188</v>
      </c>
      <c r="K191" s="88">
        <v>37.9</v>
      </c>
      <c r="L191" s="88">
        <v>16.2</v>
      </c>
      <c r="M191" s="54">
        <f t="shared" si="19"/>
        <v>27.049999999999997</v>
      </c>
      <c r="N191" s="36">
        <v>26</v>
      </c>
      <c r="O191" s="55">
        <f t="shared" si="20"/>
        <v>25.5152742795477</v>
      </c>
      <c r="P191" s="56">
        <f t="shared" si="21"/>
        <v>44.294516149294807</v>
      </c>
      <c r="Q191" s="130">
        <v>19.017353999999997</v>
      </c>
      <c r="R191" s="11">
        <f t="shared" si="22"/>
        <v>5.0024246372684971</v>
      </c>
      <c r="S191" s="35">
        <f t="shared" si="23"/>
        <v>12.421264432128995</v>
      </c>
      <c r="AF191" s="34"/>
    </row>
    <row r="192" spans="7:32" ht="18.5" x14ac:dyDescent="0.45">
      <c r="G192" s="59">
        <v>2014</v>
      </c>
      <c r="H192" s="59">
        <v>7</v>
      </c>
      <c r="I192" s="46">
        <f t="shared" si="27"/>
        <v>8</v>
      </c>
      <c r="J192" s="46">
        <f t="shared" si="27"/>
        <v>189</v>
      </c>
      <c r="K192" s="88">
        <v>37.9</v>
      </c>
      <c r="L192" s="88">
        <v>19.899999999999999</v>
      </c>
      <c r="M192" s="54">
        <f t="shared" si="19"/>
        <v>28.9</v>
      </c>
      <c r="N192" s="36">
        <v>22</v>
      </c>
      <c r="O192" s="55">
        <f t="shared" si="20"/>
        <v>30.309716750327411</v>
      </c>
      <c r="P192" s="56">
        <f t="shared" si="21"/>
        <v>43.645992120471469</v>
      </c>
      <c r="Q192" s="130">
        <v>20.574917999999997</v>
      </c>
      <c r="R192" s="11">
        <f t="shared" si="22"/>
        <v>5.6353774530689993</v>
      </c>
      <c r="S192" s="35">
        <f t="shared" si="23"/>
        <v>13.067158423011968</v>
      </c>
      <c r="AF192" s="34"/>
    </row>
    <row r="193" spans="7:32" ht="18.5" x14ac:dyDescent="0.45">
      <c r="G193" s="59">
        <v>2014</v>
      </c>
      <c r="H193" s="59">
        <v>7</v>
      </c>
      <c r="I193" s="46">
        <f t="shared" si="27"/>
        <v>9</v>
      </c>
      <c r="J193" s="46">
        <f t="shared" si="27"/>
        <v>190</v>
      </c>
      <c r="K193" s="88">
        <v>37.9</v>
      </c>
      <c r="L193" s="88">
        <v>19.2</v>
      </c>
      <c r="M193" s="54">
        <f t="shared" si="19"/>
        <v>28.549999999999997</v>
      </c>
      <c r="N193" s="36">
        <v>21</v>
      </c>
      <c r="O193" s="55">
        <f t="shared" si="20"/>
        <v>30.426881561763153</v>
      </c>
      <c r="P193" s="56">
        <f t="shared" si="21"/>
        <v>45.51861481639768</v>
      </c>
      <c r="Q193" s="130">
        <v>21.052236000000001</v>
      </c>
      <c r="R193" s="11">
        <f t="shared" si="22"/>
        <v>5.7228977278889985</v>
      </c>
      <c r="S193" s="35">
        <f t="shared" si="23"/>
        <v>13.683662292215923</v>
      </c>
      <c r="AF193" s="34"/>
    </row>
    <row r="194" spans="7:32" ht="18.5" x14ac:dyDescent="0.45">
      <c r="G194" s="59">
        <v>2014</v>
      </c>
      <c r="H194" s="59">
        <v>7</v>
      </c>
      <c r="I194" s="46">
        <f t="shared" si="27"/>
        <v>10</v>
      </c>
      <c r="J194" s="46">
        <f t="shared" si="27"/>
        <v>191</v>
      </c>
      <c r="K194" s="88">
        <v>37.9</v>
      </c>
      <c r="L194" s="88">
        <v>16.3</v>
      </c>
      <c r="M194" s="54">
        <f t="shared" si="19"/>
        <v>27.1</v>
      </c>
      <c r="N194" s="36">
        <v>18.5</v>
      </c>
      <c r="O194" s="55">
        <f t="shared" si="20"/>
        <v>28.73304618879202</v>
      </c>
      <c r="P194" s="56">
        <f t="shared" si="21"/>
        <v>49.650703814232607</v>
      </c>
      <c r="Q194" s="130">
        <v>21.366260999999998</v>
      </c>
      <c r="R194" s="11">
        <f t="shared" si="22"/>
        <v>5.6265591223484996</v>
      </c>
      <c r="S194" s="35">
        <f t="shared" si="23"/>
        <v>14.970945284510305</v>
      </c>
      <c r="AF194" s="34"/>
    </row>
    <row r="195" spans="7:32" ht="18.5" x14ac:dyDescent="0.45">
      <c r="G195" s="59">
        <v>2014</v>
      </c>
      <c r="H195" s="59">
        <v>7</v>
      </c>
      <c r="I195" s="46">
        <f t="shared" si="27"/>
        <v>11</v>
      </c>
      <c r="J195" s="46">
        <f t="shared" si="27"/>
        <v>192</v>
      </c>
      <c r="K195" s="88">
        <v>37.9</v>
      </c>
      <c r="L195" s="88">
        <v>17.7</v>
      </c>
      <c r="M195" s="54">
        <f t="shared" si="19"/>
        <v>27.799999999999997</v>
      </c>
      <c r="N195" s="36">
        <v>18</v>
      </c>
      <c r="O195" s="55">
        <f t="shared" si="20"/>
        <v>28.428211999353575</v>
      </c>
      <c r="P195" s="56">
        <f t="shared" si="21"/>
        <v>45.939990590955375</v>
      </c>
      <c r="Q195" s="130">
        <v>20.443027499999999</v>
      </c>
      <c r="R195" s="11">
        <f t="shared" si="22"/>
        <v>5.4673650467099986</v>
      </c>
      <c r="S195" s="35">
        <f t="shared" si="23"/>
        <v>14.092153140557761</v>
      </c>
      <c r="AF195" s="34"/>
    </row>
    <row r="196" spans="7:32" ht="18.5" x14ac:dyDescent="0.45">
      <c r="G196" s="59">
        <v>2014</v>
      </c>
      <c r="H196" s="59">
        <v>7</v>
      </c>
      <c r="I196" s="46">
        <f t="shared" si="27"/>
        <v>12</v>
      </c>
      <c r="J196" s="46">
        <f t="shared" si="27"/>
        <v>193</v>
      </c>
      <c r="K196" s="88">
        <v>37.9</v>
      </c>
      <c r="L196" s="88">
        <v>18.399999999999999</v>
      </c>
      <c r="M196" s="54">
        <f t="shared" si="19"/>
        <v>28.15</v>
      </c>
      <c r="N196" s="36">
        <v>17</v>
      </c>
      <c r="O196" s="55">
        <f t="shared" si="20"/>
        <v>28.605067134821798</v>
      </c>
      <c r="P196" s="56">
        <f t="shared" si="21"/>
        <v>44.623904730322003</v>
      </c>
      <c r="Q196" s="130">
        <v>20.210649</v>
      </c>
      <c r="R196" s="11">
        <f t="shared" si="22"/>
        <v>5.4467042208907506</v>
      </c>
      <c r="S196" s="35">
        <f t="shared" si="23"/>
        <v>13.90095534904915</v>
      </c>
      <c r="AF196" s="34"/>
    </row>
    <row r="197" spans="7:32" ht="18.5" x14ac:dyDescent="0.45">
      <c r="G197" s="59">
        <v>2014</v>
      </c>
      <c r="H197" s="59">
        <v>7</v>
      </c>
      <c r="I197" s="46">
        <f t="shared" si="27"/>
        <v>13</v>
      </c>
      <c r="J197" s="46">
        <f t="shared" si="27"/>
        <v>194</v>
      </c>
      <c r="K197" s="88">
        <v>37.9</v>
      </c>
      <c r="L197" s="88">
        <v>20.399999999999999</v>
      </c>
      <c r="M197" s="54">
        <f t="shared" ref="M197:M260" si="28">(K197+L197)/2</f>
        <v>29.15</v>
      </c>
      <c r="N197" s="36">
        <v>16</v>
      </c>
      <c r="O197" s="55">
        <f t="shared" ref="O197:O260" si="29">((Q197)/(0.16*(K197-(L197))^0.5))</f>
        <v>31.058695199825777</v>
      </c>
      <c r="P197" s="56">
        <f t="shared" ref="P197:P260" si="30">0.16*((K197-L197)^1/2)*O197</f>
        <v>43.48217327975609</v>
      </c>
      <c r="Q197" s="130">
        <v>20.788454999999999</v>
      </c>
      <c r="R197" s="11">
        <f t="shared" ref="R197:R260" si="31">0.0023*0.408*O197*(K197-L197)^0.5*(M197+17.8)</f>
        <v>5.7243453485962501</v>
      </c>
      <c r="S197" s="35">
        <f t="shared" ref="S197:S260" si="32">0.31*(IF(N197&gt;50,1,(1+(50-N197)/70)))*(P197+2.09)*((M197/(M197+15)))</f>
        <v>13.858128509827424</v>
      </c>
      <c r="AF197" s="34"/>
    </row>
    <row r="198" spans="7:32" ht="18.5" x14ac:dyDescent="0.45">
      <c r="G198" s="59">
        <v>2014</v>
      </c>
      <c r="H198" s="59">
        <v>7</v>
      </c>
      <c r="I198" s="46">
        <f t="shared" si="27"/>
        <v>14</v>
      </c>
      <c r="J198" s="46">
        <f t="shared" si="27"/>
        <v>195</v>
      </c>
      <c r="K198" s="88">
        <v>37.9</v>
      </c>
      <c r="L198" s="88">
        <v>18.600000000000001</v>
      </c>
      <c r="M198" s="54">
        <f t="shared" si="28"/>
        <v>28.25</v>
      </c>
      <c r="N198" s="36">
        <v>22</v>
      </c>
      <c r="O198" s="55">
        <f t="shared" si="29"/>
        <v>27.805785686271509</v>
      </c>
      <c r="P198" s="56">
        <f t="shared" si="30"/>
        <v>42.932133099603206</v>
      </c>
      <c r="Q198" s="130">
        <v>19.544916000000001</v>
      </c>
      <c r="R198" s="11">
        <f t="shared" si="31"/>
        <v>5.2787544342569994</v>
      </c>
      <c r="S198" s="35">
        <f t="shared" si="32"/>
        <v>12.762863881333761</v>
      </c>
      <c r="AF198" s="34"/>
    </row>
    <row r="199" spans="7:32" ht="18.5" x14ac:dyDescent="0.45">
      <c r="G199" s="59">
        <v>2014</v>
      </c>
      <c r="H199" s="59">
        <v>7</v>
      </c>
      <c r="I199" s="46">
        <f t="shared" si="27"/>
        <v>15</v>
      </c>
      <c r="J199" s="46">
        <f t="shared" si="27"/>
        <v>196</v>
      </c>
      <c r="K199" s="88">
        <v>37.9</v>
      </c>
      <c r="L199" s="88">
        <v>18.899999999999999</v>
      </c>
      <c r="M199" s="54">
        <f t="shared" si="28"/>
        <v>28.4</v>
      </c>
      <c r="N199" s="36">
        <v>15.5</v>
      </c>
      <c r="O199" s="55">
        <f t="shared" si="29"/>
        <v>27.394075383864369</v>
      </c>
      <c r="P199" s="56">
        <f t="shared" si="30"/>
        <v>41.638994583473838</v>
      </c>
      <c r="Q199" s="130">
        <v>19.105280999999998</v>
      </c>
      <c r="R199" s="11">
        <f t="shared" si="31"/>
        <v>5.1768242556029991</v>
      </c>
      <c r="S199" s="35">
        <f t="shared" si="32"/>
        <v>13.242745931105475</v>
      </c>
      <c r="AF199" s="34"/>
    </row>
    <row r="200" spans="7:32" ht="18.5" x14ac:dyDescent="0.45">
      <c r="G200" s="59">
        <v>2014</v>
      </c>
      <c r="H200" s="59">
        <v>7</v>
      </c>
      <c r="I200" s="46">
        <f t="shared" si="27"/>
        <v>16</v>
      </c>
      <c r="J200" s="46">
        <f t="shared" si="27"/>
        <v>197</v>
      </c>
      <c r="K200" s="88">
        <v>37.9</v>
      </c>
      <c r="L200" s="88">
        <v>20.399999999999999</v>
      </c>
      <c r="M200" s="54">
        <f t="shared" si="28"/>
        <v>29.15</v>
      </c>
      <c r="N200" s="36">
        <v>19.5</v>
      </c>
      <c r="O200" s="55">
        <f t="shared" si="29"/>
        <v>29.275869795606173</v>
      </c>
      <c r="P200" s="56">
        <f t="shared" si="30"/>
        <v>40.986217713848646</v>
      </c>
      <c r="Q200" s="130">
        <v>19.59516</v>
      </c>
      <c r="R200" s="11">
        <f t="shared" si="31"/>
        <v>5.3957575491300007</v>
      </c>
      <c r="S200" s="35">
        <f t="shared" si="32"/>
        <v>12.658292592721221</v>
      </c>
      <c r="AF200" s="34"/>
    </row>
    <row r="201" spans="7:32" ht="18.5" x14ac:dyDescent="0.45">
      <c r="G201" s="59">
        <v>2014</v>
      </c>
      <c r="H201" s="59">
        <v>7</v>
      </c>
      <c r="I201" s="46">
        <f t="shared" si="27"/>
        <v>17</v>
      </c>
      <c r="J201" s="46">
        <f t="shared" si="27"/>
        <v>198</v>
      </c>
      <c r="K201" s="88">
        <v>37.9</v>
      </c>
      <c r="L201" s="88">
        <v>20.6</v>
      </c>
      <c r="M201" s="54">
        <f t="shared" si="28"/>
        <v>29.25</v>
      </c>
      <c r="N201" s="36">
        <v>19.5</v>
      </c>
      <c r="O201" s="55">
        <f t="shared" si="29"/>
        <v>28.727367738647459</v>
      </c>
      <c r="P201" s="56">
        <f t="shared" si="30"/>
        <v>39.758676950288077</v>
      </c>
      <c r="Q201" s="130">
        <v>19.117842</v>
      </c>
      <c r="R201" s="11">
        <f t="shared" si="31"/>
        <v>5.2755350436764985</v>
      </c>
      <c r="S201" s="35">
        <f t="shared" si="32"/>
        <v>12.31187062592319</v>
      </c>
      <c r="AF201" s="34"/>
    </row>
    <row r="202" spans="7:32" ht="18.5" x14ac:dyDescent="0.45">
      <c r="G202" s="59">
        <v>2014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88">
        <v>37.9</v>
      </c>
      <c r="L202" s="88">
        <v>18.600000000000001</v>
      </c>
      <c r="M202" s="54">
        <f t="shared" si="28"/>
        <v>28.25</v>
      </c>
      <c r="N202" s="36">
        <v>19.5</v>
      </c>
      <c r="O202" s="55">
        <f t="shared" si="29"/>
        <v>27.841525770701161</v>
      </c>
      <c r="P202" s="56">
        <f t="shared" si="30"/>
        <v>42.987315789962587</v>
      </c>
      <c r="Q202" s="130">
        <v>19.570037999999997</v>
      </c>
      <c r="R202" s="11">
        <f t="shared" si="31"/>
        <v>5.2855394656634989</v>
      </c>
      <c r="S202" s="35">
        <f t="shared" si="32"/>
        <v>13.104489380536755</v>
      </c>
      <c r="AF202" s="34"/>
    </row>
    <row r="203" spans="7:32" ht="18.5" x14ac:dyDescent="0.45">
      <c r="G203" s="59">
        <v>2014</v>
      </c>
      <c r="H203" s="59">
        <v>7</v>
      </c>
      <c r="I203" s="46">
        <f t="shared" si="33"/>
        <v>19</v>
      </c>
      <c r="J203" s="46">
        <f t="shared" si="33"/>
        <v>200</v>
      </c>
      <c r="K203" s="88">
        <v>37.9</v>
      </c>
      <c r="L203" s="88">
        <v>18.899999999999999</v>
      </c>
      <c r="M203" s="54">
        <f t="shared" si="28"/>
        <v>28.4</v>
      </c>
      <c r="N203" s="36">
        <v>17.5</v>
      </c>
      <c r="O203" s="55">
        <f t="shared" si="29"/>
        <v>28.501725374730682</v>
      </c>
      <c r="P203" s="56">
        <f t="shared" si="30"/>
        <v>43.322622569590635</v>
      </c>
      <c r="Q203" s="130">
        <v>19.877782499999999</v>
      </c>
      <c r="R203" s="11">
        <f t="shared" si="31"/>
        <v>5.3861435795474994</v>
      </c>
      <c r="S203" s="35">
        <f t="shared" si="32"/>
        <v>13.489402479599832</v>
      </c>
      <c r="AF203" s="34"/>
    </row>
    <row r="204" spans="7:32" ht="18.5" x14ac:dyDescent="0.45">
      <c r="G204" s="59">
        <v>2014</v>
      </c>
      <c r="H204" s="59">
        <v>7</v>
      </c>
      <c r="I204" s="46">
        <f t="shared" si="33"/>
        <v>20</v>
      </c>
      <c r="J204" s="46">
        <f t="shared" si="33"/>
        <v>201</v>
      </c>
      <c r="K204" s="88">
        <v>37.9</v>
      </c>
      <c r="L204" s="88">
        <v>20.3</v>
      </c>
      <c r="M204" s="54">
        <f t="shared" si="28"/>
        <v>29.1</v>
      </c>
      <c r="N204" s="36">
        <v>26</v>
      </c>
      <c r="O204" s="55">
        <f t="shared" si="29"/>
        <v>26.335700421664384</v>
      </c>
      <c r="P204" s="56">
        <f t="shared" si="30"/>
        <v>37.080666193703451</v>
      </c>
      <c r="Q204" s="130">
        <v>17.677513999999999</v>
      </c>
      <c r="R204" s="11">
        <f t="shared" si="31"/>
        <v>4.8625272597089992</v>
      </c>
      <c r="S204" s="35">
        <f t="shared" si="32"/>
        <v>10.759866049543083</v>
      </c>
      <c r="AF204" s="34"/>
    </row>
    <row r="205" spans="7:32" ht="18.5" x14ac:dyDescent="0.45">
      <c r="G205" s="59">
        <v>2014</v>
      </c>
      <c r="H205" s="59">
        <v>7</v>
      </c>
      <c r="I205" s="46">
        <f t="shared" si="33"/>
        <v>21</v>
      </c>
      <c r="J205" s="46">
        <f t="shared" si="33"/>
        <v>202</v>
      </c>
      <c r="K205" s="88">
        <v>36.799999999999997</v>
      </c>
      <c r="L205" s="88">
        <v>21.9</v>
      </c>
      <c r="M205" s="54">
        <f t="shared" si="28"/>
        <v>29.349999999999998</v>
      </c>
      <c r="N205" s="36">
        <v>49</v>
      </c>
      <c r="O205" s="55">
        <f t="shared" si="29"/>
        <v>31.652915469837698</v>
      </c>
      <c r="P205" s="56">
        <f t="shared" si="30"/>
        <v>37.730275240046531</v>
      </c>
      <c r="Q205" s="130">
        <v>19.549102999999999</v>
      </c>
      <c r="R205" s="11">
        <f t="shared" si="31"/>
        <v>5.4060063108292491</v>
      </c>
      <c r="S205" s="35">
        <f t="shared" si="32"/>
        <v>8.2859201073541602</v>
      </c>
      <c r="AF205" s="34"/>
    </row>
    <row r="206" spans="7:32" ht="18.5" x14ac:dyDescent="0.45">
      <c r="G206" s="59">
        <v>2014</v>
      </c>
      <c r="H206" s="59">
        <v>7</v>
      </c>
      <c r="I206" s="46">
        <f t="shared" si="33"/>
        <v>22</v>
      </c>
      <c r="J206" s="46">
        <f t="shared" si="33"/>
        <v>203</v>
      </c>
      <c r="K206" s="88">
        <v>37.9</v>
      </c>
      <c r="L206" s="88">
        <v>17.100000000000001</v>
      </c>
      <c r="M206" s="54">
        <f t="shared" si="28"/>
        <v>27.5</v>
      </c>
      <c r="N206" s="36">
        <v>50</v>
      </c>
      <c r="O206" s="55">
        <f t="shared" si="29"/>
        <v>27.266396306776098</v>
      </c>
      <c r="P206" s="56">
        <f t="shared" si="30"/>
        <v>45.371283454475417</v>
      </c>
      <c r="Q206" s="130">
        <v>19.896623999999999</v>
      </c>
      <c r="R206" s="11">
        <f t="shared" si="31"/>
        <v>5.2862245991279995</v>
      </c>
      <c r="S206" s="35">
        <f t="shared" si="32"/>
        <v>9.5201750929271292</v>
      </c>
      <c r="AF206" s="34"/>
    </row>
    <row r="207" spans="7:32" ht="18.5" x14ac:dyDescent="0.45">
      <c r="G207" s="59">
        <v>2014</v>
      </c>
      <c r="H207" s="59">
        <v>7</v>
      </c>
      <c r="I207" s="46">
        <f t="shared" si="33"/>
        <v>23</v>
      </c>
      <c r="J207" s="46">
        <f t="shared" si="33"/>
        <v>204</v>
      </c>
      <c r="K207" s="88">
        <v>37.9</v>
      </c>
      <c r="L207" s="88">
        <v>20.2</v>
      </c>
      <c r="M207" s="54">
        <f t="shared" si="28"/>
        <v>29.049999999999997</v>
      </c>
      <c r="N207" s="36">
        <v>35.5</v>
      </c>
      <c r="O207" s="55">
        <f t="shared" si="29"/>
        <v>27.635839278408039</v>
      </c>
      <c r="P207" s="56">
        <f t="shared" si="30"/>
        <v>39.132348418225781</v>
      </c>
      <c r="Q207" s="130">
        <v>18.602840999999998</v>
      </c>
      <c r="R207" s="11">
        <f t="shared" si="31"/>
        <v>5.1116002864852481</v>
      </c>
      <c r="S207" s="35">
        <f t="shared" si="32"/>
        <v>10.173100067614099</v>
      </c>
      <c r="AF207" s="34"/>
    </row>
    <row r="208" spans="7:32" ht="18.5" x14ac:dyDescent="0.45">
      <c r="G208" s="59">
        <v>2014</v>
      </c>
      <c r="H208" s="59">
        <v>7</v>
      </c>
      <c r="I208" s="46">
        <f t="shared" si="33"/>
        <v>24</v>
      </c>
      <c r="J208" s="46">
        <f t="shared" si="33"/>
        <v>205</v>
      </c>
      <c r="K208" s="88">
        <v>38.700000000000003</v>
      </c>
      <c r="L208" s="88">
        <v>20.5</v>
      </c>
      <c r="M208" s="54">
        <f t="shared" si="28"/>
        <v>29.6</v>
      </c>
      <c r="N208" s="36">
        <v>25.5</v>
      </c>
      <c r="O208" s="55">
        <f t="shared" si="29"/>
        <v>28.707352185614898</v>
      </c>
      <c r="P208" s="56">
        <f t="shared" si="30"/>
        <v>41.797904782255294</v>
      </c>
      <c r="Q208" s="130">
        <v>19.59516</v>
      </c>
      <c r="R208" s="11">
        <f t="shared" si="31"/>
        <v>5.4474740751599997</v>
      </c>
      <c r="S208" s="35">
        <f t="shared" si="32"/>
        <v>12.189816351584433</v>
      </c>
      <c r="AF208" s="34"/>
    </row>
    <row r="209" spans="7:32" ht="18.5" x14ac:dyDescent="0.45">
      <c r="G209" s="59">
        <v>2014</v>
      </c>
      <c r="H209" s="59">
        <v>7</v>
      </c>
      <c r="I209" s="46">
        <f t="shared" si="33"/>
        <v>25</v>
      </c>
      <c r="J209" s="46">
        <f t="shared" si="33"/>
        <v>206</v>
      </c>
      <c r="K209" s="88">
        <v>37.9</v>
      </c>
      <c r="L209" s="88">
        <v>21.5</v>
      </c>
      <c r="M209" s="54">
        <f t="shared" si="28"/>
        <v>29.7</v>
      </c>
      <c r="N209" s="36">
        <v>19.5</v>
      </c>
      <c r="O209" s="55">
        <f t="shared" si="29"/>
        <v>28.729661732703072</v>
      </c>
      <c r="P209" s="56">
        <f t="shared" si="30"/>
        <v>37.693316193306423</v>
      </c>
      <c r="Q209" s="130">
        <v>18.615402</v>
      </c>
      <c r="R209" s="11">
        <f t="shared" si="31"/>
        <v>5.1860183046749997</v>
      </c>
      <c r="S209" s="35">
        <f t="shared" si="32"/>
        <v>11.764666575670535</v>
      </c>
      <c r="AF209" s="34"/>
    </row>
    <row r="210" spans="7:32" ht="18.5" x14ac:dyDescent="0.45">
      <c r="G210" s="59">
        <v>2014</v>
      </c>
      <c r="H210" s="59">
        <v>7</v>
      </c>
      <c r="I210" s="46">
        <f t="shared" si="33"/>
        <v>26</v>
      </c>
      <c r="J210" s="46">
        <f t="shared" si="33"/>
        <v>207</v>
      </c>
      <c r="K210" s="88">
        <v>37.9</v>
      </c>
      <c r="L210" s="88">
        <v>21.6</v>
      </c>
      <c r="M210" s="54">
        <f t="shared" si="28"/>
        <v>29.75</v>
      </c>
      <c r="N210" s="36">
        <v>20.5</v>
      </c>
      <c r="O210" s="55">
        <f t="shared" si="29"/>
        <v>29.119054000508889</v>
      </c>
      <c r="P210" s="56">
        <f t="shared" si="30"/>
        <v>37.97124641666359</v>
      </c>
      <c r="Q210" s="130">
        <v>18.810097499999998</v>
      </c>
      <c r="R210" s="11">
        <f t="shared" si="31"/>
        <v>5.2457740983731229</v>
      </c>
      <c r="S210" s="35">
        <f t="shared" si="32"/>
        <v>11.735595238700451</v>
      </c>
      <c r="AF210" s="34"/>
    </row>
    <row r="211" spans="7:32" ht="18.5" x14ac:dyDescent="0.45">
      <c r="G211" s="59">
        <v>2014</v>
      </c>
      <c r="H211" s="59">
        <v>7</v>
      </c>
      <c r="I211" s="46">
        <f t="shared" si="33"/>
        <v>27</v>
      </c>
      <c r="J211" s="46">
        <f t="shared" si="33"/>
        <v>208</v>
      </c>
      <c r="K211" s="88">
        <v>37.9</v>
      </c>
      <c r="L211" s="88">
        <v>23.6</v>
      </c>
      <c r="M211" s="54">
        <f t="shared" si="28"/>
        <v>30.75</v>
      </c>
      <c r="N211" s="36">
        <v>25.5</v>
      </c>
      <c r="O211" s="55">
        <f t="shared" si="29"/>
        <v>32.095615145789566</v>
      </c>
      <c r="P211" s="56">
        <f t="shared" si="30"/>
        <v>36.717383726783261</v>
      </c>
      <c r="Q211" s="130">
        <v>19.419305999999999</v>
      </c>
      <c r="R211" s="11">
        <f t="shared" si="31"/>
        <v>5.5295648514494982</v>
      </c>
      <c r="S211" s="35">
        <f t="shared" si="32"/>
        <v>10.916008093049353</v>
      </c>
      <c r="AF211" s="34"/>
    </row>
    <row r="212" spans="7:32" ht="18.5" x14ac:dyDescent="0.45">
      <c r="G212" s="59">
        <v>2014</v>
      </c>
      <c r="H212" s="59">
        <v>7</v>
      </c>
      <c r="I212" s="46">
        <f t="shared" si="33"/>
        <v>28</v>
      </c>
      <c r="J212" s="46">
        <f t="shared" si="33"/>
        <v>209</v>
      </c>
      <c r="K212" s="88">
        <v>37.9</v>
      </c>
      <c r="L212" s="88">
        <v>17.899999999999999</v>
      </c>
      <c r="M212" s="54">
        <f t="shared" si="28"/>
        <v>27.9</v>
      </c>
      <c r="N212" s="36">
        <v>23.5</v>
      </c>
      <c r="O212" s="55">
        <f t="shared" si="29"/>
        <v>26.595114716276818</v>
      </c>
      <c r="P212" s="56">
        <f t="shared" si="30"/>
        <v>42.552183546042912</v>
      </c>
      <c r="Q212" s="130">
        <v>19.029914999999999</v>
      </c>
      <c r="R212" s="11">
        <f t="shared" si="31"/>
        <v>5.1005976324075002</v>
      </c>
      <c r="S212" s="35">
        <f t="shared" si="32"/>
        <v>12.407472091161663</v>
      </c>
      <c r="AF212" s="34"/>
    </row>
    <row r="213" spans="7:32" ht="18.5" x14ac:dyDescent="0.45">
      <c r="G213" s="59">
        <v>2014</v>
      </c>
      <c r="H213" s="59">
        <v>7</v>
      </c>
      <c r="I213" s="46">
        <f t="shared" si="33"/>
        <v>29</v>
      </c>
      <c r="J213" s="46">
        <f t="shared" si="33"/>
        <v>210</v>
      </c>
      <c r="K213" s="88">
        <v>37.9</v>
      </c>
      <c r="L213" s="88">
        <v>19.8</v>
      </c>
      <c r="M213" s="54">
        <f t="shared" si="28"/>
        <v>28.85</v>
      </c>
      <c r="N213" s="36">
        <v>20.5</v>
      </c>
      <c r="O213" s="55">
        <f t="shared" si="29"/>
        <v>28.417486762118369</v>
      </c>
      <c r="P213" s="56">
        <f t="shared" si="30"/>
        <v>41.148520831547394</v>
      </c>
      <c r="Q213" s="130">
        <v>19.34394</v>
      </c>
      <c r="R213" s="11">
        <f t="shared" si="31"/>
        <v>5.2925455078650003</v>
      </c>
      <c r="S213" s="35">
        <f t="shared" si="32"/>
        <v>12.535272601454938</v>
      </c>
      <c r="AF213" s="34"/>
    </row>
    <row r="214" spans="7:32" ht="18.5" x14ac:dyDescent="0.45">
      <c r="G214" s="59">
        <v>2014</v>
      </c>
      <c r="H214" s="59">
        <v>7</v>
      </c>
      <c r="I214" s="46">
        <f t="shared" si="33"/>
        <v>30</v>
      </c>
      <c r="J214" s="46">
        <f t="shared" si="33"/>
        <v>211</v>
      </c>
      <c r="K214" s="88">
        <v>37.9</v>
      </c>
      <c r="L214" s="88">
        <v>19.399999999999999</v>
      </c>
      <c r="M214" s="54">
        <f t="shared" si="28"/>
        <v>28.65</v>
      </c>
      <c r="N214" s="36">
        <v>18.5</v>
      </c>
      <c r="O214" s="55">
        <f t="shared" si="29"/>
        <v>26.08258296853915</v>
      </c>
      <c r="P214" s="56">
        <f t="shared" si="30"/>
        <v>38.602222793437939</v>
      </c>
      <c r="Q214" s="130">
        <v>17.949669</v>
      </c>
      <c r="R214" s="11">
        <f t="shared" si="31"/>
        <v>4.8900148634182496</v>
      </c>
      <c r="S214" s="35">
        <f t="shared" si="32"/>
        <v>12.005534164327207</v>
      </c>
      <c r="AF214" s="34"/>
    </row>
    <row r="215" spans="7:32" ht="18.5" x14ac:dyDescent="0.45">
      <c r="G215" s="59">
        <v>2014</v>
      </c>
      <c r="H215" s="60">
        <v>7</v>
      </c>
      <c r="I215" s="60">
        <f t="shared" si="33"/>
        <v>31</v>
      </c>
      <c r="J215" s="46">
        <f t="shared" si="33"/>
        <v>212</v>
      </c>
      <c r="K215" s="88">
        <v>37.9</v>
      </c>
      <c r="L215" s="88">
        <v>19.100000000000001</v>
      </c>
      <c r="M215" s="54">
        <f t="shared" si="28"/>
        <v>28.5</v>
      </c>
      <c r="N215" s="36">
        <v>15</v>
      </c>
      <c r="O215" s="55">
        <f t="shared" si="29"/>
        <v>26.797052290617533</v>
      </c>
      <c r="P215" s="56">
        <f t="shared" si="30"/>
        <v>40.302766645088766</v>
      </c>
      <c r="Q215" s="130">
        <v>18.59028</v>
      </c>
      <c r="R215" s="49">
        <f t="shared" si="31"/>
        <v>5.0481812388599989</v>
      </c>
      <c r="S215" s="48">
        <f t="shared" si="32"/>
        <v>12.915175631357215</v>
      </c>
      <c r="AF215" s="34"/>
    </row>
    <row r="216" spans="7:32" ht="18.5" x14ac:dyDescent="0.45">
      <c r="G216" s="59">
        <v>2014</v>
      </c>
      <c r="H216" s="59">
        <v>8</v>
      </c>
      <c r="I216" s="46">
        <v>1</v>
      </c>
      <c r="J216" s="46">
        <f t="shared" si="33"/>
        <v>213</v>
      </c>
      <c r="K216" s="88">
        <v>37.799999999999997</v>
      </c>
      <c r="L216" s="88">
        <v>18.100000000000001</v>
      </c>
      <c r="M216" s="54">
        <f t="shared" si="28"/>
        <v>27.95</v>
      </c>
      <c r="N216" s="36">
        <v>17</v>
      </c>
      <c r="O216" s="55">
        <f t="shared" si="29"/>
        <v>25.505649086772355</v>
      </c>
      <c r="P216" s="56">
        <f t="shared" si="30"/>
        <v>40.196902960753221</v>
      </c>
      <c r="Q216" s="130">
        <v>18.112962</v>
      </c>
      <c r="R216" s="11">
        <f t="shared" si="31"/>
        <v>4.8601378874474994</v>
      </c>
      <c r="S216" s="35">
        <f t="shared" si="32"/>
        <v>12.552360446517536</v>
      </c>
      <c r="AF216" s="34"/>
    </row>
    <row r="217" spans="7:32" ht="18.5" x14ac:dyDescent="0.45">
      <c r="G217" s="59">
        <v>2014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88">
        <v>38.200000000000003</v>
      </c>
      <c r="L217" s="88">
        <v>18.5</v>
      </c>
      <c r="M217" s="54">
        <f t="shared" si="28"/>
        <v>28.35</v>
      </c>
      <c r="N217" s="36">
        <v>17</v>
      </c>
      <c r="O217" s="55">
        <f t="shared" si="29"/>
        <v>27.681234965879838</v>
      </c>
      <c r="P217" s="56">
        <f t="shared" si="30"/>
        <v>43.625626306226636</v>
      </c>
      <c r="Q217" s="130">
        <v>19.657964999999997</v>
      </c>
      <c r="R217" s="11">
        <f t="shared" si="31"/>
        <v>5.3208164720587492</v>
      </c>
      <c r="S217" s="35">
        <f t="shared" si="32"/>
        <v>13.63733515393116</v>
      </c>
      <c r="AF217" s="34"/>
    </row>
    <row r="218" spans="7:32" ht="18.5" x14ac:dyDescent="0.45">
      <c r="G218" s="59">
        <v>2014</v>
      </c>
      <c r="H218" s="59">
        <v>8</v>
      </c>
      <c r="I218" s="46">
        <f t="shared" si="34"/>
        <v>3</v>
      </c>
      <c r="J218" s="46">
        <f t="shared" si="34"/>
        <v>215</v>
      </c>
      <c r="K218" s="88">
        <v>37.799999999999997</v>
      </c>
      <c r="L218" s="88">
        <v>21.7</v>
      </c>
      <c r="M218" s="54">
        <f t="shared" si="28"/>
        <v>29.75</v>
      </c>
      <c r="N218" s="36">
        <v>19</v>
      </c>
      <c r="O218" s="55">
        <f t="shared" si="29"/>
        <v>28.233038868544408</v>
      </c>
      <c r="P218" s="56">
        <f t="shared" si="30"/>
        <v>36.364154062685195</v>
      </c>
      <c r="Q218" s="130">
        <v>18.125522999999998</v>
      </c>
      <c r="R218" s="11">
        <f t="shared" si="31"/>
        <v>5.0548594483822491</v>
      </c>
      <c r="S218" s="35">
        <f t="shared" si="32"/>
        <v>11.434632727902486</v>
      </c>
      <c r="AF218" s="34"/>
    </row>
    <row r="219" spans="7:32" ht="18.5" x14ac:dyDescent="0.45">
      <c r="G219" s="59">
        <v>2014</v>
      </c>
      <c r="H219" s="59">
        <v>8</v>
      </c>
      <c r="I219" s="46">
        <f t="shared" si="34"/>
        <v>4</v>
      </c>
      <c r="J219" s="46">
        <f t="shared" si="34"/>
        <v>216</v>
      </c>
      <c r="K219" s="88">
        <v>37.799999999999997</v>
      </c>
      <c r="L219" s="88">
        <v>19.8</v>
      </c>
      <c r="M219" s="54">
        <f t="shared" si="28"/>
        <v>28.799999999999997</v>
      </c>
      <c r="N219" s="36">
        <v>23.5</v>
      </c>
      <c r="O219" s="55">
        <f t="shared" si="29"/>
        <v>28.181745183607234</v>
      </c>
      <c r="P219" s="56">
        <f t="shared" si="30"/>
        <v>40.581713064394407</v>
      </c>
      <c r="Q219" s="130">
        <v>19.130402999999998</v>
      </c>
      <c r="R219" s="11">
        <f t="shared" si="31"/>
        <v>5.2285113135269983</v>
      </c>
      <c r="S219" s="35">
        <f t="shared" si="32"/>
        <v>11.990834877382625</v>
      </c>
      <c r="AF219" s="34"/>
    </row>
    <row r="220" spans="7:32" ht="18.5" x14ac:dyDescent="0.45">
      <c r="G220" s="59">
        <v>2014</v>
      </c>
      <c r="H220" s="59">
        <v>8</v>
      </c>
      <c r="I220" s="46">
        <f t="shared" si="34"/>
        <v>5</v>
      </c>
      <c r="J220" s="46">
        <f t="shared" si="34"/>
        <v>217</v>
      </c>
      <c r="K220" s="88">
        <v>37.799999999999997</v>
      </c>
      <c r="L220" s="88">
        <v>24.6</v>
      </c>
      <c r="M220" s="54">
        <f t="shared" si="28"/>
        <v>31.2</v>
      </c>
      <c r="N220" s="36">
        <v>28.5</v>
      </c>
      <c r="O220" s="55">
        <f t="shared" si="29"/>
        <v>30.456665079474607</v>
      </c>
      <c r="P220" s="56">
        <f t="shared" si="30"/>
        <v>32.162238323925173</v>
      </c>
      <c r="Q220" s="130">
        <v>17.704729499999999</v>
      </c>
      <c r="R220" s="11">
        <f t="shared" si="31"/>
        <v>5.0880736873574994</v>
      </c>
      <c r="S220" s="35">
        <f t="shared" si="32"/>
        <v>9.3731663233809162</v>
      </c>
      <c r="AF220" s="34"/>
    </row>
    <row r="221" spans="7:32" ht="18.5" x14ac:dyDescent="0.45">
      <c r="G221" s="59">
        <v>2014</v>
      </c>
      <c r="H221" s="59">
        <v>8</v>
      </c>
      <c r="I221" s="46">
        <f t="shared" si="34"/>
        <v>6</v>
      </c>
      <c r="J221" s="46">
        <f t="shared" si="34"/>
        <v>218</v>
      </c>
      <c r="K221" s="88">
        <v>35.700000000000003</v>
      </c>
      <c r="L221" s="88">
        <v>17.8</v>
      </c>
      <c r="M221" s="54">
        <f t="shared" si="28"/>
        <v>26.75</v>
      </c>
      <c r="N221" s="36">
        <v>43</v>
      </c>
      <c r="O221" s="55">
        <f t="shared" si="29"/>
        <v>26.451173191866264</v>
      </c>
      <c r="P221" s="56">
        <f t="shared" si="30"/>
        <v>37.878080010752491</v>
      </c>
      <c r="Q221" s="130">
        <v>17.905705499999996</v>
      </c>
      <c r="R221" s="11">
        <f t="shared" si="31"/>
        <v>4.6785056908466238</v>
      </c>
      <c r="S221" s="35">
        <f t="shared" si="32"/>
        <v>8.7324271577983605</v>
      </c>
      <c r="AF221" s="34"/>
    </row>
    <row r="222" spans="7:32" ht="18.5" x14ac:dyDescent="0.45">
      <c r="G222" s="59">
        <v>2014</v>
      </c>
      <c r="H222" s="59">
        <v>8</v>
      </c>
      <c r="I222" s="46">
        <f t="shared" si="34"/>
        <v>7</v>
      </c>
      <c r="J222" s="46">
        <f t="shared" si="34"/>
        <v>219</v>
      </c>
      <c r="K222" s="88">
        <v>37.799999999999997</v>
      </c>
      <c r="L222" s="88">
        <v>18.399999999999999</v>
      </c>
      <c r="M222" s="54">
        <f t="shared" si="28"/>
        <v>28.099999999999998</v>
      </c>
      <c r="N222" s="36">
        <v>28</v>
      </c>
      <c r="O222" s="55">
        <f t="shared" si="29"/>
        <v>25.951636110361889</v>
      </c>
      <c r="P222" s="56">
        <f t="shared" si="30"/>
        <v>40.276939243281646</v>
      </c>
      <c r="Q222" s="130">
        <v>18.288816000000001</v>
      </c>
      <c r="R222" s="11">
        <f t="shared" si="31"/>
        <v>4.9234132780559996</v>
      </c>
      <c r="S222" s="35">
        <f t="shared" si="32"/>
        <v>11.254018400012209</v>
      </c>
      <c r="AF222" s="34"/>
    </row>
    <row r="223" spans="7:32" ht="18.5" x14ac:dyDescent="0.45">
      <c r="G223" s="59">
        <v>2014</v>
      </c>
      <c r="H223" s="59">
        <v>8</v>
      </c>
      <c r="I223" s="46">
        <f t="shared" si="34"/>
        <v>8</v>
      </c>
      <c r="J223" s="46">
        <f t="shared" si="34"/>
        <v>220</v>
      </c>
      <c r="K223" s="88">
        <v>37.799999999999997</v>
      </c>
      <c r="L223" s="88">
        <v>18</v>
      </c>
      <c r="M223" s="54">
        <f t="shared" si="28"/>
        <v>27.9</v>
      </c>
      <c r="N223" s="36">
        <v>21</v>
      </c>
      <c r="O223" s="55">
        <f t="shared" si="29"/>
        <v>24.144401230167656</v>
      </c>
      <c r="P223" s="56">
        <f t="shared" si="30"/>
        <v>38.244731548585563</v>
      </c>
      <c r="Q223" s="130">
        <v>17.189728500000001</v>
      </c>
      <c r="R223" s="11">
        <f t="shared" si="31"/>
        <v>4.6073715247192508</v>
      </c>
      <c r="S223" s="35">
        <f t="shared" si="32"/>
        <v>11.5007173570456</v>
      </c>
      <c r="AF223" s="34"/>
    </row>
    <row r="224" spans="7:32" ht="18.5" x14ac:dyDescent="0.45">
      <c r="G224" s="59">
        <v>2014</v>
      </c>
      <c r="H224" s="59">
        <v>8</v>
      </c>
      <c r="I224" s="46">
        <f t="shared" si="34"/>
        <v>9</v>
      </c>
      <c r="J224" s="46">
        <f t="shared" si="34"/>
        <v>221</v>
      </c>
      <c r="K224" s="88">
        <v>37.799999999999997</v>
      </c>
      <c r="L224" s="88">
        <v>17.8</v>
      </c>
      <c r="M224" s="54">
        <f t="shared" si="28"/>
        <v>27.799999999999997</v>
      </c>
      <c r="N224" s="36">
        <v>26.5</v>
      </c>
      <c r="O224" s="55">
        <f t="shared" si="29"/>
        <v>23.616695928469362</v>
      </c>
      <c r="P224" s="56">
        <f t="shared" si="30"/>
        <v>37.786713485550969</v>
      </c>
      <c r="Q224" s="130">
        <v>16.898731999999999</v>
      </c>
      <c r="R224" s="11">
        <f t="shared" si="31"/>
        <v>4.5194644810079989</v>
      </c>
      <c r="S224" s="35">
        <f t="shared" si="32"/>
        <v>10.724959219802308</v>
      </c>
      <c r="AF224" s="34"/>
    </row>
    <row r="225" spans="7:32" ht="18.5" x14ac:dyDescent="0.45">
      <c r="G225" s="59">
        <v>2014</v>
      </c>
      <c r="H225" s="59">
        <v>8</v>
      </c>
      <c r="I225" s="46">
        <f t="shared" si="34"/>
        <v>10</v>
      </c>
      <c r="J225" s="46">
        <f t="shared" si="34"/>
        <v>222</v>
      </c>
      <c r="K225" s="88">
        <v>37.799999999999997</v>
      </c>
      <c r="L225" s="88">
        <v>19.8</v>
      </c>
      <c r="M225" s="54">
        <f t="shared" si="28"/>
        <v>28.799999999999997</v>
      </c>
      <c r="N225" s="36">
        <v>18.5</v>
      </c>
      <c r="O225" s="55">
        <f t="shared" si="29"/>
        <v>25.763876041130974</v>
      </c>
      <c r="P225" s="56">
        <f t="shared" si="30"/>
        <v>37.099981499228598</v>
      </c>
      <c r="Q225" s="130">
        <v>17.489099</v>
      </c>
      <c r="R225" s="11">
        <f t="shared" si="31"/>
        <v>4.779928158590999</v>
      </c>
      <c r="S225" s="35">
        <f t="shared" si="32"/>
        <v>11.5830553537994</v>
      </c>
      <c r="AF225" s="34"/>
    </row>
    <row r="226" spans="7:32" ht="18.5" x14ac:dyDescent="0.45">
      <c r="G226" s="59">
        <v>2014</v>
      </c>
      <c r="H226" s="59">
        <v>8</v>
      </c>
      <c r="I226" s="46">
        <f t="shared" si="34"/>
        <v>11</v>
      </c>
      <c r="J226" s="46">
        <f t="shared" si="34"/>
        <v>223</v>
      </c>
      <c r="K226" s="88">
        <v>37.799999999999997</v>
      </c>
      <c r="L226" s="88">
        <v>20.8</v>
      </c>
      <c r="M226" s="54">
        <f t="shared" si="28"/>
        <v>29.299999999999997</v>
      </c>
      <c r="N226" s="36">
        <v>23</v>
      </c>
      <c r="O226" s="55">
        <f t="shared" si="29"/>
        <v>26.951916095613697</v>
      </c>
      <c r="P226" s="56">
        <f t="shared" si="30"/>
        <v>36.654605890034617</v>
      </c>
      <c r="Q226" s="130">
        <v>17.780095499999998</v>
      </c>
      <c r="R226" s="11">
        <f t="shared" si="31"/>
        <v>4.9116002510632484</v>
      </c>
      <c r="S226" s="35">
        <f t="shared" si="32"/>
        <v>11.008053455021246</v>
      </c>
      <c r="AF226" s="34"/>
    </row>
    <row r="227" spans="7:32" ht="18.5" x14ac:dyDescent="0.45">
      <c r="G227" s="59">
        <v>2014</v>
      </c>
      <c r="H227" s="59">
        <v>8</v>
      </c>
      <c r="I227" s="46">
        <f t="shared" si="34"/>
        <v>12</v>
      </c>
      <c r="J227" s="46">
        <f t="shared" si="34"/>
        <v>224</v>
      </c>
      <c r="K227" s="88">
        <v>37.799999999999997</v>
      </c>
      <c r="L227" s="88">
        <v>20</v>
      </c>
      <c r="M227" s="54">
        <f t="shared" si="28"/>
        <v>28.9</v>
      </c>
      <c r="N227" s="36">
        <v>19</v>
      </c>
      <c r="O227" s="55">
        <f t="shared" si="29"/>
        <v>25.660109066216339</v>
      </c>
      <c r="P227" s="56">
        <f t="shared" si="30"/>
        <v>36.539995310292056</v>
      </c>
      <c r="Q227" s="130">
        <v>17.321618999999998</v>
      </c>
      <c r="R227" s="11">
        <f t="shared" si="31"/>
        <v>4.7443134968144998</v>
      </c>
      <c r="S227" s="35">
        <f t="shared" si="32"/>
        <v>11.374779995598946</v>
      </c>
      <c r="AF227" s="34"/>
    </row>
    <row r="228" spans="7:32" ht="18.5" x14ac:dyDescent="0.45">
      <c r="G228" s="59">
        <v>2014</v>
      </c>
      <c r="H228" s="59">
        <v>8</v>
      </c>
      <c r="I228" s="46">
        <f t="shared" si="34"/>
        <v>13</v>
      </c>
      <c r="J228" s="46">
        <f t="shared" si="34"/>
        <v>225</v>
      </c>
      <c r="K228" s="88">
        <v>37.799999999999997</v>
      </c>
      <c r="L228" s="88">
        <v>19.600000000000001</v>
      </c>
      <c r="M228" s="54">
        <f t="shared" si="28"/>
        <v>28.7</v>
      </c>
      <c r="N228" s="36">
        <v>19</v>
      </c>
      <c r="O228" s="55">
        <f t="shared" si="29"/>
        <v>26.1126491996074</v>
      </c>
      <c r="P228" s="56">
        <f t="shared" si="30"/>
        <v>38.020017234628369</v>
      </c>
      <c r="Q228" s="130">
        <v>17.824058999999998</v>
      </c>
      <c r="R228" s="11">
        <f t="shared" si="31"/>
        <v>4.8610219306274995</v>
      </c>
      <c r="S228" s="35">
        <f t="shared" si="32"/>
        <v>11.782524078779128</v>
      </c>
      <c r="AF228" s="34"/>
    </row>
    <row r="229" spans="7:32" ht="18.5" x14ac:dyDescent="0.45">
      <c r="G229" s="59">
        <v>2014</v>
      </c>
      <c r="H229" s="59">
        <v>8</v>
      </c>
      <c r="I229" s="46">
        <f t="shared" si="34"/>
        <v>14</v>
      </c>
      <c r="J229" s="46">
        <f t="shared" si="34"/>
        <v>226</v>
      </c>
      <c r="K229" s="88">
        <v>37.799999999999997</v>
      </c>
      <c r="L229" s="88">
        <v>20.399999999999999</v>
      </c>
      <c r="M229" s="54">
        <f t="shared" si="28"/>
        <v>29.099999999999998</v>
      </c>
      <c r="N229" s="36">
        <v>17.5</v>
      </c>
      <c r="O229" s="55">
        <f t="shared" si="29"/>
        <v>26.492896054179432</v>
      </c>
      <c r="P229" s="56">
        <f t="shared" si="30"/>
        <v>36.878111307417768</v>
      </c>
      <c r="Q229" s="130">
        <v>17.681701</v>
      </c>
      <c r="R229" s="11">
        <f t="shared" si="31"/>
        <v>4.8636789715184987</v>
      </c>
      <c r="S229" s="35">
        <f t="shared" si="32"/>
        <v>11.672161172880505</v>
      </c>
      <c r="AF229" s="34"/>
    </row>
    <row r="230" spans="7:32" ht="18.5" x14ac:dyDescent="0.45">
      <c r="G230" s="59">
        <v>2014</v>
      </c>
      <c r="H230" s="59">
        <v>8</v>
      </c>
      <c r="I230" s="46">
        <f t="shared" si="34"/>
        <v>15</v>
      </c>
      <c r="J230" s="46">
        <f t="shared" si="34"/>
        <v>227</v>
      </c>
      <c r="K230" s="88">
        <v>37.799999999999997</v>
      </c>
      <c r="L230" s="88">
        <v>21.8</v>
      </c>
      <c r="M230" s="54">
        <f t="shared" si="28"/>
        <v>29.799999999999997</v>
      </c>
      <c r="N230" s="36">
        <v>17</v>
      </c>
      <c r="O230" s="55">
        <f t="shared" si="29"/>
        <v>27.732332812500005</v>
      </c>
      <c r="P230" s="56">
        <f t="shared" si="30"/>
        <v>35.497385999999999</v>
      </c>
      <c r="Q230" s="130">
        <v>17.748692999999999</v>
      </c>
      <c r="R230" s="11">
        <f t="shared" si="31"/>
        <v>4.9549736195819998</v>
      </c>
      <c r="S230" s="35">
        <f t="shared" si="32"/>
        <v>11.404631378317601</v>
      </c>
      <c r="AF230" s="34"/>
    </row>
    <row r="231" spans="7:32" ht="18.5" x14ac:dyDescent="0.45">
      <c r="G231" s="59">
        <v>2014</v>
      </c>
      <c r="H231" s="59">
        <v>8</v>
      </c>
      <c r="I231" s="46">
        <f t="shared" si="34"/>
        <v>16</v>
      </c>
      <c r="J231" s="46">
        <f t="shared" si="34"/>
        <v>228</v>
      </c>
      <c r="K231" s="88">
        <v>37.799999999999997</v>
      </c>
      <c r="L231" s="88">
        <v>20.8</v>
      </c>
      <c r="M231" s="54">
        <f t="shared" si="28"/>
        <v>29.299999999999997</v>
      </c>
      <c r="N231" s="36">
        <v>17</v>
      </c>
      <c r="O231" s="55">
        <f t="shared" si="29"/>
        <v>26.190293599093355</v>
      </c>
      <c r="P231" s="56">
        <f t="shared" si="30"/>
        <v>35.618799294766951</v>
      </c>
      <c r="Q231" s="130">
        <v>17.277655499999998</v>
      </c>
      <c r="R231" s="11">
        <f t="shared" si="31"/>
        <v>4.7728054718032489</v>
      </c>
      <c r="S231" s="35">
        <f t="shared" si="32"/>
        <v>11.376468710551409</v>
      </c>
      <c r="AF231" s="34"/>
    </row>
    <row r="232" spans="7:32" ht="18.5" x14ac:dyDescent="0.45">
      <c r="G232" s="59">
        <v>2014</v>
      </c>
      <c r="H232" s="59">
        <v>8</v>
      </c>
      <c r="I232" s="46">
        <f t="shared" si="34"/>
        <v>17</v>
      </c>
      <c r="J232" s="46">
        <f t="shared" si="34"/>
        <v>229</v>
      </c>
      <c r="K232" s="88">
        <v>37.799999999999997</v>
      </c>
      <c r="L232" s="88">
        <v>21.3</v>
      </c>
      <c r="M232" s="54">
        <f t="shared" si="28"/>
        <v>29.549999999999997</v>
      </c>
      <c r="N232" s="36">
        <v>15.5</v>
      </c>
      <c r="O232" s="55">
        <f t="shared" si="29"/>
        <v>27.676124705626037</v>
      </c>
      <c r="P232" s="56">
        <f t="shared" si="30"/>
        <v>36.532484611426362</v>
      </c>
      <c r="Q232" s="130">
        <v>17.987352000000001</v>
      </c>
      <c r="R232" s="11">
        <f t="shared" si="31"/>
        <v>4.9952270523779987</v>
      </c>
      <c r="S232" s="35">
        <f t="shared" si="32"/>
        <v>11.85577448920009</v>
      </c>
      <c r="AF232" s="34"/>
    </row>
    <row r="233" spans="7:32" ht="18.5" x14ac:dyDescent="0.45">
      <c r="G233" s="59">
        <v>2014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88">
        <v>38.200000000000003</v>
      </c>
      <c r="L233" s="88">
        <v>22.4</v>
      </c>
      <c r="M233" s="54">
        <f t="shared" si="28"/>
        <v>30.3</v>
      </c>
      <c r="N233" s="36">
        <v>18.5</v>
      </c>
      <c r="O233" s="55">
        <f t="shared" si="29"/>
        <v>25.171872846639218</v>
      </c>
      <c r="P233" s="56">
        <f t="shared" si="30"/>
        <v>31.817247278151982</v>
      </c>
      <c r="Q233" s="130">
        <v>16.0089945</v>
      </c>
      <c r="R233" s="11">
        <f t="shared" si="31"/>
        <v>4.5162414069142498</v>
      </c>
      <c r="S233" s="35">
        <f t="shared" si="32"/>
        <v>10.194517038440141</v>
      </c>
      <c r="AF233" s="34"/>
    </row>
    <row r="234" spans="7:32" ht="18.5" x14ac:dyDescent="0.45">
      <c r="G234" s="59">
        <v>2014</v>
      </c>
      <c r="H234" s="59">
        <v>8</v>
      </c>
      <c r="I234" s="46">
        <f t="shared" si="35"/>
        <v>19</v>
      </c>
      <c r="J234" s="46">
        <f t="shared" si="35"/>
        <v>231</v>
      </c>
      <c r="K234" s="88">
        <v>37.799999999999997</v>
      </c>
      <c r="L234" s="88">
        <v>28.2</v>
      </c>
      <c r="M234" s="54">
        <f t="shared" si="28"/>
        <v>33</v>
      </c>
      <c r="N234" s="36">
        <v>15.5</v>
      </c>
      <c r="O234" s="55">
        <f t="shared" si="29"/>
        <v>32.115640250700082</v>
      </c>
      <c r="P234" s="56">
        <f t="shared" si="30"/>
        <v>24.664811712537656</v>
      </c>
      <c r="Q234" s="130">
        <v>15.921067499999999</v>
      </c>
      <c r="R234" s="11">
        <f t="shared" si="31"/>
        <v>4.7435546930849988</v>
      </c>
      <c r="S234" s="35">
        <f t="shared" si="32"/>
        <v>8.5124494461644922</v>
      </c>
      <c r="AF234" s="34"/>
    </row>
    <row r="235" spans="7:32" ht="18.5" x14ac:dyDescent="0.45">
      <c r="G235" s="59">
        <v>2014</v>
      </c>
      <c r="H235" s="59">
        <v>8</v>
      </c>
      <c r="I235" s="46">
        <f t="shared" si="35"/>
        <v>20</v>
      </c>
      <c r="J235" s="46">
        <f t="shared" si="35"/>
        <v>232</v>
      </c>
      <c r="K235" s="88">
        <v>37.799999999999997</v>
      </c>
      <c r="L235" s="88">
        <v>24.1</v>
      </c>
      <c r="M235" s="54">
        <f t="shared" si="28"/>
        <v>30.95</v>
      </c>
      <c r="N235" s="36">
        <v>36.5</v>
      </c>
      <c r="O235" s="55">
        <f t="shared" si="29"/>
        <v>25.84104521439977</v>
      </c>
      <c r="P235" s="56">
        <f t="shared" si="30"/>
        <v>28.321785554982139</v>
      </c>
      <c r="Q235" s="130">
        <v>15.303484999999998</v>
      </c>
      <c r="R235" s="11">
        <f t="shared" si="31"/>
        <v>4.3755533018437491</v>
      </c>
      <c r="S235" s="35">
        <f t="shared" si="32"/>
        <v>7.574730510914832</v>
      </c>
      <c r="AF235" s="34"/>
    </row>
    <row r="236" spans="7:32" ht="18.5" x14ac:dyDescent="0.45">
      <c r="G236" s="59">
        <v>2014</v>
      </c>
      <c r="H236" s="59">
        <v>8</v>
      </c>
      <c r="I236" s="46">
        <f t="shared" si="35"/>
        <v>21</v>
      </c>
      <c r="J236" s="46">
        <f t="shared" si="35"/>
        <v>233</v>
      </c>
      <c r="K236" s="88">
        <v>37.799999999999997</v>
      </c>
      <c r="L236" s="88">
        <v>15.2</v>
      </c>
      <c r="M236" s="54">
        <f t="shared" si="28"/>
        <v>26.5</v>
      </c>
      <c r="N236" s="36">
        <v>18</v>
      </c>
      <c r="O236" s="55">
        <f t="shared" si="29"/>
        <v>21.429555477599326</v>
      </c>
      <c r="P236" s="56">
        <f t="shared" si="30"/>
        <v>38.744636303499576</v>
      </c>
      <c r="Q236" s="130">
        <v>16.299990999999999</v>
      </c>
      <c r="R236" s="11">
        <f t="shared" si="31"/>
        <v>4.2350555116244992</v>
      </c>
      <c r="S236" s="35">
        <f t="shared" si="32"/>
        <v>11.778508364127848</v>
      </c>
      <c r="AF236" s="34"/>
    </row>
    <row r="237" spans="7:32" ht="18.5" x14ac:dyDescent="0.45">
      <c r="G237" s="59">
        <v>2014</v>
      </c>
      <c r="H237" s="59">
        <v>8</v>
      </c>
      <c r="I237" s="46">
        <f t="shared" si="35"/>
        <v>22</v>
      </c>
      <c r="J237" s="46">
        <f t="shared" si="35"/>
        <v>234</v>
      </c>
      <c r="K237" s="88">
        <v>38</v>
      </c>
      <c r="L237" s="88">
        <v>14.4</v>
      </c>
      <c r="M237" s="54">
        <f t="shared" si="28"/>
        <v>26.2</v>
      </c>
      <c r="N237" s="36">
        <v>16</v>
      </c>
      <c r="O237" s="55">
        <f t="shared" si="29"/>
        <v>23.755576055980825</v>
      </c>
      <c r="P237" s="56">
        <f t="shared" si="30"/>
        <v>44.850527593691801</v>
      </c>
      <c r="Q237" s="130">
        <v>18.464669999999998</v>
      </c>
      <c r="R237" s="11">
        <f t="shared" si="31"/>
        <v>4.7649927401999985</v>
      </c>
      <c r="S237" s="35">
        <f t="shared" si="32"/>
        <v>13.748301099882225</v>
      </c>
      <c r="AF237" s="34"/>
    </row>
    <row r="238" spans="7:32" ht="18.5" x14ac:dyDescent="0.45">
      <c r="G238" s="59">
        <v>2014</v>
      </c>
      <c r="H238" s="59">
        <v>8</v>
      </c>
      <c r="I238" s="46">
        <f t="shared" si="35"/>
        <v>23</v>
      </c>
      <c r="J238" s="46">
        <f t="shared" si="35"/>
        <v>235</v>
      </c>
      <c r="K238" s="88">
        <v>37.799999999999997</v>
      </c>
      <c r="L238" s="88">
        <v>17.7</v>
      </c>
      <c r="M238" s="54">
        <f t="shared" si="28"/>
        <v>27.75</v>
      </c>
      <c r="N238" s="36">
        <v>15</v>
      </c>
      <c r="O238" s="55">
        <f t="shared" si="29"/>
        <v>19.104292323270318</v>
      </c>
      <c r="P238" s="56">
        <f t="shared" si="30"/>
        <v>30.719702055818669</v>
      </c>
      <c r="Q238" s="130">
        <v>13.704051</v>
      </c>
      <c r="R238" s="11">
        <f t="shared" si="31"/>
        <v>3.6610475026882492</v>
      </c>
      <c r="S238" s="35">
        <f t="shared" si="32"/>
        <v>9.9033495415852659</v>
      </c>
      <c r="AF238" s="34"/>
    </row>
    <row r="239" spans="7:32" ht="18.5" x14ac:dyDescent="0.45">
      <c r="G239" s="59">
        <v>2014</v>
      </c>
      <c r="H239" s="59">
        <v>8</v>
      </c>
      <c r="I239" s="46">
        <f t="shared" si="35"/>
        <v>24</v>
      </c>
      <c r="J239" s="46">
        <f t="shared" si="35"/>
        <v>236</v>
      </c>
      <c r="K239" s="88">
        <v>37.9</v>
      </c>
      <c r="L239" s="88">
        <v>20.5</v>
      </c>
      <c r="M239" s="54">
        <f t="shared" si="28"/>
        <v>29.2</v>
      </c>
      <c r="N239" s="36">
        <v>17.5</v>
      </c>
      <c r="O239" s="55">
        <f t="shared" si="29"/>
        <v>14.388220956727571</v>
      </c>
      <c r="P239" s="56">
        <f t="shared" si="30"/>
        <v>20.028403571764777</v>
      </c>
      <c r="Q239" s="130">
        <v>9.6028845</v>
      </c>
      <c r="R239" s="11">
        <f t="shared" si="31"/>
        <v>2.6470831268474999</v>
      </c>
      <c r="S239" s="35">
        <f t="shared" si="32"/>
        <v>6.632876013571595</v>
      </c>
      <c r="AF239" s="34"/>
    </row>
    <row r="240" spans="7:32" ht="18.5" x14ac:dyDescent="0.45">
      <c r="G240" s="59">
        <v>2014</v>
      </c>
      <c r="H240" s="59">
        <v>8</v>
      </c>
      <c r="I240" s="46">
        <f t="shared" si="35"/>
        <v>25</v>
      </c>
      <c r="J240" s="46">
        <f t="shared" si="35"/>
        <v>237</v>
      </c>
      <c r="K240" s="88">
        <v>37.799999999999997</v>
      </c>
      <c r="L240" s="88">
        <v>20.2</v>
      </c>
      <c r="M240" s="54">
        <f t="shared" si="28"/>
        <v>29</v>
      </c>
      <c r="N240" s="36">
        <v>14.5</v>
      </c>
      <c r="O240" s="55">
        <f t="shared" si="29"/>
        <v>11.296530900908149</v>
      </c>
      <c r="P240" s="56">
        <f t="shared" si="30"/>
        <v>15.905515508478672</v>
      </c>
      <c r="Q240" s="130">
        <v>7.5826569999999993</v>
      </c>
      <c r="R240" s="11">
        <f t="shared" si="31"/>
        <v>2.0813028586739994</v>
      </c>
      <c r="S240" s="35">
        <f t="shared" si="32"/>
        <v>5.5414794501425497</v>
      </c>
      <c r="AF240" s="34"/>
    </row>
    <row r="241" spans="7:32" ht="18.5" x14ac:dyDescent="0.45">
      <c r="G241" s="59">
        <v>2014</v>
      </c>
      <c r="H241" s="59">
        <v>8</v>
      </c>
      <c r="I241" s="46">
        <f t="shared" si="35"/>
        <v>26</v>
      </c>
      <c r="J241" s="46">
        <f t="shared" si="35"/>
        <v>238</v>
      </c>
      <c r="K241" s="88">
        <v>37.799999999999997</v>
      </c>
      <c r="L241" s="88">
        <v>19.5</v>
      </c>
      <c r="M241" s="54">
        <f t="shared" si="28"/>
        <v>28.65</v>
      </c>
      <c r="N241" s="36">
        <v>14.5</v>
      </c>
      <c r="O241" s="55">
        <f t="shared" si="29"/>
        <v>19.682306428943356</v>
      </c>
      <c r="P241" s="56">
        <f t="shared" si="30"/>
        <v>28.814896611973069</v>
      </c>
      <c r="Q241" s="130">
        <v>13.471672499999999</v>
      </c>
      <c r="R241" s="11">
        <f t="shared" si="31"/>
        <v>3.6700776354206242</v>
      </c>
      <c r="S241" s="35">
        <f t="shared" si="32"/>
        <v>9.4772816369987538</v>
      </c>
      <c r="AF241" s="34"/>
    </row>
    <row r="242" spans="7:32" ht="18.5" x14ac:dyDescent="0.45">
      <c r="G242" s="59">
        <v>2014</v>
      </c>
      <c r="H242" s="59">
        <v>8</v>
      </c>
      <c r="I242" s="46">
        <f t="shared" si="35"/>
        <v>27</v>
      </c>
      <c r="J242" s="46">
        <f t="shared" si="35"/>
        <v>239</v>
      </c>
      <c r="K242" s="88">
        <v>37.799999999999997</v>
      </c>
      <c r="L242" s="88">
        <v>20.9</v>
      </c>
      <c r="M242" s="54">
        <f t="shared" si="28"/>
        <v>29.349999999999998</v>
      </c>
      <c r="N242" s="36">
        <v>15</v>
      </c>
      <c r="O242" s="55">
        <f t="shared" si="29"/>
        <v>17.995562838439607</v>
      </c>
      <c r="P242" s="56">
        <f t="shared" si="30"/>
        <v>24.330000957570345</v>
      </c>
      <c r="Q242" s="130">
        <v>11.836649</v>
      </c>
      <c r="R242" s="11">
        <f t="shared" si="31"/>
        <v>3.2732447720527493</v>
      </c>
      <c r="S242" s="35">
        <f t="shared" si="32"/>
        <v>8.1301819181213233</v>
      </c>
      <c r="AF242" s="34"/>
    </row>
    <row r="243" spans="7:32" ht="18.5" x14ac:dyDescent="0.45">
      <c r="G243" s="59">
        <v>2014</v>
      </c>
      <c r="H243" s="59">
        <v>8</v>
      </c>
      <c r="I243" s="46">
        <f t="shared" si="35"/>
        <v>28</v>
      </c>
      <c r="J243" s="46">
        <f t="shared" si="35"/>
        <v>240</v>
      </c>
      <c r="K243" s="88">
        <v>37.799999999999997</v>
      </c>
      <c r="L243" s="88">
        <v>20.5</v>
      </c>
      <c r="M243" s="54">
        <f t="shared" si="28"/>
        <v>29.15</v>
      </c>
      <c r="N243" s="36">
        <v>14</v>
      </c>
      <c r="O243" s="55">
        <f t="shared" si="29"/>
        <v>19.063496331165528</v>
      </c>
      <c r="P243" s="56">
        <f t="shared" si="30"/>
        <v>26.383878922333089</v>
      </c>
      <c r="Q243" s="130">
        <v>12.68661</v>
      </c>
      <c r="R243" s="11">
        <f t="shared" si="31"/>
        <v>3.4934071311674999</v>
      </c>
      <c r="S243" s="35">
        <f t="shared" si="32"/>
        <v>8.8251887815745906</v>
      </c>
      <c r="AF243" s="34"/>
    </row>
    <row r="244" spans="7:32" ht="18.5" x14ac:dyDescent="0.45">
      <c r="G244" s="59">
        <v>2014</v>
      </c>
      <c r="H244" s="59">
        <v>8</v>
      </c>
      <c r="I244" s="46">
        <f t="shared" si="35"/>
        <v>29</v>
      </c>
      <c r="J244" s="46">
        <f t="shared" si="35"/>
        <v>241</v>
      </c>
      <c r="K244" s="88">
        <v>37.799999999999997</v>
      </c>
      <c r="L244" s="88">
        <v>19</v>
      </c>
      <c r="M244" s="54">
        <f t="shared" si="28"/>
        <v>28.4</v>
      </c>
      <c r="N244" s="36">
        <v>18.5</v>
      </c>
      <c r="O244" s="55">
        <f t="shared" si="29"/>
        <v>16.766263798048538</v>
      </c>
      <c r="P244" s="56">
        <f t="shared" si="30"/>
        <v>25.216460752264997</v>
      </c>
      <c r="Q244" s="130">
        <v>11.631486000000001</v>
      </c>
      <c r="R244" s="11">
        <f t="shared" si="31"/>
        <v>3.1517023410180003</v>
      </c>
      <c r="S244" s="35">
        <f t="shared" si="32"/>
        <v>8.0320003841305176</v>
      </c>
      <c r="AF244" s="34"/>
    </row>
    <row r="245" spans="7:32" ht="18.5" x14ac:dyDescent="0.45">
      <c r="G245" s="59">
        <v>2014</v>
      </c>
      <c r="H245" s="59">
        <v>8</v>
      </c>
      <c r="I245" s="46">
        <f t="shared" si="35"/>
        <v>30</v>
      </c>
      <c r="J245" s="46">
        <f t="shared" si="35"/>
        <v>242</v>
      </c>
      <c r="K245" s="88">
        <v>37.799999999999997</v>
      </c>
      <c r="L245" s="88">
        <v>18.7</v>
      </c>
      <c r="M245" s="54">
        <f t="shared" si="28"/>
        <v>28.25</v>
      </c>
      <c r="N245" s="36">
        <v>19</v>
      </c>
      <c r="O245" s="55">
        <f t="shared" si="29"/>
        <v>19.017209391135939</v>
      </c>
      <c r="P245" s="56">
        <f t="shared" si="30"/>
        <v>29.058295949655712</v>
      </c>
      <c r="Q245" s="130">
        <v>13.297912</v>
      </c>
      <c r="R245" s="11">
        <f t="shared" si="31"/>
        <v>3.5915432911739993</v>
      </c>
      <c r="S245" s="35">
        <f t="shared" si="32"/>
        <v>9.1002151543154728</v>
      </c>
      <c r="AF245" s="34"/>
    </row>
    <row r="246" spans="7:32" ht="18.5" x14ac:dyDescent="0.45">
      <c r="G246" s="59">
        <v>2014</v>
      </c>
      <c r="H246" s="60">
        <v>8</v>
      </c>
      <c r="I246" s="60">
        <f t="shared" si="35"/>
        <v>31</v>
      </c>
      <c r="J246" s="46">
        <f t="shared" si="35"/>
        <v>243</v>
      </c>
      <c r="K246" s="88">
        <v>37.799999999999997</v>
      </c>
      <c r="L246" s="88">
        <v>18.5</v>
      </c>
      <c r="M246" s="54">
        <f t="shared" si="28"/>
        <v>28.15</v>
      </c>
      <c r="N246" s="36">
        <v>17</v>
      </c>
      <c r="O246" s="55">
        <f t="shared" si="29"/>
        <v>19.192425338724679</v>
      </c>
      <c r="P246" s="56">
        <f t="shared" si="30"/>
        <v>29.6331047229909</v>
      </c>
      <c r="Q246" s="130">
        <v>13.490513999999999</v>
      </c>
      <c r="R246" s="49">
        <f t="shared" si="31"/>
        <v>3.6356496788294992</v>
      </c>
      <c r="S246" s="48">
        <f t="shared" si="32"/>
        <v>9.4400471301485016</v>
      </c>
      <c r="AF246" s="34"/>
    </row>
    <row r="247" spans="7:32" ht="18.5" x14ac:dyDescent="0.45">
      <c r="G247" s="59">
        <v>2014</v>
      </c>
      <c r="H247" s="59">
        <v>9</v>
      </c>
      <c r="I247" s="46">
        <v>1</v>
      </c>
      <c r="J247" s="46">
        <f t="shared" si="35"/>
        <v>244</v>
      </c>
      <c r="K247" s="88">
        <v>37.6</v>
      </c>
      <c r="L247" s="88">
        <v>16.399999999999999</v>
      </c>
      <c r="M247" s="54">
        <f t="shared" si="28"/>
        <v>27</v>
      </c>
      <c r="N247" s="36">
        <v>17</v>
      </c>
      <c r="O247" s="55">
        <f t="shared" si="29"/>
        <v>19.028322222947359</v>
      </c>
      <c r="P247" s="56">
        <f t="shared" si="30"/>
        <v>32.272034490118727</v>
      </c>
      <c r="Q247" s="130">
        <v>14.018075999999999</v>
      </c>
      <c r="R247" s="11">
        <f t="shared" si="31"/>
        <v>3.6832775051519988</v>
      </c>
      <c r="S247" s="35">
        <f t="shared" si="32"/>
        <v>10.076140664719818</v>
      </c>
      <c r="AF247" s="34"/>
    </row>
    <row r="248" spans="7:32" ht="18.5" x14ac:dyDescent="0.45">
      <c r="G248" s="59">
        <v>2014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88">
        <v>38.700000000000003</v>
      </c>
      <c r="L248" s="88">
        <v>16.7</v>
      </c>
      <c r="M248" s="54">
        <f t="shared" si="28"/>
        <v>27.700000000000003</v>
      </c>
      <c r="N248" s="36">
        <v>14</v>
      </c>
      <c r="O248" s="55">
        <f t="shared" si="29"/>
        <v>19.493711683981292</v>
      </c>
      <c r="P248" s="56">
        <f t="shared" si="30"/>
        <v>34.308932563807076</v>
      </c>
      <c r="Q248" s="130">
        <v>14.629377999999997</v>
      </c>
      <c r="R248" s="11">
        <f t="shared" si="31"/>
        <v>3.9039592396349989</v>
      </c>
      <c r="S248" s="35">
        <f t="shared" si="32"/>
        <v>11.084345666140385</v>
      </c>
      <c r="AF248" s="34"/>
    </row>
    <row r="249" spans="7:32" ht="18.5" x14ac:dyDescent="0.45">
      <c r="G249" s="59">
        <v>2014</v>
      </c>
      <c r="H249" s="59">
        <v>9</v>
      </c>
      <c r="I249" s="46">
        <f t="shared" si="36"/>
        <v>3</v>
      </c>
      <c r="J249" s="46">
        <f t="shared" si="36"/>
        <v>246</v>
      </c>
      <c r="K249" s="88">
        <v>37</v>
      </c>
      <c r="L249" s="88">
        <v>22</v>
      </c>
      <c r="M249" s="54">
        <f t="shared" si="28"/>
        <v>29.5</v>
      </c>
      <c r="N249" s="36">
        <v>20</v>
      </c>
      <c r="O249" s="55">
        <f t="shared" si="29"/>
        <v>22.967518072884619</v>
      </c>
      <c r="P249" s="56">
        <f t="shared" si="30"/>
        <v>27.561021687461544</v>
      </c>
      <c r="Q249" s="130">
        <v>14.232450399999999</v>
      </c>
      <c r="R249" s="11">
        <f t="shared" si="31"/>
        <v>3.9482881114907999</v>
      </c>
      <c r="S249" s="35">
        <f t="shared" si="32"/>
        <v>8.7049307650669601</v>
      </c>
      <c r="AF249" s="34"/>
    </row>
    <row r="250" spans="7:32" ht="18.5" x14ac:dyDescent="0.45">
      <c r="G250" s="59">
        <v>2014</v>
      </c>
      <c r="H250" s="59">
        <v>9</v>
      </c>
      <c r="I250" s="46">
        <f t="shared" si="36"/>
        <v>4</v>
      </c>
      <c r="J250" s="46">
        <f t="shared" si="36"/>
        <v>247</v>
      </c>
      <c r="K250" s="88">
        <v>36.799999999999997</v>
      </c>
      <c r="L250" s="88">
        <v>16.899999999999999</v>
      </c>
      <c r="M250" s="54">
        <f t="shared" si="28"/>
        <v>26.849999999999998</v>
      </c>
      <c r="N250" s="36">
        <v>23.5</v>
      </c>
      <c r="O250" s="55">
        <f t="shared" si="29"/>
        <v>20.80152481787697</v>
      </c>
      <c r="P250" s="56">
        <f t="shared" si="30"/>
        <v>33.116027510060135</v>
      </c>
      <c r="Q250" s="130">
        <v>14.847102</v>
      </c>
      <c r="R250" s="11">
        <f t="shared" si="31"/>
        <v>3.8880440067194999</v>
      </c>
      <c r="S250" s="35">
        <f t="shared" si="32"/>
        <v>9.6528780348416472</v>
      </c>
      <c r="AF250" s="34"/>
    </row>
    <row r="251" spans="7:32" ht="18.5" x14ac:dyDescent="0.45">
      <c r="G251" s="59">
        <v>2014</v>
      </c>
      <c r="H251" s="59">
        <v>9</v>
      </c>
      <c r="I251" s="46">
        <f t="shared" si="36"/>
        <v>5</v>
      </c>
      <c r="J251" s="46">
        <f t="shared" si="36"/>
        <v>248</v>
      </c>
      <c r="K251" s="88">
        <v>36.799999999999997</v>
      </c>
      <c r="L251" s="88">
        <v>17.7</v>
      </c>
      <c r="M251" s="54">
        <f t="shared" si="28"/>
        <v>27.25</v>
      </c>
      <c r="N251" s="36">
        <v>19</v>
      </c>
      <c r="O251" s="55">
        <f t="shared" si="29"/>
        <v>21.151855218572955</v>
      </c>
      <c r="P251" s="56">
        <f t="shared" si="30"/>
        <v>32.320034773979472</v>
      </c>
      <c r="Q251" s="130">
        <v>14.790577499999999</v>
      </c>
      <c r="R251" s="11">
        <f t="shared" si="31"/>
        <v>3.9079405035393737</v>
      </c>
      <c r="S251" s="35">
        <f t="shared" si="32"/>
        <v>9.9268150952062051</v>
      </c>
      <c r="AF251" s="34"/>
    </row>
    <row r="252" spans="7:32" ht="18.5" x14ac:dyDescent="0.45">
      <c r="G252" s="59">
        <v>2014</v>
      </c>
      <c r="H252" s="59">
        <v>9</v>
      </c>
      <c r="I252" s="46">
        <f t="shared" si="36"/>
        <v>6</v>
      </c>
      <c r="J252" s="46">
        <f t="shared" si="36"/>
        <v>249</v>
      </c>
      <c r="K252" s="88">
        <v>36.799999999999997</v>
      </c>
      <c r="L252" s="88">
        <v>19.899999999999999</v>
      </c>
      <c r="M252" s="54">
        <f t="shared" si="28"/>
        <v>28.349999999999998</v>
      </c>
      <c r="N252" s="36">
        <v>25</v>
      </c>
      <c r="O252" s="55">
        <f t="shared" si="29"/>
        <v>20.758235025168574</v>
      </c>
      <c r="P252" s="56">
        <f t="shared" si="30"/>
        <v>28.065133754027908</v>
      </c>
      <c r="Q252" s="130">
        <v>13.653807</v>
      </c>
      <c r="R252" s="11">
        <f t="shared" si="31"/>
        <v>3.6956725272382496</v>
      </c>
      <c r="S252" s="35">
        <f t="shared" si="32"/>
        <v>8.2968355032924883</v>
      </c>
      <c r="AF252" s="34"/>
    </row>
    <row r="253" spans="7:32" ht="18.5" x14ac:dyDescent="0.45">
      <c r="G253" s="59">
        <v>2014</v>
      </c>
      <c r="H253" s="59">
        <v>9</v>
      </c>
      <c r="I253" s="46">
        <f t="shared" si="36"/>
        <v>7</v>
      </c>
      <c r="J253" s="46">
        <f t="shared" si="36"/>
        <v>250</v>
      </c>
      <c r="K253" s="88">
        <v>36.6</v>
      </c>
      <c r="L253" s="88">
        <v>17</v>
      </c>
      <c r="M253" s="54">
        <f t="shared" si="28"/>
        <v>26.8</v>
      </c>
      <c r="N253" s="36">
        <v>27</v>
      </c>
      <c r="O253" s="55">
        <f t="shared" si="29"/>
        <v>19.568094398314877</v>
      </c>
      <c r="P253" s="56">
        <f t="shared" si="30"/>
        <v>30.682772016557728</v>
      </c>
      <c r="Q253" s="130">
        <v>13.8610635</v>
      </c>
      <c r="R253" s="11">
        <f t="shared" si="31"/>
        <v>3.6257631292664994</v>
      </c>
      <c r="S253" s="35">
        <f t="shared" si="32"/>
        <v>8.6540279090776568</v>
      </c>
      <c r="AF253" s="34"/>
    </row>
    <row r="254" spans="7:32" ht="18.5" x14ac:dyDescent="0.45">
      <c r="G254" s="59">
        <v>2014</v>
      </c>
      <c r="H254" s="59">
        <v>9</v>
      </c>
      <c r="I254" s="46">
        <f t="shared" si="36"/>
        <v>8</v>
      </c>
      <c r="J254" s="46">
        <f t="shared" si="36"/>
        <v>251</v>
      </c>
      <c r="K254" s="88">
        <v>35.700000000000003</v>
      </c>
      <c r="L254" s="88">
        <v>16.899999999999999</v>
      </c>
      <c r="M254" s="54">
        <f t="shared" si="28"/>
        <v>26.3</v>
      </c>
      <c r="N254" s="36">
        <v>31.5</v>
      </c>
      <c r="O254" s="55">
        <f t="shared" si="29"/>
        <v>20.478017662627312</v>
      </c>
      <c r="P254" s="56">
        <f t="shared" si="30"/>
        <v>30.798938564591488</v>
      </c>
      <c r="Q254" s="130">
        <v>14.206491</v>
      </c>
      <c r="R254" s="11">
        <f t="shared" si="31"/>
        <v>3.6744591744314996</v>
      </c>
      <c r="S254" s="35">
        <f t="shared" si="32"/>
        <v>8.2084749831769717</v>
      </c>
      <c r="AF254" s="34"/>
    </row>
    <row r="255" spans="7:32" ht="18.5" x14ac:dyDescent="0.45">
      <c r="G255" s="59">
        <v>2014</v>
      </c>
      <c r="H255" s="59">
        <v>9</v>
      </c>
      <c r="I255" s="46">
        <f t="shared" si="36"/>
        <v>9</v>
      </c>
      <c r="J255" s="46">
        <f t="shared" si="36"/>
        <v>252</v>
      </c>
      <c r="K255" s="88">
        <v>35.299999999999997</v>
      </c>
      <c r="L255" s="88">
        <v>18.5</v>
      </c>
      <c r="M255" s="54">
        <f t="shared" si="28"/>
        <v>26.9</v>
      </c>
      <c r="N255" s="36">
        <v>31</v>
      </c>
      <c r="O255" s="55">
        <f t="shared" si="29"/>
        <v>19.804784943845231</v>
      </c>
      <c r="P255" s="56">
        <f t="shared" si="30"/>
        <v>26.617630964527986</v>
      </c>
      <c r="Q255" s="130">
        <v>12.988073999999999</v>
      </c>
      <c r="R255" s="11">
        <f t="shared" si="31"/>
        <v>3.4050249142469999</v>
      </c>
      <c r="S255" s="35">
        <f t="shared" si="32"/>
        <v>7.2642247461898055</v>
      </c>
      <c r="AF255" s="34"/>
    </row>
    <row r="256" spans="7:32" ht="18.5" x14ac:dyDescent="0.45">
      <c r="G256" s="59">
        <v>2014</v>
      </c>
      <c r="H256" s="59">
        <v>9</v>
      </c>
      <c r="I256" s="46">
        <f t="shared" si="36"/>
        <v>10</v>
      </c>
      <c r="J256" s="46">
        <f t="shared" si="36"/>
        <v>253</v>
      </c>
      <c r="K256" s="88">
        <v>36.299999999999997</v>
      </c>
      <c r="L256" s="88">
        <v>18.5</v>
      </c>
      <c r="M256" s="54">
        <f t="shared" si="28"/>
        <v>27.4</v>
      </c>
      <c r="N256" s="36">
        <v>31.5</v>
      </c>
      <c r="O256" s="55">
        <f t="shared" si="29"/>
        <v>21.510577288285777</v>
      </c>
      <c r="P256" s="56">
        <f t="shared" si="30"/>
        <v>30.631062058518939</v>
      </c>
      <c r="Q256" s="130">
        <v>14.520515999999999</v>
      </c>
      <c r="R256" s="11">
        <f t="shared" si="31"/>
        <v>3.8493597505679991</v>
      </c>
      <c r="S256" s="35">
        <f t="shared" si="32"/>
        <v>8.2874137633314682</v>
      </c>
      <c r="AF256" s="34"/>
    </row>
    <row r="257" spans="7:32" ht="18.5" x14ac:dyDescent="0.45">
      <c r="G257" s="59">
        <v>2014</v>
      </c>
      <c r="H257" s="59">
        <v>9</v>
      </c>
      <c r="I257" s="46">
        <f t="shared" si="36"/>
        <v>11</v>
      </c>
      <c r="J257" s="46">
        <f t="shared" si="36"/>
        <v>254</v>
      </c>
      <c r="K257" s="88">
        <v>34.299999999999997</v>
      </c>
      <c r="L257" s="88">
        <v>15.9</v>
      </c>
      <c r="M257" s="54">
        <f t="shared" si="28"/>
        <v>25.099999999999998</v>
      </c>
      <c r="N257" s="36">
        <v>32.5</v>
      </c>
      <c r="O257" s="55">
        <f t="shared" si="29"/>
        <v>19.033938456498195</v>
      </c>
      <c r="P257" s="56">
        <f t="shared" si="30"/>
        <v>28.017957407965341</v>
      </c>
      <c r="Q257" s="130">
        <v>13.06344</v>
      </c>
      <c r="R257" s="11">
        <f t="shared" si="31"/>
        <v>3.2868725432399999</v>
      </c>
      <c r="S257" s="35">
        <f t="shared" si="32"/>
        <v>7.3026813151925909</v>
      </c>
      <c r="AF257" s="34"/>
    </row>
    <row r="258" spans="7:32" ht="18.5" x14ac:dyDescent="0.45">
      <c r="G258" s="59">
        <v>2014</v>
      </c>
      <c r="H258" s="59">
        <v>9</v>
      </c>
      <c r="I258" s="46">
        <f t="shared" si="36"/>
        <v>12</v>
      </c>
      <c r="J258" s="46">
        <f t="shared" si="36"/>
        <v>255</v>
      </c>
      <c r="K258" s="88">
        <v>35.299999999999997</v>
      </c>
      <c r="L258" s="88">
        <v>15.7</v>
      </c>
      <c r="M258" s="54">
        <f t="shared" si="28"/>
        <v>25.5</v>
      </c>
      <c r="N258" s="36">
        <v>30.5</v>
      </c>
      <c r="O258" s="55">
        <f t="shared" si="29"/>
        <v>16.917047626635608</v>
      </c>
      <c r="P258" s="56">
        <f t="shared" si="30"/>
        <v>26.525930678564631</v>
      </c>
      <c r="Q258" s="130">
        <v>11.983193999999999</v>
      </c>
      <c r="R258" s="11">
        <f t="shared" si="31"/>
        <v>3.0431860406729991</v>
      </c>
      <c r="S258" s="35">
        <f t="shared" si="32"/>
        <v>7.1413401817487756</v>
      </c>
      <c r="AF258" s="34"/>
    </row>
    <row r="259" spans="7:32" ht="18.5" x14ac:dyDescent="0.45">
      <c r="G259" s="59">
        <v>2014</v>
      </c>
      <c r="H259" s="59">
        <v>9</v>
      </c>
      <c r="I259" s="46">
        <f t="shared" si="36"/>
        <v>13</v>
      </c>
      <c r="J259" s="46">
        <f t="shared" si="36"/>
        <v>256</v>
      </c>
      <c r="K259" s="88">
        <v>36.700000000000003</v>
      </c>
      <c r="L259" s="88">
        <v>16.100000000000001</v>
      </c>
      <c r="M259" s="54">
        <f t="shared" si="28"/>
        <v>26.400000000000002</v>
      </c>
      <c r="N259" s="36">
        <v>27</v>
      </c>
      <c r="O259" s="55">
        <f t="shared" si="29"/>
        <v>18.611565029853541</v>
      </c>
      <c r="P259" s="56">
        <f t="shared" si="30"/>
        <v>30.671859169198637</v>
      </c>
      <c r="Q259" s="130">
        <v>13.515635999999999</v>
      </c>
      <c r="R259" s="11">
        <f t="shared" si="31"/>
        <v>3.5036988671880001</v>
      </c>
      <c r="S259" s="35">
        <f t="shared" si="32"/>
        <v>8.6043630627974839</v>
      </c>
      <c r="AF259" s="34"/>
    </row>
    <row r="260" spans="7:32" ht="18.5" x14ac:dyDescent="0.45">
      <c r="G260" s="59">
        <v>2014</v>
      </c>
      <c r="H260" s="59">
        <v>9</v>
      </c>
      <c r="I260" s="46">
        <f t="shared" si="36"/>
        <v>14</v>
      </c>
      <c r="J260" s="46">
        <f t="shared" si="36"/>
        <v>257</v>
      </c>
      <c r="K260" s="88">
        <v>37.299999999999997</v>
      </c>
      <c r="L260" s="88">
        <v>18.100000000000001</v>
      </c>
      <c r="M260" s="54">
        <f t="shared" si="28"/>
        <v>27.7</v>
      </c>
      <c r="N260" s="36">
        <v>23</v>
      </c>
      <c r="O260" s="55">
        <f t="shared" si="29"/>
        <v>19.851502327247943</v>
      </c>
      <c r="P260" s="56">
        <f t="shared" si="30"/>
        <v>30.491907574652831</v>
      </c>
      <c r="Q260" s="130">
        <v>13.917587999999999</v>
      </c>
      <c r="R260" s="11">
        <f t="shared" si="31"/>
        <v>3.7140127397099993</v>
      </c>
      <c r="S260" s="35">
        <f t="shared" si="32"/>
        <v>9.0795388134238042</v>
      </c>
      <c r="AF260" s="34"/>
    </row>
    <row r="261" spans="7:32" ht="18.5" x14ac:dyDescent="0.45">
      <c r="G261" s="59">
        <v>2014</v>
      </c>
      <c r="H261" s="59">
        <v>9</v>
      </c>
      <c r="I261" s="46">
        <f t="shared" si="36"/>
        <v>15</v>
      </c>
      <c r="J261" s="46">
        <f t="shared" si="36"/>
        <v>258</v>
      </c>
      <c r="K261" s="88">
        <v>35.6</v>
      </c>
      <c r="L261" s="88">
        <v>16.399999999999999</v>
      </c>
      <c r="M261" s="54">
        <f t="shared" ref="M261:M324" si="37">(K261+L261)/2</f>
        <v>26</v>
      </c>
      <c r="N261" s="36">
        <v>24</v>
      </c>
      <c r="O261" s="55">
        <f t="shared" ref="O261:O324" si="38">((Q261)/(0.16*(K261-(L261))^0.5))</f>
        <v>17.576104497319701</v>
      </c>
      <c r="P261" s="56">
        <f t="shared" ref="P261:P324" si="39">0.16*((K261-L261)^1/2)*O261</f>
        <v>26.996896507883065</v>
      </c>
      <c r="Q261" s="130">
        <v>12.322341</v>
      </c>
      <c r="R261" s="11">
        <f t="shared" ref="R261:R324" si="40">0.0023*0.408*O261*(K261-L261)^0.5*(M261+17.8)</f>
        <v>3.1654492124669997</v>
      </c>
      <c r="S261" s="35">
        <f t="shared" ref="S261:S324" si="41">0.31*(IF(N261&gt;50,1,(1+(50-N261)/70)))*(P261+2.09)*((M261/(M261+15)))</f>
        <v>7.8419083769824391</v>
      </c>
      <c r="AF261" s="34"/>
    </row>
    <row r="262" spans="7:32" ht="18.5" x14ac:dyDescent="0.45">
      <c r="G262" s="59">
        <v>2014</v>
      </c>
      <c r="H262" s="59">
        <v>9</v>
      </c>
      <c r="I262" s="46">
        <f t="shared" si="36"/>
        <v>16</v>
      </c>
      <c r="J262" s="46">
        <f t="shared" si="36"/>
        <v>259</v>
      </c>
      <c r="K262" s="88">
        <v>34.200000000000003</v>
      </c>
      <c r="L262" s="88">
        <v>17.2</v>
      </c>
      <c r="M262" s="54">
        <f t="shared" si="37"/>
        <v>25.700000000000003</v>
      </c>
      <c r="N262" s="36">
        <v>27.5</v>
      </c>
      <c r="O262" s="55">
        <f t="shared" si="38"/>
        <v>19.681594680913236</v>
      </c>
      <c r="P262" s="56">
        <f t="shared" si="39"/>
        <v>26.766968766042005</v>
      </c>
      <c r="Q262" s="130">
        <v>12.983886999999999</v>
      </c>
      <c r="R262" s="11">
        <f t="shared" si="40"/>
        <v>3.3125466305924989</v>
      </c>
      <c r="S262" s="35">
        <f t="shared" si="41"/>
        <v>7.4643983817875545</v>
      </c>
      <c r="AF262" s="34"/>
    </row>
    <row r="263" spans="7:32" ht="18.5" x14ac:dyDescent="0.45">
      <c r="G263" s="59">
        <v>2014</v>
      </c>
      <c r="H263" s="59">
        <v>9</v>
      </c>
      <c r="I263" s="46">
        <f t="shared" si="36"/>
        <v>17</v>
      </c>
      <c r="J263" s="46">
        <f t="shared" si="36"/>
        <v>260</v>
      </c>
      <c r="K263" s="88">
        <v>35</v>
      </c>
      <c r="L263" s="88">
        <v>17</v>
      </c>
      <c r="M263" s="54">
        <f t="shared" si="37"/>
        <v>26</v>
      </c>
      <c r="N263" s="36">
        <v>26.5</v>
      </c>
      <c r="O263" s="55">
        <f t="shared" si="38"/>
        <v>18.208034970892658</v>
      </c>
      <c r="P263" s="56">
        <f t="shared" si="39"/>
        <v>26.219570358085427</v>
      </c>
      <c r="Q263" s="130">
        <v>12.360023999999999</v>
      </c>
      <c r="R263" s="11">
        <f t="shared" si="40"/>
        <v>3.1751294852879992</v>
      </c>
      <c r="S263" s="35">
        <f t="shared" si="41"/>
        <v>7.4335802500197756</v>
      </c>
      <c r="AF263" s="34"/>
    </row>
    <row r="264" spans="7:32" ht="18.5" x14ac:dyDescent="0.45">
      <c r="G264" s="59">
        <v>2014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88">
        <v>33.799999999999997</v>
      </c>
      <c r="L264" s="88">
        <v>19</v>
      </c>
      <c r="M264" s="54">
        <f t="shared" si="37"/>
        <v>26.4</v>
      </c>
      <c r="N264" s="36">
        <v>30</v>
      </c>
      <c r="O264" s="55">
        <f t="shared" si="38"/>
        <v>21.54950473933939</v>
      </c>
      <c r="P264" s="56">
        <f t="shared" si="39"/>
        <v>25.514613611377833</v>
      </c>
      <c r="Q264" s="130">
        <v>13.264415999999999</v>
      </c>
      <c r="R264" s="11">
        <f t="shared" si="40"/>
        <v>3.4385743529279997</v>
      </c>
      <c r="S264" s="35">
        <f t="shared" si="41"/>
        <v>7.0160297452023643</v>
      </c>
      <c r="AF264" s="34"/>
    </row>
    <row r="265" spans="7:32" ht="18.5" x14ac:dyDescent="0.45">
      <c r="G265" s="59">
        <v>2014</v>
      </c>
      <c r="H265" s="59">
        <v>9</v>
      </c>
      <c r="I265" s="46">
        <f t="shared" si="42"/>
        <v>19</v>
      </c>
      <c r="J265" s="46">
        <f t="shared" si="42"/>
        <v>262</v>
      </c>
      <c r="K265" s="88">
        <v>35.1</v>
      </c>
      <c r="L265" s="88">
        <v>15.7</v>
      </c>
      <c r="M265" s="54">
        <f t="shared" si="37"/>
        <v>25.4</v>
      </c>
      <c r="N265" s="36">
        <v>29.5</v>
      </c>
      <c r="O265" s="55">
        <f t="shared" si="38"/>
        <v>17.200088493474738</v>
      </c>
      <c r="P265" s="56">
        <f t="shared" si="39"/>
        <v>26.694537341872799</v>
      </c>
      <c r="Q265" s="130">
        <v>12.121364999999999</v>
      </c>
      <c r="R265" s="11">
        <f t="shared" si="40"/>
        <v>3.0711660073199996</v>
      </c>
      <c r="S265" s="35">
        <f t="shared" si="41"/>
        <v>7.253102884090004</v>
      </c>
      <c r="AF265" s="34"/>
    </row>
    <row r="266" spans="7:32" ht="18.5" x14ac:dyDescent="0.45">
      <c r="G266" s="59">
        <v>2014</v>
      </c>
      <c r="H266" s="59">
        <v>9</v>
      </c>
      <c r="I266" s="46">
        <f t="shared" si="42"/>
        <v>20</v>
      </c>
      <c r="J266" s="46">
        <f t="shared" si="42"/>
        <v>263</v>
      </c>
      <c r="K266" s="88">
        <v>31.8</v>
      </c>
      <c r="L266" s="88">
        <v>15.2</v>
      </c>
      <c r="M266" s="54">
        <f t="shared" si="37"/>
        <v>23.5</v>
      </c>
      <c r="N266" s="36">
        <v>32.5</v>
      </c>
      <c r="O266" s="55">
        <f t="shared" si="38"/>
        <v>19.345675633780466</v>
      </c>
      <c r="P266" s="56">
        <f t="shared" si="39"/>
        <v>25.691057241660459</v>
      </c>
      <c r="Q266" s="130">
        <v>12.611243999999999</v>
      </c>
      <c r="R266" s="11">
        <f t="shared" si="40"/>
        <v>3.0547522722779989</v>
      </c>
      <c r="S266" s="35">
        <f t="shared" si="41"/>
        <v>6.5709416235550799</v>
      </c>
      <c r="AF266" s="34"/>
    </row>
    <row r="267" spans="7:32" ht="18.5" x14ac:dyDescent="0.45">
      <c r="G267" s="59">
        <v>2014</v>
      </c>
      <c r="H267" s="59">
        <v>9</v>
      </c>
      <c r="I267" s="46">
        <f t="shared" si="42"/>
        <v>21</v>
      </c>
      <c r="J267" s="46">
        <f t="shared" si="42"/>
        <v>264</v>
      </c>
      <c r="K267" s="88">
        <v>31.4</v>
      </c>
      <c r="L267" s="88">
        <v>12.1</v>
      </c>
      <c r="M267" s="54">
        <f t="shared" si="37"/>
        <v>21.75</v>
      </c>
      <c r="N267" s="36">
        <v>35</v>
      </c>
      <c r="O267" s="55">
        <f t="shared" si="38"/>
        <v>16.905059935226763</v>
      </c>
      <c r="P267" s="56">
        <f t="shared" si="39"/>
        <v>26.101412539990118</v>
      </c>
      <c r="Q267" s="130">
        <v>11.882705999999999</v>
      </c>
      <c r="R267" s="11">
        <f t="shared" si="40"/>
        <v>2.7563213957894992</v>
      </c>
      <c r="S267" s="35">
        <f t="shared" si="41"/>
        <v>6.2806028840913841</v>
      </c>
      <c r="AF267" s="34"/>
    </row>
    <row r="268" spans="7:32" ht="18.5" x14ac:dyDescent="0.45">
      <c r="G268" s="59">
        <v>2014</v>
      </c>
      <c r="H268" s="59">
        <v>9</v>
      </c>
      <c r="I268" s="46">
        <f t="shared" si="42"/>
        <v>22</v>
      </c>
      <c r="J268" s="46">
        <f t="shared" si="42"/>
        <v>265</v>
      </c>
      <c r="K268" s="88">
        <v>32.299999999999997</v>
      </c>
      <c r="L268" s="88">
        <v>13.3</v>
      </c>
      <c r="M268" s="54">
        <f t="shared" si="37"/>
        <v>22.799999999999997</v>
      </c>
      <c r="N268" s="36">
        <v>29</v>
      </c>
      <c r="O268" s="55">
        <f t="shared" si="38"/>
        <v>16.848887259437948</v>
      </c>
      <c r="P268" s="56">
        <f t="shared" si="39"/>
        <v>25.610308634345678</v>
      </c>
      <c r="Q268" s="130">
        <v>11.750815499999998</v>
      </c>
      <c r="R268" s="11">
        <f t="shared" si="40"/>
        <v>2.7980924360444983</v>
      </c>
      <c r="S268" s="35">
        <f t="shared" si="41"/>
        <v>6.7333734353392014</v>
      </c>
      <c r="AF268" s="34"/>
    </row>
    <row r="269" spans="7:32" ht="18.5" x14ac:dyDescent="0.45">
      <c r="G269" s="59">
        <v>2014</v>
      </c>
      <c r="H269" s="59">
        <v>9</v>
      </c>
      <c r="I269" s="46">
        <f t="shared" si="42"/>
        <v>23</v>
      </c>
      <c r="J269" s="46">
        <f t="shared" si="42"/>
        <v>266</v>
      </c>
      <c r="K269" s="88">
        <v>32</v>
      </c>
      <c r="L269" s="88">
        <v>14.1</v>
      </c>
      <c r="M269" s="54">
        <f t="shared" si="37"/>
        <v>23.05</v>
      </c>
      <c r="N269" s="36">
        <v>32</v>
      </c>
      <c r="O269" s="55">
        <f t="shared" si="38"/>
        <v>14.244604667571149</v>
      </c>
      <c r="P269" s="56">
        <f t="shared" si="39"/>
        <v>20.398273883961885</v>
      </c>
      <c r="Q269" s="130">
        <v>9.6426610000000004</v>
      </c>
      <c r="R269" s="11">
        <f t="shared" si="40"/>
        <v>2.31023934635025</v>
      </c>
      <c r="S269" s="35">
        <f t="shared" si="41"/>
        <v>5.3090732387200186</v>
      </c>
      <c r="AF269" s="34"/>
    </row>
    <row r="270" spans="7:32" ht="18.5" x14ac:dyDescent="0.45">
      <c r="G270" s="59">
        <v>2014</v>
      </c>
      <c r="H270" s="59">
        <v>9</v>
      </c>
      <c r="I270" s="46">
        <f t="shared" si="42"/>
        <v>24</v>
      </c>
      <c r="J270" s="46">
        <f t="shared" si="42"/>
        <v>267</v>
      </c>
      <c r="K270" s="88">
        <v>31.1</v>
      </c>
      <c r="L270" s="88">
        <v>17.5</v>
      </c>
      <c r="M270" s="54">
        <f t="shared" si="37"/>
        <v>24.3</v>
      </c>
      <c r="N270" s="36">
        <v>53</v>
      </c>
      <c r="O270" s="55">
        <f t="shared" si="38"/>
        <v>21.107047977144756</v>
      </c>
      <c r="P270" s="56">
        <f t="shared" si="39"/>
        <v>22.964468199133496</v>
      </c>
      <c r="Q270" s="130">
        <v>12.454231499999999</v>
      </c>
      <c r="R270" s="11">
        <f t="shared" si="40"/>
        <v>3.0751552521697501</v>
      </c>
      <c r="S270" s="35">
        <f t="shared" si="41"/>
        <v>4.8024251639713134</v>
      </c>
      <c r="AF270" s="34"/>
    </row>
    <row r="271" spans="7:32" ht="18.5" x14ac:dyDescent="0.45">
      <c r="G271" s="59">
        <v>2014</v>
      </c>
      <c r="H271" s="59">
        <v>9</v>
      </c>
      <c r="I271" s="46">
        <f t="shared" si="42"/>
        <v>25</v>
      </c>
      <c r="J271" s="46">
        <f t="shared" si="42"/>
        <v>268</v>
      </c>
      <c r="K271" s="88">
        <v>29.6</v>
      </c>
      <c r="L271" s="88">
        <v>11.4</v>
      </c>
      <c r="M271" s="54">
        <f t="shared" si="37"/>
        <v>20.5</v>
      </c>
      <c r="N271" s="36">
        <v>50</v>
      </c>
      <c r="O271" s="55">
        <f t="shared" si="38"/>
        <v>9.3482916091617732</v>
      </c>
      <c r="P271" s="56">
        <f t="shared" si="39"/>
        <v>13.611112582939544</v>
      </c>
      <c r="Q271" s="130">
        <v>6.3809879999999994</v>
      </c>
      <c r="R271" s="11">
        <f t="shared" si="40"/>
        <v>1.4333581439459995</v>
      </c>
      <c r="S271" s="35">
        <f t="shared" si="41"/>
        <v>2.8107202947769241</v>
      </c>
      <c r="AF271" s="34"/>
    </row>
    <row r="272" spans="7:32" ht="18.5" x14ac:dyDescent="0.45">
      <c r="G272" s="59">
        <v>2014</v>
      </c>
      <c r="H272" s="59">
        <v>9</v>
      </c>
      <c r="I272" s="46">
        <f t="shared" si="42"/>
        <v>26</v>
      </c>
      <c r="J272" s="46">
        <f t="shared" si="42"/>
        <v>269</v>
      </c>
      <c r="K272" s="88">
        <v>29.8</v>
      </c>
      <c r="L272" s="88">
        <v>7.9</v>
      </c>
      <c r="M272" s="54">
        <f t="shared" si="37"/>
        <v>18.850000000000001</v>
      </c>
      <c r="N272" s="36">
        <v>23.5</v>
      </c>
      <c r="O272" s="55">
        <f t="shared" si="38"/>
        <v>16.001278019060166</v>
      </c>
      <c r="P272" s="56">
        <f t="shared" si="39"/>
        <v>28.034239089393409</v>
      </c>
      <c r="Q272" s="130">
        <v>11.981100499999998</v>
      </c>
      <c r="R272" s="11">
        <f t="shared" si="40"/>
        <v>2.575364509951124</v>
      </c>
      <c r="S272" s="35">
        <f t="shared" si="41"/>
        <v>7.1690190516864281</v>
      </c>
      <c r="AF272" s="34"/>
    </row>
    <row r="273" spans="7:32" ht="18.5" x14ac:dyDescent="0.45">
      <c r="G273" s="59">
        <v>2014</v>
      </c>
      <c r="H273" s="59">
        <v>9</v>
      </c>
      <c r="I273" s="46">
        <f t="shared" si="42"/>
        <v>27</v>
      </c>
      <c r="J273" s="46">
        <f t="shared" si="42"/>
        <v>270</v>
      </c>
      <c r="K273" s="88">
        <v>32.5</v>
      </c>
      <c r="L273" s="88">
        <v>9</v>
      </c>
      <c r="M273" s="54">
        <f t="shared" si="37"/>
        <v>20.75</v>
      </c>
      <c r="N273" s="36">
        <v>24.5</v>
      </c>
      <c r="O273" s="55">
        <f t="shared" si="38"/>
        <v>10.7046324791046</v>
      </c>
      <c r="P273" s="56">
        <f t="shared" si="39"/>
        <v>20.124709060716647</v>
      </c>
      <c r="Q273" s="130">
        <v>8.3028209999999998</v>
      </c>
      <c r="R273" s="11">
        <f t="shared" si="40"/>
        <v>1.8772325411107493</v>
      </c>
      <c r="S273" s="35">
        <f t="shared" si="41"/>
        <v>5.4531784540088761</v>
      </c>
      <c r="AF273" s="34"/>
    </row>
    <row r="274" spans="7:32" ht="18.5" x14ac:dyDescent="0.45">
      <c r="G274" s="59">
        <v>2014</v>
      </c>
      <c r="H274" s="59">
        <v>9</v>
      </c>
      <c r="I274" s="46">
        <f t="shared" si="42"/>
        <v>28</v>
      </c>
      <c r="J274" s="46">
        <f t="shared" si="42"/>
        <v>271</v>
      </c>
      <c r="K274" s="88">
        <v>25.3</v>
      </c>
      <c r="L274" s="88">
        <v>14.6</v>
      </c>
      <c r="M274" s="54">
        <f t="shared" si="37"/>
        <v>19.95</v>
      </c>
      <c r="N274" s="36">
        <v>63.5</v>
      </c>
      <c r="O274" s="55">
        <f t="shared" si="38"/>
        <v>4.1760106002530479</v>
      </c>
      <c r="P274" s="56">
        <f t="shared" si="39"/>
        <v>3.5746650738166093</v>
      </c>
      <c r="Q274" s="130">
        <v>2.1856140000000002</v>
      </c>
      <c r="R274" s="11">
        <f t="shared" si="40"/>
        <v>0.48390313565250009</v>
      </c>
      <c r="S274" s="35">
        <f t="shared" si="41"/>
        <v>1.0023782875255742</v>
      </c>
      <c r="AF274" s="34"/>
    </row>
    <row r="275" spans="7:32" ht="18.5" x14ac:dyDescent="0.45">
      <c r="G275" s="59">
        <v>2014</v>
      </c>
      <c r="H275" s="59">
        <v>9</v>
      </c>
      <c r="I275" s="46">
        <f t="shared" si="42"/>
        <v>29</v>
      </c>
      <c r="J275" s="46">
        <f t="shared" si="42"/>
        <v>272</v>
      </c>
      <c r="K275" s="88">
        <v>23.3</v>
      </c>
      <c r="L275" s="88">
        <v>11.6</v>
      </c>
      <c r="M275" s="54">
        <f t="shared" si="37"/>
        <v>17.45</v>
      </c>
      <c r="N275" s="36">
        <v>72.5</v>
      </c>
      <c r="O275" s="55">
        <f t="shared" si="38"/>
        <v>19.072706507517619</v>
      </c>
      <c r="P275" s="56">
        <f t="shared" si="39"/>
        <v>17.852053291036494</v>
      </c>
      <c r="Q275" s="130">
        <v>10.438191</v>
      </c>
      <c r="R275" s="11">
        <f t="shared" si="40"/>
        <v>2.1580046550787495</v>
      </c>
      <c r="S275" s="35">
        <f t="shared" si="41"/>
        <v>3.3243925201190105</v>
      </c>
      <c r="AF275" s="34"/>
    </row>
    <row r="276" spans="7:32" ht="18.5" x14ac:dyDescent="0.45">
      <c r="G276" s="59">
        <v>2014</v>
      </c>
      <c r="H276" s="60">
        <v>9</v>
      </c>
      <c r="I276" s="60">
        <f t="shared" si="42"/>
        <v>30</v>
      </c>
      <c r="J276" s="46">
        <f t="shared" si="42"/>
        <v>273</v>
      </c>
      <c r="K276" s="88">
        <v>25.8</v>
      </c>
      <c r="L276" s="88">
        <v>11.7</v>
      </c>
      <c r="M276" s="54">
        <f t="shared" si="37"/>
        <v>18.75</v>
      </c>
      <c r="N276" s="36">
        <v>61.5</v>
      </c>
      <c r="O276" s="55">
        <f t="shared" si="38"/>
        <v>11.28985687956394</v>
      </c>
      <c r="P276" s="56">
        <f t="shared" si="39"/>
        <v>12.734958560148126</v>
      </c>
      <c r="Q276" s="130">
        <v>6.78294</v>
      </c>
      <c r="R276" s="49">
        <f t="shared" si="40"/>
        <v>1.4540300203049998</v>
      </c>
      <c r="S276" s="48">
        <f t="shared" si="41"/>
        <v>2.5531873075810663</v>
      </c>
      <c r="AF276" s="34"/>
    </row>
    <row r="277" spans="7:32" ht="18.5" x14ac:dyDescent="0.45">
      <c r="G277" s="59">
        <v>2014</v>
      </c>
      <c r="H277" s="59">
        <v>10</v>
      </c>
      <c r="I277" s="46">
        <v>1</v>
      </c>
      <c r="J277" s="46">
        <f t="shared" si="42"/>
        <v>274</v>
      </c>
      <c r="K277" s="88">
        <v>27.3</v>
      </c>
      <c r="L277" s="88">
        <v>10.199999999999999</v>
      </c>
      <c r="M277" s="54">
        <f t="shared" si="37"/>
        <v>18.75</v>
      </c>
      <c r="N277" s="36">
        <v>57.5</v>
      </c>
      <c r="O277" s="55">
        <f t="shared" si="38"/>
        <v>15.890283140995546</v>
      </c>
      <c r="P277" s="56">
        <f t="shared" si="39"/>
        <v>21.737907336881907</v>
      </c>
      <c r="Q277" s="130">
        <v>10.513556999999999</v>
      </c>
      <c r="R277" s="11">
        <f t="shared" si="40"/>
        <v>2.2537465314727494</v>
      </c>
      <c r="S277" s="35">
        <f t="shared" si="41"/>
        <v>4.1036951524629952</v>
      </c>
      <c r="AF277" s="34"/>
    </row>
    <row r="278" spans="7:32" ht="18.5" x14ac:dyDescent="0.45">
      <c r="G278" s="59">
        <v>2014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88">
        <v>30.4</v>
      </c>
      <c r="L278" s="88">
        <v>11.4</v>
      </c>
      <c r="M278" s="54">
        <f t="shared" si="37"/>
        <v>20.9</v>
      </c>
      <c r="N278" s="36">
        <v>52.5</v>
      </c>
      <c r="O278" s="55">
        <f t="shared" si="38"/>
        <v>19.829636421850541</v>
      </c>
      <c r="P278" s="56">
        <f t="shared" si="39"/>
        <v>30.141047361212824</v>
      </c>
      <c r="Q278" s="130">
        <v>13.829661</v>
      </c>
      <c r="R278" s="11">
        <f t="shared" si="40"/>
        <v>3.1389942203054999</v>
      </c>
      <c r="S278" s="35">
        <f t="shared" si="41"/>
        <v>5.8168511379748713</v>
      </c>
      <c r="AF278" s="34"/>
    </row>
    <row r="279" spans="7:32" ht="18.5" x14ac:dyDescent="0.45">
      <c r="G279" s="59">
        <v>2014</v>
      </c>
      <c r="H279" s="59">
        <v>10</v>
      </c>
      <c r="I279" s="46">
        <f t="shared" si="43"/>
        <v>3</v>
      </c>
      <c r="J279" s="46">
        <f t="shared" si="42"/>
        <v>276</v>
      </c>
      <c r="K279" s="88">
        <v>31.2</v>
      </c>
      <c r="L279" s="88">
        <v>18.5</v>
      </c>
      <c r="M279" s="54">
        <f t="shared" si="37"/>
        <v>24.85</v>
      </c>
      <c r="N279" s="36">
        <v>33.5</v>
      </c>
      <c r="O279" s="55">
        <f t="shared" si="38"/>
        <v>22.176247539480897</v>
      </c>
      <c r="P279" s="56">
        <f t="shared" si="39"/>
        <v>22.531067500112592</v>
      </c>
      <c r="Q279" s="130">
        <v>12.644739999999999</v>
      </c>
      <c r="R279" s="11">
        <f t="shared" si="40"/>
        <v>3.1629837142650001</v>
      </c>
      <c r="S279" s="35">
        <f t="shared" si="41"/>
        <v>5.8814540371520518</v>
      </c>
      <c r="AF279" s="34"/>
    </row>
    <row r="280" spans="7:32" ht="18.5" x14ac:dyDescent="0.45">
      <c r="G280" s="59">
        <v>2014</v>
      </c>
      <c r="H280" s="59">
        <v>10</v>
      </c>
      <c r="I280" s="46">
        <f t="shared" si="43"/>
        <v>4</v>
      </c>
      <c r="J280" s="46">
        <f t="shared" si="43"/>
        <v>277</v>
      </c>
      <c r="K280" s="88">
        <v>30.9</v>
      </c>
      <c r="L280" s="88">
        <v>17.2</v>
      </c>
      <c r="M280" s="54">
        <f t="shared" si="37"/>
        <v>24.049999999999997</v>
      </c>
      <c r="N280" s="36">
        <v>40.5</v>
      </c>
      <c r="O280" s="55">
        <f t="shared" si="38"/>
        <v>22.090381880271433</v>
      </c>
      <c r="P280" s="56">
        <f t="shared" si="39"/>
        <v>24.211058540777486</v>
      </c>
      <c r="Q280" s="130">
        <v>13.082281499999999</v>
      </c>
      <c r="R280" s="11">
        <f t="shared" si="40"/>
        <v>3.2110492647453746</v>
      </c>
      <c r="S280" s="35">
        <f t="shared" si="41"/>
        <v>5.7029301573389199</v>
      </c>
      <c r="AF280" s="34"/>
    </row>
    <row r="281" spans="7:32" ht="18.5" x14ac:dyDescent="0.45">
      <c r="G281" s="59">
        <v>2014</v>
      </c>
      <c r="H281" s="59">
        <v>10</v>
      </c>
      <c r="I281" s="46">
        <f t="shared" si="43"/>
        <v>5</v>
      </c>
      <c r="J281" s="46">
        <f t="shared" si="43"/>
        <v>278</v>
      </c>
      <c r="K281" s="88">
        <v>30</v>
      </c>
      <c r="L281" s="88">
        <v>12.3</v>
      </c>
      <c r="M281" s="54">
        <f t="shared" si="37"/>
        <v>21.15</v>
      </c>
      <c r="N281" s="36">
        <v>46.5</v>
      </c>
      <c r="O281" s="55">
        <f t="shared" si="38"/>
        <v>16.010499730502428</v>
      </c>
      <c r="P281" s="56">
        <f t="shared" si="39"/>
        <v>22.670867618391437</v>
      </c>
      <c r="Q281" s="130">
        <v>10.777337999999999</v>
      </c>
      <c r="R281" s="11">
        <f t="shared" si="40"/>
        <v>2.4619939530614996</v>
      </c>
      <c r="S281" s="35">
        <f t="shared" si="41"/>
        <v>4.7154041484642502</v>
      </c>
      <c r="AF281" s="34"/>
    </row>
    <row r="282" spans="7:32" ht="18.5" x14ac:dyDescent="0.45">
      <c r="G282" s="59">
        <v>2014</v>
      </c>
      <c r="H282" s="59">
        <v>10</v>
      </c>
      <c r="I282" s="46">
        <f t="shared" si="43"/>
        <v>6</v>
      </c>
      <c r="J282" s="46">
        <f t="shared" si="43"/>
        <v>279</v>
      </c>
      <c r="K282" s="88">
        <v>30</v>
      </c>
      <c r="L282" s="88">
        <v>11.5</v>
      </c>
      <c r="M282" s="54">
        <f t="shared" si="37"/>
        <v>20.75</v>
      </c>
      <c r="N282" s="36">
        <v>45.5</v>
      </c>
      <c r="O282" s="55">
        <f t="shared" si="38"/>
        <v>15.344127419327204</v>
      </c>
      <c r="P282" s="56">
        <f t="shared" si="39"/>
        <v>22.709308580604262</v>
      </c>
      <c r="Q282" s="130">
        <v>10.559613999999998</v>
      </c>
      <c r="R282" s="11">
        <f t="shared" si="40"/>
        <v>2.3874838470404995</v>
      </c>
      <c r="S282" s="35">
        <f t="shared" si="41"/>
        <v>4.7489932695835755</v>
      </c>
      <c r="AF282" s="34"/>
    </row>
    <row r="283" spans="7:32" ht="18.5" x14ac:dyDescent="0.45">
      <c r="G283" s="59">
        <v>2014</v>
      </c>
      <c r="H283" s="59">
        <v>10</v>
      </c>
      <c r="I283" s="46">
        <f t="shared" si="43"/>
        <v>7</v>
      </c>
      <c r="J283" s="46">
        <f t="shared" si="43"/>
        <v>280</v>
      </c>
      <c r="K283" s="88">
        <v>30.7</v>
      </c>
      <c r="L283" s="88">
        <v>11.7</v>
      </c>
      <c r="M283" s="54">
        <f t="shared" si="37"/>
        <v>21.2</v>
      </c>
      <c r="N283" s="36">
        <v>40.5</v>
      </c>
      <c r="O283" s="55">
        <f t="shared" si="38"/>
        <v>15.525110441085529</v>
      </c>
      <c r="P283" s="56">
        <f t="shared" si="39"/>
        <v>23.598167870450006</v>
      </c>
      <c r="Q283" s="130">
        <v>10.827582</v>
      </c>
      <c r="R283" s="11">
        <f t="shared" si="40"/>
        <v>2.4766469687699999</v>
      </c>
      <c r="S283" s="35">
        <f t="shared" si="41"/>
        <v>5.2965271586209521</v>
      </c>
      <c r="AF283" s="34"/>
    </row>
    <row r="284" spans="7:32" ht="18.5" x14ac:dyDescent="0.45">
      <c r="G284" s="59">
        <v>2014</v>
      </c>
      <c r="H284" s="59">
        <v>10</v>
      </c>
      <c r="I284" s="46">
        <f t="shared" si="43"/>
        <v>8</v>
      </c>
      <c r="J284" s="46">
        <f t="shared" si="43"/>
        <v>281</v>
      </c>
      <c r="K284" s="88">
        <v>30.6</v>
      </c>
      <c r="L284" s="88">
        <v>11.2</v>
      </c>
      <c r="M284" s="54">
        <f t="shared" si="37"/>
        <v>20.9</v>
      </c>
      <c r="N284" s="36">
        <v>40</v>
      </c>
      <c r="O284" s="55">
        <f t="shared" si="38"/>
        <v>14.294788571779005</v>
      </c>
      <c r="P284" s="56">
        <f t="shared" si="39"/>
        <v>22.185511863401018</v>
      </c>
      <c r="Q284" s="130">
        <v>10.073922</v>
      </c>
      <c r="R284" s="11">
        <f t="shared" si="40"/>
        <v>2.2865334829109996</v>
      </c>
      <c r="S284" s="35">
        <f t="shared" si="41"/>
        <v>5.0069571464536464</v>
      </c>
      <c r="AF284" s="34"/>
    </row>
    <row r="285" spans="7:32" ht="18.5" x14ac:dyDescent="0.45">
      <c r="G285" s="59">
        <v>2014</v>
      </c>
      <c r="H285" s="59">
        <v>10</v>
      </c>
      <c r="I285" s="46">
        <f t="shared" si="43"/>
        <v>9</v>
      </c>
      <c r="J285" s="46">
        <f t="shared" si="43"/>
        <v>282</v>
      </c>
      <c r="K285" s="88">
        <v>30.8</v>
      </c>
      <c r="L285" s="88">
        <v>11.5</v>
      </c>
      <c r="M285" s="54">
        <f t="shared" si="37"/>
        <v>21.15</v>
      </c>
      <c r="N285" s="36">
        <v>38.5</v>
      </c>
      <c r="O285" s="55">
        <f t="shared" si="38"/>
        <v>19.192425338724675</v>
      </c>
      <c r="P285" s="56">
        <f t="shared" si="39"/>
        <v>29.6331047229909</v>
      </c>
      <c r="Q285" s="130">
        <v>13.490513999999999</v>
      </c>
      <c r="R285" s="11">
        <f t="shared" si="40"/>
        <v>3.0817966265595</v>
      </c>
      <c r="S285" s="35">
        <f t="shared" si="41"/>
        <v>6.698830939923976</v>
      </c>
      <c r="AF285" s="34"/>
    </row>
    <row r="286" spans="7:32" ht="18.5" x14ac:dyDescent="0.45">
      <c r="G286" s="59">
        <v>2014</v>
      </c>
      <c r="H286" s="59">
        <v>10</v>
      </c>
      <c r="I286" s="46">
        <f t="shared" si="43"/>
        <v>10</v>
      </c>
      <c r="J286" s="46">
        <f t="shared" si="43"/>
        <v>283</v>
      </c>
      <c r="K286" s="88">
        <v>31.7</v>
      </c>
      <c r="L286" s="88">
        <v>12.7</v>
      </c>
      <c r="M286" s="54">
        <f t="shared" si="37"/>
        <v>22.2</v>
      </c>
      <c r="N286" s="36">
        <v>35.5</v>
      </c>
      <c r="O286" s="55">
        <f t="shared" si="38"/>
        <v>14.702627792041167</v>
      </c>
      <c r="P286" s="56">
        <f t="shared" si="39"/>
        <v>22.347994243902573</v>
      </c>
      <c r="Q286" s="130">
        <v>10.253962999999999</v>
      </c>
      <c r="R286" s="11">
        <f t="shared" si="40"/>
        <v>2.4055797197999995</v>
      </c>
      <c r="S286" s="35">
        <f t="shared" si="41"/>
        <v>5.4575277859686695</v>
      </c>
      <c r="AF286" s="34"/>
    </row>
    <row r="287" spans="7:32" ht="18.5" x14ac:dyDescent="0.45">
      <c r="G287" s="59">
        <v>2014</v>
      </c>
      <c r="H287" s="59">
        <v>10</v>
      </c>
      <c r="I287" s="46">
        <f t="shared" si="43"/>
        <v>11</v>
      </c>
      <c r="J287" s="46">
        <f t="shared" si="43"/>
        <v>284</v>
      </c>
      <c r="K287" s="88">
        <v>29.8</v>
      </c>
      <c r="L287" s="88">
        <v>15.9</v>
      </c>
      <c r="M287" s="54">
        <f t="shared" si="37"/>
        <v>22.85</v>
      </c>
      <c r="N287" s="36">
        <v>37.5</v>
      </c>
      <c r="O287" s="55">
        <f t="shared" si="38"/>
        <v>16.277073581663689</v>
      </c>
      <c r="P287" s="56">
        <f t="shared" si="39"/>
        <v>18.100105822810026</v>
      </c>
      <c r="Q287" s="130">
        <v>9.7096529999999994</v>
      </c>
      <c r="R287" s="11">
        <f t="shared" si="40"/>
        <v>2.31490021844925</v>
      </c>
      <c r="S287" s="35">
        <f t="shared" si="41"/>
        <v>4.4532442740742306</v>
      </c>
      <c r="AF287" s="34"/>
    </row>
    <row r="288" spans="7:32" ht="18.5" x14ac:dyDescent="0.45">
      <c r="G288" s="59">
        <v>2014</v>
      </c>
      <c r="H288" s="59">
        <v>10</v>
      </c>
      <c r="I288" s="46">
        <f t="shared" si="43"/>
        <v>12</v>
      </c>
      <c r="J288" s="46">
        <f t="shared" si="43"/>
        <v>285</v>
      </c>
      <c r="K288" s="88">
        <v>27.8</v>
      </c>
      <c r="L288" s="88">
        <v>15.9</v>
      </c>
      <c r="M288" s="54">
        <f t="shared" si="37"/>
        <v>21.85</v>
      </c>
      <c r="N288" s="36">
        <v>44</v>
      </c>
      <c r="O288" s="55">
        <f t="shared" si="38"/>
        <v>13.836757559777769</v>
      </c>
      <c r="P288" s="56">
        <f t="shared" si="39"/>
        <v>13.172593196908437</v>
      </c>
      <c r="Q288" s="130">
        <v>7.6370879999999994</v>
      </c>
      <c r="R288" s="11">
        <f t="shared" si="40"/>
        <v>1.7759838124080001</v>
      </c>
      <c r="S288" s="35">
        <f t="shared" si="41"/>
        <v>3.0459272345275075</v>
      </c>
      <c r="AF288" s="34"/>
    </row>
    <row r="289" spans="7:32" ht="18.5" x14ac:dyDescent="0.45">
      <c r="G289" s="59">
        <v>2014</v>
      </c>
      <c r="H289" s="59">
        <v>10</v>
      </c>
      <c r="I289" s="46">
        <f t="shared" si="43"/>
        <v>13</v>
      </c>
      <c r="J289" s="46">
        <f t="shared" si="43"/>
        <v>286</v>
      </c>
      <c r="K289" s="88">
        <v>28.1</v>
      </c>
      <c r="L289" s="88">
        <v>14.9</v>
      </c>
      <c r="M289" s="54">
        <f t="shared" si="37"/>
        <v>21.5</v>
      </c>
      <c r="N289" s="36">
        <v>57</v>
      </c>
      <c r="O289" s="55">
        <f t="shared" si="38"/>
        <v>20.160389158673148</v>
      </c>
      <c r="P289" s="56">
        <f t="shared" si="39"/>
        <v>21.289370951558844</v>
      </c>
      <c r="Q289" s="130">
        <v>11.719412999999998</v>
      </c>
      <c r="R289" s="11">
        <f t="shared" si="40"/>
        <v>2.7012602397284993</v>
      </c>
      <c r="S289" s="35">
        <f t="shared" si="41"/>
        <v>4.269137188825745</v>
      </c>
      <c r="AF289" s="34"/>
    </row>
    <row r="290" spans="7:32" ht="18.5" x14ac:dyDescent="0.45">
      <c r="G290" s="59">
        <v>2014</v>
      </c>
      <c r="H290" s="59">
        <v>10</v>
      </c>
      <c r="I290" s="46">
        <f t="shared" si="43"/>
        <v>14</v>
      </c>
      <c r="J290" s="46">
        <f t="shared" si="43"/>
        <v>287</v>
      </c>
      <c r="K290" s="88">
        <v>26.2</v>
      </c>
      <c r="L290" s="88">
        <v>13.3</v>
      </c>
      <c r="M290" s="54">
        <f t="shared" si="37"/>
        <v>19.75</v>
      </c>
      <c r="N290" s="36">
        <v>55.5</v>
      </c>
      <c r="O290" s="55">
        <f t="shared" si="38"/>
        <v>18.783262854657689</v>
      </c>
      <c r="P290" s="56">
        <f t="shared" si="39"/>
        <v>19.384327266006732</v>
      </c>
      <c r="Q290" s="130">
        <v>10.794086</v>
      </c>
      <c r="R290" s="11">
        <f t="shared" si="40"/>
        <v>2.3771896553445</v>
      </c>
      <c r="S290" s="35">
        <f t="shared" si="41"/>
        <v>3.7834983794568697</v>
      </c>
      <c r="AF290" s="34"/>
    </row>
    <row r="291" spans="7:32" ht="18.5" x14ac:dyDescent="0.45">
      <c r="G291" s="59">
        <v>2014</v>
      </c>
      <c r="H291" s="59">
        <v>10</v>
      </c>
      <c r="I291" s="46">
        <f t="shared" si="43"/>
        <v>15</v>
      </c>
      <c r="J291" s="46">
        <f t="shared" si="43"/>
        <v>288</v>
      </c>
      <c r="K291" s="88">
        <v>26.2</v>
      </c>
      <c r="L291" s="88">
        <v>13.3</v>
      </c>
      <c r="M291" s="54">
        <f t="shared" si="37"/>
        <v>19.75</v>
      </c>
      <c r="N291" s="36">
        <v>60.5</v>
      </c>
      <c r="O291" s="55">
        <f t="shared" si="38"/>
        <v>12.174876737832815</v>
      </c>
      <c r="P291" s="56">
        <f t="shared" si="39"/>
        <v>12.564472793443462</v>
      </c>
      <c r="Q291" s="130">
        <v>6.9964769999999996</v>
      </c>
      <c r="R291" s="11">
        <f t="shared" si="40"/>
        <v>1.5408393770677498</v>
      </c>
      <c r="S291" s="35">
        <f t="shared" si="41"/>
        <v>2.5819283360534562</v>
      </c>
      <c r="AF291" s="34"/>
    </row>
    <row r="292" spans="7:32" ht="18.5" x14ac:dyDescent="0.45">
      <c r="G292" s="59">
        <v>2014</v>
      </c>
      <c r="H292" s="59">
        <v>10</v>
      </c>
      <c r="I292" s="46">
        <f t="shared" si="43"/>
        <v>16</v>
      </c>
      <c r="J292" s="46">
        <f t="shared" si="43"/>
        <v>289</v>
      </c>
      <c r="K292" s="88">
        <v>22.4</v>
      </c>
      <c r="L292" s="88">
        <v>11</v>
      </c>
      <c r="M292" s="54">
        <f t="shared" si="37"/>
        <v>16.7</v>
      </c>
      <c r="N292" s="36">
        <v>67</v>
      </c>
      <c r="O292" s="55">
        <f t="shared" si="38"/>
        <v>7.7350138177342647</v>
      </c>
      <c r="P292" s="56">
        <f t="shared" si="39"/>
        <v>7.0543326017736492</v>
      </c>
      <c r="Q292" s="130">
        <v>4.1786259999999995</v>
      </c>
      <c r="R292" s="11">
        <f t="shared" si="40"/>
        <v>0.84551363140499969</v>
      </c>
      <c r="S292" s="35">
        <f t="shared" si="41"/>
        <v>1.4933820151224659</v>
      </c>
      <c r="AF292" s="34"/>
    </row>
    <row r="293" spans="7:32" ht="18.5" x14ac:dyDescent="0.45">
      <c r="G293" s="59">
        <v>2014</v>
      </c>
      <c r="H293" s="59">
        <v>10</v>
      </c>
      <c r="I293" s="46">
        <f t="shared" si="43"/>
        <v>17</v>
      </c>
      <c r="J293" s="46">
        <f t="shared" si="43"/>
        <v>290</v>
      </c>
      <c r="K293" s="88">
        <v>22.8</v>
      </c>
      <c r="L293" s="88">
        <v>12</v>
      </c>
      <c r="M293" s="54">
        <f t="shared" si="37"/>
        <v>17.399999999999999</v>
      </c>
      <c r="N293" s="36">
        <v>65.5</v>
      </c>
      <c r="O293" s="55">
        <f t="shared" si="38"/>
        <v>10.104916347082888</v>
      </c>
      <c r="P293" s="56">
        <f t="shared" si="39"/>
        <v>8.730647723879617</v>
      </c>
      <c r="Q293" s="130">
        <v>5.3133030000000003</v>
      </c>
      <c r="R293" s="11">
        <f t="shared" si="40"/>
        <v>1.096920777744</v>
      </c>
      <c r="S293" s="35">
        <f t="shared" si="41"/>
        <v>1.8014374636606989</v>
      </c>
      <c r="AF293" s="34"/>
    </row>
    <row r="294" spans="7:32" ht="18.5" x14ac:dyDescent="0.45">
      <c r="G294" s="59">
        <v>2014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88">
        <v>19.8</v>
      </c>
      <c r="L294" s="88">
        <v>12.9</v>
      </c>
      <c r="M294" s="54">
        <f t="shared" si="37"/>
        <v>16.350000000000001</v>
      </c>
      <c r="N294" s="36">
        <v>76</v>
      </c>
      <c r="O294" s="55">
        <f t="shared" si="38"/>
        <v>26.449834459841899</v>
      </c>
      <c r="P294" s="56">
        <f t="shared" si="39"/>
        <v>14.600308621832729</v>
      </c>
      <c r="Q294" s="130">
        <v>11.116484999999999</v>
      </c>
      <c r="R294" s="11">
        <f t="shared" si="40"/>
        <v>2.22651800152875</v>
      </c>
      <c r="S294" s="35">
        <f t="shared" si="41"/>
        <v>2.6983996570896074</v>
      </c>
      <c r="AF294" s="34"/>
    </row>
    <row r="295" spans="7:32" ht="18.5" x14ac:dyDescent="0.45">
      <c r="G295" s="59">
        <v>2014</v>
      </c>
      <c r="H295" s="59">
        <v>10</v>
      </c>
      <c r="I295" s="46">
        <f t="shared" si="44"/>
        <v>19</v>
      </c>
      <c r="J295" s="46">
        <f t="shared" si="44"/>
        <v>292</v>
      </c>
      <c r="K295" s="88">
        <v>17.600000000000001</v>
      </c>
      <c r="L295" s="88">
        <v>12.8</v>
      </c>
      <c r="M295" s="54">
        <f t="shared" si="37"/>
        <v>15.200000000000001</v>
      </c>
      <c r="N295" s="36">
        <v>81</v>
      </c>
      <c r="O295" s="55">
        <f t="shared" si="38"/>
        <v>34.823739491631386</v>
      </c>
      <c r="P295" s="56">
        <f t="shared" si="39"/>
        <v>13.372315964786454</v>
      </c>
      <c r="Q295" s="130">
        <v>12.207198500000001</v>
      </c>
      <c r="R295" s="11">
        <f t="shared" si="40"/>
        <v>2.3626422336824997</v>
      </c>
      <c r="S295" s="35">
        <f t="shared" si="41"/>
        <v>2.4125308882805885</v>
      </c>
      <c r="AF295" s="34"/>
    </row>
    <row r="296" spans="7:32" ht="18.5" x14ac:dyDescent="0.45">
      <c r="G296" s="59">
        <v>2014</v>
      </c>
      <c r="H296" s="59">
        <v>10</v>
      </c>
      <c r="I296" s="46">
        <f t="shared" si="44"/>
        <v>20</v>
      </c>
      <c r="J296" s="46">
        <f t="shared" si="44"/>
        <v>293</v>
      </c>
      <c r="K296" s="88">
        <v>17.3</v>
      </c>
      <c r="L296" s="88">
        <v>7.2</v>
      </c>
      <c r="M296" s="54">
        <f t="shared" si="37"/>
        <v>12.25</v>
      </c>
      <c r="N296" s="36">
        <v>68</v>
      </c>
      <c r="O296" s="55">
        <f t="shared" si="38"/>
        <v>19.399814509373059</v>
      </c>
      <c r="P296" s="56">
        <f t="shared" si="39"/>
        <v>15.675050123573435</v>
      </c>
      <c r="Q296" s="130">
        <v>9.864571999999999</v>
      </c>
      <c r="R296" s="11">
        <f t="shared" si="40"/>
        <v>1.7385642291389998</v>
      </c>
      <c r="S296" s="35">
        <f t="shared" si="41"/>
        <v>2.4756982695145</v>
      </c>
      <c r="AF296" s="34"/>
    </row>
    <row r="297" spans="7:32" ht="18.5" x14ac:dyDescent="0.45">
      <c r="G297" s="59">
        <v>2014</v>
      </c>
      <c r="H297" s="59">
        <v>10</v>
      </c>
      <c r="I297" s="46">
        <f t="shared" si="44"/>
        <v>21</v>
      </c>
      <c r="J297" s="46">
        <f t="shared" si="44"/>
        <v>294</v>
      </c>
      <c r="K297" s="88">
        <v>22.2</v>
      </c>
      <c r="L297" s="88">
        <v>12.3</v>
      </c>
      <c r="M297" s="54">
        <f t="shared" si="37"/>
        <v>17.25</v>
      </c>
      <c r="N297" s="36">
        <v>64.5</v>
      </c>
      <c r="O297" s="55">
        <f t="shared" si="38"/>
        <v>18.289027388990998</v>
      </c>
      <c r="P297" s="56">
        <f t="shared" si="39"/>
        <v>14.484909692080869</v>
      </c>
      <c r="Q297" s="130">
        <v>9.2072129999999994</v>
      </c>
      <c r="R297" s="11">
        <f t="shared" si="40"/>
        <v>1.8927106637872497</v>
      </c>
      <c r="S297" s="35">
        <f t="shared" si="41"/>
        <v>2.7483513047566648</v>
      </c>
      <c r="AF297" s="34"/>
    </row>
    <row r="298" spans="7:32" ht="18.5" x14ac:dyDescent="0.45">
      <c r="G298" s="59">
        <v>2014</v>
      </c>
      <c r="H298" s="59">
        <v>10</v>
      </c>
      <c r="I298" s="46">
        <f t="shared" si="44"/>
        <v>22</v>
      </c>
      <c r="J298" s="46">
        <f t="shared" si="44"/>
        <v>295</v>
      </c>
      <c r="K298" s="88">
        <v>21.6</v>
      </c>
      <c r="L298" s="88">
        <v>11.1</v>
      </c>
      <c r="M298" s="54">
        <f t="shared" si="37"/>
        <v>16.350000000000001</v>
      </c>
      <c r="N298" s="36">
        <v>66</v>
      </c>
      <c r="O298" s="55">
        <f t="shared" si="38"/>
        <v>16.547419884635378</v>
      </c>
      <c r="P298" s="56">
        <f t="shared" si="39"/>
        <v>13.89983270309372</v>
      </c>
      <c r="Q298" s="130">
        <v>8.5791629999999994</v>
      </c>
      <c r="R298" s="11">
        <f t="shared" si="40"/>
        <v>1.7183184124792501</v>
      </c>
      <c r="S298" s="35">
        <f t="shared" si="41"/>
        <v>2.5851504642944345</v>
      </c>
      <c r="AF298" s="34"/>
    </row>
    <row r="299" spans="7:32" ht="18.5" x14ac:dyDescent="0.45">
      <c r="G299" s="59">
        <v>2014</v>
      </c>
      <c r="H299" s="59">
        <v>10</v>
      </c>
      <c r="I299" s="46">
        <f t="shared" si="44"/>
        <v>23</v>
      </c>
      <c r="J299" s="46">
        <f t="shared" si="44"/>
        <v>296</v>
      </c>
      <c r="K299" s="88">
        <v>20.9</v>
      </c>
      <c r="L299" s="88">
        <v>8.9</v>
      </c>
      <c r="M299" s="54">
        <f t="shared" si="37"/>
        <v>14.899999999999999</v>
      </c>
      <c r="N299" s="36">
        <v>65.5</v>
      </c>
      <c r="O299" s="55">
        <f t="shared" si="38"/>
        <v>15.724207652272902</v>
      </c>
      <c r="P299" s="56">
        <f t="shared" si="39"/>
        <v>15.095239346181984</v>
      </c>
      <c r="Q299" s="130">
        <v>8.7152405000000002</v>
      </c>
      <c r="R299" s="11">
        <f t="shared" si="40"/>
        <v>1.6714567569127499</v>
      </c>
      <c r="S299" s="35">
        <f t="shared" si="41"/>
        <v>2.6548033625422933</v>
      </c>
      <c r="AF299" s="34"/>
    </row>
    <row r="300" spans="7:32" ht="18.5" x14ac:dyDescent="0.45">
      <c r="G300" s="59">
        <v>2014</v>
      </c>
      <c r="H300" s="59">
        <v>10</v>
      </c>
      <c r="I300" s="46">
        <f t="shared" si="44"/>
        <v>24</v>
      </c>
      <c r="J300" s="46">
        <f t="shared" si="44"/>
        <v>297</v>
      </c>
      <c r="K300" s="88">
        <v>23.4</v>
      </c>
      <c r="L300" s="88">
        <v>7.1</v>
      </c>
      <c r="M300" s="54">
        <f t="shared" si="37"/>
        <v>15.25</v>
      </c>
      <c r="N300" s="36">
        <v>60.5</v>
      </c>
      <c r="O300" s="55">
        <f t="shared" si="38"/>
        <v>11.161493820562338</v>
      </c>
      <c r="P300" s="56">
        <f t="shared" si="39"/>
        <v>14.554587942013287</v>
      </c>
      <c r="Q300" s="130">
        <v>7.2100139999999993</v>
      </c>
      <c r="R300" s="11">
        <f t="shared" si="40"/>
        <v>1.3975764962354995</v>
      </c>
      <c r="S300" s="35">
        <f t="shared" si="41"/>
        <v>2.6012327106072006</v>
      </c>
      <c r="AF300" s="34"/>
    </row>
    <row r="301" spans="7:32" ht="18.5" x14ac:dyDescent="0.45">
      <c r="G301" s="59">
        <v>2014</v>
      </c>
      <c r="H301" s="59">
        <v>10</v>
      </c>
      <c r="I301" s="46">
        <f t="shared" si="44"/>
        <v>25</v>
      </c>
      <c r="J301" s="46">
        <f t="shared" si="44"/>
        <v>298</v>
      </c>
      <c r="K301" s="88">
        <v>24.7</v>
      </c>
      <c r="L301" s="88">
        <v>7.2</v>
      </c>
      <c r="M301" s="54">
        <f t="shared" si="37"/>
        <v>15.95</v>
      </c>
      <c r="N301" s="36">
        <v>58.5</v>
      </c>
      <c r="O301" s="55">
        <f t="shared" si="38"/>
        <v>12.967708992797348</v>
      </c>
      <c r="P301" s="56">
        <f t="shared" si="39"/>
        <v>18.154792589916291</v>
      </c>
      <c r="Q301" s="130">
        <v>8.6796509999999998</v>
      </c>
      <c r="R301" s="11">
        <f t="shared" si="40"/>
        <v>1.7180826676312499</v>
      </c>
      <c r="S301" s="35">
        <f t="shared" si="41"/>
        <v>3.2342609680401</v>
      </c>
      <c r="AF301" s="34"/>
    </row>
    <row r="302" spans="7:32" ht="18.5" x14ac:dyDescent="0.45">
      <c r="G302" s="59">
        <v>2014</v>
      </c>
      <c r="H302" s="59">
        <v>10</v>
      </c>
      <c r="I302" s="46">
        <f t="shared" si="44"/>
        <v>26</v>
      </c>
      <c r="J302" s="46">
        <f t="shared" si="44"/>
        <v>299</v>
      </c>
      <c r="K302" s="88">
        <v>25.1</v>
      </c>
      <c r="L302" s="88">
        <v>8.3000000000000007</v>
      </c>
      <c r="M302" s="54">
        <f t="shared" si="37"/>
        <v>16.700000000000003</v>
      </c>
      <c r="N302" s="36">
        <v>57</v>
      </c>
      <c r="O302" s="55">
        <f t="shared" si="38"/>
        <v>13.158498313754032</v>
      </c>
      <c r="P302" s="56">
        <f t="shared" si="39"/>
        <v>17.685021733685421</v>
      </c>
      <c r="Q302" s="130">
        <v>8.6294069999999987</v>
      </c>
      <c r="R302" s="11">
        <f t="shared" si="40"/>
        <v>1.7460957858974997</v>
      </c>
      <c r="S302" s="35">
        <f t="shared" si="41"/>
        <v>3.2295043380217487</v>
      </c>
      <c r="AF302" s="34"/>
    </row>
    <row r="303" spans="7:32" ht="18.5" x14ac:dyDescent="0.45">
      <c r="G303" s="59">
        <v>2014</v>
      </c>
      <c r="H303" s="59">
        <v>10</v>
      </c>
      <c r="I303" s="46">
        <f t="shared" si="44"/>
        <v>27</v>
      </c>
      <c r="J303" s="46">
        <f t="shared" si="44"/>
        <v>300</v>
      </c>
      <c r="K303" s="88">
        <v>24.9</v>
      </c>
      <c r="L303" s="88">
        <v>8</v>
      </c>
      <c r="M303" s="54">
        <f t="shared" si="37"/>
        <v>16.45</v>
      </c>
      <c r="N303" s="36">
        <v>57</v>
      </c>
      <c r="O303" s="55">
        <f t="shared" si="38"/>
        <v>6.893949258588643</v>
      </c>
      <c r="P303" s="56">
        <f t="shared" si="39"/>
        <v>9.3206193976118445</v>
      </c>
      <c r="Q303" s="130">
        <v>4.5345209999999998</v>
      </c>
      <c r="R303" s="11">
        <f t="shared" si="40"/>
        <v>0.9108775740262498</v>
      </c>
      <c r="S303" s="35">
        <f t="shared" si="41"/>
        <v>1.8501893042328013</v>
      </c>
      <c r="AF303" s="34"/>
    </row>
    <row r="304" spans="7:32" ht="18.5" x14ac:dyDescent="0.45">
      <c r="G304" s="59">
        <v>2014</v>
      </c>
      <c r="H304" s="59">
        <v>10</v>
      </c>
      <c r="I304" s="46">
        <f t="shared" si="44"/>
        <v>28</v>
      </c>
      <c r="J304" s="46">
        <f t="shared" si="44"/>
        <v>301</v>
      </c>
      <c r="K304" s="88">
        <v>23.8</v>
      </c>
      <c r="L304" s="88">
        <v>9.1</v>
      </c>
      <c r="M304" s="54">
        <f t="shared" si="37"/>
        <v>16.45</v>
      </c>
      <c r="N304" s="36">
        <v>56.5</v>
      </c>
      <c r="O304" s="55">
        <f t="shared" si="38"/>
        <v>11.016099280102518</v>
      </c>
      <c r="P304" s="56">
        <f t="shared" si="39"/>
        <v>12.954932753400563</v>
      </c>
      <c r="Q304" s="130">
        <v>6.7578179999999994</v>
      </c>
      <c r="R304" s="11">
        <f t="shared" si="40"/>
        <v>1.3574851380224997</v>
      </c>
      <c r="S304" s="35">
        <f t="shared" si="41"/>
        <v>2.439479636755681</v>
      </c>
      <c r="AF304" s="34"/>
    </row>
    <row r="305" spans="7:32" ht="18.5" x14ac:dyDescent="0.45">
      <c r="G305" s="59">
        <v>2014</v>
      </c>
      <c r="H305" s="59">
        <v>10</v>
      </c>
      <c r="I305" s="46">
        <f t="shared" si="44"/>
        <v>29</v>
      </c>
      <c r="J305" s="46">
        <f t="shared" si="44"/>
        <v>302</v>
      </c>
      <c r="K305" s="88">
        <v>24.6</v>
      </c>
      <c r="L305" s="88">
        <v>7.5</v>
      </c>
      <c r="M305" s="54">
        <f t="shared" si="37"/>
        <v>16.05</v>
      </c>
      <c r="N305" s="36">
        <v>56.5</v>
      </c>
      <c r="O305" s="55">
        <f t="shared" si="38"/>
        <v>8.2773756863489343</v>
      </c>
      <c r="P305" s="56">
        <f t="shared" si="39"/>
        <v>11.323449938925343</v>
      </c>
      <c r="Q305" s="130">
        <v>5.4765959999999998</v>
      </c>
      <c r="R305" s="11">
        <f t="shared" si="40"/>
        <v>1.0872699730289999</v>
      </c>
      <c r="S305" s="35">
        <f t="shared" si="41"/>
        <v>2.1493919539814184</v>
      </c>
      <c r="AF305" s="34"/>
    </row>
    <row r="306" spans="7:32" ht="18.5" x14ac:dyDescent="0.45">
      <c r="G306" s="59">
        <v>2014</v>
      </c>
      <c r="H306" s="59">
        <v>10</v>
      </c>
      <c r="I306" s="46">
        <f t="shared" si="44"/>
        <v>30</v>
      </c>
      <c r="J306" s="46">
        <f t="shared" si="44"/>
        <v>303</v>
      </c>
      <c r="K306" s="88">
        <v>21.9</v>
      </c>
      <c r="L306" s="88">
        <v>7</v>
      </c>
      <c r="M306" s="54">
        <f t="shared" si="37"/>
        <v>14.45</v>
      </c>
      <c r="N306" s="36">
        <v>54</v>
      </c>
      <c r="O306" s="55">
        <f t="shared" si="38"/>
        <v>9.1860570703855391</v>
      </c>
      <c r="P306" s="56">
        <f t="shared" si="39"/>
        <v>10.949780027899562</v>
      </c>
      <c r="Q306" s="130">
        <v>5.6733849999999997</v>
      </c>
      <c r="R306" s="11">
        <f t="shared" si="40"/>
        <v>1.0730994975562498</v>
      </c>
      <c r="S306" s="35">
        <f t="shared" si="41"/>
        <v>1.9834191726647228</v>
      </c>
      <c r="AF306" s="34"/>
    </row>
    <row r="307" spans="7:32" ht="18.5" x14ac:dyDescent="0.45">
      <c r="G307" s="59">
        <v>2014</v>
      </c>
      <c r="H307" s="61">
        <v>10</v>
      </c>
      <c r="I307" s="60">
        <f t="shared" si="44"/>
        <v>31</v>
      </c>
      <c r="J307" s="46">
        <f t="shared" si="44"/>
        <v>304</v>
      </c>
      <c r="K307" s="88">
        <v>15.8</v>
      </c>
      <c r="L307" s="88">
        <v>11.9</v>
      </c>
      <c r="M307" s="54">
        <f t="shared" si="37"/>
        <v>13.850000000000001</v>
      </c>
      <c r="N307" s="36">
        <v>78.5</v>
      </c>
      <c r="O307" s="55">
        <f t="shared" si="38"/>
        <v>28.383774067549016</v>
      </c>
      <c r="P307" s="56">
        <f t="shared" si="39"/>
        <v>8.8557375090752952</v>
      </c>
      <c r="Q307" s="130">
        <v>8.9685539999999992</v>
      </c>
      <c r="R307" s="49">
        <f t="shared" si="40"/>
        <v>1.6648080154964999</v>
      </c>
      <c r="S307" s="48">
        <f t="shared" si="41"/>
        <v>1.6289609703713963</v>
      </c>
      <c r="AF307" s="34"/>
    </row>
    <row r="308" spans="7:32" ht="18.5" x14ac:dyDescent="0.45">
      <c r="G308" s="59">
        <v>2014</v>
      </c>
      <c r="H308" s="59">
        <v>11</v>
      </c>
      <c r="I308" s="46">
        <v>1</v>
      </c>
      <c r="J308" s="46">
        <f t="shared" si="44"/>
        <v>305</v>
      </c>
      <c r="K308" s="88">
        <v>17.899999999999999</v>
      </c>
      <c r="L308" s="88">
        <v>11.1</v>
      </c>
      <c r="M308" s="54">
        <f t="shared" si="37"/>
        <v>14.5</v>
      </c>
      <c r="N308" s="36">
        <v>76</v>
      </c>
      <c r="O308" s="55">
        <f t="shared" si="38"/>
        <v>18.755896316000197</v>
      </c>
      <c r="P308" s="56">
        <f t="shared" si="39"/>
        <v>10.203207595904106</v>
      </c>
      <c r="Q308" s="130">
        <v>7.8255029999999994</v>
      </c>
      <c r="R308" s="11">
        <f t="shared" si="40"/>
        <v>1.4824593755684996</v>
      </c>
      <c r="S308" s="35">
        <f t="shared" si="41"/>
        <v>1.8731514624945409</v>
      </c>
      <c r="AF308" s="34"/>
    </row>
    <row r="309" spans="7:32" ht="18.5" x14ac:dyDescent="0.45">
      <c r="G309" s="59">
        <v>2014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88">
        <v>17.7</v>
      </c>
      <c r="L309" s="88">
        <v>7.2</v>
      </c>
      <c r="M309" s="54">
        <f t="shared" si="37"/>
        <v>12.45</v>
      </c>
      <c r="N309" s="36">
        <v>68.5</v>
      </c>
      <c r="O309" s="55">
        <f t="shared" si="38"/>
        <v>16.426282110955764</v>
      </c>
      <c r="P309" s="56">
        <f t="shared" si="39"/>
        <v>13.798076973202841</v>
      </c>
      <c r="Q309" s="130">
        <v>8.5163580000000003</v>
      </c>
      <c r="R309" s="11">
        <f t="shared" si="40"/>
        <v>1.5109403000174999</v>
      </c>
      <c r="S309" s="35">
        <f t="shared" si="41"/>
        <v>2.2338809864508695</v>
      </c>
      <c r="AF309" s="34"/>
    </row>
    <row r="310" spans="7:32" ht="18.5" x14ac:dyDescent="0.45">
      <c r="G310" s="59">
        <v>2014</v>
      </c>
      <c r="H310" s="59">
        <v>11</v>
      </c>
      <c r="I310" s="46">
        <f t="shared" si="45"/>
        <v>3</v>
      </c>
      <c r="J310" s="46">
        <f t="shared" si="45"/>
        <v>307</v>
      </c>
      <c r="K310" s="88">
        <v>14.3</v>
      </c>
      <c r="L310" s="88">
        <v>4.9000000000000004</v>
      </c>
      <c r="M310" s="54">
        <f t="shared" si="37"/>
        <v>9.6000000000000014</v>
      </c>
      <c r="N310" s="36">
        <v>49.5</v>
      </c>
      <c r="O310" s="55">
        <f t="shared" si="38"/>
        <v>18.043635046635146</v>
      </c>
      <c r="P310" s="56">
        <f t="shared" si="39"/>
        <v>13.56881355506963</v>
      </c>
      <c r="Q310" s="130">
        <v>8.8513179999999991</v>
      </c>
      <c r="R310" s="11">
        <f t="shared" si="40"/>
        <v>1.4224156539179997</v>
      </c>
      <c r="S310" s="35">
        <f t="shared" si="41"/>
        <v>1.9078654787236056</v>
      </c>
      <c r="AF310" s="34"/>
    </row>
    <row r="311" spans="7:32" ht="18.5" x14ac:dyDescent="0.45">
      <c r="G311" s="59">
        <v>2014</v>
      </c>
      <c r="H311" s="59">
        <v>11</v>
      </c>
      <c r="I311" s="46">
        <f t="shared" si="45"/>
        <v>4</v>
      </c>
      <c r="J311" s="46">
        <f t="shared" si="45"/>
        <v>308</v>
      </c>
      <c r="K311" s="88">
        <v>15.1</v>
      </c>
      <c r="L311" s="88">
        <v>-2.6</v>
      </c>
      <c r="M311" s="54">
        <f t="shared" si="37"/>
        <v>6.25</v>
      </c>
      <c r="N311" s="36">
        <v>53</v>
      </c>
      <c r="O311" s="55">
        <f t="shared" si="38"/>
        <v>14.181794633079077</v>
      </c>
      <c r="P311" s="56">
        <f t="shared" si="39"/>
        <v>20.081421200439973</v>
      </c>
      <c r="Q311" s="130">
        <v>9.54636</v>
      </c>
      <c r="R311" s="11">
        <f t="shared" si="40"/>
        <v>1.34654510367</v>
      </c>
      <c r="S311" s="35">
        <f t="shared" si="41"/>
        <v>2.0215119329812916</v>
      </c>
      <c r="AF311" s="34"/>
    </row>
    <row r="312" spans="7:32" ht="18.5" x14ac:dyDescent="0.45">
      <c r="G312" s="59">
        <v>2014</v>
      </c>
      <c r="H312" s="59">
        <v>11</v>
      </c>
      <c r="I312" s="46">
        <f t="shared" si="45"/>
        <v>5</v>
      </c>
      <c r="J312" s="46">
        <f t="shared" si="45"/>
        <v>309</v>
      </c>
      <c r="K312" s="88">
        <v>16.100000000000001</v>
      </c>
      <c r="L312" s="88">
        <v>-1.8</v>
      </c>
      <c r="M312" s="54">
        <f t="shared" si="37"/>
        <v>7.15</v>
      </c>
      <c r="N312" s="36">
        <v>46.5</v>
      </c>
      <c r="O312" s="55">
        <f t="shared" si="38"/>
        <v>11.318986774492055</v>
      </c>
      <c r="P312" s="56">
        <f t="shared" si="39"/>
        <v>16.208789061072626</v>
      </c>
      <c r="Q312" s="130">
        <v>7.66221</v>
      </c>
      <c r="R312" s="11">
        <f t="shared" si="40"/>
        <v>1.1212245981675</v>
      </c>
      <c r="S312" s="35">
        <f t="shared" si="41"/>
        <v>1.9226740068424766</v>
      </c>
      <c r="AF312" s="34"/>
    </row>
    <row r="313" spans="7:32" ht="18.5" x14ac:dyDescent="0.45">
      <c r="G313" s="59">
        <v>2014</v>
      </c>
      <c r="H313" s="59">
        <v>11</v>
      </c>
      <c r="I313" s="46">
        <f t="shared" si="45"/>
        <v>6</v>
      </c>
      <c r="J313" s="46">
        <f t="shared" si="45"/>
        <v>310</v>
      </c>
      <c r="K313" s="88">
        <v>17.600000000000001</v>
      </c>
      <c r="L313" s="88">
        <v>-2.2999999999999998</v>
      </c>
      <c r="M313" s="54">
        <f t="shared" si="37"/>
        <v>7.65</v>
      </c>
      <c r="N313" s="36">
        <v>51</v>
      </c>
      <c r="O313" s="55">
        <f t="shared" si="38"/>
        <v>11.726522309908649</v>
      </c>
      <c r="P313" s="56">
        <f t="shared" si="39"/>
        <v>18.668623517374574</v>
      </c>
      <c r="Q313" s="130">
        <v>8.3698130000000006</v>
      </c>
      <c r="R313" s="11">
        <f t="shared" si="40"/>
        <v>1.2493138600852502</v>
      </c>
      <c r="S313" s="35">
        <f t="shared" si="41"/>
        <v>2.1734691245674971</v>
      </c>
      <c r="AF313" s="34"/>
    </row>
    <row r="314" spans="7:32" ht="18.5" x14ac:dyDescent="0.45">
      <c r="G314" s="59">
        <v>2014</v>
      </c>
      <c r="H314" s="59">
        <v>11</v>
      </c>
      <c r="I314" s="46">
        <f t="shared" si="45"/>
        <v>7</v>
      </c>
      <c r="J314" s="46">
        <f t="shared" si="45"/>
        <v>311</v>
      </c>
      <c r="K314" s="88">
        <v>19.7</v>
      </c>
      <c r="L314" s="88">
        <v>-1.9</v>
      </c>
      <c r="M314" s="54">
        <f t="shared" si="37"/>
        <v>8.9</v>
      </c>
      <c r="N314" s="36">
        <v>51.5</v>
      </c>
      <c r="O314" s="55">
        <f t="shared" si="38"/>
        <v>11.447047403843658</v>
      </c>
      <c r="P314" s="56">
        <f t="shared" si="39"/>
        <v>19.780497913841838</v>
      </c>
      <c r="Q314" s="130">
        <v>8.5121710000000004</v>
      </c>
      <c r="R314" s="11">
        <f t="shared" si="40"/>
        <v>1.3329676738305001</v>
      </c>
      <c r="S314" s="35">
        <f t="shared" si="41"/>
        <v>2.5247156378363864</v>
      </c>
      <c r="AF314" s="34"/>
    </row>
    <row r="315" spans="7:32" ht="18.5" x14ac:dyDescent="0.45">
      <c r="G315" s="59">
        <v>2014</v>
      </c>
      <c r="H315" s="59">
        <v>11</v>
      </c>
      <c r="I315" s="46">
        <f t="shared" si="45"/>
        <v>8</v>
      </c>
      <c r="J315" s="46">
        <f t="shared" si="45"/>
        <v>312</v>
      </c>
      <c r="K315" s="88">
        <v>20.2</v>
      </c>
      <c r="L315" s="88">
        <v>-1.1000000000000001</v>
      </c>
      <c r="M315" s="54">
        <f t="shared" si="37"/>
        <v>9.5499999999999989</v>
      </c>
      <c r="N315" s="36">
        <v>53.5</v>
      </c>
      <c r="O315" s="55">
        <f t="shared" si="38"/>
        <v>10.835622431174277</v>
      </c>
      <c r="P315" s="56">
        <f t="shared" si="39"/>
        <v>18.463900622720971</v>
      </c>
      <c r="Q315" s="130">
        <v>8.0013569999999987</v>
      </c>
      <c r="R315" s="11">
        <f t="shared" si="40"/>
        <v>1.2834796733167497</v>
      </c>
      <c r="S315" s="35">
        <f t="shared" si="41"/>
        <v>2.4786078530983882</v>
      </c>
      <c r="AF315" s="34"/>
    </row>
    <row r="316" spans="7:32" ht="18.5" x14ac:dyDescent="0.45">
      <c r="G316" s="59">
        <v>2014</v>
      </c>
      <c r="H316" s="59">
        <v>11</v>
      </c>
      <c r="I316" s="46">
        <f t="shared" si="45"/>
        <v>9</v>
      </c>
      <c r="J316" s="46">
        <f t="shared" si="45"/>
        <v>313</v>
      </c>
      <c r="K316" s="88">
        <v>19.7</v>
      </c>
      <c r="L316" s="88">
        <v>-1.4</v>
      </c>
      <c r="M316" s="54">
        <f t="shared" si="37"/>
        <v>9.15</v>
      </c>
      <c r="N316" s="36">
        <v>55.5</v>
      </c>
      <c r="O316" s="55">
        <f t="shared" si="38"/>
        <v>10.066495415692771</v>
      </c>
      <c r="P316" s="56">
        <f t="shared" si="39"/>
        <v>16.992244261689397</v>
      </c>
      <c r="Q316" s="130">
        <v>7.3984289999999993</v>
      </c>
      <c r="R316" s="11">
        <f t="shared" si="40"/>
        <v>1.16940863499075</v>
      </c>
      <c r="S316" s="35">
        <f t="shared" si="41"/>
        <v>2.2412747763263758</v>
      </c>
      <c r="AF316" s="34"/>
    </row>
    <row r="317" spans="7:32" ht="18.5" x14ac:dyDescent="0.45">
      <c r="G317" s="59">
        <v>2014</v>
      </c>
      <c r="H317" s="59">
        <v>11</v>
      </c>
      <c r="I317" s="46">
        <f t="shared" si="45"/>
        <v>10</v>
      </c>
      <c r="J317" s="46">
        <f t="shared" si="45"/>
        <v>314</v>
      </c>
      <c r="K317" s="88">
        <v>19.600000000000001</v>
      </c>
      <c r="L317" s="88">
        <v>0</v>
      </c>
      <c r="M317" s="54">
        <f t="shared" si="37"/>
        <v>9.8000000000000007</v>
      </c>
      <c r="N317" s="36">
        <v>49</v>
      </c>
      <c r="O317" s="55">
        <f t="shared" si="38"/>
        <v>8.4053255503409616</v>
      </c>
      <c r="P317" s="56">
        <f t="shared" si="39"/>
        <v>13.179550462934628</v>
      </c>
      <c r="Q317" s="130">
        <v>5.9539139999999993</v>
      </c>
      <c r="R317" s="11">
        <f t="shared" si="40"/>
        <v>0.96378387483599992</v>
      </c>
      <c r="S317" s="35">
        <f t="shared" si="41"/>
        <v>1.8972416450196274</v>
      </c>
      <c r="AF317" s="34"/>
    </row>
    <row r="318" spans="7:32" ht="18.5" x14ac:dyDescent="0.45">
      <c r="G318" s="59">
        <v>2014</v>
      </c>
      <c r="H318" s="59">
        <v>11</v>
      </c>
      <c r="I318" s="46">
        <f t="shared" si="45"/>
        <v>11</v>
      </c>
      <c r="J318" s="46">
        <f t="shared" si="45"/>
        <v>315</v>
      </c>
      <c r="K318" s="88">
        <v>19.3</v>
      </c>
      <c r="L318" s="88">
        <v>1.2</v>
      </c>
      <c r="M318" s="54">
        <f t="shared" si="37"/>
        <v>10.25</v>
      </c>
      <c r="N318" s="36">
        <v>50.5</v>
      </c>
      <c r="O318" s="55">
        <f t="shared" si="38"/>
        <v>10.53661359816207</v>
      </c>
      <c r="P318" s="56">
        <f t="shared" si="39"/>
        <v>15.25701649013868</v>
      </c>
      <c r="Q318" s="130">
        <v>7.1723309999999998</v>
      </c>
      <c r="R318" s="11">
        <f t="shared" si="40"/>
        <v>1.17994348288575</v>
      </c>
      <c r="S318" s="35">
        <f t="shared" si="41"/>
        <v>2.182976035541214</v>
      </c>
      <c r="AF318" s="34"/>
    </row>
    <row r="319" spans="7:32" ht="18.5" x14ac:dyDescent="0.45">
      <c r="G319" s="59">
        <v>2014</v>
      </c>
      <c r="H319" s="59">
        <v>11</v>
      </c>
      <c r="I319" s="46">
        <f t="shared" si="45"/>
        <v>12</v>
      </c>
      <c r="J319" s="46">
        <f t="shared" si="45"/>
        <v>316</v>
      </c>
      <c r="K319" s="88">
        <v>19.899999999999999</v>
      </c>
      <c r="L319" s="88">
        <v>0.7</v>
      </c>
      <c r="M319" s="54">
        <f t="shared" si="37"/>
        <v>10.299999999999999</v>
      </c>
      <c r="N319" s="36">
        <v>56</v>
      </c>
      <c r="O319" s="55">
        <f t="shared" si="38"/>
        <v>9.9914450642255765</v>
      </c>
      <c r="P319" s="56">
        <f t="shared" si="39"/>
        <v>15.346859618650486</v>
      </c>
      <c r="Q319" s="130">
        <v>7.0048510000000004</v>
      </c>
      <c r="R319" s="11">
        <f t="shared" si="40"/>
        <v>1.1544449763315003</v>
      </c>
      <c r="S319" s="35">
        <f t="shared" si="41"/>
        <v>2.200628172424941</v>
      </c>
      <c r="AF319" s="34"/>
    </row>
    <row r="320" spans="7:32" ht="18.5" x14ac:dyDescent="0.45">
      <c r="G320" s="59">
        <v>2014</v>
      </c>
      <c r="H320" s="59">
        <v>11</v>
      </c>
      <c r="I320" s="46">
        <f t="shared" si="45"/>
        <v>13</v>
      </c>
      <c r="J320" s="46">
        <f t="shared" si="45"/>
        <v>317</v>
      </c>
      <c r="K320" s="88">
        <v>20.3</v>
      </c>
      <c r="L320" s="88">
        <v>-0.3</v>
      </c>
      <c r="M320" s="54">
        <f t="shared" si="37"/>
        <v>10</v>
      </c>
      <c r="N320" s="36">
        <v>49</v>
      </c>
      <c r="O320" s="55">
        <f t="shared" si="38"/>
        <v>8.711919070665644</v>
      </c>
      <c r="P320" s="56">
        <f t="shared" si="39"/>
        <v>14.357242628456982</v>
      </c>
      <c r="Q320" s="130">
        <v>6.3265569999999993</v>
      </c>
      <c r="R320" s="11">
        <f t="shared" si="40"/>
        <v>1.0315261391789998</v>
      </c>
      <c r="S320" s="35">
        <f t="shared" si="41"/>
        <v>2.0685932014419324</v>
      </c>
      <c r="AF320" s="34"/>
    </row>
    <row r="321" spans="7:32" ht="18.5" x14ac:dyDescent="0.45">
      <c r="G321" s="59">
        <v>2014</v>
      </c>
      <c r="H321" s="59">
        <v>11</v>
      </c>
      <c r="I321" s="46">
        <f t="shared" si="45"/>
        <v>14</v>
      </c>
      <c r="J321" s="46">
        <f t="shared" si="45"/>
        <v>318</v>
      </c>
      <c r="K321" s="88">
        <v>21.2</v>
      </c>
      <c r="L321" s="88">
        <v>4.3</v>
      </c>
      <c r="M321" s="54">
        <f t="shared" si="37"/>
        <v>12.75</v>
      </c>
      <c r="N321" s="36">
        <v>40.5</v>
      </c>
      <c r="O321" s="55">
        <f t="shared" si="38"/>
        <v>5.6080972269774643</v>
      </c>
      <c r="P321" s="56">
        <f t="shared" si="39"/>
        <v>7.5821474508735314</v>
      </c>
      <c r="Q321" s="130">
        <v>3.6887469999999993</v>
      </c>
      <c r="R321" s="11">
        <f t="shared" si="40"/>
        <v>0.66093401028524978</v>
      </c>
      <c r="S321" s="35">
        <f t="shared" si="41"/>
        <v>1.5645912188244127</v>
      </c>
      <c r="AF321" s="34"/>
    </row>
    <row r="322" spans="7:32" ht="18.5" x14ac:dyDescent="0.45">
      <c r="G322" s="59">
        <v>2014</v>
      </c>
      <c r="H322" s="59">
        <v>11</v>
      </c>
      <c r="I322" s="46">
        <f t="shared" si="45"/>
        <v>15</v>
      </c>
      <c r="J322" s="46">
        <f t="shared" si="45"/>
        <v>319</v>
      </c>
      <c r="K322" s="88">
        <v>20.3</v>
      </c>
      <c r="L322" s="88">
        <v>11.2</v>
      </c>
      <c r="M322" s="54">
        <f t="shared" si="37"/>
        <v>15.75</v>
      </c>
      <c r="N322" s="36">
        <v>36</v>
      </c>
      <c r="O322" s="55">
        <f t="shared" si="38"/>
        <v>10.609349076341347</v>
      </c>
      <c r="P322" s="56">
        <f t="shared" si="39"/>
        <v>7.7236061275765016</v>
      </c>
      <c r="Q322" s="130">
        <v>5.1207009999999995</v>
      </c>
      <c r="R322" s="11">
        <f t="shared" si="40"/>
        <v>1.0076041762957499</v>
      </c>
      <c r="S322" s="35">
        <f t="shared" si="41"/>
        <v>1.8698510016738448</v>
      </c>
      <c r="AF322" s="34"/>
    </row>
    <row r="323" spans="7:32" ht="18.5" x14ac:dyDescent="0.45">
      <c r="G323" s="59">
        <v>2014</v>
      </c>
      <c r="H323" s="59">
        <v>11</v>
      </c>
      <c r="I323" s="46">
        <f t="shared" si="45"/>
        <v>16</v>
      </c>
      <c r="J323" s="46">
        <f t="shared" si="45"/>
        <v>320</v>
      </c>
      <c r="K323" s="88">
        <v>20</v>
      </c>
      <c r="L323" s="88">
        <v>14</v>
      </c>
      <c r="M323" s="54">
        <f t="shared" si="37"/>
        <v>17</v>
      </c>
      <c r="N323" s="36">
        <v>44</v>
      </c>
      <c r="O323" s="55">
        <f t="shared" si="38"/>
        <v>19.379592276252257</v>
      </c>
      <c r="P323" s="56">
        <f t="shared" si="39"/>
        <v>9.3022042926010826</v>
      </c>
      <c r="Q323" s="130">
        <v>7.595218</v>
      </c>
      <c r="R323" s="11">
        <f t="shared" si="40"/>
        <v>1.5501991842359999</v>
      </c>
      <c r="S323" s="35">
        <f t="shared" si="41"/>
        <v>2.0369668139609756</v>
      </c>
      <c r="AF323" s="34"/>
    </row>
    <row r="324" spans="7:32" ht="18.5" x14ac:dyDescent="0.45">
      <c r="G324" s="59">
        <v>2014</v>
      </c>
      <c r="H324" s="59">
        <v>11</v>
      </c>
      <c r="I324" s="46">
        <f t="shared" si="45"/>
        <v>17</v>
      </c>
      <c r="J324" s="46">
        <f t="shared" si="45"/>
        <v>321</v>
      </c>
      <c r="K324" s="88">
        <v>15</v>
      </c>
      <c r="L324" s="88">
        <v>10.6</v>
      </c>
      <c r="M324" s="54">
        <f t="shared" si="37"/>
        <v>12.8</v>
      </c>
      <c r="N324" s="36">
        <v>73.5</v>
      </c>
      <c r="O324" s="55">
        <f t="shared" si="38"/>
        <v>23.403966836116712</v>
      </c>
      <c r="P324" s="56">
        <f t="shared" si="39"/>
        <v>8.2381963263130835</v>
      </c>
      <c r="Q324" s="130">
        <v>7.854811999999999</v>
      </c>
      <c r="R324" s="11">
        <f t="shared" si="40"/>
        <v>1.4096952548279997</v>
      </c>
      <c r="S324" s="35">
        <f t="shared" si="41"/>
        <v>1.4741828425471337</v>
      </c>
      <c r="AF324" s="34"/>
    </row>
    <row r="325" spans="7:32" ht="18.5" x14ac:dyDescent="0.45">
      <c r="G325" s="59">
        <v>2014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88">
        <v>15.1</v>
      </c>
      <c r="L325" s="88">
        <v>7.7</v>
      </c>
      <c r="M325" s="54">
        <f t="shared" ref="M325:M368" si="47">(K325+L325)/2</f>
        <v>11.4</v>
      </c>
      <c r="N325" s="36">
        <v>83.5</v>
      </c>
      <c r="O325" s="55">
        <f t="shared" ref="O325:O368" si="48">((Q325)/(0.16*(K325-(L325))^0.5))</f>
        <v>15.718792123446459</v>
      </c>
      <c r="P325" s="56">
        <f t="shared" ref="P325:P368" si="49">0.16*((K325-L325)^1/2)*O325</f>
        <v>9.3055249370803033</v>
      </c>
      <c r="Q325" s="130">
        <v>6.841558</v>
      </c>
      <c r="R325" s="11">
        <f t="shared" ref="R325:R368" si="50">0.0023*0.408*O325*(K325-L325)^0.5*(M325+17.8)</f>
        <v>1.1716715399639999</v>
      </c>
      <c r="S325" s="35">
        <f t="shared" ref="S325:S368" si="51">0.31*(IF(N325&gt;50,1,(1+(50-N325)/70)))*(P325+2.09)*((M325/(M325+15)))</f>
        <v>1.5254464063500679</v>
      </c>
      <c r="AF325" s="34"/>
    </row>
    <row r="326" spans="7:32" ht="18.5" x14ac:dyDescent="0.45">
      <c r="G326" s="59">
        <v>2014</v>
      </c>
      <c r="H326" s="59">
        <v>11</v>
      </c>
      <c r="I326" s="46">
        <f t="shared" si="46"/>
        <v>19</v>
      </c>
      <c r="J326" s="46">
        <f t="shared" si="46"/>
        <v>323</v>
      </c>
      <c r="K326" s="88">
        <v>14</v>
      </c>
      <c r="L326" s="88">
        <v>4.8</v>
      </c>
      <c r="M326" s="54">
        <f t="shared" si="47"/>
        <v>9.4</v>
      </c>
      <c r="N326" s="36">
        <v>85.5</v>
      </c>
      <c r="O326" s="55">
        <f t="shared" si="48"/>
        <v>13.251965002119169</v>
      </c>
      <c r="P326" s="56">
        <f t="shared" si="49"/>
        <v>9.7534462415597076</v>
      </c>
      <c r="Q326" s="130">
        <v>6.4312319999999996</v>
      </c>
      <c r="R326" s="11">
        <f t="shared" si="50"/>
        <v>1.0259615784959999</v>
      </c>
      <c r="S326" s="35">
        <f t="shared" si="51"/>
        <v>1.4144181290124995</v>
      </c>
      <c r="AF326" s="34"/>
    </row>
    <row r="327" spans="7:32" ht="18.5" x14ac:dyDescent="0.45">
      <c r="G327" s="59">
        <v>2014</v>
      </c>
      <c r="H327" s="59">
        <v>11</v>
      </c>
      <c r="I327" s="46">
        <f t="shared" si="46"/>
        <v>20</v>
      </c>
      <c r="J327" s="46">
        <f t="shared" si="46"/>
        <v>324</v>
      </c>
      <c r="K327" s="88">
        <v>9.4</v>
      </c>
      <c r="L327" s="88">
        <v>4.8</v>
      </c>
      <c r="M327" s="54">
        <f t="shared" si="47"/>
        <v>7.1</v>
      </c>
      <c r="N327" s="36">
        <v>82</v>
      </c>
      <c r="O327" s="55">
        <f t="shared" si="48"/>
        <v>8.2846437256168421</v>
      </c>
      <c r="P327" s="56">
        <f t="shared" si="49"/>
        <v>3.0487488910269982</v>
      </c>
      <c r="Q327" s="130">
        <v>2.8429730000000002</v>
      </c>
      <c r="R327" s="11">
        <f t="shared" si="50"/>
        <v>0.41518351246049989</v>
      </c>
      <c r="S327" s="35">
        <f t="shared" si="51"/>
        <v>0.51178218593440816</v>
      </c>
      <c r="AF327" s="34"/>
    </row>
    <row r="328" spans="7:32" ht="18.5" x14ac:dyDescent="0.45">
      <c r="G328" s="59">
        <v>2014</v>
      </c>
      <c r="H328" s="59">
        <v>11</v>
      </c>
      <c r="I328" s="46">
        <f t="shared" si="46"/>
        <v>21</v>
      </c>
      <c r="J328" s="46">
        <f t="shared" si="46"/>
        <v>325</v>
      </c>
      <c r="K328" s="88">
        <v>13.5</v>
      </c>
      <c r="L328" s="88">
        <v>5.7</v>
      </c>
      <c r="M328" s="54">
        <f t="shared" si="47"/>
        <v>9.6</v>
      </c>
      <c r="N328" s="36">
        <v>83.5</v>
      </c>
      <c r="O328" s="55">
        <f t="shared" si="48"/>
        <v>8.6812267617164913</v>
      </c>
      <c r="P328" s="56">
        <f t="shared" si="49"/>
        <v>5.4170854993110904</v>
      </c>
      <c r="Q328" s="130">
        <v>3.8792555000000002</v>
      </c>
      <c r="R328" s="11">
        <f t="shared" si="50"/>
        <v>0.62340023810549994</v>
      </c>
      <c r="S328" s="35">
        <f t="shared" si="51"/>
        <v>0.90817424577031713</v>
      </c>
      <c r="AF328" s="34"/>
    </row>
    <row r="329" spans="7:32" ht="18.5" x14ac:dyDescent="0.45">
      <c r="G329" s="59">
        <v>2014</v>
      </c>
      <c r="H329" s="59">
        <v>11</v>
      </c>
      <c r="I329" s="46">
        <f t="shared" si="46"/>
        <v>22</v>
      </c>
      <c r="J329" s="46">
        <f t="shared" si="46"/>
        <v>326</v>
      </c>
      <c r="K329" s="88">
        <v>15.3</v>
      </c>
      <c r="L329" s="88">
        <v>7.3</v>
      </c>
      <c r="M329" s="54">
        <f t="shared" si="47"/>
        <v>11.3</v>
      </c>
      <c r="N329" s="36">
        <v>83.5</v>
      </c>
      <c r="O329" s="55">
        <f t="shared" si="48"/>
        <v>6.8696473403901406</v>
      </c>
      <c r="P329" s="56">
        <f t="shared" si="49"/>
        <v>4.39657429784969</v>
      </c>
      <c r="Q329" s="130">
        <v>3.1088475</v>
      </c>
      <c r="R329" s="11">
        <f t="shared" si="50"/>
        <v>0.53059166609624997</v>
      </c>
      <c r="S329" s="35">
        <f t="shared" si="51"/>
        <v>0.86397223442461835</v>
      </c>
      <c r="AF329" s="34"/>
    </row>
    <row r="330" spans="7:32" ht="18.5" x14ac:dyDescent="0.45">
      <c r="G330" s="59">
        <v>2014</v>
      </c>
      <c r="H330" s="59">
        <v>11</v>
      </c>
      <c r="I330" s="46">
        <f t="shared" si="46"/>
        <v>23</v>
      </c>
      <c r="J330" s="46">
        <f t="shared" si="46"/>
        <v>327</v>
      </c>
      <c r="K330" s="88">
        <v>11.9</v>
      </c>
      <c r="L330" s="88">
        <v>3.9</v>
      </c>
      <c r="M330" s="54">
        <f t="shared" si="47"/>
        <v>7.9</v>
      </c>
      <c r="N330" s="36">
        <v>80</v>
      </c>
      <c r="O330" s="55">
        <f t="shared" si="48"/>
        <v>12.897358104382297</v>
      </c>
      <c r="P330" s="56">
        <f t="shared" si="49"/>
        <v>8.2543091868046705</v>
      </c>
      <c r="Q330" s="130">
        <v>5.836678</v>
      </c>
      <c r="R330" s="11">
        <f t="shared" si="50"/>
        <v>0.87976539327900005</v>
      </c>
      <c r="S330" s="35">
        <f t="shared" si="51"/>
        <v>1.1062538514622113</v>
      </c>
      <c r="AF330" s="34"/>
    </row>
    <row r="331" spans="7:32" ht="18.5" x14ac:dyDescent="0.45">
      <c r="G331" s="59">
        <v>2014</v>
      </c>
      <c r="H331" s="59">
        <v>11</v>
      </c>
      <c r="I331" s="46">
        <f t="shared" si="46"/>
        <v>24</v>
      </c>
      <c r="J331" s="46">
        <f t="shared" si="46"/>
        <v>328</v>
      </c>
      <c r="K331" s="88">
        <v>10.6</v>
      </c>
      <c r="L331" s="88">
        <v>3.9</v>
      </c>
      <c r="M331" s="54">
        <f t="shared" si="47"/>
        <v>7.25</v>
      </c>
      <c r="N331" s="36">
        <v>82.5</v>
      </c>
      <c r="O331" s="55">
        <f t="shared" si="48"/>
        <v>14.43689455046643</v>
      </c>
      <c r="P331" s="56">
        <f t="shared" si="49"/>
        <v>7.7381754790500059</v>
      </c>
      <c r="Q331" s="130">
        <v>5.9790359999999998</v>
      </c>
      <c r="R331" s="11">
        <f t="shared" si="50"/>
        <v>0.87842950580699986</v>
      </c>
      <c r="S331" s="35">
        <f t="shared" si="51"/>
        <v>0.99275615232201764</v>
      </c>
      <c r="AF331" s="34"/>
    </row>
    <row r="332" spans="7:32" ht="18.5" x14ac:dyDescent="0.45">
      <c r="G332" s="59">
        <v>2014</v>
      </c>
      <c r="H332" s="59">
        <v>11</v>
      </c>
      <c r="I332" s="46">
        <f t="shared" si="46"/>
        <v>25</v>
      </c>
      <c r="J332" s="46">
        <f t="shared" si="46"/>
        <v>329</v>
      </c>
      <c r="K332" s="88">
        <v>12.2</v>
      </c>
      <c r="L332" s="88">
        <v>5.4</v>
      </c>
      <c r="M332" s="54">
        <f t="shared" si="47"/>
        <v>8.8000000000000007</v>
      </c>
      <c r="N332" s="36">
        <v>84.5</v>
      </c>
      <c r="O332" s="55">
        <f t="shared" si="48"/>
        <v>10.195821646365006</v>
      </c>
      <c r="P332" s="56">
        <f t="shared" si="49"/>
        <v>5.5465269756225624</v>
      </c>
      <c r="Q332" s="130">
        <v>4.2539919999999993</v>
      </c>
      <c r="R332" s="11">
        <f t="shared" si="50"/>
        <v>0.66366103792799991</v>
      </c>
      <c r="S332" s="35">
        <f t="shared" si="51"/>
        <v>0.87531283989488862</v>
      </c>
      <c r="AF332" s="34"/>
    </row>
    <row r="333" spans="7:32" ht="18.5" x14ac:dyDescent="0.45">
      <c r="G333" s="59">
        <v>2014</v>
      </c>
      <c r="H333" s="59">
        <v>11</v>
      </c>
      <c r="I333" s="46">
        <f t="shared" si="46"/>
        <v>26</v>
      </c>
      <c r="J333" s="46">
        <f t="shared" si="46"/>
        <v>330</v>
      </c>
      <c r="K333" s="88">
        <v>10.8</v>
      </c>
      <c r="L333" s="88">
        <v>2.8</v>
      </c>
      <c r="M333" s="54">
        <f t="shared" si="47"/>
        <v>6.8000000000000007</v>
      </c>
      <c r="N333" s="36">
        <v>86</v>
      </c>
      <c r="O333" s="55">
        <f t="shared" si="48"/>
        <v>9.0993914603012822</v>
      </c>
      <c r="P333" s="56">
        <f t="shared" si="49"/>
        <v>5.8236105345928211</v>
      </c>
      <c r="Q333" s="130">
        <v>4.1179144999999995</v>
      </c>
      <c r="R333" s="11">
        <f t="shared" si="50"/>
        <v>0.5941285861454999</v>
      </c>
      <c r="S333" s="35">
        <f t="shared" si="51"/>
        <v>0.7652243581156728</v>
      </c>
    </row>
    <row r="334" spans="7:32" ht="18.5" x14ac:dyDescent="0.45">
      <c r="G334" s="59">
        <v>2014</v>
      </c>
      <c r="H334" s="59">
        <v>11</v>
      </c>
      <c r="I334" s="46">
        <f t="shared" si="46"/>
        <v>27</v>
      </c>
      <c r="J334" s="46">
        <f t="shared" si="46"/>
        <v>331</v>
      </c>
      <c r="K334" s="88">
        <v>9.6</v>
      </c>
      <c r="L334" s="88">
        <v>5.9</v>
      </c>
      <c r="M334" s="54">
        <f t="shared" si="47"/>
        <v>7.75</v>
      </c>
      <c r="N334" s="36">
        <v>80.5</v>
      </c>
      <c r="O334" s="55">
        <f t="shared" si="48"/>
        <v>19.699294736466818</v>
      </c>
      <c r="P334" s="56">
        <f t="shared" si="49"/>
        <v>5.8309912419941767</v>
      </c>
      <c r="Q334" s="130">
        <v>6.0627760000000004</v>
      </c>
      <c r="R334" s="11">
        <f t="shared" si="50"/>
        <v>0.90851153068200008</v>
      </c>
      <c r="S334" s="35">
        <f t="shared" si="51"/>
        <v>0.83649149269850587</v>
      </c>
    </row>
    <row r="335" spans="7:32" ht="18.5" x14ac:dyDescent="0.45">
      <c r="G335" s="59">
        <v>2014</v>
      </c>
      <c r="H335" s="59">
        <v>11</v>
      </c>
      <c r="I335" s="46">
        <f t="shared" si="46"/>
        <v>28</v>
      </c>
      <c r="J335" s="46">
        <f t="shared" si="46"/>
        <v>332</v>
      </c>
      <c r="K335" s="88">
        <v>12.2</v>
      </c>
      <c r="L335" s="88">
        <v>5.6</v>
      </c>
      <c r="M335" s="54">
        <f t="shared" si="47"/>
        <v>8.8999999999999986</v>
      </c>
      <c r="N335" s="36">
        <v>87.5</v>
      </c>
      <c r="O335" s="55">
        <f t="shared" si="48"/>
        <v>13.883752602985801</v>
      </c>
      <c r="P335" s="56">
        <f t="shared" si="49"/>
        <v>7.330621374376503</v>
      </c>
      <c r="Q335" s="130">
        <v>5.7068810000000001</v>
      </c>
      <c r="R335" s="11">
        <f t="shared" si="50"/>
        <v>0.89367188363549988</v>
      </c>
      <c r="S335" s="35">
        <f t="shared" si="51"/>
        <v>1.0875102247658899</v>
      </c>
    </row>
    <row r="336" spans="7:32" ht="18.5" x14ac:dyDescent="0.45">
      <c r="G336" s="59">
        <v>2014</v>
      </c>
      <c r="H336" s="59">
        <v>11</v>
      </c>
      <c r="I336" s="46">
        <f t="shared" si="46"/>
        <v>29</v>
      </c>
      <c r="J336" s="46">
        <f t="shared" si="46"/>
        <v>333</v>
      </c>
      <c r="K336" s="88">
        <v>10.4</v>
      </c>
      <c r="L336" s="88">
        <v>0.5</v>
      </c>
      <c r="M336" s="54">
        <f t="shared" si="47"/>
        <v>5.45</v>
      </c>
      <c r="N336" s="36">
        <v>82.5</v>
      </c>
      <c r="O336" s="55">
        <f t="shared" si="48"/>
        <v>6.3874365778740714</v>
      </c>
      <c r="P336" s="56">
        <f t="shared" si="49"/>
        <v>5.0588497696762644</v>
      </c>
      <c r="Q336" s="130">
        <v>3.2156159999999998</v>
      </c>
      <c r="R336" s="51">
        <f t="shared" si="50"/>
        <v>0.43848541727999996</v>
      </c>
      <c r="S336" s="50">
        <f t="shared" si="51"/>
        <v>0.59061035138719065</v>
      </c>
    </row>
    <row r="337" spans="7:19" ht="18.5" x14ac:dyDescent="0.45">
      <c r="G337" s="59">
        <v>2014</v>
      </c>
      <c r="H337" s="60">
        <v>11</v>
      </c>
      <c r="I337" s="60">
        <f t="shared" si="46"/>
        <v>30</v>
      </c>
      <c r="J337" s="46">
        <f t="shared" si="46"/>
        <v>334</v>
      </c>
      <c r="K337" s="88">
        <v>8.8000000000000007</v>
      </c>
      <c r="L337" s="88">
        <v>-0.5</v>
      </c>
      <c r="M337" s="54">
        <f t="shared" si="47"/>
        <v>4.1500000000000004</v>
      </c>
      <c r="N337" s="36">
        <v>84.5</v>
      </c>
      <c r="O337" s="55">
        <f t="shared" si="48"/>
        <v>10.194312550061763</v>
      </c>
      <c r="P337" s="56">
        <f t="shared" si="49"/>
        <v>7.5845685372459526</v>
      </c>
      <c r="Q337" s="130">
        <v>4.9741559999999998</v>
      </c>
      <c r="R337" s="49">
        <f t="shared" si="50"/>
        <v>0.64035667743300007</v>
      </c>
      <c r="S337" s="48">
        <f t="shared" si="51"/>
        <v>0.64993902993038755</v>
      </c>
    </row>
    <row r="338" spans="7:19" ht="18.5" x14ac:dyDescent="0.45">
      <c r="G338" s="59">
        <v>2014</v>
      </c>
      <c r="H338" s="59">
        <v>12</v>
      </c>
      <c r="I338" s="46">
        <v>1</v>
      </c>
      <c r="J338" s="46">
        <f t="shared" si="46"/>
        <v>335</v>
      </c>
      <c r="K338" s="88">
        <v>8.6</v>
      </c>
      <c r="L338" s="88">
        <v>3.9</v>
      </c>
      <c r="M338" s="54">
        <f t="shared" si="47"/>
        <v>6.25</v>
      </c>
      <c r="N338" s="36">
        <v>94</v>
      </c>
      <c r="O338" s="55">
        <f t="shared" si="48"/>
        <v>14.58749445640148</v>
      </c>
      <c r="P338" s="56">
        <f t="shared" si="49"/>
        <v>5.4848979156069557</v>
      </c>
      <c r="Q338" s="130">
        <v>5.0599894999999995</v>
      </c>
      <c r="R338" s="11">
        <f t="shared" si="50"/>
        <v>0.7137279639408749</v>
      </c>
      <c r="S338" s="35">
        <f t="shared" si="51"/>
        <v>0.69065245701122246</v>
      </c>
    </row>
    <row r="339" spans="7:19" ht="18.5" x14ac:dyDescent="0.45">
      <c r="G339" s="59">
        <v>2014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88">
        <v>10.1</v>
      </c>
      <c r="L339" s="88">
        <v>6.1</v>
      </c>
      <c r="M339" s="54">
        <f t="shared" si="47"/>
        <v>8.1</v>
      </c>
      <c r="N339" s="36">
        <v>85.5</v>
      </c>
      <c r="O339" s="55">
        <f t="shared" si="48"/>
        <v>17.925593749999997</v>
      </c>
      <c r="P339" s="56">
        <f t="shared" si="49"/>
        <v>5.7361899999999997</v>
      </c>
      <c r="Q339" s="130">
        <v>5.7361899999999997</v>
      </c>
      <c r="R339" s="11">
        <f t="shared" si="50"/>
        <v>0.87134733766499972</v>
      </c>
      <c r="S339" s="35">
        <f t="shared" si="51"/>
        <v>0.85071701688311663</v>
      </c>
    </row>
    <row r="340" spans="7:19" ht="18.5" x14ac:dyDescent="0.45">
      <c r="G340" s="59">
        <v>2014</v>
      </c>
      <c r="H340" s="59">
        <v>12</v>
      </c>
      <c r="I340" s="46">
        <f t="shared" si="52"/>
        <v>3</v>
      </c>
      <c r="J340" s="46">
        <f t="shared" si="46"/>
        <v>337</v>
      </c>
      <c r="K340" s="88">
        <v>10.1</v>
      </c>
      <c r="L340" s="88">
        <v>8</v>
      </c>
      <c r="M340" s="54">
        <f t="shared" si="47"/>
        <v>9.0500000000000007</v>
      </c>
      <c r="N340" s="36">
        <v>81</v>
      </c>
      <c r="O340" s="55">
        <f t="shared" si="48"/>
        <v>23.529773497170424</v>
      </c>
      <c r="P340" s="56">
        <f t="shared" si="49"/>
        <v>3.9530019475246307</v>
      </c>
      <c r="Q340" s="130">
        <v>5.4556610000000001</v>
      </c>
      <c r="R340" s="11">
        <f t="shared" si="50"/>
        <v>0.85913157989025002</v>
      </c>
      <c r="S340" s="35">
        <f t="shared" si="51"/>
        <v>0.70493313778712474</v>
      </c>
    </row>
    <row r="341" spans="7:19" ht="18.5" x14ac:dyDescent="0.45">
      <c r="G341" s="59">
        <v>2014</v>
      </c>
      <c r="H341" s="59">
        <v>12</v>
      </c>
      <c r="I341" s="46">
        <f t="shared" si="52"/>
        <v>4</v>
      </c>
      <c r="J341" s="46">
        <f t="shared" si="52"/>
        <v>338</v>
      </c>
      <c r="K341" s="88">
        <v>10.6</v>
      </c>
      <c r="L341" s="88">
        <v>8.1999999999999993</v>
      </c>
      <c r="M341" s="54">
        <f t="shared" si="47"/>
        <v>9.3999999999999986</v>
      </c>
      <c r="N341" s="36">
        <v>65.5</v>
      </c>
      <c r="O341" s="55">
        <f t="shared" si="48"/>
        <v>24.189137061934257</v>
      </c>
      <c r="P341" s="56">
        <f t="shared" si="49"/>
        <v>4.6443143158913784</v>
      </c>
      <c r="Q341" s="130">
        <v>5.9957839999999996</v>
      </c>
      <c r="R341" s="11">
        <f t="shared" si="50"/>
        <v>0.95649542995199965</v>
      </c>
      <c r="S341" s="35">
        <f t="shared" si="51"/>
        <v>0.80425376706997842</v>
      </c>
    </row>
    <row r="342" spans="7:19" ht="18.5" x14ac:dyDescent="0.45">
      <c r="G342" s="59">
        <v>2014</v>
      </c>
      <c r="H342" s="59">
        <v>12</v>
      </c>
      <c r="I342" s="46">
        <f t="shared" si="52"/>
        <v>5</v>
      </c>
      <c r="J342" s="46">
        <f t="shared" si="52"/>
        <v>339</v>
      </c>
      <c r="K342" s="88">
        <v>10.9</v>
      </c>
      <c r="L342" s="88">
        <v>5.8</v>
      </c>
      <c r="M342" s="54">
        <f t="shared" si="47"/>
        <v>8.35</v>
      </c>
      <c r="N342" s="36">
        <v>66.5</v>
      </c>
      <c r="O342" s="55">
        <f t="shared" si="48"/>
        <v>16.106927002504268</v>
      </c>
      <c r="P342" s="56">
        <f t="shared" si="49"/>
        <v>6.5716262170217421</v>
      </c>
      <c r="Q342" s="130">
        <v>5.8199299999999994</v>
      </c>
      <c r="R342" s="11">
        <f t="shared" si="50"/>
        <v>0.89260120911749963</v>
      </c>
      <c r="S342" s="35">
        <f t="shared" si="51"/>
        <v>0.96019783566427308</v>
      </c>
    </row>
    <row r="343" spans="7:19" ht="18.5" x14ac:dyDescent="0.45">
      <c r="G343" s="59">
        <v>2014</v>
      </c>
      <c r="H343" s="59">
        <v>12</v>
      </c>
      <c r="I343" s="46">
        <f t="shared" si="52"/>
        <v>6</v>
      </c>
      <c r="J343" s="46">
        <f t="shared" si="52"/>
        <v>340</v>
      </c>
      <c r="K343" s="88">
        <v>8.8000000000000007</v>
      </c>
      <c r="L343" s="88">
        <v>4.5</v>
      </c>
      <c r="M343" s="54">
        <f t="shared" si="47"/>
        <v>6.65</v>
      </c>
      <c r="N343" s="36">
        <v>85</v>
      </c>
      <c r="O343" s="55">
        <f t="shared" si="48"/>
        <v>16.304641873652184</v>
      </c>
      <c r="P343" s="56">
        <f t="shared" si="49"/>
        <v>5.6087968045363521</v>
      </c>
      <c r="Q343" s="130">
        <v>5.409603999999999</v>
      </c>
      <c r="R343" s="11">
        <f t="shared" si="50"/>
        <v>0.77573315639700002</v>
      </c>
      <c r="S343" s="35">
        <f t="shared" si="51"/>
        <v>0.73307480889384258</v>
      </c>
    </row>
    <row r="344" spans="7:19" ht="18.5" x14ac:dyDescent="0.45">
      <c r="G344" s="59">
        <v>2014</v>
      </c>
      <c r="H344" s="59">
        <v>12</v>
      </c>
      <c r="I344" s="46">
        <f t="shared" si="52"/>
        <v>7</v>
      </c>
      <c r="J344" s="46">
        <f t="shared" si="52"/>
        <v>341</v>
      </c>
      <c r="K344" s="88">
        <v>14.4</v>
      </c>
      <c r="L344" s="88">
        <v>8.1</v>
      </c>
      <c r="M344" s="54">
        <f t="shared" si="47"/>
        <v>11.25</v>
      </c>
      <c r="N344" s="36">
        <v>86.5</v>
      </c>
      <c r="O344" s="55">
        <f t="shared" si="48"/>
        <v>11.504958090972723</v>
      </c>
      <c r="P344" s="56">
        <f t="shared" si="49"/>
        <v>5.7984988778502533</v>
      </c>
      <c r="Q344" s="130">
        <v>4.6203544999999995</v>
      </c>
      <c r="R344" s="11">
        <f t="shared" si="50"/>
        <v>0.78720791408962487</v>
      </c>
      <c r="S344" s="35">
        <f t="shared" si="51"/>
        <v>1.048043422342962</v>
      </c>
    </row>
    <row r="345" spans="7:19" ht="18.5" x14ac:dyDescent="0.45">
      <c r="G345" s="59">
        <v>2014</v>
      </c>
      <c r="H345" s="59">
        <v>12</v>
      </c>
      <c r="I345" s="46">
        <f t="shared" si="52"/>
        <v>8</v>
      </c>
      <c r="J345" s="46">
        <f t="shared" si="52"/>
        <v>342</v>
      </c>
      <c r="K345" s="88">
        <v>15.6</v>
      </c>
      <c r="L345" s="88">
        <v>10.3</v>
      </c>
      <c r="M345" s="54">
        <f t="shared" si="47"/>
        <v>12.95</v>
      </c>
      <c r="N345" s="36">
        <v>86</v>
      </c>
      <c r="O345" s="55">
        <f t="shared" si="48"/>
        <v>12.259286450088846</v>
      </c>
      <c r="P345" s="56">
        <f t="shared" si="49"/>
        <v>5.1979374548376693</v>
      </c>
      <c r="Q345" s="130">
        <v>4.5156794999999992</v>
      </c>
      <c r="R345" s="11">
        <f t="shared" si="50"/>
        <v>0.81439715322562467</v>
      </c>
      <c r="S345" s="35">
        <f t="shared" si="51"/>
        <v>1.0467772777261475</v>
      </c>
    </row>
    <row r="346" spans="7:19" ht="18.5" x14ac:dyDescent="0.45">
      <c r="G346" s="59">
        <v>2014</v>
      </c>
      <c r="H346" s="59">
        <v>12</v>
      </c>
      <c r="I346" s="46">
        <f t="shared" si="52"/>
        <v>9</v>
      </c>
      <c r="J346" s="46">
        <f t="shared" si="52"/>
        <v>343</v>
      </c>
      <c r="K346" s="88">
        <v>18.399999999999999</v>
      </c>
      <c r="L346" s="88">
        <v>7.6</v>
      </c>
      <c r="M346" s="54">
        <f t="shared" si="47"/>
        <v>13</v>
      </c>
      <c r="N346" s="36">
        <v>85</v>
      </c>
      <c r="O346" s="55">
        <f t="shared" si="48"/>
        <v>5.2435677025642873</v>
      </c>
      <c r="P346" s="56">
        <f t="shared" si="49"/>
        <v>4.530442495015544</v>
      </c>
      <c r="Q346" s="130">
        <v>2.7571394999999996</v>
      </c>
      <c r="R346" s="11">
        <f t="shared" si="50"/>
        <v>0.49805519355899985</v>
      </c>
      <c r="S346" s="35">
        <f t="shared" si="51"/>
        <v>0.95287083053259436</v>
      </c>
    </row>
    <row r="347" spans="7:19" ht="18.5" x14ac:dyDescent="0.45">
      <c r="G347" s="59">
        <v>2014</v>
      </c>
      <c r="H347" s="59">
        <v>12</v>
      </c>
      <c r="I347" s="46">
        <f t="shared" si="52"/>
        <v>10</v>
      </c>
      <c r="J347" s="46">
        <f t="shared" si="52"/>
        <v>344</v>
      </c>
      <c r="K347" s="88">
        <v>15.7</v>
      </c>
      <c r="L347" s="88">
        <v>8.1</v>
      </c>
      <c r="M347" s="54">
        <f t="shared" si="47"/>
        <v>11.899999999999999</v>
      </c>
      <c r="N347" s="36">
        <v>74.5</v>
      </c>
      <c r="O347" s="55">
        <f t="shared" si="48"/>
        <v>7.7458011009870775</v>
      </c>
      <c r="P347" s="56">
        <f t="shared" si="49"/>
        <v>4.7094470694001433</v>
      </c>
      <c r="Q347" s="130">
        <v>3.4165919999999996</v>
      </c>
      <c r="R347" s="11">
        <f t="shared" si="50"/>
        <v>0.59513786877599983</v>
      </c>
      <c r="S347" s="35">
        <f t="shared" si="51"/>
        <v>0.93245948843929838</v>
      </c>
    </row>
    <row r="348" spans="7:19" ht="18.5" x14ac:dyDescent="0.45">
      <c r="G348" s="59">
        <v>2014</v>
      </c>
      <c r="H348" s="59">
        <v>12</v>
      </c>
      <c r="I348" s="46">
        <f t="shared" si="52"/>
        <v>11</v>
      </c>
      <c r="J348" s="46">
        <f t="shared" si="52"/>
        <v>345</v>
      </c>
      <c r="K348" s="88">
        <v>12.8</v>
      </c>
      <c r="L348" s="88">
        <v>3</v>
      </c>
      <c r="M348" s="54">
        <f t="shared" si="47"/>
        <v>7.9</v>
      </c>
      <c r="N348" s="36">
        <v>79</v>
      </c>
      <c r="O348" s="55">
        <f t="shared" si="48"/>
        <v>12.212938111104959</v>
      </c>
      <c r="P348" s="56">
        <f t="shared" si="49"/>
        <v>9.5749434791062882</v>
      </c>
      <c r="Q348" s="130">
        <v>6.1172069999999996</v>
      </c>
      <c r="R348" s="11">
        <f t="shared" si="50"/>
        <v>0.92204966971349989</v>
      </c>
      <c r="S348" s="35">
        <f t="shared" si="51"/>
        <v>1.247486750232808</v>
      </c>
    </row>
    <row r="349" spans="7:19" ht="18.5" x14ac:dyDescent="0.45">
      <c r="G349" s="59">
        <v>2014</v>
      </c>
      <c r="H349" s="59">
        <v>12</v>
      </c>
      <c r="I349" s="46">
        <f t="shared" si="52"/>
        <v>12</v>
      </c>
      <c r="J349" s="46">
        <f t="shared" si="52"/>
        <v>346</v>
      </c>
      <c r="K349" s="88">
        <v>10</v>
      </c>
      <c r="L349" s="88">
        <v>6.1</v>
      </c>
      <c r="M349" s="54">
        <f t="shared" si="47"/>
        <v>8.0500000000000007</v>
      </c>
      <c r="N349" s="36">
        <v>83.5</v>
      </c>
      <c r="O349" s="55">
        <f t="shared" si="48"/>
        <v>18.743626712674171</v>
      </c>
      <c r="P349" s="56">
        <f t="shared" si="49"/>
        <v>5.8480115343543426</v>
      </c>
      <c r="Q349" s="130">
        <v>5.9225114999999988</v>
      </c>
      <c r="R349" s="11">
        <f t="shared" si="50"/>
        <v>0.89791344914287474</v>
      </c>
      <c r="S349" s="35">
        <f t="shared" si="51"/>
        <v>0.85940597761306992</v>
      </c>
    </row>
    <row r="350" spans="7:19" ht="18.5" x14ac:dyDescent="0.45">
      <c r="G350" s="59">
        <v>2014</v>
      </c>
      <c r="H350" s="59">
        <v>12</v>
      </c>
      <c r="I350" s="46">
        <f t="shared" si="52"/>
        <v>13</v>
      </c>
      <c r="J350" s="46">
        <f t="shared" si="52"/>
        <v>347</v>
      </c>
      <c r="K350" s="88">
        <v>10.6</v>
      </c>
      <c r="L350" s="88">
        <v>6.9</v>
      </c>
      <c r="M350" s="54">
        <f t="shared" si="47"/>
        <v>8.75</v>
      </c>
      <c r="N350" s="36">
        <v>92</v>
      </c>
      <c r="O350" s="55">
        <f t="shared" si="48"/>
        <v>20.529168340696426</v>
      </c>
      <c r="P350" s="56">
        <f t="shared" si="49"/>
        <v>6.0766338288461403</v>
      </c>
      <c r="Q350" s="130">
        <v>6.3181829999999994</v>
      </c>
      <c r="R350" s="11">
        <f t="shared" si="50"/>
        <v>0.98384060448224997</v>
      </c>
      <c r="S350" s="35">
        <f t="shared" si="51"/>
        <v>0.93271554782084864</v>
      </c>
    </row>
    <row r="351" spans="7:19" ht="18.5" x14ac:dyDescent="0.45">
      <c r="G351" s="59">
        <v>2014</v>
      </c>
      <c r="H351" s="59">
        <v>12</v>
      </c>
      <c r="I351" s="46">
        <f t="shared" si="52"/>
        <v>14</v>
      </c>
      <c r="J351" s="46">
        <f t="shared" si="52"/>
        <v>348</v>
      </c>
      <c r="K351" s="88">
        <v>12.3</v>
      </c>
      <c r="L351" s="88">
        <v>8.5</v>
      </c>
      <c r="M351" s="54">
        <f t="shared" si="47"/>
        <v>10.4</v>
      </c>
      <c r="N351" s="36">
        <v>87</v>
      </c>
      <c r="O351" s="55">
        <f t="shared" si="48"/>
        <v>16.162839742679282</v>
      </c>
      <c r="P351" s="56">
        <f t="shared" si="49"/>
        <v>4.9135032817745028</v>
      </c>
      <c r="Q351" s="130">
        <v>5.0411479999999997</v>
      </c>
      <c r="R351" s="11">
        <f t="shared" si="50"/>
        <v>0.83377059116399999</v>
      </c>
      <c r="S351" s="35">
        <f t="shared" si="51"/>
        <v>0.88894860552917321</v>
      </c>
    </row>
    <row r="352" spans="7:19" ht="18.5" x14ac:dyDescent="0.45">
      <c r="G352" s="59">
        <v>2014</v>
      </c>
      <c r="H352" s="59">
        <v>12</v>
      </c>
      <c r="I352" s="46">
        <f t="shared" si="52"/>
        <v>15</v>
      </c>
      <c r="J352" s="46">
        <f t="shared" si="52"/>
        <v>349</v>
      </c>
      <c r="K352" s="88">
        <v>14.5</v>
      </c>
      <c r="L352" s="88">
        <v>6.5</v>
      </c>
      <c r="M352" s="54">
        <f t="shared" si="47"/>
        <v>10.5</v>
      </c>
      <c r="N352" s="36">
        <v>81</v>
      </c>
      <c r="O352" s="55">
        <f t="shared" si="48"/>
        <v>12.989878607283176</v>
      </c>
      <c r="P352" s="56">
        <f t="shared" si="49"/>
        <v>8.3135223086612324</v>
      </c>
      <c r="Q352" s="130">
        <v>5.8785480000000003</v>
      </c>
      <c r="R352" s="11">
        <f t="shared" si="50"/>
        <v>0.97571845776599997</v>
      </c>
      <c r="S352" s="35">
        <f t="shared" si="51"/>
        <v>1.3279790241055807</v>
      </c>
    </row>
    <row r="353" spans="7:19" ht="18.5" x14ac:dyDescent="0.45">
      <c r="G353" s="59">
        <v>2014</v>
      </c>
      <c r="H353" s="59">
        <v>12</v>
      </c>
      <c r="I353" s="46">
        <f t="shared" si="52"/>
        <v>16</v>
      </c>
      <c r="J353" s="46">
        <f t="shared" si="52"/>
        <v>350</v>
      </c>
      <c r="K353" s="88">
        <v>11.9</v>
      </c>
      <c r="L353" s="88">
        <v>1.4</v>
      </c>
      <c r="M353" s="54">
        <f t="shared" si="47"/>
        <v>6.65</v>
      </c>
      <c r="N353" s="36">
        <v>86.5</v>
      </c>
      <c r="O353" s="55">
        <f t="shared" si="48"/>
        <v>11.298116358518737</v>
      </c>
      <c r="P353" s="56">
        <f t="shared" si="49"/>
        <v>9.4904177411557384</v>
      </c>
      <c r="Q353" s="130">
        <v>5.8576129999999997</v>
      </c>
      <c r="R353" s="11">
        <f t="shared" si="50"/>
        <v>0.83997731099024997</v>
      </c>
      <c r="S353" s="35">
        <f t="shared" si="51"/>
        <v>1.1026804237132821</v>
      </c>
    </row>
    <row r="354" spans="7:19" ht="18.5" x14ac:dyDescent="0.45">
      <c r="G354" s="59">
        <v>2014</v>
      </c>
      <c r="H354" s="59">
        <v>12</v>
      </c>
      <c r="I354" s="46">
        <f t="shared" si="52"/>
        <v>17</v>
      </c>
      <c r="J354" s="46">
        <f t="shared" si="52"/>
        <v>351</v>
      </c>
      <c r="K354" s="88">
        <v>10.5</v>
      </c>
      <c r="L354" s="88">
        <v>0.2</v>
      </c>
      <c r="M354" s="54">
        <f t="shared" si="47"/>
        <v>5.35</v>
      </c>
      <c r="N354" s="36">
        <v>95</v>
      </c>
      <c r="O354" s="55">
        <f t="shared" si="48"/>
        <v>10.958815986644096</v>
      </c>
      <c r="P354" s="56">
        <f t="shared" si="49"/>
        <v>9.030064372994735</v>
      </c>
      <c r="Q354" s="130">
        <v>5.6273280000000003</v>
      </c>
      <c r="R354" s="11">
        <f t="shared" si="50"/>
        <v>0.76404905236800003</v>
      </c>
      <c r="S354" s="35">
        <f t="shared" si="51"/>
        <v>0.90627158538632746</v>
      </c>
    </row>
    <row r="355" spans="7:19" ht="18.5" x14ac:dyDescent="0.45">
      <c r="G355" s="59">
        <v>2014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88">
        <v>8.1</v>
      </c>
      <c r="L355" s="88">
        <v>2.8</v>
      </c>
      <c r="M355" s="54">
        <f t="shared" si="47"/>
        <v>5.4499999999999993</v>
      </c>
      <c r="N355" s="36">
        <v>88</v>
      </c>
      <c r="O355" s="55">
        <f t="shared" si="48"/>
        <v>16.720825561502728</v>
      </c>
      <c r="P355" s="56">
        <f t="shared" si="49"/>
        <v>7.0896300380771562</v>
      </c>
      <c r="Q355" s="130">
        <v>6.159076999999999</v>
      </c>
      <c r="R355" s="11">
        <f t="shared" si="50"/>
        <v>0.83985943856624978</v>
      </c>
      <c r="S355" s="35">
        <f t="shared" si="51"/>
        <v>0.75838557209444279</v>
      </c>
    </row>
    <row r="356" spans="7:19" ht="18.5" x14ac:dyDescent="0.45">
      <c r="G356" s="59">
        <v>2014</v>
      </c>
      <c r="H356" s="59">
        <v>12</v>
      </c>
      <c r="I356" s="46">
        <f t="shared" si="53"/>
        <v>19</v>
      </c>
      <c r="J356" s="46">
        <f t="shared" si="53"/>
        <v>353</v>
      </c>
      <c r="K356" s="88">
        <v>9.3000000000000007</v>
      </c>
      <c r="L356" s="88">
        <v>0.5</v>
      </c>
      <c r="M356" s="54">
        <f t="shared" si="47"/>
        <v>4.9000000000000004</v>
      </c>
      <c r="N356" s="36">
        <v>74.5</v>
      </c>
      <c r="O356" s="55">
        <f t="shared" si="48"/>
        <v>11.944289099615272</v>
      </c>
      <c r="P356" s="56">
        <f t="shared" si="49"/>
        <v>8.4087795261291518</v>
      </c>
      <c r="Q356" s="130">
        <v>5.6691979999999997</v>
      </c>
      <c r="R356" s="11">
        <f t="shared" si="50"/>
        <v>0.75477151032900014</v>
      </c>
      <c r="S356" s="35">
        <f t="shared" si="51"/>
        <v>0.80138925126583838</v>
      </c>
    </row>
    <row r="357" spans="7:19" ht="18.5" x14ac:dyDescent="0.45">
      <c r="G357" s="59">
        <v>2014</v>
      </c>
      <c r="H357" s="59">
        <v>12</v>
      </c>
      <c r="I357" s="46">
        <f t="shared" si="53"/>
        <v>20</v>
      </c>
      <c r="J357" s="46">
        <f t="shared" si="53"/>
        <v>354</v>
      </c>
      <c r="K357" s="88">
        <v>11.3</v>
      </c>
      <c r="L357" s="88">
        <v>3.6</v>
      </c>
      <c r="M357" s="54">
        <f t="shared" si="47"/>
        <v>7.45</v>
      </c>
      <c r="N357" s="36">
        <v>77.5</v>
      </c>
      <c r="O357" s="55">
        <f t="shared" si="48"/>
        <v>12.089981625961707</v>
      </c>
      <c r="P357" s="56">
        <f t="shared" si="49"/>
        <v>7.4474286815924131</v>
      </c>
      <c r="Q357" s="130">
        <v>5.3677339999999996</v>
      </c>
      <c r="R357" s="11">
        <f t="shared" si="50"/>
        <v>0.79491443772749992</v>
      </c>
      <c r="S357" s="35">
        <f t="shared" si="51"/>
        <v>0.98114438931570958</v>
      </c>
    </row>
    <row r="358" spans="7:19" ht="18.5" x14ac:dyDescent="0.45">
      <c r="G358" s="59">
        <v>2014</v>
      </c>
      <c r="H358" s="59">
        <v>12</v>
      </c>
      <c r="I358" s="46">
        <f t="shared" si="53"/>
        <v>21</v>
      </c>
      <c r="J358" s="46">
        <f t="shared" si="53"/>
        <v>355</v>
      </c>
      <c r="K358" s="88">
        <v>8.8000000000000007</v>
      </c>
      <c r="L358" s="88">
        <v>-1</v>
      </c>
      <c r="M358" s="54">
        <f t="shared" si="47"/>
        <v>3.9000000000000004</v>
      </c>
      <c r="N358" s="36">
        <v>92.5</v>
      </c>
      <c r="O358" s="55">
        <f t="shared" si="48"/>
        <v>5.3081558525336403</v>
      </c>
      <c r="P358" s="56">
        <f t="shared" si="49"/>
        <v>4.1615941883863741</v>
      </c>
      <c r="Q358" s="130">
        <v>2.6587449999999997</v>
      </c>
      <c r="R358" s="11">
        <f t="shared" si="50"/>
        <v>0.33837980552249997</v>
      </c>
      <c r="S358" s="35">
        <f t="shared" si="51"/>
        <v>0.39990356474916022</v>
      </c>
    </row>
    <row r="359" spans="7:19" ht="18.5" x14ac:dyDescent="0.45">
      <c r="G359" s="59">
        <v>2014</v>
      </c>
      <c r="H359" s="59">
        <v>12</v>
      </c>
      <c r="I359" s="46">
        <f t="shared" si="53"/>
        <v>22</v>
      </c>
      <c r="J359" s="46">
        <f t="shared" si="53"/>
        <v>356</v>
      </c>
      <c r="K359" s="88">
        <v>5</v>
      </c>
      <c r="L359" s="88">
        <v>-0.7</v>
      </c>
      <c r="M359" s="54">
        <f t="shared" si="47"/>
        <v>2.15</v>
      </c>
      <c r="N359" s="36">
        <v>89</v>
      </c>
      <c r="O359" s="55">
        <f t="shared" si="48"/>
        <v>5.9188769348084858</v>
      </c>
      <c r="P359" s="56">
        <f t="shared" si="49"/>
        <v>2.6990078822726695</v>
      </c>
      <c r="Q359" s="130">
        <v>2.26098</v>
      </c>
      <c r="R359" s="11">
        <f t="shared" si="50"/>
        <v>0.26454992161499996</v>
      </c>
      <c r="S359" s="35">
        <f t="shared" si="51"/>
        <v>0.18611508766966381</v>
      </c>
    </row>
    <row r="360" spans="7:19" ht="18.5" x14ac:dyDescent="0.45">
      <c r="G360" s="59">
        <v>2014</v>
      </c>
      <c r="H360" s="59">
        <v>12</v>
      </c>
      <c r="I360" s="46">
        <f t="shared" si="53"/>
        <v>23</v>
      </c>
      <c r="J360" s="46">
        <f t="shared" si="53"/>
        <v>357</v>
      </c>
      <c r="K360" s="88">
        <v>6.2</v>
      </c>
      <c r="L360" s="88">
        <v>0.1</v>
      </c>
      <c r="M360" s="54">
        <f t="shared" si="47"/>
        <v>3.15</v>
      </c>
      <c r="N360" s="36">
        <v>80.5</v>
      </c>
      <c r="O360" s="55">
        <f t="shared" si="48"/>
        <v>3.9097089357981742</v>
      </c>
      <c r="P360" s="56">
        <f t="shared" si="49"/>
        <v>1.9079379606695093</v>
      </c>
      <c r="Q360" s="130">
        <v>1.5450029999999999</v>
      </c>
      <c r="R360" s="11">
        <f t="shared" si="50"/>
        <v>0.18983722236525</v>
      </c>
      <c r="S360" s="35">
        <f t="shared" si="51"/>
        <v>0.21509567044593805</v>
      </c>
    </row>
    <row r="361" spans="7:19" ht="18.5" x14ac:dyDescent="0.45">
      <c r="G361" s="59">
        <v>2014</v>
      </c>
      <c r="H361" s="59">
        <v>12</v>
      </c>
      <c r="I361" s="46">
        <f t="shared" si="53"/>
        <v>24</v>
      </c>
      <c r="J361" s="46">
        <f t="shared" si="53"/>
        <v>358</v>
      </c>
      <c r="K361" s="88">
        <v>7.8</v>
      </c>
      <c r="L361" s="88">
        <v>-2</v>
      </c>
      <c r="M361" s="54">
        <f t="shared" si="47"/>
        <v>2.9</v>
      </c>
      <c r="N361" s="36">
        <v>90.5</v>
      </c>
      <c r="O361" s="55">
        <f t="shared" si="48"/>
        <v>4.4137106931303345</v>
      </c>
      <c r="P361" s="56">
        <f t="shared" si="49"/>
        <v>3.4603491834141824</v>
      </c>
      <c r="Q361" s="130">
        <v>2.2107359999999998</v>
      </c>
      <c r="R361" s="11">
        <f t="shared" si="50"/>
        <v>0.26839550944799995</v>
      </c>
      <c r="S361" s="35">
        <f t="shared" si="51"/>
        <v>0.27875776066420949</v>
      </c>
    </row>
    <row r="362" spans="7:19" ht="18.5" x14ac:dyDescent="0.45">
      <c r="G362" s="59">
        <v>2014</v>
      </c>
      <c r="H362" s="59">
        <v>12</v>
      </c>
      <c r="I362" s="46">
        <f t="shared" si="53"/>
        <v>25</v>
      </c>
      <c r="J362" s="46">
        <f t="shared" si="53"/>
        <v>359</v>
      </c>
      <c r="K362" s="88">
        <v>9</v>
      </c>
      <c r="L362" s="88">
        <v>-3.3</v>
      </c>
      <c r="M362" s="54">
        <f t="shared" si="47"/>
        <v>2.85</v>
      </c>
      <c r="N362" s="36">
        <v>75</v>
      </c>
      <c r="O362" s="55">
        <f t="shared" si="48"/>
        <v>8.7971951801558461</v>
      </c>
      <c r="P362" s="56">
        <f t="shared" si="49"/>
        <v>8.656440057273354</v>
      </c>
      <c r="Q362" s="130">
        <v>4.9364730000000003</v>
      </c>
      <c r="R362" s="11">
        <f t="shared" si="50"/>
        <v>0.59786735209425013</v>
      </c>
      <c r="S362" s="35">
        <f t="shared" si="51"/>
        <v>0.53190362972554661</v>
      </c>
    </row>
    <row r="363" spans="7:19" ht="18.5" x14ac:dyDescent="0.45">
      <c r="G363" s="59">
        <v>2014</v>
      </c>
      <c r="H363" s="59">
        <v>12</v>
      </c>
      <c r="I363" s="46">
        <f t="shared" si="53"/>
        <v>26</v>
      </c>
      <c r="J363" s="46">
        <f t="shared" si="53"/>
        <v>360</v>
      </c>
      <c r="K363" s="88">
        <v>4.2</v>
      </c>
      <c r="L363" s="88">
        <v>-2.8</v>
      </c>
      <c r="M363" s="54">
        <f t="shared" si="47"/>
        <v>0.70000000000000018</v>
      </c>
      <c r="N363" s="36">
        <v>91</v>
      </c>
      <c r="O363" s="55">
        <f t="shared" si="48"/>
        <v>9.2281703302551801</v>
      </c>
      <c r="P363" s="56">
        <f t="shared" si="49"/>
        <v>5.1677753849429013</v>
      </c>
      <c r="Q363" s="130">
        <v>3.9064709999999998</v>
      </c>
      <c r="R363" s="11">
        <f t="shared" si="50"/>
        <v>0.42386186967749995</v>
      </c>
      <c r="S363" s="35">
        <f t="shared" si="51"/>
        <v>0.10031447506577133</v>
      </c>
    </row>
    <row r="364" spans="7:19" ht="18.5" x14ac:dyDescent="0.45">
      <c r="G364" s="59">
        <v>2014</v>
      </c>
      <c r="H364" s="59">
        <v>12</v>
      </c>
      <c r="I364" s="46">
        <f t="shared" si="53"/>
        <v>27</v>
      </c>
      <c r="J364" s="46">
        <f t="shared" si="53"/>
        <v>361</v>
      </c>
      <c r="K364" s="88">
        <v>6.4</v>
      </c>
      <c r="L364" s="88">
        <v>-1.9</v>
      </c>
      <c r="M364" s="54">
        <f t="shared" si="47"/>
        <v>2.25</v>
      </c>
      <c r="N364" s="36">
        <v>89</v>
      </c>
      <c r="O364" s="55">
        <f t="shared" si="48"/>
        <v>8.4111411046897029</v>
      </c>
      <c r="P364" s="56">
        <f t="shared" si="49"/>
        <v>5.5849976935139631</v>
      </c>
      <c r="Q364" s="130">
        <v>3.8771619999999993</v>
      </c>
      <c r="R364" s="11">
        <f t="shared" si="50"/>
        <v>0.45592808035649984</v>
      </c>
      <c r="S364" s="35">
        <f t="shared" si="51"/>
        <v>0.31033686325947757</v>
      </c>
    </row>
    <row r="365" spans="7:19" ht="18.5" x14ac:dyDescent="0.45">
      <c r="G365" s="59">
        <v>2014</v>
      </c>
      <c r="H365" s="59">
        <v>12</v>
      </c>
      <c r="I365" s="46">
        <f t="shared" si="53"/>
        <v>28</v>
      </c>
      <c r="J365" s="46">
        <f t="shared" si="53"/>
        <v>362</v>
      </c>
      <c r="K365" s="88">
        <v>12</v>
      </c>
      <c r="L365" s="88">
        <v>2.2999999999999998</v>
      </c>
      <c r="M365" s="54">
        <f t="shared" si="47"/>
        <v>7.15</v>
      </c>
      <c r="N365" s="36">
        <v>80.5</v>
      </c>
      <c r="O365" s="55">
        <f t="shared" si="48"/>
        <v>6.8142484697160262</v>
      </c>
      <c r="P365" s="56">
        <f t="shared" si="49"/>
        <v>5.2878568124996361</v>
      </c>
      <c r="Q365" s="130">
        <v>3.3956569999999995</v>
      </c>
      <c r="R365" s="11">
        <f t="shared" si="50"/>
        <v>0.49689243120974996</v>
      </c>
      <c r="S365" s="35">
        <f t="shared" si="51"/>
        <v>0.73828531037947842</v>
      </c>
    </row>
    <row r="366" spans="7:19" ht="18.5" x14ac:dyDescent="0.45">
      <c r="G366" s="59">
        <v>2014</v>
      </c>
      <c r="H366" s="59">
        <v>12</v>
      </c>
      <c r="I366" s="46">
        <f t="shared" si="53"/>
        <v>29</v>
      </c>
      <c r="J366" s="46">
        <f t="shared" si="53"/>
        <v>363</v>
      </c>
      <c r="K366" s="88">
        <v>8.4</v>
      </c>
      <c r="L366" s="88">
        <v>0.2</v>
      </c>
      <c r="M366" s="54">
        <f t="shared" si="47"/>
        <v>4.3</v>
      </c>
      <c r="N366" s="36">
        <v>90.5</v>
      </c>
      <c r="O366" s="55">
        <f t="shared" si="48"/>
        <v>2.0196137821674265</v>
      </c>
      <c r="P366" s="56">
        <f t="shared" si="49"/>
        <v>1.3248666411018322</v>
      </c>
      <c r="Q366" s="130">
        <v>0.92532700000000001</v>
      </c>
      <c r="R366" s="11">
        <f t="shared" si="50"/>
        <v>0.11993764709550002</v>
      </c>
      <c r="S366" s="35">
        <f t="shared" si="51"/>
        <v>0.23585581516003845</v>
      </c>
    </row>
    <row r="367" spans="7:19" ht="18.5" x14ac:dyDescent="0.45">
      <c r="G367" s="59">
        <v>2014</v>
      </c>
      <c r="H367" s="59">
        <v>12</v>
      </c>
      <c r="I367" s="46">
        <f t="shared" si="53"/>
        <v>30</v>
      </c>
      <c r="J367" s="46">
        <f t="shared" si="53"/>
        <v>364</v>
      </c>
      <c r="K367" s="88">
        <v>15.3</v>
      </c>
      <c r="L367" s="88">
        <v>6.2</v>
      </c>
      <c r="M367" s="54">
        <f t="shared" si="47"/>
        <v>10.75</v>
      </c>
      <c r="N367" s="36">
        <v>75</v>
      </c>
      <c r="O367" s="55">
        <f t="shared" si="48"/>
        <v>8.1370150724514989</v>
      </c>
      <c r="P367" s="56">
        <f t="shared" si="49"/>
        <v>5.9237469727446923</v>
      </c>
      <c r="Q367" s="130">
        <v>3.9274059999999995</v>
      </c>
      <c r="R367" s="11">
        <f t="shared" si="50"/>
        <v>0.65762744322449995</v>
      </c>
      <c r="S367" s="35">
        <f t="shared" si="51"/>
        <v>1.0371189043367643</v>
      </c>
    </row>
    <row r="368" spans="7:19" ht="18.5" x14ac:dyDescent="0.45">
      <c r="G368" s="59">
        <v>2014</v>
      </c>
      <c r="H368" s="59">
        <v>12</v>
      </c>
      <c r="I368" s="46">
        <f t="shared" si="53"/>
        <v>31</v>
      </c>
      <c r="J368" s="46">
        <f t="shared" si="53"/>
        <v>365</v>
      </c>
      <c r="K368" s="88">
        <v>7.2</v>
      </c>
      <c r="L368" s="88">
        <v>1.4</v>
      </c>
      <c r="M368" s="54">
        <f t="shared" si="47"/>
        <v>4.3</v>
      </c>
      <c r="N368" s="36">
        <v>91</v>
      </c>
      <c r="O368" s="55">
        <f t="shared" si="48"/>
        <v>4.7267021720065632</v>
      </c>
      <c r="P368" s="56">
        <f t="shared" si="49"/>
        <v>2.1931898078110459</v>
      </c>
      <c r="Q368" s="130">
        <v>1.821345</v>
      </c>
      <c r="R368" s="49">
        <f t="shared" si="50"/>
        <v>0.2360763641925</v>
      </c>
      <c r="S368" s="48">
        <f t="shared" si="51"/>
        <v>0.29582860175192349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973.31904265119238</v>
      </c>
      <c r="S370" s="42">
        <f>SUM(S59:S369)</f>
        <v>1992.5388570711093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M8" sqref="M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7" t="s">
        <v>7</v>
      </c>
      <c r="P2" s="140" t="s">
        <v>33</v>
      </c>
      <c r="Q2" s="142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3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2015</v>
      </c>
      <c r="H4" s="46">
        <v>1</v>
      </c>
      <c r="I4" s="46">
        <v>1</v>
      </c>
      <c r="J4" s="46">
        <v>1</v>
      </c>
      <c r="K4" s="2">
        <v>11.3</v>
      </c>
      <c r="L4" s="2">
        <v>5.0999999999999996</v>
      </c>
      <c r="M4" s="54">
        <f>(K4+L4)/2</f>
        <v>8.1999999999999993</v>
      </c>
      <c r="N4" s="125">
        <v>82.5</v>
      </c>
      <c r="O4" s="55">
        <f>((Q4)/(0.16*(K4-(L4))^0.5))</f>
        <v>18.034512907740414</v>
      </c>
      <c r="P4" s="56">
        <f>0.16*((K4-(L4))^1/2)*O4</f>
        <v>8.9451184022392471</v>
      </c>
      <c r="Q4" s="34">
        <v>7.1848919999999996</v>
      </c>
      <c r="R4" s="11">
        <f>0.0023*0.408*O4*SQRT(K4-L4)*(M4+17.8)</f>
        <v>1.09562418108</v>
      </c>
      <c r="S4" s="35">
        <f>0.31*(IF(N4&gt;50,1,(1+(50-N4)/70)))*(P4+2.09)*((M4/(M4+15)))</f>
        <v>1.2091065076936278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2015</v>
      </c>
      <c r="H5" s="46">
        <v>1</v>
      </c>
      <c r="I5" s="46">
        <f t="shared" ref="I5:J20" si="0">I4+1</f>
        <v>2</v>
      </c>
      <c r="J5" s="46">
        <f>J4+1</f>
        <v>2</v>
      </c>
      <c r="K5" s="2">
        <v>10.9</v>
      </c>
      <c r="L5" s="2">
        <v>6.3</v>
      </c>
      <c r="M5" s="54">
        <f t="shared" ref="M5:M68" si="1">(K5+L5)/2</f>
        <v>8.6</v>
      </c>
      <c r="N5" s="125">
        <v>81</v>
      </c>
      <c r="O5" s="55">
        <f t="shared" ref="O5:O68" si="2">((Q5)/(0.16*(K5-(L5))^0.5))</f>
        <v>17.496581888857953</v>
      </c>
      <c r="P5" s="56">
        <f t="shared" ref="P5:P68" si="3">0.16*((K5-L5)^1/2)*O5</f>
        <v>6.4387421350997274</v>
      </c>
      <c r="Q5" s="34">
        <v>6.0041579999999994</v>
      </c>
      <c r="R5" s="11">
        <f t="shared" ref="R5:R68" si="4">0.0023*0.408*O5*(K5-L5)^0.5*(M5+17.8)</f>
        <v>0.92965980808799975</v>
      </c>
      <c r="S5" s="35">
        <f t="shared" ref="S5:S68" si="5">0.31*(IF(N5&gt;50,1,(1+(50-N5)/70)))*(P5+2.09)*((M5/(M5+15)))</f>
        <v>0.96345875136338421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2015</v>
      </c>
      <c r="H6" s="46">
        <v>1</v>
      </c>
      <c r="I6" s="46">
        <f t="shared" si="0"/>
        <v>3</v>
      </c>
      <c r="J6" s="46">
        <f t="shared" si="0"/>
        <v>3</v>
      </c>
      <c r="K6" s="2">
        <v>12.7</v>
      </c>
      <c r="L6" s="2">
        <v>4.5</v>
      </c>
      <c r="M6" s="54">
        <f t="shared" si="1"/>
        <v>8.6</v>
      </c>
      <c r="N6" s="125">
        <v>77</v>
      </c>
      <c r="O6" s="55">
        <f t="shared" si="2"/>
        <v>11.679033545746476</v>
      </c>
      <c r="P6" s="56">
        <f t="shared" si="3"/>
        <v>7.6614460060096876</v>
      </c>
      <c r="Q6" s="34">
        <v>5.3509859999999998</v>
      </c>
      <c r="R6" s="11">
        <f t="shared" si="4"/>
        <v>0.82852526829599982</v>
      </c>
      <c r="S6" s="35">
        <f t="shared" si="5"/>
        <v>1.1015828411873654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2015</v>
      </c>
      <c r="H7" s="46">
        <v>1</v>
      </c>
      <c r="I7" s="46">
        <f t="shared" si="0"/>
        <v>4</v>
      </c>
      <c r="J7" s="46">
        <f t="shared" si="0"/>
        <v>4</v>
      </c>
      <c r="K7" s="2">
        <v>10.4</v>
      </c>
      <c r="L7" s="2">
        <v>4.7</v>
      </c>
      <c r="M7" s="54">
        <f t="shared" si="1"/>
        <v>7.5500000000000007</v>
      </c>
      <c r="N7" s="125">
        <v>74</v>
      </c>
      <c r="O7" s="55">
        <f t="shared" si="2"/>
        <v>11.837753869616972</v>
      </c>
      <c r="P7" s="56">
        <f t="shared" si="3"/>
        <v>5.398015764545339</v>
      </c>
      <c r="Q7" s="34">
        <v>4.52196</v>
      </c>
      <c r="R7" s="11">
        <f t="shared" si="4"/>
        <v>0.67231483839000006</v>
      </c>
      <c r="S7" s="35">
        <f t="shared" si="5"/>
        <v>0.77719294443096965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2015</v>
      </c>
      <c r="H8" s="46">
        <v>1</v>
      </c>
      <c r="I8" s="46">
        <f t="shared" si="0"/>
        <v>5</v>
      </c>
      <c r="J8" s="46">
        <f t="shared" si="0"/>
        <v>5</v>
      </c>
      <c r="K8" s="2">
        <v>8.6</v>
      </c>
      <c r="L8" s="2">
        <v>5.6</v>
      </c>
      <c r="M8" s="54">
        <f t="shared" si="1"/>
        <v>7.1</v>
      </c>
      <c r="N8" s="125">
        <v>78.5</v>
      </c>
      <c r="O8" s="55">
        <f t="shared" si="2"/>
        <v>29.461642970869239</v>
      </c>
      <c r="P8" s="56">
        <f t="shared" si="3"/>
        <v>7.0707943130086166</v>
      </c>
      <c r="Q8" s="34">
        <v>8.16465</v>
      </c>
      <c r="R8" s="11">
        <f t="shared" si="4"/>
        <v>1.1923532390249998</v>
      </c>
      <c r="S8" s="35">
        <f t="shared" si="5"/>
        <v>0.91234879108289424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2015</v>
      </c>
      <c r="H9" s="46">
        <v>1</v>
      </c>
      <c r="I9" s="46">
        <f t="shared" si="0"/>
        <v>6</v>
      </c>
      <c r="J9" s="46">
        <f t="shared" si="0"/>
        <v>6</v>
      </c>
      <c r="K9" s="2">
        <v>11.6</v>
      </c>
      <c r="L9" s="2">
        <v>7.9</v>
      </c>
      <c r="M9" s="54">
        <f t="shared" si="1"/>
        <v>9.75</v>
      </c>
      <c r="N9" s="125">
        <v>67.5</v>
      </c>
      <c r="O9" s="55">
        <f t="shared" si="2"/>
        <v>26.28386562904274</v>
      </c>
      <c r="P9" s="56">
        <f t="shared" si="3"/>
        <v>7.780024226196649</v>
      </c>
      <c r="Q9" s="34">
        <v>8.0892839999999993</v>
      </c>
      <c r="R9" s="11">
        <f t="shared" si="4"/>
        <v>1.3070725756829999</v>
      </c>
      <c r="S9" s="35">
        <f t="shared" si="5"/>
        <v>1.2053393221688633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2015</v>
      </c>
      <c r="H10" s="46">
        <v>1</v>
      </c>
      <c r="I10" s="46">
        <f t="shared" si="0"/>
        <v>7</v>
      </c>
      <c r="J10" s="46">
        <f t="shared" si="0"/>
        <v>7</v>
      </c>
      <c r="K10" s="2">
        <v>10</v>
      </c>
      <c r="L10" s="2">
        <v>3.3</v>
      </c>
      <c r="M10" s="54">
        <f t="shared" si="1"/>
        <v>6.65</v>
      </c>
      <c r="N10" s="125">
        <v>74.5</v>
      </c>
      <c r="O10" s="55">
        <f t="shared" si="2"/>
        <v>11.130967016851217</v>
      </c>
      <c r="P10" s="56">
        <f t="shared" si="3"/>
        <v>5.9661983210322527</v>
      </c>
      <c r="Q10" s="34">
        <v>4.6098869999999996</v>
      </c>
      <c r="R10" s="11">
        <f t="shared" si="4"/>
        <v>0.66105433838474992</v>
      </c>
      <c r="S10" s="35">
        <f t="shared" si="5"/>
        <v>0.76710636668859078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2015</v>
      </c>
      <c r="H11" s="46">
        <v>1</v>
      </c>
      <c r="I11" s="46">
        <f t="shared" si="0"/>
        <v>8</v>
      </c>
      <c r="J11" s="46">
        <f t="shared" si="0"/>
        <v>8</v>
      </c>
      <c r="K11" s="2">
        <v>5.8</v>
      </c>
      <c r="L11" s="2">
        <v>0.8</v>
      </c>
      <c r="M11" s="54">
        <f t="shared" si="1"/>
        <v>3.3</v>
      </c>
      <c r="N11" s="125">
        <v>77.5</v>
      </c>
      <c r="O11" s="55">
        <f t="shared" si="2"/>
        <v>21.486746147011765</v>
      </c>
      <c r="P11" s="56">
        <f t="shared" si="3"/>
        <v>8.5946984588047055</v>
      </c>
      <c r="Q11" s="34">
        <v>7.6873319999999996</v>
      </c>
      <c r="R11" s="11">
        <f t="shared" si="4"/>
        <v>0.95131886599800008</v>
      </c>
      <c r="S11" s="35">
        <f t="shared" si="5"/>
        <v>0.59729215974629568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2015</v>
      </c>
      <c r="H12" s="46">
        <v>1</v>
      </c>
      <c r="I12" s="46">
        <f t="shared" si="0"/>
        <v>9</v>
      </c>
      <c r="J12" s="46">
        <f t="shared" si="0"/>
        <v>9</v>
      </c>
      <c r="K12" s="2">
        <v>1.3</v>
      </c>
      <c r="L12" s="2">
        <v>-7.5</v>
      </c>
      <c r="M12" s="54">
        <f t="shared" si="1"/>
        <v>-3.1</v>
      </c>
      <c r="N12" s="125">
        <v>80</v>
      </c>
      <c r="O12" s="55">
        <f t="shared" si="2"/>
        <v>17.201893459564094</v>
      </c>
      <c r="P12" s="56">
        <f t="shared" si="3"/>
        <v>12.110132995533123</v>
      </c>
      <c r="Q12" s="34">
        <v>8.16465</v>
      </c>
      <c r="R12" s="11">
        <f t="shared" si="4"/>
        <v>0.70391938207500016</v>
      </c>
      <c r="S12" s="35">
        <f t="shared" si="5"/>
        <v>-1.1467502360258262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2015</v>
      </c>
      <c r="H13" s="46">
        <v>1</v>
      </c>
      <c r="I13" s="46">
        <f t="shared" si="0"/>
        <v>10</v>
      </c>
      <c r="J13" s="46">
        <f t="shared" si="0"/>
        <v>10</v>
      </c>
      <c r="K13" s="2">
        <v>-0.1</v>
      </c>
      <c r="L13" s="2">
        <v>-11.5</v>
      </c>
      <c r="M13" s="54">
        <f t="shared" si="1"/>
        <v>-5.8</v>
      </c>
      <c r="N13" s="125">
        <v>73</v>
      </c>
      <c r="O13" s="55">
        <f t="shared" si="2"/>
        <v>15.950559556009139</v>
      </c>
      <c r="P13" s="56">
        <f t="shared" si="3"/>
        <v>14.546910315080336</v>
      </c>
      <c r="Q13" s="34">
        <v>8.6168460000000007</v>
      </c>
      <c r="R13" s="11">
        <f t="shared" si="4"/>
        <v>0.60645362148000015</v>
      </c>
      <c r="S13" s="35">
        <f t="shared" si="5"/>
        <v>-3.2514309507080914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2015</v>
      </c>
      <c r="H14" s="46">
        <v>1</v>
      </c>
      <c r="I14" s="46">
        <f t="shared" si="0"/>
        <v>11</v>
      </c>
      <c r="J14" s="46">
        <f t="shared" si="0"/>
        <v>11</v>
      </c>
      <c r="K14" s="2">
        <v>2.4</v>
      </c>
      <c r="L14" s="2">
        <v>-7.7</v>
      </c>
      <c r="M14" s="54">
        <f t="shared" si="1"/>
        <v>-2.6500000000000004</v>
      </c>
      <c r="N14" s="125">
        <v>77</v>
      </c>
      <c r="O14" s="55">
        <f t="shared" si="2"/>
        <v>18.625798141002491</v>
      </c>
      <c r="P14" s="56">
        <f t="shared" si="3"/>
        <v>15.049644897930012</v>
      </c>
      <c r="Q14" s="34">
        <v>9.4709939999999992</v>
      </c>
      <c r="R14" s="11">
        <f t="shared" si="4"/>
        <v>0.84154280412149984</v>
      </c>
      <c r="S14" s="35">
        <f t="shared" si="5"/>
        <v>-1.1400986464493528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2015</v>
      </c>
      <c r="H15" s="46">
        <v>1</v>
      </c>
      <c r="I15" s="46">
        <f t="shared" si="0"/>
        <v>12</v>
      </c>
      <c r="J15" s="46">
        <f t="shared" si="0"/>
        <v>12</v>
      </c>
      <c r="K15" s="2">
        <v>3.6</v>
      </c>
      <c r="L15" s="2">
        <v>-7</v>
      </c>
      <c r="M15" s="54">
        <f t="shared" si="1"/>
        <v>-1.7</v>
      </c>
      <c r="N15" s="125">
        <v>77.5</v>
      </c>
      <c r="O15" s="55">
        <f t="shared" si="2"/>
        <v>15.974864492781904</v>
      </c>
      <c r="P15" s="56">
        <f t="shared" si="3"/>
        <v>13.546685089879054</v>
      </c>
      <c r="Q15" s="34">
        <v>8.3216624999999986</v>
      </c>
      <c r="R15" s="11">
        <f t="shared" si="4"/>
        <v>0.78578546405624972</v>
      </c>
      <c r="S15" s="35">
        <f t="shared" si="5"/>
        <v>-0.61958895055385421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2015</v>
      </c>
      <c r="H16" s="46">
        <v>1</v>
      </c>
      <c r="I16" s="46">
        <f t="shared" si="0"/>
        <v>13</v>
      </c>
      <c r="J16" s="46">
        <f t="shared" si="0"/>
        <v>13</v>
      </c>
      <c r="K16" s="2">
        <v>6.4</v>
      </c>
      <c r="L16" s="2">
        <v>-5.7</v>
      </c>
      <c r="M16" s="54">
        <f t="shared" si="1"/>
        <v>0.35000000000000009</v>
      </c>
      <c r="N16" s="125">
        <v>74.5</v>
      </c>
      <c r="O16" s="55">
        <f t="shared" si="2"/>
        <v>16.475340837070316</v>
      </c>
      <c r="P16" s="56">
        <f t="shared" si="3"/>
        <v>15.948129930284068</v>
      </c>
      <c r="Q16" s="34">
        <v>9.16953</v>
      </c>
      <c r="R16" s="11">
        <f t="shared" si="4"/>
        <v>0.97609417611750005</v>
      </c>
      <c r="S16" s="35">
        <f t="shared" si="5"/>
        <v>0.1275007881065682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2015</v>
      </c>
      <c r="H17" s="46">
        <v>1</v>
      </c>
      <c r="I17" s="46">
        <f t="shared" si="0"/>
        <v>14</v>
      </c>
      <c r="J17" s="46">
        <f t="shared" si="0"/>
        <v>14</v>
      </c>
      <c r="K17" s="2">
        <v>6.7</v>
      </c>
      <c r="L17" s="2">
        <v>-4.5999999999999996</v>
      </c>
      <c r="M17" s="54">
        <f t="shared" si="1"/>
        <v>1.0500000000000003</v>
      </c>
      <c r="N17" s="125">
        <v>79</v>
      </c>
      <c r="O17" s="55">
        <f t="shared" si="2"/>
        <v>14.666438144623092</v>
      </c>
      <c r="P17" s="56">
        <f t="shared" si="3"/>
        <v>13.258460082739274</v>
      </c>
      <c r="Q17" s="34">
        <v>7.8883079999999994</v>
      </c>
      <c r="R17" s="11">
        <f t="shared" si="4"/>
        <v>0.87209386301699976</v>
      </c>
      <c r="S17" s="35">
        <f t="shared" si="5"/>
        <v>0.31127250822003949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2015</v>
      </c>
      <c r="H18" s="46">
        <v>1</v>
      </c>
      <c r="I18" s="46">
        <f t="shared" si="0"/>
        <v>15</v>
      </c>
      <c r="J18" s="46">
        <f t="shared" si="0"/>
        <v>15</v>
      </c>
      <c r="K18" s="2">
        <v>3.5</v>
      </c>
      <c r="L18" s="2">
        <v>-3.6</v>
      </c>
      <c r="M18" s="54">
        <f t="shared" si="1"/>
        <v>-5.0000000000000044E-2</v>
      </c>
      <c r="N18" s="125">
        <v>94</v>
      </c>
      <c r="O18" s="55">
        <f t="shared" si="2"/>
        <v>14.790361049259465</v>
      </c>
      <c r="P18" s="56">
        <f t="shared" si="3"/>
        <v>8.4009250759793748</v>
      </c>
      <c r="Q18" s="34">
        <v>6.3056219999999996</v>
      </c>
      <c r="R18" s="11">
        <f t="shared" si="4"/>
        <v>0.65643889628249985</v>
      </c>
      <c r="S18" s="35">
        <f t="shared" si="5"/>
        <v>-1.0876878841316417E-2</v>
      </c>
    </row>
    <row r="19" spans="2:22" ht="18.5" x14ac:dyDescent="0.45">
      <c r="G19" s="59">
        <v>2015</v>
      </c>
      <c r="H19" s="46">
        <v>1</v>
      </c>
      <c r="I19" s="46">
        <f t="shared" si="0"/>
        <v>16</v>
      </c>
      <c r="J19" s="46">
        <f t="shared" si="0"/>
        <v>16</v>
      </c>
      <c r="K19" s="2">
        <v>5</v>
      </c>
      <c r="L19" s="2">
        <v>2.8</v>
      </c>
      <c r="M19" s="54">
        <f t="shared" si="1"/>
        <v>3.9</v>
      </c>
      <c r="N19" s="125">
        <v>85</v>
      </c>
      <c r="O19" s="55">
        <f t="shared" si="2"/>
        <v>35.885796201798321</v>
      </c>
      <c r="P19" s="56">
        <f t="shared" si="3"/>
        <v>6.3159001315165053</v>
      </c>
      <c r="Q19" s="34">
        <v>8.5163580000000003</v>
      </c>
      <c r="R19" s="11">
        <f t="shared" si="4"/>
        <v>1.0838811408390001</v>
      </c>
      <c r="S19" s="35">
        <f t="shared" si="5"/>
        <v>0.53771075444462724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2015</v>
      </c>
      <c r="H20" s="46">
        <v>1</v>
      </c>
      <c r="I20" s="46">
        <f t="shared" si="0"/>
        <v>17</v>
      </c>
      <c r="J20" s="46">
        <f t="shared" si="0"/>
        <v>17</v>
      </c>
      <c r="K20" s="2">
        <v>3.1</v>
      </c>
      <c r="L20" s="2">
        <v>-0.6</v>
      </c>
      <c r="M20" s="54">
        <f t="shared" si="1"/>
        <v>1.25</v>
      </c>
      <c r="N20" s="125">
        <v>91.5</v>
      </c>
      <c r="O20" s="55">
        <f t="shared" si="2"/>
        <v>27.916403866871477</v>
      </c>
      <c r="P20" s="56">
        <f t="shared" si="3"/>
        <v>8.2632555445939584</v>
      </c>
      <c r="Q20" s="34">
        <v>8.5917239999999993</v>
      </c>
      <c r="R20" s="11">
        <f t="shared" si="4"/>
        <v>0.95993828700299988</v>
      </c>
      <c r="S20" s="35">
        <f t="shared" si="5"/>
        <v>0.24688532452493286</v>
      </c>
    </row>
    <row r="21" spans="2:22" ht="18.5" x14ac:dyDescent="0.45">
      <c r="B21" s="24"/>
      <c r="G21" s="59">
        <v>2015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2">
        <v>4.4000000000000004</v>
      </c>
      <c r="L21" s="2">
        <v>-3.1</v>
      </c>
      <c r="M21" s="54">
        <f t="shared" si="1"/>
        <v>0.65000000000000013</v>
      </c>
      <c r="N21" s="125">
        <v>90</v>
      </c>
      <c r="O21" s="55">
        <f t="shared" si="2"/>
        <v>16.913193318521714</v>
      </c>
      <c r="P21" s="56">
        <f t="shared" si="3"/>
        <v>10.147915991113027</v>
      </c>
      <c r="Q21" s="34">
        <v>7.41099</v>
      </c>
      <c r="R21" s="11">
        <f t="shared" si="4"/>
        <v>0.80193766965750013</v>
      </c>
      <c r="S21" s="35">
        <f t="shared" si="5"/>
        <v>0.15756805573222207</v>
      </c>
    </row>
    <row r="22" spans="2:22" ht="18.5" x14ac:dyDescent="0.45">
      <c r="C22" s="13"/>
      <c r="G22" s="59">
        <v>2015</v>
      </c>
      <c r="H22" s="46">
        <v>1</v>
      </c>
      <c r="I22" s="46">
        <f t="shared" si="6"/>
        <v>19</v>
      </c>
      <c r="J22" s="46">
        <f t="shared" si="6"/>
        <v>19</v>
      </c>
      <c r="K22" s="2">
        <v>7.9</v>
      </c>
      <c r="L22" s="2">
        <v>-6.1</v>
      </c>
      <c r="M22" s="54">
        <f t="shared" si="1"/>
        <v>0.90000000000000036</v>
      </c>
      <c r="N22" s="125">
        <v>72</v>
      </c>
      <c r="O22" s="55">
        <f t="shared" si="2"/>
        <v>14.980918001241506</v>
      </c>
      <c r="P22" s="56">
        <f t="shared" si="3"/>
        <v>16.778628161390486</v>
      </c>
      <c r="Q22" s="34">
        <v>8.9685539999999992</v>
      </c>
      <c r="R22" s="11">
        <f t="shared" si="4"/>
        <v>0.98363064422699986</v>
      </c>
      <c r="S22" s="35">
        <f t="shared" si="5"/>
        <v>0.33109102245458794</v>
      </c>
    </row>
    <row r="23" spans="2:22" ht="18.5" x14ac:dyDescent="0.45">
      <c r="B23" s="14"/>
      <c r="C23" s="14"/>
      <c r="D23" s="14"/>
      <c r="E23" s="14"/>
      <c r="G23" s="59">
        <v>2015</v>
      </c>
      <c r="H23" s="46">
        <v>1</v>
      </c>
      <c r="I23" s="46">
        <f t="shared" si="6"/>
        <v>20</v>
      </c>
      <c r="J23" s="46">
        <f t="shared" si="6"/>
        <v>20</v>
      </c>
      <c r="K23" s="2">
        <v>9.9</v>
      </c>
      <c r="L23" s="2">
        <v>-5.4</v>
      </c>
      <c r="M23" s="54">
        <f t="shared" si="1"/>
        <v>2.25</v>
      </c>
      <c r="N23" s="125">
        <v>72.5</v>
      </c>
      <c r="O23" s="55">
        <f t="shared" si="2"/>
        <v>15.05288628892472</v>
      </c>
      <c r="P23" s="56">
        <f t="shared" si="3"/>
        <v>18.424732817643857</v>
      </c>
      <c r="Q23" s="34">
        <v>9.42075</v>
      </c>
      <c r="R23" s="11">
        <f t="shared" si="4"/>
        <v>1.1078166099375002</v>
      </c>
      <c r="S23" s="35">
        <f t="shared" si="5"/>
        <v>0.82950876175690369</v>
      </c>
    </row>
    <row r="24" spans="2:22" ht="18.5" x14ac:dyDescent="0.45">
      <c r="G24" s="59">
        <v>2015</v>
      </c>
      <c r="H24" s="46">
        <v>1</v>
      </c>
      <c r="I24" s="46">
        <f t="shared" si="6"/>
        <v>21</v>
      </c>
      <c r="J24" s="46">
        <f t="shared" si="6"/>
        <v>21</v>
      </c>
      <c r="K24" s="2">
        <v>7.7</v>
      </c>
      <c r="L24" s="2">
        <v>-5</v>
      </c>
      <c r="M24" s="54">
        <f t="shared" si="1"/>
        <v>1.35</v>
      </c>
      <c r="N24" s="125">
        <v>75.5</v>
      </c>
      <c r="O24" s="55">
        <f t="shared" si="2"/>
        <v>15.905215950501862</v>
      </c>
      <c r="P24" s="56">
        <f t="shared" si="3"/>
        <v>16.159699405709894</v>
      </c>
      <c r="Q24" s="34">
        <v>9.0690419999999996</v>
      </c>
      <c r="R24" s="11">
        <f t="shared" si="4"/>
        <v>1.0185871849694998</v>
      </c>
      <c r="S24" s="35">
        <f t="shared" si="5"/>
        <v>0.46712533341220741</v>
      </c>
      <c r="U24" s="14"/>
      <c r="V24" s="14"/>
    </row>
    <row r="25" spans="2:22" ht="18.5" x14ac:dyDescent="0.45">
      <c r="G25" s="59">
        <v>2015</v>
      </c>
      <c r="H25" s="46">
        <v>1</v>
      </c>
      <c r="I25" s="46">
        <f t="shared" si="6"/>
        <v>22</v>
      </c>
      <c r="J25" s="46">
        <f t="shared" si="6"/>
        <v>22</v>
      </c>
      <c r="K25" s="2">
        <v>10.1</v>
      </c>
      <c r="L25" s="2">
        <v>-3.3</v>
      </c>
      <c r="M25" s="54">
        <f t="shared" si="1"/>
        <v>3.4</v>
      </c>
      <c r="N25" s="125">
        <v>75</v>
      </c>
      <c r="O25" s="55">
        <f t="shared" si="2"/>
        <v>13.425367013612636</v>
      </c>
      <c r="P25" s="56">
        <f t="shared" si="3"/>
        <v>14.391993438592744</v>
      </c>
      <c r="Q25" s="34">
        <v>7.8631859999999998</v>
      </c>
      <c r="R25" s="11">
        <f t="shared" si="4"/>
        <v>0.9776928208679998</v>
      </c>
      <c r="S25" s="35">
        <f t="shared" si="5"/>
        <v>0.94413158066721503</v>
      </c>
    </row>
    <row r="26" spans="2:22" ht="18.5" x14ac:dyDescent="0.45">
      <c r="G26" s="59">
        <v>2015</v>
      </c>
      <c r="H26" s="46">
        <v>1</v>
      </c>
      <c r="I26" s="46">
        <f t="shared" si="6"/>
        <v>23</v>
      </c>
      <c r="J26" s="46">
        <f t="shared" si="6"/>
        <v>23</v>
      </c>
      <c r="K26" s="2">
        <v>11.1</v>
      </c>
      <c r="L26" s="2">
        <v>-5.7</v>
      </c>
      <c r="M26" s="54">
        <f t="shared" si="1"/>
        <v>2.6999999999999997</v>
      </c>
      <c r="N26" s="125">
        <v>71</v>
      </c>
      <c r="O26" s="55">
        <f t="shared" si="2"/>
        <v>15.418618839260549</v>
      </c>
      <c r="P26" s="56">
        <f t="shared" si="3"/>
        <v>20.72262371996618</v>
      </c>
      <c r="Q26" s="34">
        <v>10.111604999999999</v>
      </c>
      <c r="R26" s="11">
        <f t="shared" si="4"/>
        <v>1.2157435481624999</v>
      </c>
      <c r="S26" s="35">
        <f t="shared" si="5"/>
        <v>1.0787664437068751</v>
      </c>
    </row>
    <row r="27" spans="2:22" ht="18.5" x14ac:dyDescent="0.45">
      <c r="G27" s="59">
        <v>2015</v>
      </c>
      <c r="H27" s="46">
        <v>1</v>
      </c>
      <c r="I27" s="46">
        <f t="shared" si="6"/>
        <v>24</v>
      </c>
      <c r="J27" s="46">
        <f t="shared" si="6"/>
        <v>24</v>
      </c>
      <c r="K27" s="2">
        <v>11.8</v>
      </c>
      <c r="L27" s="2">
        <v>-5.2</v>
      </c>
      <c r="M27" s="54">
        <f t="shared" si="1"/>
        <v>3.3000000000000003</v>
      </c>
      <c r="N27" s="125">
        <v>69.5</v>
      </c>
      <c r="O27" s="55">
        <f t="shared" si="2"/>
        <v>13.080866377736916</v>
      </c>
      <c r="P27" s="56">
        <f t="shared" si="3"/>
        <v>17.789978273722205</v>
      </c>
      <c r="Q27" s="34">
        <v>8.6294069999999987</v>
      </c>
      <c r="R27" s="11">
        <f t="shared" si="4"/>
        <v>1.0679020603604996</v>
      </c>
      <c r="S27" s="35">
        <f t="shared" si="5"/>
        <v>1.1113233756293888</v>
      </c>
    </row>
    <row r="28" spans="2:22" ht="18.5" x14ac:dyDescent="0.45">
      <c r="G28" s="59">
        <v>2015</v>
      </c>
      <c r="H28" s="46">
        <v>1</v>
      </c>
      <c r="I28" s="46">
        <f t="shared" si="6"/>
        <v>25</v>
      </c>
      <c r="J28" s="46">
        <f t="shared" si="6"/>
        <v>25</v>
      </c>
      <c r="K28" s="2">
        <v>13.2</v>
      </c>
      <c r="L28" s="2">
        <v>-4.7</v>
      </c>
      <c r="M28" s="54">
        <f t="shared" si="1"/>
        <v>4.25</v>
      </c>
      <c r="N28" s="125">
        <v>65.5</v>
      </c>
      <c r="O28" s="55">
        <f t="shared" si="2"/>
        <v>13.536394839331072</v>
      </c>
      <c r="P28" s="56">
        <f t="shared" si="3"/>
        <v>19.384117409922094</v>
      </c>
      <c r="Q28" s="34">
        <v>9.1632494999999992</v>
      </c>
      <c r="R28" s="11">
        <f t="shared" si="4"/>
        <v>1.1850212059008749</v>
      </c>
      <c r="S28" s="35">
        <f t="shared" si="5"/>
        <v>1.4697220616920705</v>
      </c>
    </row>
    <row r="29" spans="2:22" ht="18.5" x14ac:dyDescent="0.45">
      <c r="G29" s="59">
        <v>2015</v>
      </c>
      <c r="H29" s="46">
        <v>1</v>
      </c>
      <c r="I29" s="46">
        <f t="shared" si="6"/>
        <v>26</v>
      </c>
      <c r="J29" s="46">
        <f t="shared" si="6"/>
        <v>26</v>
      </c>
      <c r="K29" s="2">
        <v>16.5</v>
      </c>
      <c r="L29" s="2">
        <v>-3.7</v>
      </c>
      <c r="M29" s="54">
        <f t="shared" si="1"/>
        <v>6.4</v>
      </c>
      <c r="N29" s="125">
        <v>60.5</v>
      </c>
      <c r="O29" s="55">
        <f t="shared" si="2"/>
        <v>14.18353802978501</v>
      </c>
      <c r="P29" s="56">
        <f t="shared" si="3"/>
        <v>22.920597456132576</v>
      </c>
      <c r="Q29" s="34">
        <v>10.199532</v>
      </c>
      <c r="R29" s="11">
        <f t="shared" si="4"/>
        <v>1.447650175356</v>
      </c>
      <c r="S29" s="35">
        <f t="shared" si="5"/>
        <v>2.3187395024750952</v>
      </c>
    </row>
    <row r="30" spans="2:22" ht="18.5" x14ac:dyDescent="0.45">
      <c r="G30" s="59">
        <v>2015</v>
      </c>
      <c r="H30" s="46">
        <v>1</v>
      </c>
      <c r="I30" s="46">
        <f t="shared" si="6"/>
        <v>27</v>
      </c>
      <c r="J30" s="46">
        <f t="shared" si="6"/>
        <v>27</v>
      </c>
      <c r="K30" s="2">
        <v>12.6</v>
      </c>
      <c r="L30" s="2">
        <v>-2</v>
      </c>
      <c r="M30" s="54">
        <f t="shared" si="1"/>
        <v>5.3</v>
      </c>
      <c r="N30" s="125">
        <v>70.5</v>
      </c>
      <c r="O30" s="55">
        <f t="shared" si="2"/>
        <v>3.4517321431192287</v>
      </c>
      <c r="P30" s="56">
        <f t="shared" si="3"/>
        <v>4.0316231431632588</v>
      </c>
      <c r="Q30" s="34">
        <v>2.1102479999999999</v>
      </c>
      <c r="R30" s="11">
        <f t="shared" si="4"/>
        <v>0.28589956441199998</v>
      </c>
      <c r="S30" s="35">
        <f t="shared" si="5"/>
        <v>0.49545944946882914</v>
      </c>
    </row>
    <row r="31" spans="2:22" ht="18.5" x14ac:dyDescent="0.45">
      <c r="G31" s="59">
        <v>2015</v>
      </c>
      <c r="H31" s="46">
        <v>1</v>
      </c>
      <c r="I31" s="46">
        <f t="shared" si="6"/>
        <v>28</v>
      </c>
      <c r="J31" s="46">
        <f t="shared" si="6"/>
        <v>28</v>
      </c>
      <c r="K31" s="2">
        <v>7.5</v>
      </c>
      <c r="L31" s="2">
        <v>-2.9</v>
      </c>
      <c r="M31" s="54">
        <f t="shared" si="1"/>
        <v>2.2999999999999998</v>
      </c>
      <c r="N31" s="125">
        <v>84.5</v>
      </c>
      <c r="O31" s="55">
        <f t="shared" si="2"/>
        <v>3.5541881870555767</v>
      </c>
      <c r="P31" s="56">
        <f t="shared" si="3"/>
        <v>2.9570845716302401</v>
      </c>
      <c r="Q31" s="34">
        <v>1.8339059999999998</v>
      </c>
      <c r="R31" s="11">
        <f t="shared" si="4"/>
        <v>0.21619275966900001</v>
      </c>
      <c r="S31" s="35">
        <f t="shared" si="5"/>
        <v>0.20800990170938502</v>
      </c>
    </row>
    <row r="32" spans="2:22" ht="18.5" x14ac:dyDescent="0.45">
      <c r="G32" s="59">
        <v>2015</v>
      </c>
      <c r="H32" s="46">
        <v>1</v>
      </c>
      <c r="I32" s="46">
        <f t="shared" si="6"/>
        <v>29</v>
      </c>
      <c r="J32" s="46">
        <f t="shared" si="6"/>
        <v>29</v>
      </c>
      <c r="K32" s="2">
        <v>8.1999999999999993</v>
      </c>
      <c r="L32" s="2">
        <v>2.1</v>
      </c>
      <c r="M32" s="54">
        <f t="shared" si="1"/>
        <v>5.1499999999999995</v>
      </c>
      <c r="N32" s="125">
        <v>84.5</v>
      </c>
      <c r="O32" s="55">
        <f t="shared" si="2"/>
        <v>21.996086045303549</v>
      </c>
      <c r="P32" s="56">
        <f t="shared" si="3"/>
        <v>10.734089990108131</v>
      </c>
      <c r="Q32" s="34">
        <v>8.6922119999999996</v>
      </c>
      <c r="R32" s="11">
        <f t="shared" si="4"/>
        <v>1.1699869465709998</v>
      </c>
      <c r="S32" s="35">
        <f t="shared" si="5"/>
        <v>1.016062514600875</v>
      </c>
    </row>
    <row r="33" spans="7:19" ht="18.5" x14ac:dyDescent="0.45">
      <c r="G33" s="59">
        <v>2015</v>
      </c>
      <c r="H33" s="46">
        <v>1</v>
      </c>
      <c r="I33" s="46">
        <f t="shared" si="6"/>
        <v>30</v>
      </c>
      <c r="J33" s="46">
        <f t="shared" si="6"/>
        <v>30</v>
      </c>
      <c r="K33" s="2">
        <v>11.4</v>
      </c>
      <c r="L33" s="2">
        <v>0.5</v>
      </c>
      <c r="M33" s="54">
        <f t="shared" si="1"/>
        <v>5.95</v>
      </c>
      <c r="N33" s="125">
        <v>79.5</v>
      </c>
      <c r="O33" s="55">
        <f t="shared" si="2"/>
        <v>18.785297411900864</v>
      </c>
      <c r="P33" s="56">
        <f t="shared" si="3"/>
        <v>16.380779343177554</v>
      </c>
      <c r="Q33" s="34">
        <v>9.92319</v>
      </c>
      <c r="R33" s="11">
        <f t="shared" si="4"/>
        <v>1.3822383470624997</v>
      </c>
      <c r="S33" s="35">
        <f t="shared" si="5"/>
        <v>1.6262220763002864</v>
      </c>
    </row>
    <row r="34" spans="7:19" ht="18.5" x14ac:dyDescent="0.45">
      <c r="G34" s="59">
        <v>2015</v>
      </c>
      <c r="H34" s="60">
        <v>1</v>
      </c>
      <c r="I34" s="60">
        <f t="shared" si="6"/>
        <v>31</v>
      </c>
      <c r="J34" s="46">
        <f t="shared" si="6"/>
        <v>31</v>
      </c>
      <c r="K34" s="2">
        <v>10.4</v>
      </c>
      <c r="L34" s="2">
        <v>-0.8</v>
      </c>
      <c r="M34" s="54">
        <f t="shared" si="1"/>
        <v>4.8</v>
      </c>
      <c r="N34" s="125">
        <v>78.5</v>
      </c>
      <c r="O34" s="55">
        <f t="shared" si="2"/>
        <v>21.15932256060638</v>
      </c>
      <c r="P34" s="56">
        <f t="shared" si="3"/>
        <v>18.958753014303319</v>
      </c>
      <c r="Q34" s="34">
        <v>11.330022</v>
      </c>
      <c r="R34" s="49">
        <f t="shared" si="4"/>
        <v>1.5017830860779997</v>
      </c>
      <c r="S34" s="48">
        <f t="shared" si="5"/>
        <v>1.581845681074916</v>
      </c>
    </row>
    <row r="35" spans="7:19" ht="18.5" x14ac:dyDescent="0.45">
      <c r="G35" s="59">
        <v>2015</v>
      </c>
      <c r="H35" s="46">
        <v>2</v>
      </c>
      <c r="I35" s="46">
        <v>1</v>
      </c>
      <c r="J35" s="46">
        <f t="shared" si="6"/>
        <v>32</v>
      </c>
      <c r="K35" s="2">
        <v>14.3</v>
      </c>
      <c r="L35" s="2">
        <v>2.8</v>
      </c>
      <c r="M35" s="54">
        <f t="shared" si="1"/>
        <v>8.5500000000000007</v>
      </c>
      <c r="N35" s="125">
        <v>67.5</v>
      </c>
      <c r="O35" s="55">
        <f t="shared" si="2"/>
        <v>18.913738025009732</v>
      </c>
      <c r="P35" s="56">
        <f t="shared" si="3"/>
        <v>17.400638983008953</v>
      </c>
      <c r="Q35" s="34">
        <v>10.262336999999999</v>
      </c>
      <c r="R35" s="11">
        <f t="shared" si="4"/>
        <v>1.5859697814067499</v>
      </c>
      <c r="S35" s="35">
        <f t="shared" si="5"/>
        <v>2.1936279670685876</v>
      </c>
    </row>
    <row r="36" spans="7:19" ht="18.5" x14ac:dyDescent="0.45">
      <c r="G36" s="59">
        <v>2015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2">
        <v>14.3</v>
      </c>
      <c r="L36" s="2">
        <v>-2.2000000000000002</v>
      </c>
      <c r="M36" s="54">
        <f t="shared" si="1"/>
        <v>6.0500000000000007</v>
      </c>
      <c r="N36" s="125">
        <v>72.5</v>
      </c>
      <c r="O36" s="55">
        <f t="shared" si="2"/>
        <v>16.795078470104063</v>
      </c>
      <c r="P36" s="56">
        <f t="shared" si="3"/>
        <v>22.169503580537363</v>
      </c>
      <c r="Q36" s="34">
        <v>10.915508999999998</v>
      </c>
      <c r="R36" s="11">
        <f t="shared" si="4"/>
        <v>1.5268641277972497</v>
      </c>
      <c r="S36" s="35">
        <f t="shared" si="5"/>
        <v>2.1614583831495402</v>
      </c>
    </row>
    <row r="37" spans="7:19" ht="18.5" x14ac:dyDescent="0.45">
      <c r="G37" s="59">
        <v>2015</v>
      </c>
      <c r="H37" s="46">
        <v>2</v>
      </c>
      <c r="I37" s="46">
        <f t="shared" si="7"/>
        <v>3</v>
      </c>
      <c r="J37" s="46">
        <f t="shared" si="7"/>
        <v>34</v>
      </c>
      <c r="K37" s="2">
        <v>16</v>
      </c>
      <c r="L37" s="2">
        <v>-2.2999999999999998</v>
      </c>
      <c r="M37" s="54">
        <f t="shared" si="1"/>
        <v>6.85</v>
      </c>
      <c r="N37" s="125">
        <v>69.5</v>
      </c>
      <c r="O37" s="55">
        <f t="shared" si="2"/>
        <v>14.66308889205197</v>
      </c>
      <c r="P37" s="56">
        <f t="shared" si="3"/>
        <v>21.466762137964086</v>
      </c>
      <c r="Q37" s="34">
        <v>10.036238999999998</v>
      </c>
      <c r="R37" s="11">
        <f t="shared" si="4"/>
        <v>1.4509616537677497</v>
      </c>
      <c r="S37" s="35">
        <f t="shared" si="5"/>
        <v>2.2893722837513382</v>
      </c>
    </row>
    <row r="38" spans="7:19" ht="18.5" x14ac:dyDescent="0.45">
      <c r="G38" s="59">
        <v>2015</v>
      </c>
      <c r="H38" s="46">
        <v>2</v>
      </c>
      <c r="I38" s="46">
        <f t="shared" si="7"/>
        <v>4</v>
      </c>
      <c r="J38" s="46">
        <f t="shared" si="7"/>
        <v>35</v>
      </c>
      <c r="K38" s="2">
        <v>11.4</v>
      </c>
      <c r="L38" s="2">
        <v>0.9</v>
      </c>
      <c r="M38" s="54">
        <f t="shared" si="1"/>
        <v>6.15</v>
      </c>
      <c r="N38" s="125">
        <v>75</v>
      </c>
      <c r="O38" s="55">
        <f t="shared" si="2"/>
        <v>23.355362765429724</v>
      </c>
      <c r="P38" s="56">
        <f t="shared" si="3"/>
        <v>19.618504722960967</v>
      </c>
      <c r="Q38" s="34">
        <v>12.108803999999999</v>
      </c>
      <c r="R38" s="11">
        <f t="shared" si="4"/>
        <v>1.7008843442669996</v>
      </c>
      <c r="S38" s="35">
        <f t="shared" si="5"/>
        <v>1.9568446455945667</v>
      </c>
    </row>
    <row r="39" spans="7:19" ht="18.5" x14ac:dyDescent="0.45">
      <c r="G39" s="59">
        <v>2015</v>
      </c>
      <c r="H39" s="46">
        <v>2</v>
      </c>
      <c r="I39" s="46">
        <f t="shared" si="7"/>
        <v>5</v>
      </c>
      <c r="J39" s="46">
        <f t="shared" si="7"/>
        <v>36</v>
      </c>
      <c r="K39" s="2">
        <v>12.6</v>
      </c>
      <c r="L39" s="2">
        <v>-1.2</v>
      </c>
      <c r="M39" s="54">
        <f t="shared" si="1"/>
        <v>5.7</v>
      </c>
      <c r="N39" s="125">
        <v>76</v>
      </c>
      <c r="O39" s="55">
        <f t="shared" si="2"/>
        <v>18.808523168311964</v>
      </c>
      <c r="P39" s="56">
        <f t="shared" si="3"/>
        <v>20.764609577816405</v>
      </c>
      <c r="Q39" s="34">
        <v>11.17929</v>
      </c>
      <c r="R39" s="11">
        <f t="shared" si="4"/>
        <v>1.5408135924749999</v>
      </c>
      <c r="S39" s="35">
        <f t="shared" si="5"/>
        <v>1.9509224697585308</v>
      </c>
    </row>
    <row r="40" spans="7:19" ht="18.5" x14ac:dyDescent="0.45">
      <c r="G40" s="59">
        <v>2015</v>
      </c>
      <c r="H40" s="46">
        <v>2</v>
      </c>
      <c r="I40" s="46">
        <f t="shared" si="7"/>
        <v>6</v>
      </c>
      <c r="J40" s="46">
        <f t="shared" si="7"/>
        <v>37</v>
      </c>
      <c r="K40" s="2">
        <v>12.5</v>
      </c>
      <c r="L40" s="2">
        <v>-2.7</v>
      </c>
      <c r="M40" s="54">
        <f t="shared" si="1"/>
        <v>4.9000000000000004</v>
      </c>
      <c r="N40" s="125">
        <v>68.5</v>
      </c>
      <c r="O40" s="55">
        <f t="shared" si="2"/>
        <v>16.431325452690569</v>
      </c>
      <c r="P40" s="56">
        <f t="shared" si="3"/>
        <v>19.980491750471732</v>
      </c>
      <c r="Q40" s="34">
        <v>10.249776000000001</v>
      </c>
      <c r="R40" s="11">
        <f t="shared" si="4"/>
        <v>1.3646090526480001</v>
      </c>
      <c r="S40" s="35">
        <f t="shared" si="5"/>
        <v>1.6846772346214354</v>
      </c>
    </row>
    <row r="41" spans="7:19" ht="18.5" x14ac:dyDescent="0.45">
      <c r="G41" s="59">
        <v>2015</v>
      </c>
      <c r="H41" s="46">
        <v>2</v>
      </c>
      <c r="I41" s="46">
        <f t="shared" si="7"/>
        <v>7</v>
      </c>
      <c r="J41" s="46">
        <f t="shared" si="7"/>
        <v>38</v>
      </c>
      <c r="K41" s="2">
        <v>14.6</v>
      </c>
      <c r="L41" s="2">
        <v>-0.3</v>
      </c>
      <c r="M41" s="54">
        <f t="shared" si="1"/>
        <v>7.1499999999999995</v>
      </c>
      <c r="N41" s="125">
        <v>68</v>
      </c>
      <c r="O41" s="55">
        <f t="shared" si="2"/>
        <v>7.1793612085153393</v>
      </c>
      <c r="P41" s="56">
        <f t="shared" si="3"/>
        <v>8.5577985605502835</v>
      </c>
      <c r="Q41" s="34">
        <v>4.4340330000000003</v>
      </c>
      <c r="R41" s="11">
        <f t="shared" si="4"/>
        <v>0.64883980844774991</v>
      </c>
      <c r="S41" s="35">
        <f t="shared" si="5"/>
        <v>1.0655009259349753</v>
      </c>
    </row>
    <row r="42" spans="7:19" ht="18.5" x14ac:dyDescent="0.45">
      <c r="G42" s="59">
        <v>2015</v>
      </c>
      <c r="H42" s="46">
        <v>2</v>
      </c>
      <c r="I42" s="46">
        <f t="shared" si="7"/>
        <v>8</v>
      </c>
      <c r="J42" s="46">
        <f t="shared" si="7"/>
        <v>39</v>
      </c>
      <c r="K42" s="2">
        <v>13.7</v>
      </c>
      <c r="L42" s="2">
        <v>2.1</v>
      </c>
      <c r="M42" s="54">
        <f t="shared" si="1"/>
        <v>7.8999999999999995</v>
      </c>
      <c r="N42" s="125">
        <v>69</v>
      </c>
      <c r="O42" s="55">
        <f t="shared" si="2"/>
        <v>19.961498036133591</v>
      </c>
      <c r="P42" s="56">
        <f t="shared" si="3"/>
        <v>18.524270177531971</v>
      </c>
      <c r="Q42" s="34">
        <v>10.877826000000001</v>
      </c>
      <c r="R42" s="11">
        <f t="shared" si="4"/>
        <v>1.6396201518929998</v>
      </c>
      <c r="S42" s="35">
        <f t="shared" si="5"/>
        <v>2.2045566665840957</v>
      </c>
    </row>
    <row r="43" spans="7:19" ht="18.5" x14ac:dyDescent="0.45">
      <c r="G43" s="59">
        <v>2015</v>
      </c>
      <c r="H43" s="46">
        <v>2</v>
      </c>
      <c r="I43" s="46">
        <f t="shared" si="7"/>
        <v>9</v>
      </c>
      <c r="J43" s="46">
        <f t="shared" si="7"/>
        <v>40</v>
      </c>
      <c r="K43" s="2">
        <v>10.9</v>
      </c>
      <c r="L43" s="2">
        <v>6</v>
      </c>
      <c r="M43" s="54">
        <f t="shared" si="1"/>
        <v>8.4499999999999993</v>
      </c>
      <c r="N43" s="125">
        <v>78.5</v>
      </c>
      <c r="O43" s="55">
        <f t="shared" si="2"/>
        <v>33.266647114851573</v>
      </c>
      <c r="P43" s="56">
        <f t="shared" si="3"/>
        <v>13.040525669021816</v>
      </c>
      <c r="Q43" s="34">
        <v>11.782217999999999</v>
      </c>
      <c r="R43" s="11">
        <f t="shared" si="4"/>
        <v>1.8139460999624997</v>
      </c>
      <c r="S43" s="35">
        <f t="shared" si="5"/>
        <v>1.6901668226013922</v>
      </c>
    </row>
    <row r="44" spans="7:19" ht="18.5" x14ac:dyDescent="0.45">
      <c r="G44" s="59">
        <v>2015</v>
      </c>
      <c r="H44" s="46">
        <v>2</v>
      </c>
      <c r="I44" s="46">
        <f t="shared" si="7"/>
        <v>10</v>
      </c>
      <c r="J44" s="46">
        <f t="shared" si="7"/>
        <v>41</v>
      </c>
      <c r="K44" s="2">
        <v>11.5</v>
      </c>
      <c r="L44" s="2">
        <v>5.6</v>
      </c>
      <c r="M44" s="54">
        <f t="shared" si="1"/>
        <v>8.5500000000000007</v>
      </c>
      <c r="N44" s="125">
        <v>78.5</v>
      </c>
      <c r="O44" s="55">
        <f t="shared" si="2"/>
        <v>20.29728131041627</v>
      </c>
      <c r="P44" s="56">
        <f t="shared" si="3"/>
        <v>9.5803167785164796</v>
      </c>
      <c r="Q44" s="34">
        <v>7.8883079999999994</v>
      </c>
      <c r="R44" s="11">
        <f t="shared" si="4"/>
        <v>1.2190808111669997</v>
      </c>
      <c r="S44" s="35">
        <f t="shared" si="5"/>
        <v>1.3134681367922689</v>
      </c>
    </row>
    <row r="45" spans="7:19" ht="18.5" x14ac:dyDescent="0.45">
      <c r="G45" s="59">
        <v>2015</v>
      </c>
      <c r="H45" s="46">
        <v>2</v>
      </c>
      <c r="I45" s="46">
        <f t="shared" si="7"/>
        <v>11</v>
      </c>
      <c r="J45" s="46">
        <f t="shared" si="7"/>
        <v>42</v>
      </c>
      <c r="K45" s="2">
        <v>12.9</v>
      </c>
      <c r="L45" s="2">
        <v>7</v>
      </c>
      <c r="M45" s="54">
        <f t="shared" si="1"/>
        <v>9.9499999999999993</v>
      </c>
      <c r="N45" s="125">
        <v>57</v>
      </c>
      <c r="O45" s="55">
        <f t="shared" si="2"/>
        <v>21.105294101436026</v>
      </c>
      <c r="P45" s="56">
        <f t="shared" si="3"/>
        <v>9.9616988158778046</v>
      </c>
      <c r="Q45" s="34">
        <v>8.2023329999999994</v>
      </c>
      <c r="R45" s="11">
        <f t="shared" si="4"/>
        <v>1.3349604544987497</v>
      </c>
      <c r="S45" s="35">
        <f t="shared" si="5"/>
        <v>1.4899184367765568</v>
      </c>
    </row>
    <row r="46" spans="7:19" ht="18.5" x14ac:dyDescent="0.45">
      <c r="G46" s="59">
        <v>2015</v>
      </c>
      <c r="H46" s="46">
        <v>2</v>
      </c>
      <c r="I46" s="46">
        <f t="shared" si="7"/>
        <v>12</v>
      </c>
      <c r="J46" s="46">
        <f t="shared" si="7"/>
        <v>43</v>
      </c>
      <c r="K46" s="2">
        <v>8.9</v>
      </c>
      <c r="L46" s="2">
        <v>4.2</v>
      </c>
      <c r="M46" s="54">
        <f t="shared" si="1"/>
        <v>6.5500000000000007</v>
      </c>
      <c r="N46" s="125">
        <v>73.5</v>
      </c>
      <c r="O46" s="55">
        <f t="shared" si="2"/>
        <v>22.089462023346886</v>
      </c>
      <c r="P46" s="56">
        <f t="shared" si="3"/>
        <v>8.3056377207784298</v>
      </c>
      <c r="Q46" s="34">
        <v>7.66221</v>
      </c>
      <c r="R46" s="11">
        <f t="shared" si="4"/>
        <v>1.0942612811775001</v>
      </c>
      <c r="S46" s="35">
        <f t="shared" si="5"/>
        <v>0.97950544742647805</v>
      </c>
    </row>
    <row r="47" spans="7:19" ht="18.5" x14ac:dyDescent="0.45">
      <c r="G47" s="59">
        <v>2015</v>
      </c>
      <c r="H47" s="46">
        <v>2</v>
      </c>
      <c r="I47" s="46">
        <f t="shared" si="7"/>
        <v>13</v>
      </c>
      <c r="J47" s="46">
        <f t="shared" si="7"/>
        <v>44</v>
      </c>
      <c r="K47" s="2">
        <v>10.4</v>
      </c>
      <c r="L47" s="2">
        <v>4</v>
      </c>
      <c r="M47" s="54">
        <f t="shared" si="1"/>
        <v>7.2</v>
      </c>
      <c r="N47" s="125">
        <v>74.5</v>
      </c>
      <c r="O47" s="55">
        <f t="shared" si="2"/>
        <v>27.153280061096197</v>
      </c>
      <c r="P47" s="56">
        <f t="shared" si="3"/>
        <v>13.902479391281252</v>
      </c>
      <c r="Q47" s="34">
        <v>10.990874999999999</v>
      </c>
      <c r="R47" s="11">
        <f t="shared" si="4"/>
        <v>1.6115370468749997</v>
      </c>
      <c r="S47" s="35">
        <f t="shared" si="5"/>
        <v>1.607892522582872</v>
      </c>
    </row>
    <row r="48" spans="7:19" ht="18.5" x14ac:dyDescent="0.45">
      <c r="G48" s="59">
        <v>2015</v>
      </c>
      <c r="H48" s="46">
        <v>2</v>
      </c>
      <c r="I48" s="46">
        <f t="shared" si="7"/>
        <v>14</v>
      </c>
      <c r="J48" s="46">
        <f t="shared" si="7"/>
        <v>45</v>
      </c>
      <c r="K48" s="2">
        <v>9.1999999999999993</v>
      </c>
      <c r="L48" s="2">
        <v>1.4</v>
      </c>
      <c r="M48" s="54">
        <f t="shared" si="1"/>
        <v>5.3</v>
      </c>
      <c r="N48" s="125">
        <v>77</v>
      </c>
      <c r="O48" s="55">
        <f t="shared" si="2"/>
        <v>32.916513344749092</v>
      </c>
      <c r="P48" s="56">
        <f t="shared" si="3"/>
        <v>20.539904327123431</v>
      </c>
      <c r="Q48" s="34">
        <v>14.708931</v>
      </c>
      <c r="R48" s="11">
        <f t="shared" si="4"/>
        <v>1.9927880352764999</v>
      </c>
      <c r="S48" s="35">
        <f t="shared" si="5"/>
        <v>1.831573044801172</v>
      </c>
    </row>
    <row r="49" spans="7:19" ht="18.5" x14ac:dyDescent="0.45">
      <c r="G49" s="59">
        <v>2015</v>
      </c>
      <c r="H49" s="46">
        <v>2</v>
      </c>
      <c r="I49" s="46">
        <f t="shared" si="7"/>
        <v>15</v>
      </c>
      <c r="J49" s="46">
        <f t="shared" si="7"/>
        <v>46</v>
      </c>
      <c r="K49" s="2">
        <v>11.6</v>
      </c>
      <c r="L49" s="2">
        <v>0.6</v>
      </c>
      <c r="M49" s="54">
        <f t="shared" si="1"/>
        <v>6.1</v>
      </c>
      <c r="N49" s="125">
        <v>74.5</v>
      </c>
      <c r="O49" s="55">
        <f t="shared" si="2"/>
        <v>18.226304246348704</v>
      </c>
      <c r="P49" s="56">
        <f t="shared" si="3"/>
        <v>16.039147736786859</v>
      </c>
      <c r="Q49" s="34">
        <v>9.67197</v>
      </c>
      <c r="R49" s="11">
        <f t="shared" si="4"/>
        <v>1.3557538867949999</v>
      </c>
      <c r="S49" s="35">
        <f t="shared" si="5"/>
        <v>1.6247496857944999</v>
      </c>
    </row>
    <row r="50" spans="7:19" ht="18.5" x14ac:dyDescent="0.45">
      <c r="G50" s="59">
        <v>2015</v>
      </c>
      <c r="H50" s="46">
        <v>2</v>
      </c>
      <c r="I50" s="46">
        <f t="shared" si="7"/>
        <v>16</v>
      </c>
      <c r="J50" s="46">
        <f t="shared" si="7"/>
        <v>47</v>
      </c>
      <c r="K50" s="2">
        <v>9.1</v>
      </c>
      <c r="L50" s="2">
        <v>1.8</v>
      </c>
      <c r="M50" s="54">
        <f t="shared" si="1"/>
        <v>5.45</v>
      </c>
      <c r="N50" s="125">
        <v>78</v>
      </c>
      <c r="O50" s="55">
        <f t="shared" si="2"/>
        <v>9.8210857544148027</v>
      </c>
      <c r="P50" s="56">
        <f t="shared" si="3"/>
        <v>5.7355140805782447</v>
      </c>
      <c r="Q50" s="34">
        <v>4.2456180000000003</v>
      </c>
      <c r="R50" s="11">
        <f t="shared" si="4"/>
        <v>0.57893777750249997</v>
      </c>
      <c r="S50" s="35">
        <f t="shared" si="5"/>
        <v>0.64651374274508289</v>
      </c>
    </row>
    <row r="51" spans="7:19" ht="18.5" x14ac:dyDescent="0.45">
      <c r="G51" s="59">
        <v>2015</v>
      </c>
      <c r="H51" s="46">
        <v>2</v>
      </c>
      <c r="I51" s="46">
        <f t="shared" si="7"/>
        <v>17</v>
      </c>
      <c r="J51" s="46">
        <f t="shared" si="7"/>
        <v>48</v>
      </c>
      <c r="K51" s="2">
        <v>10.3</v>
      </c>
      <c r="L51" s="2">
        <v>4.9000000000000004</v>
      </c>
      <c r="M51" s="54">
        <f t="shared" si="1"/>
        <v>7.6000000000000005</v>
      </c>
      <c r="N51" s="125">
        <v>75</v>
      </c>
      <c r="O51" s="55">
        <f t="shared" si="2"/>
        <v>12.837810172534944</v>
      </c>
      <c r="P51" s="56">
        <f t="shared" si="3"/>
        <v>5.5459339945350967</v>
      </c>
      <c r="Q51" s="34">
        <v>4.77318</v>
      </c>
      <c r="R51" s="11">
        <f t="shared" si="4"/>
        <v>0.71106539778000011</v>
      </c>
      <c r="S51" s="35">
        <f t="shared" si="5"/>
        <v>0.79602922527100384</v>
      </c>
    </row>
    <row r="52" spans="7:19" ht="18.5" x14ac:dyDescent="0.45">
      <c r="G52" s="59">
        <v>2015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2">
        <v>11</v>
      </c>
      <c r="L52" s="2">
        <v>3.9</v>
      </c>
      <c r="M52" s="54">
        <f t="shared" si="1"/>
        <v>7.45</v>
      </c>
      <c r="N52" s="125">
        <v>70.5</v>
      </c>
      <c r="O52" s="55">
        <f t="shared" si="2"/>
        <v>31.525271559178545</v>
      </c>
      <c r="P52" s="56">
        <f t="shared" si="3"/>
        <v>17.906354245613411</v>
      </c>
      <c r="Q52" s="34">
        <v>13.44027</v>
      </c>
      <c r="R52" s="11">
        <f t="shared" si="4"/>
        <v>1.9903863846375001</v>
      </c>
      <c r="S52" s="35">
        <f t="shared" si="5"/>
        <v>2.0570859746211214</v>
      </c>
    </row>
    <row r="53" spans="7:19" ht="18.5" x14ac:dyDescent="0.45">
      <c r="G53" s="59">
        <v>2015</v>
      </c>
      <c r="H53" s="46">
        <v>2</v>
      </c>
      <c r="I53" s="46">
        <f t="shared" si="8"/>
        <v>19</v>
      </c>
      <c r="J53" s="46">
        <f t="shared" si="8"/>
        <v>50</v>
      </c>
      <c r="K53" s="2">
        <v>10.3</v>
      </c>
      <c r="L53" s="2">
        <v>3.7</v>
      </c>
      <c r="M53" s="54">
        <f t="shared" si="1"/>
        <v>7</v>
      </c>
      <c r="N53" s="125">
        <v>78</v>
      </c>
      <c r="O53" s="55">
        <f t="shared" si="2"/>
        <v>38.442613590365667</v>
      </c>
      <c r="P53" s="56">
        <f t="shared" si="3"/>
        <v>20.297699975713073</v>
      </c>
      <c r="Q53" s="34">
        <v>15.801737999999999</v>
      </c>
      <c r="R53" s="11">
        <f t="shared" si="4"/>
        <v>2.2983943955759996</v>
      </c>
      <c r="S53" s="35">
        <f t="shared" si="5"/>
        <v>2.2082413157862439</v>
      </c>
    </row>
    <row r="54" spans="7:19" ht="18.5" x14ac:dyDescent="0.45">
      <c r="G54" s="59">
        <v>2015</v>
      </c>
      <c r="H54" s="46">
        <v>2</v>
      </c>
      <c r="I54" s="46">
        <f t="shared" si="8"/>
        <v>20</v>
      </c>
      <c r="J54" s="46">
        <f t="shared" si="8"/>
        <v>51</v>
      </c>
      <c r="K54" s="2">
        <v>6.6</v>
      </c>
      <c r="L54" s="2">
        <v>2.2999999999999998</v>
      </c>
      <c r="M54" s="54">
        <f t="shared" si="1"/>
        <v>4.4499999999999993</v>
      </c>
      <c r="N54" s="125">
        <v>79.5</v>
      </c>
      <c r="O54" s="55">
        <f t="shared" si="2"/>
        <v>46.94525369193974</v>
      </c>
      <c r="P54" s="56">
        <f t="shared" si="3"/>
        <v>16.14916727002727</v>
      </c>
      <c r="Q54" s="34">
        <v>15.57564</v>
      </c>
      <c r="R54" s="11">
        <f t="shared" si="4"/>
        <v>2.0325626113499995</v>
      </c>
      <c r="S54" s="35">
        <f t="shared" si="5"/>
        <v>1.2936211439075895</v>
      </c>
    </row>
    <row r="55" spans="7:19" ht="18.5" x14ac:dyDescent="0.45">
      <c r="G55" s="59">
        <v>2015</v>
      </c>
      <c r="H55" s="46">
        <v>2</v>
      </c>
      <c r="I55" s="46">
        <f t="shared" si="8"/>
        <v>21</v>
      </c>
      <c r="J55" s="46">
        <f t="shared" si="8"/>
        <v>52</v>
      </c>
      <c r="K55" s="2">
        <v>7.6</v>
      </c>
      <c r="L55" s="2">
        <v>0.2</v>
      </c>
      <c r="M55" s="54">
        <f t="shared" si="1"/>
        <v>3.9</v>
      </c>
      <c r="N55" s="125">
        <v>72.5</v>
      </c>
      <c r="O55" s="55">
        <f t="shared" si="2"/>
        <v>37.863626559293309</v>
      </c>
      <c r="P55" s="56">
        <f t="shared" si="3"/>
        <v>22.415266923101637</v>
      </c>
      <c r="Q55" s="34">
        <v>16.480032000000001</v>
      </c>
      <c r="R55" s="11">
        <f t="shared" si="4"/>
        <v>2.0974219126559994</v>
      </c>
      <c r="S55" s="35">
        <f t="shared" si="5"/>
        <v>1.567559138096819</v>
      </c>
    </row>
    <row r="56" spans="7:19" ht="18.5" x14ac:dyDescent="0.45">
      <c r="G56" s="59">
        <v>2015</v>
      </c>
      <c r="H56" s="46">
        <v>2</v>
      </c>
      <c r="I56" s="46">
        <f t="shared" si="8"/>
        <v>22</v>
      </c>
      <c r="J56" s="46">
        <f t="shared" si="8"/>
        <v>53</v>
      </c>
      <c r="K56" s="2">
        <v>12.4</v>
      </c>
      <c r="L56" s="2">
        <v>-3.3</v>
      </c>
      <c r="M56" s="54">
        <f t="shared" si="1"/>
        <v>4.5500000000000007</v>
      </c>
      <c r="N56" s="125">
        <v>66.5</v>
      </c>
      <c r="O56" s="55">
        <f t="shared" si="2"/>
        <v>24.568355741189453</v>
      </c>
      <c r="P56" s="56">
        <f t="shared" si="3"/>
        <v>30.857854810933954</v>
      </c>
      <c r="Q56" s="34">
        <v>15.57564</v>
      </c>
      <c r="R56" s="11">
        <f t="shared" si="4"/>
        <v>2.0416977242099996</v>
      </c>
      <c r="S56" s="35">
        <f t="shared" si="5"/>
        <v>2.3771329519602222</v>
      </c>
    </row>
    <row r="57" spans="7:19" ht="18.5" x14ac:dyDescent="0.45">
      <c r="G57" s="59">
        <v>2015</v>
      </c>
      <c r="H57" s="46">
        <v>2</v>
      </c>
      <c r="I57" s="46">
        <f t="shared" si="8"/>
        <v>23</v>
      </c>
      <c r="J57" s="46">
        <f t="shared" si="8"/>
        <v>54</v>
      </c>
      <c r="K57" s="2">
        <v>14.2</v>
      </c>
      <c r="L57" s="2">
        <v>-3.2</v>
      </c>
      <c r="M57" s="54">
        <f t="shared" si="1"/>
        <v>5.5</v>
      </c>
      <c r="N57" s="125">
        <v>62</v>
      </c>
      <c r="O57" s="55">
        <f t="shared" si="2"/>
        <v>9.9748294402427895</v>
      </c>
      <c r="P57" s="56">
        <f t="shared" si="3"/>
        <v>13.884962580817962</v>
      </c>
      <c r="Q57" s="34">
        <v>6.65733</v>
      </c>
      <c r="R57" s="11">
        <f t="shared" si="4"/>
        <v>0.90975410248499999</v>
      </c>
      <c r="S57" s="35">
        <f t="shared" si="5"/>
        <v>1.3286493268436403</v>
      </c>
    </row>
    <row r="58" spans="7:19" ht="18.5" x14ac:dyDescent="0.45">
      <c r="G58" s="59">
        <v>2015</v>
      </c>
      <c r="H58" s="46">
        <v>2</v>
      </c>
      <c r="I58" s="46">
        <f t="shared" si="8"/>
        <v>24</v>
      </c>
      <c r="J58" s="46">
        <f t="shared" si="8"/>
        <v>55</v>
      </c>
      <c r="K58" s="2">
        <v>12.1</v>
      </c>
      <c r="L58" s="2">
        <v>-0.6</v>
      </c>
      <c r="M58" s="54">
        <f t="shared" si="1"/>
        <v>5.75</v>
      </c>
      <c r="N58" s="125">
        <v>66.5</v>
      </c>
      <c r="O58" s="55">
        <f t="shared" si="2"/>
        <v>11.455280185957021</v>
      </c>
      <c r="P58" s="56">
        <f t="shared" si="3"/>
        <v>11.638564668932332</v>
      </c>
      <c r="Q58" s="34">
        <v>6.53172</v>
      </c>
      <c r="R58" s="11">
        <f t="shared" si="4"/>
        <v>0.90216606518999987</v>
      </c>
      <c r="S58" s="35">
        <f t="shared" si="5"/>
        <v>1.1793333263793677</v>
      </c>
    </row>
    <row r="59" spans="7:19" ht="18.5" x14ac:dyDescent="0.45">
      <c r="G59" s="59">
        <v>2015</v>
      </c>
      <c r="H59" s="46">
        <v>2</v>
      </c>
      <c r="I59" s="46">
        <f t="shared" si="8"/>
        <v>25</v>
      </c>
      <c r="J59" s="46">
        <f t="shared" si="8"/>
        <v>56</v>
      </c>
      <c r="K59" s="2">
        <v>8.6</v>
      </c>
      <c r="L59" s="2">
        <v>4.5999999999999996</v>
      </c>
      <c r="M59" s="54">
        <f t="shared" si="1"/>
        <v>6.6</v>
      </c>
      <c r="N59" s="125">
        <v>75.5</v>
      </c>
      <c r="O59" s="55">
        <f t="shared" si="2"/>
        <v>26.024821874999997</v>
      </c>
      <c r="P59" s="56">
        <f t="shared" si="3"/>
        <v>8.3279429999999994</v>
      </c>
      <c r="Q59" s="34">
        <v>8.3279429999999994</v>
      </c>
      <c r="R59" s="11">
        <f t="shared" si="4"/>
        <v>1.1917786109579998</v>
      </c>
      <c r="S59" s="35">
        <f t="shared" si="5"/>
        <v>0.98681071194444425</v>
      </c>
    </row>
    <row r="60" spans="7:19" ht="18.5" x14ac:dyDescent="0.45">
      <c r="G60" s="59">
        <v>2015</v>
      </c>
      <c r="H60" s="46">
        <v>2</v>
      </c>
      <c r="I60" s="46">
        <f t="shared" si="8"/>
        <v>26</v>
      </c>
      <c r="J60" s="46">
        <f t="shared" si="8"/>
        <v>57</v>
      </c>
      <c r="K60" s="2">
        <v>14.2</v>
      </c>
      <c r="L60" s="2">
        <v>0.4</v>
      </c>
      <c r="M60" s="54">
        <f t="shared" si="1"/>
        <v>7.3</v>
      </c>
      <c r="N60" s="125">
        <v>72</v>
      </c>
      <c r="O60" s="55">
        <f t="shared" si="2"/>
        <v>27.113859803308145</v>
      </c>
      <c r="P60" s="56">
        <f t="shared" si="3"/>
        <v>29.933701222852189</v>
      </c>
      <c r="Q60" s="34">
        <v>16.115762999999998</v>
      </c>
      <c r="R60" s="11">
        <f t="shared" si="4"/>
        <v>2.3724256448744994</v>
      </c>
      <c r="S60" s="35">
        <f t="shared" si="5"/>
        <v>3.2497594559333858</v>
      </c>
    </row>
    <row r="61" spans="7:19" ht="18.5" x14ac:dyDescent="0.45">
      <c r="G61" s="59">
        <v>2015</v>
      </c>
      <c r="H61" s="46">
        <v>2</v>
      </c>
      <c r="I61" s="46">
        <f t="shared" si="8"/>
        <v>27</v>
      </c>
      <c r="J61" s="46">
        <f t="shared" si="8"/>
        <v>58</v>
      </c>
      <c r="K61" s="2">
        <v>16.8</v>
      </c>
      <c r="L61" s="2">
        <v>-1.7</v>
      </c>
      <c r="M61" s="54">
        <f t="shared" si="1"/>
        <v>7.5500000000000007</v>
      </c>
      <c r="N61" s="125">
        <v>65</v>
      </c>
      <c r="O61" s="55">
        <f t="shared" si="2"/>
        <v>23.746284424121363</v>
      </c>
      <c r="P61" s="56">
        <f t="shared" si="3"/>
        <v>35.144500947699619</v>
      </c>
      <c r="Q61" s="34">
        <v>16.341860999999998</v>
      </c>
      <c r="R61" s="11">
        <f t="shared" si="4"/>
        <v>2.4296711242927498</v>
      </c>
      <c r="S61" s="35">
        <f t="shared" si="5"/>
        <v>3.8646274708687787</v>
      </c>
    </row>
    <row r="62" spans="7:19" ht="18.5" x14ac:dyDescent="0.45">
      <c r="G62" s="59">
        <v>2015</v>
      </c>
      <c r="H62" s="60">
        <v>2</v>
      </c>
      <c r="I62" s="60">
        <f t="shared" si="8"/>
        <v>28</v>
      </c>
      <c r="J62" s="60">
        <f t="shared" si="8"/>
        <v>59</v>
      </c>
      <c r="K62" s="2">
        <v>12.5</v>
      </c>
      <c r="L62" s="2">
        <v>-2.2000000000000002</v>
      </c>
      <c r="M62" s="54">
        <f t="shared" si="1"/>
        <v>5.15</v>
      </c>
      <c r="N62" s="125">
        <v>76.5</v>
      </c>
      <c r="O62" s="55">
        <f t="shared" si="2"/>
        <v>23.158379713375371</v>
      </c>
      <c r="P62" s="56">
        <f t="shared" si="3"/>
        <v>27.234254542929435</v>
      </c>
      <c r="Q62" s="34">
        <v>14.206491</v>
      </c>
      <c r="R62" s="49">
        <f t="shared" si="4"/>
        <v>1.9122185499592499</v>
      </c>
      <c r="S62" s="48">
        <f t="shared" si="5"/>
        <v>2.3233832445551785</v>
      </c>
    </row>
    <row r="63" spans="7:19" ht="18.5" x14ac:dyDescent="0.45">
      <c r="G63" s="59">
        <v>2015</v>
      </c>
      <c r="H63" s="46">
        <v>3</v>
      </c>
      <c r="I63" s="46">
        <v>1</v>
      </c>
      <c r="J63" s="46">
        <f t="shared" si="8"/>
        <v>60</v>
      </c>
      <c r="K63" s="2">
        <v>17</v>
      </c>
      <c r="L63" s="2">
        <v>-1.2</v>
      </c>
      <c r="M63" s="54">
        <f t="shared" si="1"/>
        <v>7.9</v>
      </c>
      <c r="N63" s="125">
        <v>68</v>
      </c>
      <c r="O63" s="55">
        <f t="shared" si="2"/>
        <v>23.20510968337204</v>
      </c>
      <c r="P63" s="56">
        <f t="shared" si="3"/>
        <v>33.786639698989688</v>
      </c>
      <c r="Q63" s="34">
        <v>15.839421</v>
      </c>
      <c r="R63" s="11">
        <f t="shared" si="4"/>
        <v>2.3874838470405</v>
      </c>
      <c r="S63" s="35">
        <f t="shared" si="5"/>
        <v>3.8367637826561465</v>
      </c>
    </row>
    <row r="64" spans="7:19" ht="18.5" x14ac:dyDescent="0.45">
      <c r="G64" s="59">
        <v>2015</v>
      </c>
      <c r="H64" s="46">
        <v>3</v>
      </c>
      <c r="I64" s="46">
        <f t="shared" ref="I64:J79" si="9">I63+1</f>
        <v>2</v>
      </c>
      <c r="J64" s="46">
        <f>J63+1</f>
        <v>61</v>
      </c>
      <c r="K64" s="2">
        <v>13.6</v>
      </c>
      <c r="L64" s="2">
        <v>1.2</v>
      </c>
      <c r="M64" s="54">
        <f t="shared" si="1"/>
        <v>7.3999999999999995</v>
      </c>
      <c r="N64" s="125">
        <v>74</v>
      </c>
      <c r="O64" s="55">
        <f t="shared" si="2"/>
        <v>27.176723510538835</v>
      </c>
      <c r="P64" s="56">
        <f t="shared" si="3"/>
        <v>26.959309722454528</v>
      </c>
      <c r="Q64" s="34">
        <v>15.311858999999998</v>
      </c>
      <c r="R64" s="11">
        <f t="shared" si="4"/>
        <v>2.2630621364820001</v>
      </c>
      <c r="S64" s="35">
        <f t="shared" si="5"/>
        <v>2.9749605581835126</v>
      </c>
    </row>
    <row r="65" spans="7:19" ht="18.5" x14ac:dyDescent="0.45">
      <c r="G65" s="59">
        <v>2015</v>
      </c>
      <c r="H65" s="46">
        <v>3</v>
      </c>
      <c r="I65" s="46">
        <f t="shared" si="9"/>
        <v>3</v>
      </c>
      <c r="J65" s="46">
        <f>J64+1</f>
        <v>62</v>
      </c>
      <c r="K65" s="2">
        <v>16.2</v>
      </c>
      <c r="L65" s="2">
        <v>1.1000000000000001</v>
      </c>
      <c r="M65" s="54">
        <f t="shared" si="1"/>
        <v>8.65</v>
      </c>
      <c r="N65" s="125">
        <v>69</v>
      </c>
      <c r="O65" s="55">
        <f t="shared" si="2"/>
        <v>16.00077214879899</v>
      </c>
      <c r="P65" s="56">
        <f t="shared" si="3"/>
        <v>19.328932755749179</v>
      </c>
      <c r="Q65" s="34">
        <v>9.9483119999999996</v>
      </c>
      <c r="R65" s="11">
        <f t="shared" si="4"/>
        <v>1.5432741793260001</v>
      </c>
      <c r="S65" s="35">
        <f t="shared" si="5"/>
        <v>2.4285356526233164</v>
      </c>
    </row>
    <row r="66" spans="7:19" ht="18.5" x14ac:dyDescent="0.45">
      <c r="G66" s="59">
        <v>2015</v>
      </c>
      <c r="H66" s="46">
        <v>3</v>
      </c>
      <c r="I66" s="46">
        <f t="shared" si="9"/>
        <v>4</v>
      </c>
      <c r="J66" s="46">
        <f>J65+1</f>
        <v>63</v>
      </c>
      <c r="K66" s="2">
        <v>13.6</v>
      </c>
      <c r="L66" s="2">
        <v>3.2</v>
      </c>
      <c r="M66" s="54">
        <f t="shared" si="1"/>
        <v>8.4</v>
      </c>
      <c r="N66" s="125">
        <v>71.5</v>
      </c>
      <c r="O66" s="55">
        <f t="shared" si="2"/>
        <v>36.320882021143298</v>
      </c>
      <c r="P66" s="56">
        <f t="shared" si="3"/>
        <v>30.218973841591218</v>
      </c>
      <c r="Q66" s="34">
        <v>18.741012000000001</v>
      </c>
      <c r="R66" s="11">
        <f t="shared" si="4"/>
        <v>2.8798001269560003</v>
      </c>
      <c r="S66" s="35">
        <f t="shared" si="5"/>
        <v>3.5954088839104079</v>
      </c>
    </row>
    <row r="67" spans="7:19" ht="18.5" x14ac:dyDescent="0.45">
      <c r="G67" s="59">
        <v>2015</v>
      </c>
      <c r="H67" s="46">
        <v>3</v>
      </c>
      <c r="I67" s="46">
        <f t="shared" si="9"/>
        <v>5</v>
      </c>
      <c r="J67" s="46">
        <f t="shared" si="9"/>
        <v>64</v>
      </c>
      <c r="K67" s="2">
        <v>11.9</v>
      </c>
      <c r="L67" s="2">
        <v>-1.3</v>
      </c>
      <c r="M67" s="54">
        <f t="shared" si="1"/>
        <v>5.3</v>
      </c>
      <c r="N67" s="125">
        <v>55</v>
      </c>
      <c r="O67" s="55">
        <f t="shared" si="2"/>
        <v>31.35340264655385</v>
      </c>
      <c r="P67" s="56">
        <f t="shared" si="3"/>
        <v>33.10919319476087</v>
      </c>
      <c r="Q67" s="34">
        <v>18.226011</v>
      </c>
      <c r="R67" s="11">
        <f t="shared" si="4"/>
        <v>2.4692873092965004</v>
      </c>
      <c r="S67" s="35">
        <f t="shared" si="5"/>
        <v>2.8488805132508417</v>
      </c>
    </row>
    <row r="68" spans="7:19" ht="18.5" x14ac:dyDescent="0.45">
      <c r="G68" s="59">
        <v>2015</v>
      </c>
      <c r="H68" s="46">
        <v>3</v>
      </c>
      <c r="I68" s="46">
        <f t="shared" si="9"/>
        <v>6</v>
      </c>
      <c r="J68" s="46">
        <f t="shared" si="9"/>
        <v>65</v>
      </c>
      <c r="K68" s="2">
        <v>15.5</v>
      </c>
      <c r="L68" s="2">
        <v>-3.9</v>
      </c>
      <c r="M68" s="54">
        <f t="shared" si="1"/>
        <v>5.8</v>
      </c>
      <c r="N68" s="125">
        <v>55.5</v>
      </c>
      <c r="O68" s="55">
        <f t="shared" si="2"/>
        <v>24.840611395930186</v>
      </c>
      <c r="P68" s="56">
        <f t="shared" si="3"/>
        <v>38.552628886483646</v>
      </c>
      <c r="Q68" s="34">
        <v>17.505846999999999</v>
      </c>
      <c r="R68" s="11">
        <f t="shared" si="4"/>
        <v>2.4230543066579999</v>
      </c>
      <c r="S68" s="35">
        <f t="shared" si="5"/>
        <v>3.5132426316296921</v>
      </c>
    </row>
    <row r="69" spans="7:19" ht="18.5" x14ac:dyDescent="0.45">
      <c r="G69" s="59">
        <v>2015</v>
      </c>
      <c r="H69" s="46">
        <v>3</v>
      </c>
      <c r="I69" s="46">
        <f t="shared" si="9"/>
        <v>7</v>
      </c>
      <c r="J69" s="46">
        <f t="shared" si="9"/>
        <v>66</v>
      </c>
      <c r="K69" s="2">
        <v>17.100000000000001</v>
      </c>
      <c r="L69" s="2">
        <v>-2.5</v>
      </c>
      <c r="M69" s="54">
        <f t="shared" ref="M69:M132" si="10">(K69+L69)/2</f>
        <v>7.3000000000000007</v>
      </c>
      <c r="N69" s="125">
        <v>60</v>
      </c>
      <c r="O69" s="55">
        <f t="shared" ref="O69:O132" si="11">((Q69)/(0.16*(K69-(L69))^0.5))</f>
        <v>24.542131986649562</v>
      </c>
      <c r="P69" s="56">
        <f t="shared" ref="P69:P132" si="12">0.16*((K69-L69)^1/2)*O69</f>
        <v>38.482062955066517</v>
      </c>
      <c r="Q69" s="34">
        <v>17.384423999999999</v>
      </c>
      <c r="R69" s="11">
        <f t="shared" ref="R69:R132" si="13">0.0023*0.408*O69*(K69-L69)^0.5*(M69+17.8)</f>
        <v>2.5591871336760001</v>
      </c>
      <c r="S69" s="35">
        <f t="shared" ref="S69:S132" si="14">0.31*(IF(N69&gt;50,1,(1+(50-N69)/70)))*(P69+2.09)*((M69/(M69+15)))</f>
        <v>4.1172456711800685</v>
      </c>
    </row>
    <row r="70" spans="7:19" ht="18.5" x14ac:dyDescent="0.45">
      <c r="G70" s="59">
        <v>2015</v>
      </c>
      <c r="H70" s="46">
        <v>3</v>
      </c>
      <c r="I70" s="46">
        <f t="shared" si="9"/>
        <v>8</v>
      </c>
      <c r="J70" s="46">
        <f t="shared" si="9"/>
        <v>67</v>
      </c>
      <c r="K70" s="2">
        <v>18.2</v>
      </c>
      <c r="L70" s="2">
        <v>-0.5</v>
      </c>
      <c r="M70" s="54">
        <f t="shared" si="10"/>
        <v>8.85</v>
      </c>
      <c r="N70" s="125">
        <v>59.5</v>
      </c>
      <c r="O70" s="55">
        <f t="shared" si="11"/>
        <v>23.274022769797352</v>
      </c>
      <c r="P70" s="56">
        <f t="shared" si="12"/>
        <v>34.817938063616836</v>
      </c>
      <c r="Q70" s="34">
        <v>16.103202</v>
      </c>
      <c r="R70" s="11">
        <f t="shared" si="13"/>
        <v>2.5169667048044992</v>
      </c>
      <c r="S70" s="35">
        <f t="shared" si="14"/>
        <v>4.2455735042990685</v>
      </c>
    </row>
    <row r="71" spans="7:19" ht="18.5" x14ac:dyDescent="0.45">
      <c r="G71" s="59">
        <v>2015</v>
      </c>
      <c r="H71" s="46">
        <v>3</v>
      </c>
      <c r="I71" s="46">
        <f t="shared" si="9"/>
        <v>9</v>
      </c>
      <c r="J71" s="46">
        <f t="shared" si="9"/>
        <v>68</v>
      </c>
      <c r="K71" s="2">
        <v>20.100000000000001</v>
      </c>
      <c r="L71" s="2">
        <v>-0.6</v>
      </c>
      <c r="M71" s="54">
        <f t="shared" si="10"/>
        <v>9.75</v>
      </c>
      <c r="N71" s="125">
        <v>60.5</v>
      </c>
      <c r="O71" s="55">
        <f t="shared" si="11"/>
        <v>21.085808896601073</v>
      </c>
      <c r="P71" s="56">
        <f t="shared" si="12"/>
        <v>34.918099532771386</v>
      </c>
      <c r="Q71" s="34">
        <v>15.349542</v>
      </c>
      <c r="R71" s="11">
        <f t="shared" si="13"/>
        <v>2.4801905085164999</v>
      </c>
      <c r="S71" s="35">
        <f t="shared" si="14"/>
        <v>4.5194739732445051</v>
      </c>
    </row>
    <row r="72" spans="7:19" ht="18.5" x14ac:dyDescent="0.45">
      <c r="G72" s="59">
        <v>2015</v>
      </c>
      <c r="H72" s="46">
        <v>3</v>
      </c>
      <c r="I72" s="46">
        <f t="shared" si="9"/>
        <v>10</v>
      </c>
      <c r="J72" s="46">
        <f t="shared" si="9"/>
        <v>69</v>
      </c>
      <c r="K72" s="2">
        <v>20.399999999999999</v>
      </c>
      <c r="L72" s="2">
        <v>-0.1</v>
      </c>
      <c r="M72" s="54">
        <f t="shared" si="10"/>
        <v>10.149999999999999</v>
      </c>
      <c r="N72" s="125">
        <v>54</v>
      </c>
      <c r="O72" s="55">
        <f t="shared" si="11"/>
        <v>9.4671649733534551</v>
      </c>
      <c r="P72" s="56">
        <f t="shared" si="12"/>
        <v>15.526150556299667</v>
      </c>
      <c r="Q72" s="34">
        <v>6.8583059999999998</v>
      </c>
      <c r="R72" s="11">
        <f t="shared" si="13"/>
        <v>1.1242598130854997</v>
      </c>
      <c r="S72" s="35">
        <f t="shared" si="14"/>
        <v>2.2039450387831767</v>
      </c>
    </row>
    <row r="73" spans="7:19" ht="18.5" x14ac:dyDescent="0.45">
      <c r="G73" s="59">
        <v>2015</v>
      </c>
      <c r="H73" s="46">
        <v>3</v>
      </c>
      <c r="I73" s="46">
        <f t="shared" si="9"/>
        <v>11</v>
      </c>
      <c r="J73" s="46">
        <f t="shared" si="9"/>
        <v>70</v>
      </c>
      <c r="K73" s="2">
        <v>20.100000000000001</v>
      </c>
      <c r="L73" s="2">
        <v>-2.1</v>
      </c>
      <c r="M73" s="54">
        <f t="shared" si="10"/>
        <v>9</v>
      </c>
      <c r="N73" s="125">
        <v>55</v>
      </c>
      <c r="O73" s="55">
        <f t="shared" si="11"/>
        <v>24.559822812580858</v>
      </c>
      <c r="P73" s="56">
        <f t="shared" si="12"/>
        <v>43.618245315143611</v>
      </c>
      <c r="Q73" s="34">
        <v>18.514913999999997</v>
      </c>
      <c r="R73" s="11">
        <f t="shared" si="13"/>
        <v>2.910211212348</v>
      </c>
      <c r="S73" s="35">
        <f t="shared" si="14"/>
        <v>5.3135835178854451</v>
      </c>
    </row>
    <row r="74" spans="7:19" ht="18.5" x14ac:dyDescent="0.45">
      <c r="G74" s="59">
        <v>2015</v>
      </c>
      <c r="H74" s="46">
        <v>3</v>
      </c>
      <c r="I74" s="46">
        <f t="shared" si="9"/>
        <v>12</v>
      </c>
      <c r="J74" s="46">
        <f t="shared" si="9"/>
        <v>71</v>
      </c>
      <c r="K74" s="2">
        <v>18.2</v>
      </c>
      <c r="L74" s="2">
        <v>7.6</v>
      </c>
      <c r="M74" s="54">
        <f t="shared" si="10"/>
        <v>12.899999999999999</v>
      </c>
      <c r="N74" s="125">
        <v>56.5</v>
      </c>
      <c r="O74" s="55">
        <f t="shared" si="11"/>
        <v>32.793684090842859</v>
      </c>
      <c r="P74" s="56">
        <f t="shared" si="12"/>
        <v>27.809044109034744</v>
      </c>
      <c r="Q74" s="34">
        <v>17.08296</v>
      </c>
      <c r="R74" s="11">
        <f t="shared" si="13"/>
        <v>3.0758809042799995</v>
      </c>
      <c r="S74" s="35">
        <f t="shared" si="14"/>
        <v>4.2855296556283129</v>
      </c>
    </row>
    <row r="75" spans="7:19" ht="18.5" x14ac:dyDescent="0.45">
      <c r="G75" s="59">
        <v>2015</v>
      </c>
      <c r="H75" s="46">
        <v>3</v>
      </c>
      <c r="I75" s="46">
        <f t="shared" si="9"/>
        <v>13</v>
      </c>
      <c r="J75" s="46">
        <f t="shared" si="9"/>
        <v>72</v>
      </c>
      <c r="K75" s="2">
        <v>15.8</v>
      </c>
      <c r="L75" s="2">
        <v>7.5</v>
      </c>
      <c r="M75" s="54">
        <f t="shared" si="10"/>
        <v>11.65</v>
      </c>
      <c r="N75" s="125">
        <v>75</v>
      </c>
      <c r="O75" s="55">
        <f t="shared" si="11"/>
        <v>20.655437226851394</v>
      </c>
      <c r="P75" s="56">
        <f t="shared" si="12"/>
        <v>13.715210318629326</v>
      </c>
      <c r="Q75" s="34">
        <v>9.5212380000000003</v>
      </c>
      <c r="R75" s="11">
        <f t="shared" si="13"/>
        <v>1.6445486926215001</v>
      </c>
      <c r="S75" s="35">
        <f t="shared" si="14"/>
        <v>2.1418580512468974</v>
      </c>
    </row>
    <row r="76" spans="7:19" ht="18.5" x14ac:dyDescent="0.45">
      <c r="G76" s="59">
        <v>2015</v>
      </c>
      <c r="H76" s="46">
        <v>3</v>
      </c>
      <c r="I76" s="46">
        <f t="shared" si="9"/>
        <v>14</v>
      </c>
      <c r="J76" s="46">
        <f t="shared" si="9"/>
        <v>73</v>
      </c>
      <c r="K76" s="2">
        <v>17.7</v>
      </c>
      <c r="L76" s="2">
        <v>2.8</v>
      </c>
      <c r="M76" s="54">
        <f t="shared" si="10"/>
        <v>10.25</v>
      </c>
      <c r="N76" s="125">
        <v>71.5</v>
      </c>
      <c r="O76" s="55">
        <f t="shared" si="11"/>
        <v>16.555240860429141</v>
      </c>
      <c r="P76" s="56">
        <f t="shared" si="12"/>
        <v>19.733847105631536</v>
      </c>
      <c r="Q76" s="34">
        <v>10.224653999999999</v>
      </c>
      <c r="R76" s="11">
        <f t="shared" si="13"/>
        <v>1.6820910596654999</v>
      </c>
      <c r="S76" s="35">
        <f t="shared" si="14"/>
        <v>2.7463474922037312</v>
      </c>
    </row>
    <row r="77" spans="7:19" ht="18.5" x14ac:dyDescent="0.45">
      <c r="G77" s="59">
        <v>2015</v>
      </c>
      <c r="H77" s="46">
        <v>3</v>
      </c>
      <c r="I77" s="46">
        <f t="shared" si="9"/>
        <v>15</v>
      </c>
      <c r="J77" s="46">
        <f t="shared" si="9"/>
        <v>74</v>
      </c>
      <c r="K77" s="2">
        <v>19.899999999999999</v>
      </c>
      <c r="L77" s="2">
        <v>1.9</v>
      </c>
      <c r="M77" s="54">
        <f t="shared" si="10"/>
        <v>10.899999999999999</v>
      </c>
      <c r="N77" s="125">
        <v>61</v>
      </c>
      <c r="O77" s="55">
        <f t="shared" si="11"/>
        <v>30.494757756129168</v>
      </c>
      <c r="P77" s="56">
        <f t="shared" si="12"/>
        <v>43.912451168826003</v>
      </c>
      <c r="Q77" s="34">
        <v>20.700527999999998</v>
      </c>
      <c r="R77" s="11">
        <f t="shared" si="13"/>
        <v>3.4844267258639996</v>
      </c>
      <c r="S77" s="35">
        <f t="shared" si="14"/>
        <v>6.0016325289367973</v>
      </c>
    </row>
    <row r="78" spans="7:19" ht="18.5" x14ac:dyDescent="0.45">
      <c r="G78" s="59">
        <v>2015</v>
      </c>
      <c r="H78" s="46">
        <v>3</v>
      </c>
      <c r="I78" s="46">
        <f t="shared" si="9"/>
        <v>16</v>
      </c>
      <c r="J78" s="46">
        <f t="shared" si="9"/>
        <v>75</v>
      </c>
      <c r="K78" s="2">
        <v>13.9</v>
      </c>
      <c r="L78" s="2">
        <v>5.7</v>
      </c>
      <c r="M78" s="54">
        <f t="shared" si="10"/>
        <v>9.8000000000000007</v>
      </c>
      <c r="N78" s="125">
        <v>68.5</v>
      </c>
      <c r="O78" s="55">
        <f t="shared" si="11"/>
        <v>44.632550733510001</v>
      </c>
      <c r="P78" s="56">
        <f t="shared" si="12"/>
        <v>29.278953281182556</v>
      </c>
      <c r="Q78" s="34">
        <v>20.449307999999998</v>
      </c>
      <c r="R78" s="11">
        <f t="shared" si="13"/>
        <v>3.3102112831919994</v>
      </c>
      <c r="S78" s="35">
        <f t="shared" si="14"/>
        <v>3.8426967769448637</v>
      </c>
    </row>
    <row r="79" spans="7:19" ht="18.5" x14ac:dyDescent="0.45">
      <c r="G79" s="59">
        <v>2015</v>
      </c>
      <c r="H79" s="46">
        <v>3</v>
      </c>
      <c r="I79" s="46">
        <f t="shared" si="9"/>
        <v>17</v>
      </c>
      <c r="J79" s="46">
        <f t="shared" si="9"/>
        <v>76</v>
      </c>
      <c r="K79" s="2">
        <v>11.6</v>
      </c>
      <c r="L79" s="2">
        <v>0.9</v>
      </c>
      <c r="M79" s="54">
        <f t="shared" si="10"/>
        <v>6.25</v>
      </c>
      <c r="N79" s="125">
        <v>78.5</v>
      </c>
      <c r="O79" s="55">
        <f t="shared" si="11"/>
        <v>38.736098326485163</v>
      </c>
      <c r="P79" s="56">
        <f t="shared" si="12"/>
        <v>33.158100167471297</v>
      </c>
      <c r="Q79" s="34">
        <v>20.273453999999997</v>
      </c>
      <c r="R79" s="11">
        <f t="shared" si="13"/>
        <v>2.8596365754254993</v>
      </c>
      <c r="S79" s="35">
        <f t="shared" si="14"/>
        <v>3.213797368210618</v>
      </c>
    </row>
    <row r="80" spans="7:19" ht="18.5" x14ac:dyDescent="0.45">
      <c r="G80" s="59">
        <v>2015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2">
        <v>15.8</v>
      </c>
      <c r="L80" s="2">
        <v>-0.5</v>
      </c>
      <c r="M80" s="54">
        <f t="shared" si="10"/>
        <v>7.65</v>
      </c>
      <c r="N80" s="125">
        <v>68.5</v>
      </c>
      <c r="O80" s="55">
        <f t="shared" si="11"/>
        <v>24.986967873558545</v>
      </c>
      <c r="P80" s="56">
        <f t="shared" si="12"/>
        <v>32.58300610712034</v>
      </c>
      <c r="Q80" s="34">
        <v>16.140884999999997</v>
      </c>
      <c r="R80" s="11">
        <f t="shared" si="13"/>
        <v>2.4092570938612496</v>
      </c>
      <c r="S80" s="35">
        <f t="shared" si="14"/>
        <v>3.630332626182601</v>
      </c>
    </row>
    <row r="81" spans="7:19" ht="18.5" x14ac:dyDescent="0.45">
      <c r="G81" s="59">
        <v>2015</v>
      </c>
      <c r="H81" s="46">
        <v>3</v>
      </c>
      <c r="I81" s="46">
        <f t="shared" si="15"/>
        <v>19</v>
      </c>
      <c r="J81" s="46">
        <f t="shared" si="15"/>
        <v>78</v>
      </c>
      <c r="K81" s="2">
        <v>11.4</v>
      </c>
      <c r="L81" s="2">
        <v>1.6</v>
      </c>
      <c r="M81" s="54">
        <f t="shared" si="10"/>
        <v>6.5</v>
      </c>
      <c r="N81" s="125">
        <v>77</v>
      </c>
      <c r="O81" s="55">
        <f t="shared" si="11"/>
        <v>38.36918954823529</v>
      </c>
      <c r="P81" s="56">
        <f t="shared" si="12"/>
        <v>30.081444605816468</v>
      </c>
      <c r="Q81" s="34">
        <v>19.218329999999998</v>
      </c>
      <c r="R81" s="11">
        <f t="shared" si="13"/>
        <v>2.7389867824349996</v>
      </c>
      <c r="S81" s="35">
        <f t="shared" si="14"/>
        <v>3.015137715382334</v>
      </c>
    </row>
    <row r="82" spans="7:19" ht="18.5" x14ac:dyDescent="0.45">
      <c r="G82" s="59">
        <v>2015</v>
      </c>
      <c r="H82" s="46">
        <v>3</v>
      </c>
      <c r="I82" s="46">
        <f t="shared" si="15"/>
        <v>20</v>
      </c>
      <c r="J82" s="46">
        <f t="shared" si="15"/>
        <v>79</v>
      </c>
      <c r="K82" s="2">
        <v>16.100000000000001</v>
      </c>
      <c r="L82" s="2">
        <v>6.8</v>
      </c>
      <c r="M82" s="54">
        <f t="shared" si="10"/>
        <v>11.450000000000001</v>
      </c>
      <c r="N82" s="125">
        <v>70</v>
      </c>
      <c r="O82" s="55">
        <f t="shared" si="11"/>
        <v>33.981041833539209</v>
      </c>
      <c r="P82" s="56">
        <f t="shared" si="12"/>
        <v>25.281895124153174</v>
      </c>
      <c r="Q82" s="34">
        <v>16.58052</v>
      </c>
      <c r="R82" s="11">
        <f t="shared" si="13"/>
        <v>2.8444089316499999</v>
      </c>
      <c r="S82" s="35">
        <f t="shared" si="14"/>
        <v>3.6732151887781352</v>
      </c>
    </row>
    <row r="83" spans="7:19" ht="18.5" x14ac:dyDescent="0.45">
      <c r="G83" s="59">
        <v>2015</v>
      </c>
      <c r="H83" s="46">
        <v>3</v>
      </c>
      <c r="I83" s="46">
        <f t="shared" si="15"/>
        <v>21</v>
      </c>
      <c r="J83" s="46">
        <f t="shared" si="15"/>
        <v>80</v>
      </c>
      <c r="K83" s="2">
        <v>14.7</v>
      </c>
      <c r="L83" s="2">
        <v>4.7</v>
      </c>
      <c r="M83" s="54">
        <f t="shared" si="10"/>
        <v>9.6999999999999993</v>
      </c>
      <c r="N83" s="125">
        <v>65</v>
      </c>
      <c r="O83" s="55">
        <f t="shared" si="11"/>
        <v>20.903370799033596</v>
      </c>
      <c r="P83" s="56">
        <f t="shared" si="12"/>
        <v>16.722696639226879</v>
      </c>
      <c r="Q83" s="34">
        <v>10.576362</v>
      </c>
      <c r="R83" s="11">
        <f t="shared" si="13"/>
        <v>1.7058349860749997</v>
      </c>
      <c r="S83" s="35">
        <f t="shared" si="14"/>
        <v>2.2902744451074986</v>
      </c>
    </row>
    <row r="84" spans="7:19" ht="18.5" x14ac:dyDescent="0.45">
      <c r="G84" s="59">
        <v>2015</v>
      </c>
      <c r="H84" s="46">
        <v>3</v>
      </c>
      <c r="I84" s="46">
        <f t="shared" si="15"/>
        <v>22</v>
      </c>
      <c r="J84" s="46">
        <f t="shared" si="15"/>
        <v>81</v>
      </c>
      <c r="K84" s="2">
        <v>10.7</v>
      </c>
      <c r="L84" s="2">
        <v>0.6</v>
      </c>
      <c r="M84" s="54">
        <f t="shared" si="10"/>
        <v>5.6499999999999995</v>
      </c>
      <c r="N84" s="125">
        <v>74</v>
      </c>
      <c r="O84" s="55">
        <f t="shared" si="11"/>
        <v>29.396153564712158</v>
      </c>
      <c r="P84" s="56">
        <f t="shared" si="12"/>
        <v>23.752092080287422</v>
      </c>
      <c r="Q84" s="34">
        <v>14.94759</v>
      </c>
      <c r="R84" s="11">
        <f t="shared" si="13"/>
        <v>2.0558055799574997</v>
      </c>
      <c r="S84" s="35">
        <f t="shared" si="14"/>
        <v>2.1918849529599718</v>
      </c>
    </row>
    <row r="85" spans="7:19" ht="18.5" x14ac:dyDescent="0.45">
      <c r="G85" s="59">
        <v>2015</v>
      </c>
      <c r="H85" s="46">
        <v>3</v>
      </c>
      <c r="I85" s="46">
        <f t="shared" si="15"/>
        <v>23</v>
      </c>
      <c r="J85" s="46">
        <f t="shared" si="15"/>
        <v>82</v>
      </c>
      <c r="K85" s="2">
        <v>14.5</v>
      </c>
      <c r="L85" s="2">
        <v>-1.4</v>
      </c>
      <c r="M85" s="54">
        <f t="shared" si="10"/>
        <v>6.55</v>
      </c>
      <c r="N85" s="125">
        <v>64.5</v>
      </c>
      <c r="O85" s="55">
        <f t="shared" si="11"/>
        <v>26.264038138887503</v>
      </c>
      <c r="P85" s="56">
        <f t="shared" si="12"/>
        <v>33.407856512664907</v>
      </c>
      <c r="Q85" s="34">
        <v>16.756373999999997</v>
      </c>
      <c r="R85" s="11">
        <f t="shared" si="13"/>
        <v>2.3930238509685</v>
      </c>
      <c r="S85" s="35">
        <f t="shared" si="14"/>
        <v>3.3447052273302131</v>
      </c>
    </row>
    <row r="86" spans="7:19" ht="18.5" x14ac:dyDescent="0.45">
      <c r="G86" s="59">
        <v>2015</v>
      </c>
      <c r="H86" s="46">
        <v>3</v>
      </c>
      <c r="I86" s="46">
        <f t="shared" si="15"/>
        <v>24</v>
      </c>
      <c r="J86" s="46">
        <f t="shared" si="15"/>
        <v>83</v>
      </c>
      <c r="K86" s="2">
        <v>10.9</v>
      </c>
      <c r="L86" s="2">
        <v>7</v>
      </c>
      <c r="M86" s="54">
        <f t="shared" si="10"/>
        <v>8.9499999999999993</v>
      </c>
      <c r="N86" s="125">
        <v>71.5</v>
      </c>
      <c r="O86" s="55">
        <f t="shared" si="11"/>
        <v>60.504347522142304</v>
      </c>
      <c r="P86" s="56">
        <f t="shared" si="12"/>
        <v>18.877356426908403</v>
      </c>
      <c r="Q86" s="34">
        <v>19.117842</v>
      </c>
      <c r="R86" s="11">
        <f t="shared" si="13"/>
        <v>2.9993743340774999</v>
      </c>
      <c r="S86" s="35">
        <f t="shared" si="14"/>
        <v>2.428974129705944</v>
      </c>
    </row>
    <row r="87" spans="7:19" ht="18.5" x14ac:dyDescent="0.45">
      <c r="G87" s="59">
        <v>2015</v>
      </c>
      <c r="H87" s="46">
        <v>3</v>
      </c>
      <c r="I87" s="46">
        <f t="shared" si="15"/>
        <v>25</v>
      </c>
      <c r="J87" s="46">
        <f t="shared" si="15"/>
        <v>84</v>
      </c>
      <c r="K87" s="2">
        <v>10.8</v>
      </c>
      <c r="L87" s="2">
        <v>5.0999999999999996</v>
      </c>
      <c r="M87" s="54">
        <f t="shared" si="10"/>
        <v>7.95</v>
      </c>
      <c r="N87" s="125">
        <v>80.5</v>
      </c>
      <c r="O87" s="55">
        <f t="shared" si="11"/>
        <v>50.047392748769518</v>
      </c>
      <c r="P87" s="56">
        <f t="shared" si="12"/>
        <v>22.821611093438904</v>
      </c>
      <c r="Q87" s="34">
        <v>19.117842</v>
      </c>
      <c r="R87" s="11">
        <f t="shared" si="13"/>
        <v>2.8872481907474996</v>
      </c>
      <c r="S87" s="35">
        <f t="shared" si="14"/>
        <v>2.6751488252627529</v>
      </c>
    </row>
    <row r="88" spans="7:19" ht="18.5" x14ac:dyDescent="0.45">
      <c r="G88" s="59">
        <v>2015</v>
      </c>
      <c r="H88" s="46">
        <v>3</v>
      </c>
      <c r="I88" s="46">
        <f t="shared" si="15"/>
        <v>26</v>
      </c>
      <c r="J88" s="46">
        <f t="shared" si="15"/>
        <v>85</v>
      </c>
      <c r="K88" s="2">
        <v>17.899999999999999</v>
      </c>
      <c r="L88" s="2">
        <v>4.8</v>
      </c>
      <c r="M88" s="54">
        <f t="shared" si="10"/>
        <v>11.35</v>
      </c>
      <c r="N88" s="125">
        <v>72</v>
      </c>
      <c r="O88" s="55">
        <f t="shared" si="11"/>
        <v>37.068981008663265</v>
      </c>
      <c r="P88" s="56">
        <f t="shared" si="12"/>
        <v>38.848292097079096</v>
      </c>
      <c r="Q88" s="34">
        <v>21.466749</v>
      </c>
      <c r="R88" s="11">
        <f t="shared" si="13"/>
        <v>3.6700573760977497</v>
      </c>
      <c r="S88" s="35">
        <f t="shared" si="14"/>
        <v>5.4664660623746801</v>
      </c>
    </row>
    <row r="89" spans="7:19" ht="18.5" x14ac:dyDescent="0.45">
      <c r="G89" s="59">
        <v>2015</v>
      </c>
      <c r="H89" s="46">
        <v>3</v>
      </c>
      <c r="I89" s="46">
        <f t="shared" si="15"/>
        <v>27</v>
      </c>
      <c r="J89" s="46">
        <f t="shared" si="15"/>
        <v>86</v>
      </c>
      <c r="K89" s="2">
        <v>20.399999999999999</v>
      </c>
      <c r="L89" s="2">
        <v>1.7</v>
      </c>
      <c r="M89" s="54">
        <f t="shared" si="10"/>
        <v>11.049999999999999</v>
      </c>
      <c r="N89" s="125">
        <v>60.5</v>
      </c>
      <c r="O89" s="55">
        <f t="shared" si="11"/>
        <v>30.354263706007156</v>
      </c>
      <c r="P89" s="56">
        <f t="shared" si="12"/>
        <v>45.409978504186704</v>
      </c>
      <c r="Q89" s="34">
        <v>21.001992000000001</v>
      </c>
      <c r="R89" s="11">
        <f t="shared" si="13"/>
        <v>3.5536473068579997</v>
      </c>
      <c r="S89" s="35">
        <f t="shared" si="14"/>
        <v>6.2461104171244353</v>
      </c>
    </row>
    <row r="90" spans="7:19" ht="18.5" x14ac:dyDescent="0.45">
      <c r="G90" s="59">
        <v>2015</v>
      </c>
      <c r="H90" s="46">
        <v>3</v>
      </c>
      <c r="I90" s="46">
        <f t="shared" si="15"/>
        <v>28</v>
      </c>
      <c r="J90" s="46">
        <f t="shared" si="15"/>
        <v>87</v>
      </c>
      <c r="K90" s="2">
        <v>18.3</v>
      </c>
      <c r="L90" s="2">
        <v>4.8</v>
      </c>
      <c r="M90" s="54">
        <f t="shared" si="10"/>
        <v>11.55</v>
      </c>
      <c r="N90" s="125">
        <v>68.5</v>
      </c>
      <c r="O90" s="55">
        <f t="shared" si="11"/>
        <v>24.956299645714036</v>
      </c>
      <c r="P90" s="56">
        <f t="shared" si="12"/>
        <v>26.95280361737116</v>
      </c>
      <c r="Q90" s="34">
        <v>14.671247999999999</v>
      </c>
      <c r="R90" s="11">
        <f t="shared" si="13"/>
        <v>2.5254756204119997</v>
      </c>
      <c r="S90" s="35">
        <f t="shared" si="14"/>
        <v>3.9166763974386982</v>
      </c>
    </row>
    <row r="91" spans="7:19" ht="18.5" x14ac:dyDescent="0.45">
      <c r="G91" s="59">
        <v>2015</v>
      </c>
      <c r="H91" s="46">
        <v>3</v>
      </c>
      <c r="I91" s="46">
        <f t="shared" si="15"/>
        <v>29</v>
      </c>
      <c r="J91" s="46">
        <f t="shared" si="15"/>
        <v>88</v>
      </c>
      <c r="K91" s="2">
        <v>15.7</v>
      </c>
      <c r="L91" s="2">
        <v>10.6</v>
      </c>
      <c r="M91" s="54">
        <f t="shared" si="10"/>
        <v>13.149999999999999</v>
      </c>
      <c r="N91" s="125">
        <v>73.5</v>
      </c>
      <c r="O91" s="55">
        <f t="shared" si="11"/>
        <v>49.016044043592132</v>
      </c>
      <c r="P91" s="56">
        <f t="shared" si="12"/>
        <v>19.998545969785589</v>
      </c>
      <c r="Q91" s="34">
        <v>17.711009999999998</v>
      </c>
      <c r="R91" s="11">
        <f t="shared" si="13"/>
        <v>3.2149335294674994</v>
      </c>
      <c r="S91" s="35">
        <f t="shared" si="14"/>
        <v>3.1987196321787197</v>
      </c>
    </row>
    <row r="92" spans="7:19" ht="18.5" x14ac:dyDescent="0.45">
      <c r="G92" s="59">
        <v>2015</v>
      </c>
      <c r="H92" s="46">
        <v>3</v>
      </c>
      <c r="I92" s="46">
        <f t="shared" si="15"/>
        <v>30</v>
      </c>
      <c r="J92" s="46">
        <f t="shared" si="15"/>
        <v>89</v>
      </c>
      <c r="K92" s="2">
        <v>18.7</v>
      </c>
      <c r="L92" s="2">
        <v>9</v>
      </c>
      <c r="M92" s="54">
        <f t="shared" si="10"/>
        <v>13.85</v>
      </c>
      <c r="N92" s="125">
        <v>67.5</v>
      </c>
      <c r="O92" s="55">
        <f t="shared" si="11"/>
        <v>14.241863324498972</v>
      </c>
      <c r="P92" s="56">
        <f t="shared" si="12"/>
        <v>11.0516859398112</v>
      </c>
      <c r="Q92" s="34">
        <v>7.096965</v>
      </c>
      <c r="R92" s="11">
        <f t="shared" si="13"/>
        <v>1.3173900962962499</v>
      </c>
      <c r="S92" s="35">
        <f t="shared" si="14"/>
        <v>1.9557652888242421</v>
      </c>
    </row>
    <row r="93" spans="7:19" ht="18.5" x14ac:dyDescent="0.45">
      <c r="G93" s="59">
        <v>2015</v>
      </c>
      <c r="H93" s="60">
        <v>3</v>
      </c>
      <c r="I93" s="60">
        <f t="shared" si="15"/>
        <v>31</v>
      </c>
      <c r="J93" s="46">
        <f t="shared" si="15"/>
        <v>90</v>
      </c>
      <c r="K93" s="2">
        <v>18.899999999999999</v>
      </c>
      <c r="L93" s="2">
        <v>3.5</v>
      </c>
      <c r="M93" s="54">
        <f t="shared" si="10"/>
        <v>11.2</v>
      </c>
      <c r="N93" s="125">
        <v>66.5</v>
      </c>
      <c r="O93" s="55">
        <f t="shared" si="11"/>
        <v>33.088675083455669</v>
      </c>
      <c r="P93" s="56">
        <f t="shared" si="12"/>
        <v>40.765247702817383</v>
      </c>
      <c r="Q93" s="34">
        <v>20.775893999999997</v>
      </c>
      <c r="R93" s="49">
        <f t="shared" si="13"/>
        <v>3.5336679309899988</v>
      </c>
      <c r="S93" s="48">
        <f t="shared" si="14"/>
        <v>5.6791381688619058</v>
      </c>
    </row>
    <row r="94" spans="7:19" ht="18.5" x14ac:dyDescent="0.45">
      <c r="G94" s="59">
        <v>2015</v>
      </c>
      <c r="H94" s="59">
        <v>4</v>
      </c>
      <c r="I94" s="46">
        <v>1</v>
      </c>
      <c r="J94" s="46">
        <f t="shared" si="15"/>
        <v>91</v>
      </c>
      <c r="K94" s="2">
        <v>16.399999999999999</v>
      </c>
      <c r="L94" s="2">
        <v>7.9</v>
      </c>
      <c r="M94" s="54">
        <f t="shared" si="10"/>
        <v>12.149999999999999</v>
      </c>
      <c r="N94" s="125">
        <v>74.5</v>
      </c>
      <c r="O94" s="55">
        <f t="shared" si="11"/>
        <v>34.95179323639524</v>
      </c>
      <c r="P94" s="56">
        <f t="shared" si="12"/>
        <v>23.767219400748758</v>
      </c>
      <c r="Q94" s="34">
        <v>16.304177999999997</v>
      </c>
      <c r="R94" s="11">
        <f t="shared" si="13"/>
        <v>2.8639389189014994</v>
      </c>
      <c r="S94" s="35">
        <f t="shared" si="14"/>
        <v>3.5871534759823276</v>
      </c>
    </row>
    <row r="95" spans="7:19" ht="18.5" x14ac:dyDescent="0.45">
      <c r="G95" s="59">
        <v>2015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2">
        <v>18.5</v>
      </c>
      <c r="L95" s="2">
        <v>6.5</v>
      </c>
      <c r="M95" s="54">
        <f t="shared" si="10"/>
        <v>12.5</v>
      </c>
      <c r="N95" s="125">
        <v>74.5</v>
      </c>
      <c r="O95" s="55">
        <f t="shared" si="11"/>
        <v>40.249136858664428</v>
      </c>
      <c r="P95" s="56">
        <f t="shared" si="12"/>
        <v>38.639171384317848</v>
      </c>
      <c r="Q95" s="34">
        <v>22.308335999999997</v>
      </c>
      <c r="R95" s="11">
        <f t="shared" si="13"/>
        <v>3.9644032363919992</v>
      </c>
      <c r="S95" s="35">
        <f t="shared" si="14"/>
        <v>5.7391105132447882</v>
      </c>
    </row>
    <row r="96" spans="7:19" ht="18.5" x14ac:dyDescent="0.45">
      <c r="G96" s="59">
        <v>2015</v>
      </c>
      <c r="H96" s="59">
        <v>4</v>
      </c>
      <c r="I96" s="46">
        <f t="shared" si="16"/>
        <v>3</v>
      </c>
      <c r="J96" s="46">
        <f t="shared" si="16"/>
        <v>93</v>
      </c>
      <c r="K96" s="2">
        <v>18.100000000000001</v>
      </c>
      <c r="L96" s="2">
        <v>5.0999999999999996</v>
      </c>
      <c r="M96" s="54">
        <f t="shared" si="10"/>
        <v>11.600000000000001</v>
      </c>
      <c r="N96" s="125">
        <v>71.5</v>
      </c>
      <c r="O96" s="55">
        <f t="shared" si="11"/>
        <v>37.526999767209759</v>
      </c>
      <c r="P96" s="56">
        <f t="shared" si="12"/>
        <v>39.028079757898162</v>
      </c>
      <c r="Q96" s="34">
        <v>21.648883499999997</v>
      </c>
      <c r="R96" s="11">
        <f t="shared" si="13"/>
        <v>3.7329386307884995</v>
      </c>
      <c r="S96" s="35">
        <f t="shared" si="14"/>
        <v>5.5586697296767591</v>
      </c>
    </row>
    <row r="97" spans="7:32" ht="18.5" x14ac:dyDescent="0.45">
      <c r="G97" s="59">
        <v>2015</v>
      </c>
      <c r="H97" s="59">
        <v>4</v>
      </c>
      <c r="I97" s="46">
        <f t="shared" si="16"/>
        <v>4</v>
      </c>
      <c r="J97" s="46">
        <f t="shared" si="16"/>
        <v>94</v>
      </c>
      <c r="K97" s="2">
        <v>20.5</v>
      </c>
      <c r="L97" s="2">
        <v>8.1</v>
      </c>
      <c r="M97" s="54">
        <f t="shared" si="10"/>
        <v>14.3</v>
      </c>
      <c r="N97" s="125">
        <v>66.5</v>
      </c>
      <c r="O97" s="55">
        <f t="shared" si="11"/>
        <v>36.384259859884644</v>
      </c>
      <c r="P97" s="56">
        <f t="shared" si="12"/>
        <v>36.093185781005573</v>
      </c>
      <c r="Q97" s="34">
        <v>20.499552000000001</v>
      </c>
      <c r="R97" s="11">
        <f t="shared" si="13"/>
        <v>3.8593789066079998</v>
      </c>
      <c r="S97" s="35">
        <f t="shared" si="14"/>
        <v>5.7769987224299557</v>
      </c>
    </row>
    <row r="98" spans="7:32" ht="18.5" x14ac:dyDescent="0.45">
      <c r="G98" s="59">
        <v>2015</v>
      </c>
      <c r="H98" s="59">
        <v>4</v>
      </c>
      <c r="I98" s="46">
        <f t="shared" si="16"/>
        <v>5</v>
      </c>
      <c r="J98" s="46">
        <f t="shared" si="16"/>
        <v>95</v>
      </c>
      <c r="K98" s="2">
        <v>18.3</v>
      </c>
      <c r="L98" s="2">
        <v>2.6</v>
      </c>
      <c r="M98" s="54">
        <f t="shared" si="10"/>
        <v>10.450000000000001</v>
      </c>
      <c r="N98" s="125">
        <v>55</v>
      </c>
      <c r="O98" s="55">
        <f t="shared" si="11"/>
        <v>29.204642227833268</v>
      </c>
      <c r="P98" s="56">
        <f t="shared" si="12"/>
        <v>36.681030638158589</v>
      </c>
      <c r="Q98" s="34">
        <v>18.514913999999997</v>
      </c>
      <c r="R98" s="11">
        <f t="shared" si="13"/>
        <v>3.0676666697324992</v>
      </c>
      <c r="S98" s="35">
        <f t="shared" si="14"/>
        <v>4.9351180256312279</v>
      </c>
    </row>
    <row r="99" spans="7:32" ht="18.5" x14ac:dyDescent="0.45">
      <c r="G99" s="59">
        <v>2015</v>
      </c>
      <c r="H99" s="59">
        <v>4</v>
      </c>
      <c r="I99" s="46">
        <f t="shared" si="16"/>
        <v>6</v>
      </c>
      <c r="J99" s="46">
        <f t="shared" si="16"/>
        <v>96</v>
      </c>
      <c r="K99" s="2">
        <v>21.2</v>
      </c>
      <c r="L99" s="2">
        <v>0.5</v>
      </c>
      <c r="M99" s="54">
        <f t="shared" si="10"/>
        <v>10.85</v>
      </c>
      <c r="N99" s="125">
        <v>60</v>
      </c>
      <c r="O99" s="55">
        <f t="shared" si="11"/>
        <v>20.878746943442962</v>
      </c>
      <c r="P99" s="56">
        <f t="shared" si="12"/>
        <v>34.575204938341543</v>
      </c>
      <c r="Q99" s="34">
        <v>15.19881</v>
      </c>
      <c r="R99" s="11">
        <f t="shared" si="13"/>
        <v>2.5538902416224998</v>
      </c>
      <c r="S99" s="35">
        <f t="shared" si="14"/>
        <v>4.7707317914936862</v>
      </c>
    </row>
    <row r="100" spans="7:32" ht="18.5" x14ac:dyDescent="0.45">
      <c r="G100" s="59">
        <v>2015</v>
      </c>
      <c r="H100" s="59">
        <v>4</v>
      </c>
      <c r="I100" s="46">
        <f t="shared" si="16"/>
        <v>7</v>
      </c>
      <c r="J100" s="46">
        <f t="shared" si="16"/>
        <v>97</v>
      </c>
      <c r="K100" s="2">
        <v>24.1</v>
      </c>
      <c r="L100" s="2">
        <v>3.3</v>
      </c>
      <c r="M100" s="54">
        <f t="shared" si="10"/>
        <v>13.700000000000001</v>
      </c>
      <c r="N100" s="125">
        <v>58</v>
      </c>
      <c r="O100" s="55">
        <f t="shared" si="11"/>
        <v>21.138342591364292</v>
      </c>
      <c r="P100" s="56">
        <f t="shared" si="12"/>
        <v>35.174202072030184</v>
      </c>
      <c r="Q100" s="34">
        <v>15.424907999999999</v>
      </c>
      <c r="R100" s="11">
        <f t="shared" si="13"/>
        <v>2.8497131907299993</v>
      </c>
      <c r="S100" s="35">
        <f t="shared" si="14"/>
        <v>5.514322864108439</v>
      </c>
    </row>
    <row r="101" spans="7:32" ht="18.5" x14ac:dyDescent="0.45">
      <c r="G101" s="59">
        <v>2015</v>
      </c>
      <c r="H101" s="59">
        <v>4</v>
      </c>
      <c r="I101" s="46">
        <f t="shared" si="16"/>
        <v>8</v>
      </c>
      <c r="J101" s="46">
        <f t="shared" si="16"/>
        <v>98</v>
      </c>
      <c r="K101" s="2">
        <v>23</v>
      </c>
      <c r="L101" s="2">
        <v>10.3</v>
      </c>
      <c r="M101" s="54">
        <f t="shared" si="10"/>
        <v>16.649999999999999</v>
      </c>
      <c r="N101" s="125">
        <v>56</v>
      </c>
      <c r="O101" s="55">
        <f t="shared" si="11"/>
        <v>36.260367665548564</v>
      </c>
      <c r="P101" s="56">
        <f t="shared" si="12"/>
        <v>36.840533548197342</v>
      </c>
      <c r="Q101" s="34">
        <v>20.675405999999999</v>
      </c>
      <c r="R101" s="11">
        <f t="shared" si="13"/>
        <v>4.1774502757454997</v>
      </c>
      <c r="S101" s="35">
        <f t="shared" si="14"/>
        <v>6.3488135516278223</v>
      </c>
    </row>
    <row r="102" spans="7:32" ht="18.5" x14ac:dyDescent="0.45">
      <c r="G102" s="59">
        <v>2015</v>
      </c>
      <c r="H102" s="59">
        <v>4</v>
      </c>
      <c r="I102" s="46">
        <f t="shared" si="16"/>
        <v>9</v>
      </c>
      <c r="J102" s="46">
        <f t="shared" si="16"/>
        <v>99</v>
      </c>
      <c r="K102" s="2">
        <v>27.7</v>
      </c>
      <c r="L102" s="2">
        <v>12.1</v>
      </c>
      <c r="M102" s="54">
        <f t="shared" si="10"/>
        <v>19.899999999999999</v>
      </c>
      <c r="N102" s="125">
        <v>45</v>
      </c>
      <c r="O102" s="55">
        <f t="shared" si="11"/>
        <v>37.109598168147073</v>
      </c>
      <c r="P102" s="56">
        <f t="shared" si="12"/>
        <v>46.312778513847547</v>
      </c>
      <c r="Q102" s="34">
        <v>23.451387</v>
      </c>
      <c r="R102" s="11">
        <f t="shared" si="13"/>
        <v>5.185347905263499</v>
      </c>
      <c r="S102" s="35">
        <f t="shared" si="14"/>
        <v>9.1669077154704919</v>
      </c>
    </row>
    <row r="103" spans="7:32" ht="18.5" x14ac:dyDescent="0.45">
      <c r="G103" s="59">
        <v>2015</v>
      </c>
      <c r="H103" s="59">
        <v>4</v>
      </c>
      <c r="I103" s="46">
        <f t="shared" si="16"/>
        <v>10</v>
      </c>
      <c r="J103" s="46">
        <f t="shared" si="16"/>
        <v>100</v>
      </c>
      <c r="K103" s="2">
        <v>22.1</v>
      </c>
      <c r="L103" s="2">
        <v>9.4</v>
      </c>
      <c r="M103" s="54">
        <f t="shared" si="10"/>
        <v>15.75</v>
      </c>
      <c r="N103" s="125">
        <v>55</v>
      </c>
      <c r="O103" s="55">
        <f t="shared" si="11"/>
        <v>27.75702506597278</v>
      </c>
      <c r="P103" s="56">
        <f t="shared" si="12"/>
        <v>28.201137467028346</v>
      </c>
      <c r="Q103" s="34">
        <v>15.82686</v>
      </c>
      <c r="R103" s="11">
        <f t="shared" si="13"/>
        <v>3.1142631123449989</v>
      </c>
      <c r="S103" s="35">
        <f t="shared" si="14"/>
        <v>4.8096415831793786</v>
      </c>
      <c r="AF103" s="34"/>
    </row>
    <row r="104" spans="7:32" ht="18.5" x14ac:dyDescent="0.45">
      <c r="G104" s="59">
        <v>2015</v>
      </c>
      <c r="H104" s="59">
        <v>4</v>
      </c>
      <c r="I104" s="46">
        <f t="shared" si="16"/>
        <v>11</v>
      </c>
      <c r="J104" s="46">
        <f t="shared" si="16"/>
        <v>101</v>
      </c>
      <c r="K104" s="2">
        <v>18.899999999999999</v>
      </c>
      <c r="L104" s="2">
        <v>4.0999999999999996</v>
      </c>
      <c r="M104" s="54">
        <f t="shared" si="10"/>
        <v>11.5</v>
      </c>
      <c r="N104" s="125">
        <v>60</v>
      </c>
      <c r="O104" s="55">
        <f t="shared" si="11"/>
        <v>31.222293798474684</v>
      </c>
      <c r="P104" s="56">
        <f t="shared" si="12"/>
        <v>36.967195857394024</v>
      </c>
      <c r="Q104" s="34">
        <v>19.218329999999998</v>
      </c>
      <c r="R104" s="11">
        <f t="shared" si="13"/>
        <v>3.3025643096849997</v>
      </c>
      <c r="S104" s="35">
        <f t="shared" si="14"/>
        <v>5.2542982351550824</v>
      </c>
      <c r="AF104" s="34"/>
    </row>
    <row r="105" spans="7:32" ht="18.5" x14ac:dyDescent="0.45">
      <c r="G105" s="59">
        <v>2015</v>
      </c>
      <c r="H105" s="59">
        <v>4</v>
      </c>
      <c r="I105" s="46">
        <f t="shared" si="16"/>
        <v>12</v>
      </c>
      <c r="J105" s="46">
        <f t="shared" si="16"/>
        <v>102</v>
      </c>
      <c r="K105" s="2">
        <v>12.7</v>
      </c>
      <c r="L105" s="2">
        <v>1.4</v>
      </c>
      <c r="M105" s="54">
        <f t="shared" si="10"/>
        <v>7.05</v>
      </c>
      <c r="N105" s="125">
        <v>78.5</v>
      </c>
      <c r="O105" s="55">
        <f t="shared" si="11"/>
        <v>29.963439712661504</v>
      </c>
      <c r="P105" s="56">
        <f t="shared" si="12"/>
        <v>27.086949500245996</v>
      </c>
      <c r="Q105" s="34">
        <v>16.115762999999998</v>
      </c>
      <c r="R105" s="11">
        <f t="shared" si="13"/>
        <v>2.3487959073757492</v>
      </c>
      <c r="S105" s="35">
        <f t="shared" si="14"/>
        <v>2.8918922055685994</v>
      </c>
      <c r="AF105" s="34"/>
    </row>
    <row r="106" spans="7:32" ht="18.5" x14ac:dyDescent="0.45">
      <c r="G106" s="59">
        <v>2015</v>
      </c>
      <c r="H106" s="59">
        <v>4</v>
      </c>
      <c r="I106" s="46">
        <f t="shared" si="16"/>
        <v>13</v>
      </c>
      <c r="J106" s="46">
        <f t="shared" si="16"/>
        <v>103</v>
      </c>
      <c r="K106" s="2">
        <v>11.6</v>
      </c>
      <c r="L106" s="2">
        <v>6.8</v>
      </c>
      <c r="M106" s="54">
        <f t="shared" si="10"/>
        <v>9.1999999999999993</v>
      </c>
      <c r="N106" s="125">
        <v>79.5</v>
      </c>
      <c r="O106" s="55">
        <f t="shared" si="11"/>
        <v>58.551181954373895</v>
      </c>
      <c r="P106" s="56">
        <f t="shared" si="12"/>
        <v>22.483653870479575</v>
      </c>
      <c r="Q106" s="34">
        <v>20.524673999999997</v>
      </c>
      <c r="R106" s="11">
        <f t="shared" si="13"/>
        <v>3.2501847512699995</v>
      </c>
      <c r="S106" s="35">
        <f t="shared" si="14"/>
        <v>2.8960355718432949</v>
      </c>
      <c r="AF106" s="34"/>
    </row>
    <row r="107" spans="7:32" ht="18.5" x14ac:dyDescent="0.45">
      <c r="G107" s="59">
        <v>2015</v>
      </c>
      <c r="H107" s="59">
        <v>4</v>
      </c>
      <c r="I107" s="46">
        <f t="shared" si="16"/>
        <v>14</v>
      </c>
      <c r="J107" s="46">
        <f t="shared" si="16"/>
        <v>104</v>
      </c>
      <c r="K107" s="2">
        <v>12.9</v>
      </c>
      <c r="L107" s="2">
        <v>7.8</v>
      </c>
      <c r="M107" s="54">
        <f t="shared" si="10"/>
        <v>10.35</v>
      </c>
      <c r="N107" s="125">
        <v>75</v>
      </c>
      <c r="O107" s="55">
        <f t="shared" si="11"/>
        <v>53.813358992539442</v>
      </c>
      <c r="P107" s="56">
        <f t="shared" si="12"/>
        <v>21.955850468956093</v>
      </c>
      <c r="Q107" s="34">
        <v>19.444427999999998</v>
      </c>
      <c r="R107" s="11">
        <f t="shared" si="13"/>
        <v>3.2102702016929996</v>
      </c>
      <c r="S107" s="35">
        <f t="shared" si="14"/>
        <v>3.0434363404199458</v>
      </c>
      <c r="AF107" s="34"/>
    </row>
    <row r="108" spans="7:32" ht="18.5" x14ac:dyDescent="0.45">
      <c r="G108" s="59">
        <v>2015</v>
      </c>
      <c r="H108" s="59">
        <v>4</v>
      </c>
      <c r="I108" s="46">
        <f t="shared" si="16"/>
        <v>15</v>
      </c>
      <c r="J108" s="46">
        <f t="shared" si="16"/>
        <v>105</v>
      </c>
      <c r="K108" s="2">
        <v>18.100000000000001</v>
      </c>
      <c r="L108" s="2">
        <v>1.3</v>
      </c>
      <c r="M108" s="54">
        <f t="shared" si="10"/>
        <v>9.7000000000000011</v>
      </c>
      <c r="N108" s="125">
        <v>61</v>
      </c>
      <c r="O108" s="55">
        <f t="shared" si="11"/>
        <v>28.730345663218415</v>
      </c>
      <c r="P108" s="56">
        <f t="shared" si="12"/>
        <v>38.61358457136555</v>
      </c>
      <c r="Q108" s="34">
        <v>18.8415</v>
      </c>
      <c r="R108" s="11">
        <f t="shared" si="13"/>
        <v>3.0388984312499998</v>
      </c>
      <c r="S108" s="35">
        <f t="shared" si="14"/>
        <v>4.9552906399229233</v>
      </c>
      <c r="AF108" s="34"/>
    </row>
    <row r="109" spans="7:32" ht="18.5" x14ac:dyDescent="0.45">
      <c r="G109" s="59">
        <v>2015</v>
      </c>
      <c r="H109" s="59">
        <v>4</v>
      </c>
      <c r="I109" s="46">
        <f t="shared" si="16"/>
        <v>16</v>
      </c>
      <c r="J109" s="46">
        <f t="shared" si="16"/>
        <v>106</v>
      </c>
      <c r="K109" s="2">
        <v>20.2</v>
      </c>
      <c r="L109" s="2">
        <v>1.4</v>
      </c>
      <c r="M109" s="54">
        <f t="shared" si="10"/>
        <v>10.799999999999999</v>
      </c>
      <c r="N109" s="125">
        <v>67.5</v>
      </c>
      <c r="O109" s="55">
        <f t="shared" si="11"/>
        <v>22.922343378325536</v>
      </c>
      <c r="P109" s="56">
        <f t="shared" si="12"/>
        <v>34.475204441001608</v>
      </c>
      <c r="Q109" s="34">
        <v>15.902225999999999</v>
      </c>
      <c r="R109" s="11">
        <f t="shared" si="13"/>
        <v>2.6674234870139997</v>
      </c>
      <c r="S109" s="35">
        <f t="shared" si="14"/>
        <v>4.7449730414136972</v>
      </c>
      <c r="AF109" s="34"/>
    </row>
    <row r="110" spans="7:32" ht="18.5" x14ac:dyDescent="0.45">
      <c r="G110" s="59">
        <v>2015</v>
      </c>
      <c r="H110" s="59">
        <v>4</v>
      </c>
      <c r="I110" s="46">
        <f t="shared" si="16"/>
        <v>17</v>
      </c>
      <c r="J110" s="46">
        <f t="shared" si="16"/>
        <v>107</v>
      </c>
      <c r="K110" s="2">
        <v>23.4</v>
      </c>
      <c r="L110" s="2">
        <v>2.2999999999999998</v>
      </c>
      <c r="M110" s="54">
        <f t="shared" si="10"/>
        <v>12.85</v>
      </c>
      <c r="N110" s="125">
        <v>59</v>
      </c>
      <c r="O110" s="55">
        <f t="shared" si="11"/>
        <v>33.891104260303507</v>
      </c>
      <c r="P110" s="56">
        <f t="shared" si="12"/>
        <v>57.208183991392318</v>
      </c>
      <c r="Q110" s="34">
        <v>24.908462999999998</v>
      </c>
      <c r="R110" s="11">
        <f t="shared" si="13"/>
        <v>4.4776013529217495</v>
      </c>
      <c r="S110" s="35">
        <f t="shared" si="14"/>
        <v>8.481663049540801</v>
      </c>
      <c r="AF110" s="34"/>
    </row>
    <row r="111" spans="7:32" ht="18.5" x14ac:dyDescent="0.45">
      <c r="G111" s="59">
        <v>2015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2">
        <v>24.4</v>
      </c>
      <c r="L111" s="2">
        <v>3.7</v>
      </c>
      <c r="M111" s="54">
        <f t="shared" si="10"/>
        <v>14.049999999999999</v>
      </c>
      <c r="N111" s="125">
        <v>59</v>
      </c>
      <c r="O111" s="55">
        <f t="shared" si="11"/>
        <v>27.591005258318422</v>
      </c>
      <c r="P111" s="56">
        <f t="shared" si="12"/>
        <v>45.690704707775303</v>
      </c>
      <c r="Q111" s="34">
        <v>20.085038999999998</v>
      </c>
      <c r="R111" s="11">
        <f t="shared" si="13"/>
        <v>3.7518903064597491</v>
      </c>
      <c r="S111" s="35">
        <f t="shared" si="14"/>
        <v>7.1638161567888234</v>
      </c>
      <c r="AF111" s="34"/>
    </row>
    <row r="112" spans="7:32" ht="18.5" x14ac:dyDescent="0.45">
      <c r="G112" s="59">
        <v>2015</v>
      </c>
      <c r="H112" s="59">
        <v>4</v>
      </c>
      <c r="I112" s="46">
        <f t="shared" si="17"/>
        <v>19</v>
      </c>
      <c r="J112" s="46">
        <f t="shared" si="17"/>
        <v>109</v>
      </c>
      <c r="K112" s="2">
        <v>24.8</v>
      </c>
      <c r="L112" s="2">
        <v>6.7</v>
      </c>
      <c r="M112" s="54">
        <f t="shared" si="10"/>
        <v>15.75</v>
      </c>
      <c r="N112" s="125">
        <v>61</v>
      </c>
      <c r="O112" s="55">
        <f t="shared" si="11"/>
        <v>33.528943796603293</v>
      </c>
      <c r="P112" s="56">
        <f t="shared" si="12"/>
        <v>48.549910617481572</v>
      </c>
      <c r="Q112" s="34">
        <v>22.823336999999999</v>
      </c>
      <c r="R112" s="11">
        <f t="shared" si="13"/>
        <v>4.4909651389927498</v>
      </c>
      <c r="S112" s="35">
        <f t="shared" si="14"/>
        <v>8.0406297102391484</v>
      </c>
      <c r="AF112" s="34"/>
    </row>
    <row r="113" spans="7:32" ht="18.5" x14ac:dyDescent="0.45">
      <c r="G113" s="59">
        <v>2015</v>
      </c>
      <c r="H113" s="59">
        <v>4</v>
      </c>
      <c r="I113" s="46">
        <f t="shared" si="17"/>
        <v>20</v>
      </c>
      <c r="J113" s="46">
        <f t="shared" si="17"/>
        <v>110</v>
      </c>
      <c r="K113" s="2">
        <v>21.8</v>
      </c>
      <c r="L113" s="2">
        <v>11.2</v>
      </c>
      <c r="M113" s="54">
        <f t="shared" si="10"/>
        <v>16.5</v>
      </c>
      <c r="N113" s="125">
        <v>61.5</v>
      </c>
      <c r="O113" s="55">
        <f t="shared" si="11"/>
        <v>46.875677847498906</v>
      </c>
      <c r="P113" s="56">
        <f t="shared" si="12"/>
        <v>39.750574814679076</v>
      </c>
      <c r="Q113" s="34">
        <v>24.418583999999999</v>
      </c>
      <c r="R113" s="11">
        <f t="shared" si="13"/>
        <v>4.9122743339879991</v>
      </c>
      <c r="S113" s="35">
        <f t="shared" si="14"/>
        <v>6.7941123865740778</v>
      </c>
      <c r="AF113" s="34"/>
    </row>
    <row r="114" spans="7:32" ht="18.5" x14ac:dyDescent="0.45">
      <c r="G114" s="59">
        <v>2015</v>
      </c>
      <c r="H114" s="59">
        <v>4</v>
      </c>
      <c r="I114" s="46">
        <f t="shared" si="17"/>
        <v>21</v>
      </c>
      <c r="J114" s="46">
        <f t="shared" si="17"/>
        <v>111</v>
      </c>
      <c r="K114" s="2">
        <v>23.4</v>
      </c>
      <c r="L114" s="2">
        <v>11.2</v>
      </c>
      <c r="M114" s="54">
        <f t="shared" si="10"/>
        <v>17.299999999999997</v>
      </c>
      <c r="N114" s="125">
        <v>55.5</v>
      </c>
      <c r="O114" s="55">
        <f t="shared" si="11"/>
        <v>41.738440802427306</v>
      </c>
      <c r="P114" s="56">
        <f t="shared" si="12"/>
        <v>40.736718223169049</v>
      </c>
      <c r="Q114" s="34">
        <v>23.325776999999999</v>
      </c>
      <c r="R114" s="11">
        <f t="shared" si="13"/>
        <v>4.8018794418854993</v>
      </c>
      <c r="S114" s="35">
        <f t="shared" si="14"/>
        <v>7.1108263105528051</v>
      </c>
      <c r="AF114" s="34"/>
    </row>
    <row r="115" spans="7:32" ht="18.5" x14ac:dyDescent="0.45">
      <c r="G115" s="59">
        <v>2015</v>
      </c>
      <c r="H115" s="59">
        <v>4</v>
      </c>
      <c r="I115" s="46">
        <f t="shared" si="17"/>
        <v>22</v>
      </c>
      <c r="J115" s="46">
        <f t="shared" si="17"/>
        <v>112</v>
      </c>
      <c r="K115" s="2">
        <v>18.5</v>
      </c>
      <c r="L115" s="2">
        <v>4.2</v>
      </c>
      <c r="M115" s="54">
        <f t="shared" si="10"/>
        <v>11.35</v>
      </c>
      <c r="N115" s="125">
        <v>68.5</v>
      </c>
      <c r="O115" s="55">
        <f t="shared" si="11"/>
        <v>36.995075155108026</v>
      </c>
      <c r="P115" s="56">
        <f t="shared" si="12"/>
        <v>42.322365977443589</v>
      </c>
      <c r="Q115" s="34">
        <v>22.383702</v>
      </c>
      <c r="R115" s="11">
        <f t="shared" si="13"/>
        <v>3.8268240165044998</v>
      </c>
      <c r="S115" s="35">
        <f t="shared" si="14"/>
        <v>5.9303571040468785</v>
      </c>
      <c r="AF115" s="34"/>
    </row>
    <row r="116" spans="7:32" ht="18.5" x14ac:dyDescent="0.45">
      <c r="G116" s="59">
        <v>2015</v>
      </c>
      <c r="H116" s="59">
        <v>4</v>
      </c>
      <c r="I116" s="46">
        <f t="shared" si="17"/>
        <v>23</v>
      </c>
      <c r="J116" s="46">
        <f t="shared" si="17"/>
        <v>113</v>
      </c>
      <c r="K116" s="2">
        <v>18.3</v>
      </c>
      <c r="L116" s="2">
        <v>7.8</v>
      </c>
      <c r="M116" s="54">
        <f t="shared" si="10"/>
        <v>13.05</v>
      </c>
      <c r="N116" s="125">
        <v>62.5</v>
      </c>
      <c r="O116" s="55">
        <f t="shared" si="11"/>
        <v>43.512688305717617</v>
      </c>
      <c r="P116" s="56">
        <f t="shared" si="12"/>
        <v>36.550658176802798</v>
      </c>
      <c r="Q116" s="34">
        <v>22.559555999999997</v>
      </c>
      <c r="R116" s="11">
        <f t="shared" si="13"/>
        <v>4.0818189047489994</v>
      </c>
      <c r="S116" s="35">
        <f t="shared" si="14"/>
        <v>5.5729334279592067</v>
      </c>
      <c r="AF116" s="34"/>
    </row>
    <row r="117" spans="7:32" ht="18.5" x14ac:dyDescent="0.45">
      <c r="G117" s="59">
        <v>2015</v>
      </c>
      <c r="H117" s="59">
        <v>4</v>
      </c>
      <c r="I117" s="46">
        <f t="shared" si="17"/>
        <v>24</v>
      </c>
      <c r="J117" s="46">
        <f t="shared" si="17"/>
        <v>114</v>
      </c>
      <c r="K117" s="2">
        <v>13.8</v>
      </c>
      <c r="L117" s="2">
        <v>3.5</v>
      </c>
      <c r="M117" s="54">
        <f t="shared" si="10"/>
        <v>8.65</v>
      </c>
      <c r="N117" s="125">
        <v>70</v>
      </c>
      <c r="O117" s="55">
        <f t="shared" si="11"/>
        <v>41.242329806879333</v>
      </c>
      <c r="P117" s="56">
        <f t="shared" si="12"/>
        <v>33.983679760868576</v>
      </c>
      <c r="Q117" s="34">
        <v>21.177845999999999</v>
      </c>
      <c r="R117" s="11">
        <f t="shared" si="13"/>
        <v>3.2853033665954992</v>
      </c>
      <c r="S117" s="35">
        <f t="shared" si="14"/>
        <v>4.0901299060790306</v>
      </c>
      <c r="AF117" s="34"/>
    </row>
    <row r="118" spans="7:32" ht="18.5" x14ac:dyDescent="0.45">
      <c r="G118" s="59">
        <v>2015</v>
      </c>
      <c r="H118" s="59">
        <v>4</v>
      </c>
      <c r="I118" s="46">
        <f t="shared" si="17"/>
        <v>25</v>
      </c>
      <c r="J118" s="46">
        <f t="shared" si="17"/>
        <v>115</v>
      </c>
      <c r="K118" s="2">
        <v>18.600000000000001</v>
      </c>
      <c r="L118" s="2">
        <v>0</v>
      </c>
      <c r="M118" s="54">
        <f t="shared" si="10"/>
        <v>9.3000000000000007</v>
      </c>
      <c r="N118" s="125">
        <v>62.5</v>
      </c>
      <c r="O118" s="55">
        <f t="shared" si="11"/>
        <v>31.34591185101894</v>
      </c>
      <c r="P118" s="56">
        <f t="shared" si="12"/>
        <v>46.64271683431619</v>
      </c>
      <c r="Q118" s="34">
        <v>21.630042</v>
      </c>
      <c r="R118" s="11">
        <f t="shared" si="13"/>
        <v>3.4379113205430003</v>
      </c>
      <c r="S118" s="35">
        <f t="shared" si="14"/>
        <v>5.7817457873799833</v>
      </c>
      <c r="AF118" s="34"/>
    </row>
    <row r="119" spans="7:32" ht="18.5" x14ac:dyDescent="0.45">
      <c r="G119" s="59">
        <v>2015</v>
      </c>
      <c r="H119" s="59">
        <v>4</v>
      </c>
      <c r="I119" s="46">
        <f t="shared" si="17"/>
        <v>26</v>
      </c>
      <c r="J119" s="46">
        <f t="shared" si="17"/>
        <v>116</v>
      </c>
      <c r="K119" s="2">
        <v>21.9</v>
      </c>
      <c r="L119" s="2">
        <v>1.8</v>
      </c>
      <c r="M119" s="54">
        <f t="shared" si="10"/>
        <v>11.85</v>
      </c>
      <c r="N119" s="125">
        <v>63</v>
      </c>
      <c r="O119" s="55">
        <f t="shared" si="11"/>
        <v>23.569548549149264</v>
      </c>
      <c r="P119" s="56">
        <f t="shared" si="12"/>
        <v>37.89983406703201</v>
      </c>
      <c r="Q119" s="34">
        <v>16.907105999999999</v>
      </c>
      <c r="R119" s="11">
        <f t="shared" si="13"/>
        <v>2.9400992388584997</v>
      </c>
      <c r="S119" s="35">
        <f t="shared" si="14"/>
        <v>5.4712348396738202</v>
      </c>
      <c r="AF119" s="34"/>
    </row>
    <row r="120" spans="7:32" ht="18.5" x14ac:dyDescent="0.45">
      <c r="G120" s="59">
        <v>2015</v>
      </c>
      <c r="H120" s="59">
        <v>4</v>
      </c>
      <c r="I120" s="46">
        <f t="shared" si="17"/>
        <v>27</v>
      </c>
      <c r="J120" s="46">
        <f t="shared" si="17"/>
        <v>117</v>
      </c>
      <c r="K120" s="2">
        <v>23.4</v>
      </c>
      <c r="L120" s="2">
        <v>5.0999999999999996</v>
      </c>
      <c r="M120" s="54">
        <f t="shared" si="10"/>
        <v>14.25</v>
      </c>
      <c r="N120" s="125">
        <v>57</v>
      </c>
      <c r="O120" s="55">
        <f t="shared" si="11"/>
        <v>22.967278783983787</v>
      </c>
      <c r="P120" s="56">
        <f t="shared" si="12"/>
        <v>33.624096139752261</v>
      </c>
      <c r="Q120" s="34">
        <v>15.720091499999999</v>
      </c>
      <c r="R120" s="11">
        <f t="shared" si="13"/>
        <v>2.954956689552374</v>
      </c>
      <c r="S120" s="35">
        <f t="shared" si="14"/>
        <v>5.3937442631574557</v>
      </c>
      <c r="AF120" s="34"/>
    </row>
    <row r="121" spans="7:32" ht="18.5" x14ac:dyDescent="0.45">
      <c r="G121" s="59">
        <v>2015</v>
      </c>
      <c r="H121" s="59">
        <v>4</v>
      </c>
      <c r="I121" s="46">
        <f t="shared" si="17"/>
        <v>28</v>
      </c>
      <c r="J121" s="46">
        <f t="shared" si="17"/>
        <v>118</v>
      </c>
      <c r="K121" s="2">
        <v>27.4</v>
      </c>
      <c r="L121" s="2">
        <v>8</v>
      </c>
      <c r="M121" s="54">
        <f t="shared" si="10"/>
        <v>17.7</v>
      </c>
      <c r="N121" s="125">
        <v>53.5</v>
      </c>
      <c r="O121" s="55">
        <f t="shared" si="11"/>
        <v>33.90110706175021</v>
      </c>
      <c r="P121" s="56">
        <f t="shared" si="12"/>
        <v>52.614518159836322</v>
      </c>
      <c r="Q121" s="34">
        <v>23.891022</v>
      </c>
      <c r="R121" s="11">
        <f t="shared" si="13"/>
        <v>4.974289963064999</v>
      </c>
      <c r="S121" s="35">
        <f t="shared" si="14"/>
        <v>9.1793177719578551</v>
      </c>
      <c r="AF121" s="34"/>
    </row>
    <row r="122" spans="7:32" ht="18.5" x14ac:dyDescent="0.45">
      <c r="G122" s="59">
        <v>2015</v>
      </c>
      <c r="H122" s="59">
        <v>4</v>
      </c>
      <c r="I122" s="46">
        <f t="shared" si="17"/>
        <v>29</v>
      </c>
      <c r="J122" s="46">
        <f t="shared" si="17"/>
        <v>119</v>
      </c>
      <c r="K122" s="2">
        <v>27.1</v>
      </c>
      <c r="L122" s="2">
        <v>7.1</v>
      </c>
      <c r="M122" s="54">
        <f t="shared" si="10"/>
        <v>17.100000000000001</v>
      </c>
      <c r="N122" s="125">
        <v>59</v>
      </c>
      <c r="O122" s="55">
        <f t="shared" si="11"/>
        <v>32.862082342488584</v>
      </c>
      <c r="P122" s="56">
        <f t="shared" si="12"/>
        <v>52.57933174798174</v>
      </c>
      <c r="Q122" s="34">
        <v>23.514192000000001</v>
      </c>
      <c r="R122" s="11">
        <f t="shared" si="13"/>
        <v>4.8130846891920012</v>
      </c>
      <c r="S122" s="35">
        <f t="shared" si="14"/>
        <v>9.0281036634283875</v>
      </c>
      <c r="AF122" s="34"/>
    </row>
    <row r="123" spans="7:32" ht="18.5" x14ac:dyDescent="0.45">
      <c r="G123" s="59">
        <v>2015</v>
      </c>
      <c r="H123" s="60">
        <v>4</v>
      </c>
      <c r="I123" s="60">
        <f t="shared" si="17"/>
        <v>30</v>
      </c>
      <c r="J123" s="46">
        <f t="shared" si="17"/>
        <v>120</v>
      </c>
      <c r="K123" s="2">
        <v>30.4</v>
      </c>
      <c r="L123" s="2">
        <v>12.4</v>
      </c>
      <c r="M123" s="54">
        <f t="shared" si="10"/>
        <v>21.4</v>
      </c>
      <c r="N123" s="125">
        <v>48</v>
      </c>
      <c r="O123" s="55">
        <f t="shared" si="11"/>
        <v>36.434574042365497</v>
      </c>
      <c r="P123" s="56">
        <f t="shared" si="12"/>
        <v>52.465786621006316</v>
      </c>
      <c r="Q123" s="34">
        <v>24.732609</v>
      </c>
      <c r="R123" s="49">
        <f t="shared" si="13"/>
        <v>5.6862246699719998</v>
      </c>
      <c r="S123" s="48">
        <f t="shared" si="14"/>
        <v>10.227026047076306</v>
      </c>
      <c r="AF123" s="34"/>
    </row>
    <row r="124" spans="7:32" ht="18.5" x14ac:dyDescent="0.45">
      <c r="G124" s="59">
        <v>2015</v>
      </c>
      <c r="H124" s="59">
        <v>5</v>
      </c>
      <c r="I124" s="46">
        <v>1</v>
      </c>
      <c r="J124" s="46">
        <f t="shared" si="17"/>
        <v>121</v>
      </c>
      <c r="K124" s="2">
        <v>28.5</v>
      </c>
      <c r="L124" s="2">
        <v>6.1</v>
      </c>
      <c r="M124" s="54">
        <f t="shared" si="10"/>
        <v>17.3</v>
      </c>
      <c r="N124" s="125">
        <v>54.5</v>
      </c>
      <c r="O124" s="55">
        <f t="shared" si="11"/>
        <v>32.909546040299183</v>
      </c>
      <c r="P124" s="56">
        <f t="shared" si="12"/>
        <v>58.973906504216131</v>
      </c>
      <c r="Q124" s="34">
        <v>24.921023999999999</v>
      </c>
      <c r="R124" s="11">
        <f t="shared" si="13"/>
        <v>5.130279382176</v>
      </c>
      <c r="S124" s="35">
        <f t="shared" si="14"/>
        <v>10.1388771078053</v>
      </c>
      <c r="AF124" s="34"/>
    </row>
    <row r="125" spans="7:32" ht="18.5" x14ac:dyDescent="0.45">
      <c r="G125" s="59">
        <v>2015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2">
        <v>26.6</v>
      </c>
      <c r="L125" s="2">
        <v>8.3000000000000007</v>
      </c>
      <c r="M125" s="54">
        <f t="shared" si="10"/>
        <v>17.450000000000003</v>
      </c>
      <c r="N125" s="125">
        <v>52</v>
      </c>
      <c r="O125" s="55">
        <f t="shared" si="11"/>
        <v>35.749308087255621</v>
      </c>
      <c r="P125" s="56">
        <f t="shared" si="12"/>
        <v>52.336987039742233</v>
      </c>
      <c r="Q125" s="34">
        <v>24.468827999999998</v>
      </c>
      <c r="R125" s="11">
        <f t="shared" si="13"/>
        <v>5.0587160867550001</v>
      </c>
      <c r="S125" s="35">
        <f t="shared" si="14"/>
        <v>9.0731213063631913</v>
      </c>
      <c r="AF125" s="34"/>
    </row>
    <row r="126" spans="7:32" ht="18.5" x14ac:dyDescent="0.45">
      <c r="G126" s="59">
        <v>2015</v>
      </c>
      <c r="H126" s="59">
        <v>5</v>
      </c>
      <c r="I126" s="46">
        <f t="shared" si="18"/>
        <v>3</v>
      </c>
      <c r="J126" s="46">
        <f t="shared" si="17"/>
        <v>123</v>
      </c>
      <c r="K126" s="2">
        <v>24.8</v>
      </c>
      <c r="L126" s="2">
        <v>4.8</v>
      </c>
      <c r="M126" s="54">
        <f t="shared" si="10"/>
        <v>14.8</v>
      </c>
      <c r="N126" s="125">
        <v>56</v>
      </c>
      <c r="O126" s="55">
        <f t="shared" si="11"/>
        <v>32.019464846527335</v>
      </c>
      <c r="P126" s="56">
        <f t="shared" si="12"/>
        <v>51.231143754443735</v>
      </c>
      <c r="Q126" s="34">
        <v>22.911263999999999</v>
      </c>
      <c r="R126" s="11">
        <f t="shared" si="13"/>
        <v>4.3806107655359998</v>
      </c>
      <c r="S126" s="35">
        <f t="shared" si="14"/>
        <v>8.2093089780331496</v>
      </c>
      <c r="AF126" s="34"/>
    </row>
    <row r="127" spans="7:32" ht="18.5" x14ac:dyDescent="0.45">
      <c r="G127" s="59">
        <v>2015</v>
      </c>
      <c r="H127" s="59">
        <v>5</v>
      </c>
      <c r="I127" s="46">
        <f t="shared" si="18"/>
        <v>4</v>
      </c>
      <c r="J127" s="46">
        <f t="shared" si="18"/>
        <v>124</v>
      </c>
      <c r="K127" s="2">
        <v>24.4</v>
      </c>
      <c r="L127" s="2">
        <v>12.8</v>
      </c>
      <c r="M127" s="54">
        <f t="shared" si="10"/>
        <v>18.600000000000001</v>
      </c>
      <c r="N127" s="125">
        <v>58</v>
      </c>
      <c r="O127" s="55">
        <f t="shared" si="11"/>
        <v>46.192658272992745</v>
      </c>
      <c r="P127" s="56">
        <f t="shared" si="12"/>
        <v>42.866786877337262</v>
      </c>
      <c r="Q127" s="34">
        <v>25.172243999999999</v>
      </c>
      <c r="R127" s="11">
        <f t="shared" si="13"/>
        <v>5.3739216825840002</v>
      </c>
      <c r="S127" s="35">
        <f t="shared" si="14"/>
        <v>7.7149057480573422</v>
      </c>
      <c r="AF127" s="34"/>
    </row>
    <row r="128" spans="7:32" ht="18.5" x14ac:dyDescent="0.45">
      <c r="G128" s="59">
        <v>2015</v>
      </c>
      <c r="H128" s="59">
        <v>5</v>
      </c>
      <c r="I128" s="46">
        <f t="shared" si="18"/>
        <v>5</v>
      </c>
      <c r="J128" s="46">
        <f t="shared" si="18"/>
        <v>125</v>
      </c>
      <c r="K128" s="2">
        <v>25.5</v>
      </c>
      <c r="L128" s="2">
        <v>11.1</v>
      </c>
      <c r="M128" s="54">
        <f t="shared" si="10"/>
        <v>18.3</v>
      </c>
      <c r="N128" s="125">
        <v>57.5</v>
      </c>
      <c r="O128" s="55">
        <f t="shared" si="11"/>
        <v>41.99707316116212</v>
      </c>
      <c r="P128" s="56">
        <f t="shared" si="12"/>
        <v>48.380628281658765</v>
      </c>
      <c r="Q128" s="34">
        <v>25.498829999999998</v>
      </c>
      <c r="R128" s="11">
        <f t="shared" si="13"/>
        <v>5.3987780299949995</v>
      </c>
      <c r="S128" s="35">
        <f t="shared" si="14"/>
        <v>8.5981944216771833</v>
      </c>
      <c r="AF128" s="34"/>
    </row>
    <row r="129" spans="7:32" ht="18.5" x14ac:dyDescent="0.45">
      <c r="G129" s="59">
        <v>2015</v>
      </c>
      <c r="H129" s="59">
        <v>5</v>
      </c>
      <c r="I129" s="46">
        <f t="shared" si="18"/>
        <v>6</v>
      </c>
      <c r="J129" s="46">
        <f t="shared" si="18"/>
        <v>126</v>
      </c>
      <c r="K129" s="2">
        <v>25.3</v>
      </c>
      <c r="L129" s="2">
        <v>6.7</v>
      </c>
      <c r="M129" s="54">
        <f t="shared" si="10"/>
        <v>16</v>
      </c>
      <c r="N129" s="125">
        <v>53</v>
      </c>
      <c r="O129" s="55">
        <f t="shared" si="11"/>
        <v>32.110446286409648</v>
      </c>
      <c r="P129" s="56">
        <f t="shared" si="12"/>
        <v>47.780344074177563</v>
      </c>
      <c r="Q129" s="34">
        <v>22.157603999999999</v>
      </c>
      <c r="R129" s="11">
        <f t="shared" si="13"/>
        <v>4.3924569441479999</v>
      </c>
      <c r="S129" s="35">
        <f t="shared" si="14"/>
        <v>7.9792550518684102</v>
      </c>
      <c r="AF129" s="34"/>
    </row>
    <row r="130" spans="7:32" ht="18.5" x14ac:dyDescent="0.45">
      <c r="G130" s="59">
        <v>2015</v>
      </c>
      <c r="H130" s="59">
        <v>5</v>
      </c>
      <c r="I130" s="46">
        <f t="shared" si="18"/>
        <v>7</v>
      </c>
      <c r="J130" s="46">
        <f t="shared" si="18"/>
        <v>127</v>
      </c>
      <c r="K130" s="2">
        <v>25.1</v>
      </c>
      <c r="L130" s="2">
        <v>3.6</v>
      </c>
      <c r="M130" s="54">
        <f t="shared" si="10"/>
        <v>14.350000000000001</v>
      </c>
      <c r="N130" s="125">
        <v>53</v>
      </c>
      <c r="O130" s="55">
        <f t="shared" si="11"/>
        <v>31.119349490187751</v>
      </c>
      <c r="P130" s="56">
        <f t="shared" si="12"/>
        <v>53.52528112312293</v>
      </c>
      <c r="Q130" s="34">
        <v>23.087117999999997</v>
      </c>
      <c r="R130" s="11">
        <f t="shared" si="13"/>
        <v>4.3533011983004988</v>
      </c>
      <c r="S130" s="35">
        <f t="shared" si="14"/>
        <v>8.429457515373505</v>
      </c>
      <c r="AF130" s="34"/>
    </row>
    <row r="131" spans="7:32" ht="18.5" x14ac:dyDescent="0.45">
      <c r="G131" s="59">
        <v>2015</v>
      </c>
      <c r="H131" s="59">
        <v>5</v>
      </c>
      <c r="I131" s="46">
        <f t="shared" si="18"/>
        <v>8</v>
      </c>
      <c r="J131" s="46">
        <f t="shared" si="18"/>
        <v>128</v>
      </c>
      <c r="K131" s="2">
        <v>28.4</v>
      </c>
      <c r="L131" s="2">
        <v>3.7</v>
      </c>
      <c r="M131" s="54">
        <f t="shared" si="10"/>
        <v>16.05</v>
      </c>
      <c r="N131" s="125">
        <v>40.5</v>
      </c>
      <c r="O131" s="55">
        <f t="shared" si="11"/>
        <v>25.905954855324151</v>
      </c>
      <c r="P131" s="56">
        <f t="shared" si="12"/>
        <v>51.190166794120522</v>
      </c>
      <c r="Q131" s="34">
        <v>20.60004</v>
      </c>
      <c r="R131" s="11">
        <f t="shared" si="13"/>
        <v>4.0897310912099991</v>
      </c>
      <c r="S131" s="35">
        <f t="shared" si="14"/>
        <v>9.696383646556086</v>
      </c>
      <c r="AF131" s="34"/>
    </row>
    <row r="132" spans="7:32" ht="18.5" x14ac:dyDescent="0.45">
      <c r="G132" s="59">
        <v>2015</v>
      </c>
      <c r="H132" s="59">
        <v>5</v>
      </c>
      <c r="I132" s="46">
        <f t="shared" si="18"/>
        <v>9</v>
      </c>
      <c r="J132" s="46">
        <f t="shared" si="18"/>
        <v>129</v>
      </c>
      <c r="K132" s="2">
        <v>28.7</v>
      </c>
      <c r="L132" s="2">
        <v>18.100000000000001</v>
      </c>
      <c r="M132" s="54">
        <f t="shared" si="10"/>
        <v>23.4</v>
      </c>
      <c r="N132" s="125">
        <v>65</v>
      </c>
      <c r="O132" s="55">
        <f t="shared" si="11"/>
        <v>40.220489017298441</v>
      </c>
      <c r="P132" s="56">
        <f t="shared" si="12"/>
        <v>34.106974686669069</v>
      </c>
      <c r="Q132" s="34">
        <v>20.951747999999998</v>
      </c>
      <c r="R132" s="11">
        <f t="shared" si="13"/>
        <v>5.062738483223999</v>
      </c>
      <c r="S132" s="35">
        <f t="shared" si="14"/>
        <v>6.8378347494035783</v>
      </c>
      <c r="AF132" s="34"/>
    </row>
    <row r="133" spans="7:32" ht="18.5" x14ac:dyDescent="0.45">
      <c r="G133" s="59">
        <v>2015</v>
      </c>
      <c r="H133" s="59">
        <v>5</v>
      </c>
      <c r="I133" s="46">
        <f t="shared" si="18"/>
        <v>10</v>
      </c>
      <c r="J133" s="46">
        <f t="shared" si="18"/>
        <v>130</v>
      </c>
      <c r="K133" s="2">
        <v>23.1</v>
      </c>
      <c r="L133" s="2">
        <v>12.6</v>
      </c>
      <c r="M133" s="54">
        <f t="shared" ref="M133:M196" si="19">(K133+L133)/2</f>
        <v>17.850000000000001</v>
      </c>
      <c r="N133" s="125">
        <v>64.5</v>
      </c>
      <c r="O133" s="55">
        <f t="shared" ref="O133:O196" si="20">((Q133)/(0.16*(K133-(L133))^0.5))</f>
        <v>35.808325899694118</v>
      </c>
      <c r="P133" s="56">
        <f t="shared" ref="P133:P196" si="21">0.16*((K133-L133)^1/2)*O133</f>
        <v>30.078993755743067</v>
      </c>
      <c r="Q133" s="34">
        <v>18.565157999999997</v>
      </c>
      <c r="R133" s="11">
        <f t="shared" ref="R133:R196" si="22">0.0023*0.408*O133*(K133-L133)^0.5*(M133+17.8)</f>
        <v>3.8817378320354989</v>
      </c>
      <c r="S133" s="35">
        <f t="shared" ref="S133:S196" si="23">0.31*(IF(N133&gt;50,1,(1+(50-N133)/70)))*(P133+2.09)*((M133/(M133+15)))</f>
        <v>5.4187862084445744</v>
      </c>
      <c r="AF133" s="34"/>
    </row>
    <row r="134" spans="7:32" ht="18.5" x14ac:dyDescent="0.45">
      <c r="G134" s="59">
        <v>2015</v>
      </c>
      <c r="H134" s="59">
        <v>5</v>
      </c>
      <c r="I134" s="46">
        <f t="shared" si="18"/>
        <v>11</v>
      </c>
      <c r="J134" s="46">
        <f t="shared" si="18"/>
        <v>131</v>
      </c>
      <c r="K134" s="2">
        <v>24.7</v>
      </c>
      <c r="L134" s="2">
        <v>12.6</v>
      </c>
      <c r="M134" s="54">
        <f t="shared" si="19"/>
        <v>18.649999999999999</v>
      </c>
      <c r="N134" s="125">
        <v>67.5</v>
      </c>
      <c r="O134" s="55">
        <f t="shared" si="20"/>
        <v>43.783782498515635</v>
      </c>
      <c r="P134" s="56">
        <f t="shared" si="21"/>
        <v>42.382701458563133</v>
      </c>
      <c r="Q134" s="34">
        <v>24.36834</v>
      </c>
      <c r="R134" s="11">
        <f t="shared" si="22"/>
        <v>5.2094454489449991</v>
      </c>
      <c r="S134" s="35">
        <f t="shared" si="23"/>
        <v>7.6409784095893842</v>
      </c>
      <c r="AF134" s="34"/>
    </row>
    <row r="135" spans="7:32" ht="18.5" x14ac:dyDescent="0.45">
      <c r="G135" s="59">
        <v>2015</v>
      </c>
      <c r="H135" s="59">
        <v>5</v>
      </c>
      <c r="I135" s="46">
        <f t="shared" si="18"/>
        <v>12</v>
      </c>
      <c r="J135" s="46">
        <f t="shared" si="18"/>
        <v>132</v>
      </c>
      <c r="K135" s="2">
        <v>24</v>
      </c>
      <c r="L135" s="2">
        <v>12.8</v>
      </c>
      <c r="M135" s="54">
        <f t="shared" si="19"/>
        <v>18.399999999999999</v>
      </c>
      <c r="N135" s="125">
        <v>64</v>
      </c>
      <c r="O135" s="55">
        <f t="shared" si="20"/>
        <v>36.923252450548162</v>
      </c>
      <c r="P135" s="56">
        <f t="shared" si="21"/>
        <v>33.083234195691148</v>
      </c>
      <c r="Q135" s="34">
        <v>19.771013999999997</v>
      </c>
      <c r="R135" s="11">
        <f t="shared" si="22"/>
        <v>4.1976432953819991</v>
      </c>
      <c r="S135" s="35">
        <f t="shared" si="23"/>
        <v>6.0068301752162379</v>
      </c>
      <c r="AF135" s="34"/>
    </row>
    <row r="136" spans="7:32" ht="18.5" x14ac:dyDescent="0.45">
      <c r="G136" s="59">
        <v>2015</v>
      </c>
      <c r="H136" s="59">
        <v>5</v>
      </c>
      <c r="I136" s="46">
        <f t="shared" si="18"/>
        <v>13</v>
      </c>
      <c r="J136" s="46">
        <f t="shared" si="18"/>
        <v>133</v>
      </c>
      <c r="K136" s="2">
        <v>26.1</v>
      </c>
      <c r="L136" s="2">
        <v>8.1999999999999993</v>
      </c>
      <c r="M136" s="54">
        <f t="shared" si="19"/>
        <v>17.149999999999999</v>
      </c>
      <c r="N136" s="125">
        <v>67.5</v>
      </c>
      <c r="O136" s="55">
        <f t="shared" si="20"/>
        <v>36.035200518137003</v>
      </c>
      <c r="P136" s="56">
        <f t="shared" si="21"/>
        <v>51.602407141972193</v>
      </c>
      <c r="Q136" s="34">
        <v>24.393462</v>
      </c>
      <c r="R136" s="11">
        <f t="shared" si="22"/>
        <v>5.0002145293184999</v>
      </c>
      <c r="S136" s="35">
        <f t="shared" si="23"/>
        <v>8.8788703754368647</v>
      </c>
      <c r="AF136" s="34"/>
    </row>
    <row r="137" spans="7:32" ht="18.5" x14ac:dyDescent="0.45">
      <c r="G137" s="59">
        <v>2015</v>
      </c>
      <c r="H137" s="59">
        <v>5</v>
      </c>
      <c r="I137" s="46">
        <f t="shared" si="18"/>
        <v>14</v>
      </c>
      <c r="J137" s="46">
        <f t="shared" si="18"/>
        <v>134</v>
      </c>
      <c r="K137" s="2">
        <v>22.7</v>
      </c>
      <c r="L137" s="2">
        <v>10.9</v>
      </c>
      <c r="M137" s="54">
        <f t="shared" si="19"/>
        <v>16.8</v>
      </c>
      <c r="N137" s="125">
        <v>64</v>
      </c>
      <c r="O137" s="55">
        <f t="shared" si="20"/>
        <v>45.525273481622087</v>
      </c>
      <c r="P137" s="56">
        <f t="shared" si="21"/>
        <v>42.97585816665125</v>
      </c>
      <c r="Q137" s="34">
        <v>25.021511999999998</v>
      </c>
      <c r="R137" s="11">
        <f t="shared" si="22"/>
        <v>5.0775904086479997</v>
      </c>
      <c r="S137" s="35">
        <f t="shared" si="23"/>
        <v>7.3805971488025071</v>
      </c>
      <c r="AF137" s="34"/>
    </row>
    <row r="138" spans="7:32" ht="18.5" x14ac:dyDescent="0.45">
      <c r="G138" s="59">
        <v>2015</v>
      </c>
      <c r="H138" s="59">
        <v>5</v>
      </c>
      <c r="I138" s="46">
        <f t="shared" si="18"/>
        <v>15</v>
      </c>
      <c r="J138" s="46">
        <f t="shared" si="18"/>
        <v>135</v>
      </c>
      <c r="K138" s="2">
        <v>24.6</v>
      </c>
      <c r="L138" s="2">
        <v>7.1</v>
      </c>
      <c r="M138" s="54">
        <f t="shared" si="19"/>
        <v>15.850000000000001</v>
      </c>
      <c r="N138" s="125">
        <v>56</v>
      </c>
      <c r="O138" s="55">
        <f t="shared" si="20"/>
        <v>17.265256546126718</v>
      </c>
      <c r="P138" s="56">
        <f t="shared" si="21"/>
        <v>24.171359164577407</v>
      </c>
      <c r="Q138" s="34">
        <v>11.55612</v>
      </c>
      <c r="R138" s="11">
        <f t="shared" si="22"/>
        <v>2.2806840638700003</v>
      </c>
      <c r="S138" s="35">
        <f t="shared" si="23"/>
        <v>4.1826641249643792</v>
      </c>
      <c r="AF138" s="34"/>
    </row>
    <row r="139" spans="7:32" ht="18.5" x14ac:dyDescent="0.45">
      <c r="G139" s="59">
        <v>2015</v>
      </c>
      <c r="H139" s="59">
        <v>5</v>
      </c>
      <c r="I139" s="46">
        <f t="shared" si="18"/>
        <v>16</v>
      </c>
      <c r="J139" s="46">
        <f t="shared" si="18"/>
        <v>136</v>
      </c>
      <c r="K139" s="2">
        <v>27.4</v>
      </c>
      <c r="L139" s="2">
        <v>6</v>
      </c>
      <c r="M139" s="54">
        <f t="shared" si="19"/>
        <v>16.7</v>
      </c>
      <c r="N139" s="125">
        <v>58.5</v>
      </c>
      <c r="O139" s="55">
        <f t="shared" si="20"/>
        <v>33.669681959032964</v>
      </c>
      <c r="P139" s="56">
        <f t="shared" si="21"/>
        <v>57.642495513864432</v>
      </c>
      <c r="Q139" s="34">
        <v>24.921023999999999</v>
      </c>
      <c r="R139" s="11">
        <f t="shared" si="22"/>
        <v>5.0425822987199993</v>
      </c>
      <c r="S139" s="35">
        <f t="shared" si="23"/>
        <v>9.7550513966964072</v>
      </c>
      <c r="AF139" s="34"/>
    </row>
    <row r="140" spans="7:32" ht="18.5" x14ac:dyDescent="0.45">
      <c r="G140" s="59">
        <v>2015</v>
      </c>
      <c r="H140" s="59">
        <v>5</v>
      </c>
      <c r="I140" s="46">
        <f t="shared" si="18"/>
        <v>17</v>
      </c>
      <c r="J140" s="46">
        <f t="shared" si="18"/>
        <v>137</v>
      </c>
      <c r="K140" s="2">
        <v>29.7</v>
      </c>
      <c r="L140" s="2">
        <v>8.5</v>
      </c>
      <c r="M140" s="54">
        <f t="shared" si="19"/>
        <v>19.100000000000001</v>
      </c>
      <c r="N140" s="125">
        <v>55</v>
      </c>
      <c r="O140" s="55">
        <f t="shared" si="20"/>
        <v>28.78118988560497</v>
      </c>
      <c r="P140" s="56">
        <f t="shared" si="21"/>
        <v>48.812898045986032</v>
      </c>
      <c r="Q140" s="34">
        <v>21.202967999999998</v>
      </c>
      <c r="R140" s="11">
        <f t="shared" si="22"/>
        <v>4.5887145301079997</v>
      </c>
      <c r="S140" s="35">
        <f t="shared" si="23"/>
        <v>8.8385941152575764</v>
      </c>
      <c r="AF140" s="34"/>
    </row>
    <row r="141" spans="7:32" ht="18.5" x14ac:dyDescent="0.45">
      <c r="G141" s="59">
        <v>2015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2">
        <v>30.7</v>
      </c>
      <c r="L141" s="2">
        <v>8.4</v>
      </c>
      <c r="M141" s="54">
        <f t="shared" si="19"/>
        <v>19.55</v>
      </c>
      <c r="N141" s="125">
        <v>53</v>
      </c>
      <c r="O141" s="55">
        <f t="shared" si="20"/>
        <v>22.476490085335076</v>
      </c>
      <c r="P141" s="56">
        <f t="shared" si="21"/>
        <v>40.098058312237768</v>
      </c>
      <c r="Q141" s="34">
        <v>16.982472000000001</v>
      </c>
      <c r="R141" s="11">
        <f t="shared" si="22"/>
        <v>3.7201421057580002</v>
      </c>
      <c r="S141" s="35">
        <f t="shared" si="23"/>
        <v>7.4003104891842844</v>
      </c>
      <c r="AF141" s="34"/>
    </row>
    <row r="142" spans="7:32" ht="18.5" x14ac:dyDescent="0.45">
      <c r="G142" s="59">
        <v>2015</v>
      </c>
      <c r="H142" s="59">
        <v>5</v>
      </c>
      <c r="I142" s="46">
        <f t="shared" si="24"/>
        <v>19</v>
      </c>
      <c r="J142" s="46">
        <f t="shared" si="24"/>
        <v>139</v>
      </c>
      <c r="K142" s="2">
        <v>32</v>
      </c>
      <c r="L142" s="2">
        <v>8.5</v>
      </c>
      <c r="M142" s="54">
        <f t="shared" si="19"/>
        <v>20.25</v>
      </c>
      <c r="N142" s="125">
        <v>52.5</v>
      </c>
      <c r="O142" s="55">
        <f t="shared" si="20"/>
        <v>33.846719941495635</v>
      </c>
      <c r="P142" s="56">
        <f t="shared" si="21"/>
        <v>63.6318334900118</v>
      </c>
      <c r="Q142" s="34">
        <v>26.252489999999998</v>
      </c>
      <c r="R142" s="11">
        <f t="shared" si="22"/>
        <v>5.8585909889924999</v>
      </c>
      <c r="S142" s="35">
        <f t="shared" si="23"/>
        <v>11.704079708753166</v>
      </c>
      <c r="AF142" s="34"/>
    </row>
    <row r="143" spans="7:32" ht="18.5" x14ac:dyDescent="0.45">
      <c r="G143" s="59">
        <v>2015</v>
      </c>
      <c r="H143" s="59">
        <v>5</v>
      </c>
      <c r="I143" s="46">
        <f t="shared" si="24"/>
        <v>20</v>
      </c>
      <c r="J143" s="46">
        <f t="shared" si="24"/>
        <v>140</v>
      </c>
      <c r="K143" s="2">
        <v>33.4</v>
      </c>
      <c r="L143" s="2">
        <v>9.5</v>
      </c>
      <c r="M143" s="54">
        <f t="shared" si="19"/>
        <v>21.45</v>
      </c>
      <c r="N143" s="125">
        <v>48</v>
      </c>
      <c r="O143" s="55">
        <f t="shared" si="20"/>
        <v>30.414820460052262</v>
      </c>
      <c r="P143" s="56">
        <f t="shared" si="21"/>
        <v>58.153136719619923</v>
      </c>
      <c r="Q143" s="34">
        <v>23.790534000000001</v>
      </c>
      <c r="R143" s="11">
        <f t="shared" si="22"/>
        <v>5.4766106649674988</v>
      </c>
      <c r="S143" s="35">
        <f t="shared" si="23"/>
        <v>11.304034923939687</v>
      </c>
      <c r="AF143" s="34"/>
    </row>
    <row r="144" spans="7:32" ht="18.5" x14ac:dyDescent="0.45">
      <c r="G144" s="59">
        <v>2015</v>
      </c>
      <c r="H144" s="59">
        <v>5</v>
      </c>
      <c r="I144" s="46">
        <f t="shared" si="24"/>
        <v>21</v>
      </c>
      <c r="J144" s="46">
        <f t="shared" si="24"/>
        <v>141</v>
      </c>
      <c r="K144" s="2">
        <v>35.9</v>
      </c>
      <c r="L144" s="2">
        <v>14</v>
      </c>
      <c r="M144" s="54">
        <f t="shared" si="19"/>
        <v>24.95</v>
      </c>
      <c r="N144" s="125">
        <v>58.5</v>
      </c>
      <c r="O144" s="55">
        <f t="shared" si="20"/>
        <v>34.054790542050121</v>
      </c>
      <c r="P144" s="56">
        <f t="shared" si="21"/>
        <v>59.663993029671815</v>
      </c>
      <c r="Q144" s="34">
        <v>25.498829999999998</v>
      </c>
      <c r="R144" s="11">
        <f t="shared" si="22"/>
        <v>6.3932897723624977</v>
      </c>
      <c r="S144" s="35">
        <f t="shared" si="23"/>
        <v>11.955851291314058</v>
      </c>
      <c r="AF144" s="34"/>
    </row>
    <row r="145" spans="7:32" ht="18.5" x14ac:dyDescent="0.45">
      <c r="G145" s="59">
        <v>2015</v>
      </c>
      <c r="H145" s="59">
        <v>5</v>
      </c>
      <c r="I145" s="46">
        <f t="shared" si="24"/>
        <v>22</v>
      </c>
      <c r="J145" s="46">
        <f t="shared" si="24"/>
        <v>142</v>
      </c>
      <c r="K145" s="2">
        <v>27.2</v>
      </c>
      <c r="L145" s="2">
        <v>14.8</v>
      </c>
      <c r="M145" s="54">
        <f t="shared" si="19"/>
        <v>21</v>
      </c>
      <c r="N145" s="125">
        <v>54</v>
      </c>
      <c r="O145" s="55">
        <f t="shared" si="20"/>
        <v>44.711172272670737</v>
      </c>
      <c r="P145" s="56">
        <f t="shared" si="21"/>
        <v>44.353482894489368</v>
      </c>
      <c r="Q145" s="34">
        <v>25.191085499999996</v>
      </c>
      <c r="R145" s="11">
        <f t="shared" si="22"/>
        <v>5.7325337985509979</v>
      </c>
      <c r="S145" s="35">
        <f t="shared" si="23"/>
        <v>8.3985298234201604</v>
      </c>
      <c r="AF145" s="34"/>
    </row>
    <row r="146" spans="7:32" ht="18.5" x14ac:dyDescent="0.45">
      <c r="G146" s="59">
        <v>2015</v>
      </c>
      <c r="H146" s="59">
        <v>5</v>
      </c>
      <c r="I146" s="46">
        <f t="shared" si="24"/>
        <v>23</v>
      </c>
      <c r="J146" s="46">
        <f t="shared" si="24"/>
        <v>143</v>
      </c>
      <c r="K146" s="2">
        <v>29.5</v>
      </c>
      <c r="L146" s="2">
        <v>12.1</v>
      </c>
      <c r="M146" s="54">
        <f t="shared" si="19"/>
        <v>20.8</v>
      </c>
      <c r="N146" s="125">
        <v>58.5</v>
      </c>
      <c r="O146" s="55">
        <f t="shared" si="20"/>
        <v>38.243119665232726</v>
      </c>
      <c r="P146" s="56">
        <f t="shared" si="21"/>
        <v>53.234422574003951</v>
      </c>
      <c r="Q146" s="34">
        <v>25.523951999999998</v>
      </c>
      <c r="R146" s="11">
        <f t="shared" si="22"/>
        <v>5.7783419693279985</v>
      </c>
      <c r="S146" s="35">
        <f t="shared" si="23"/>
        <v>9.9645775630496498</v>
      </c>
      <c r="AF146" s="34"/>
    </row>
    <row r="147" spans="7:32" ht="18.5" x14ac:dyDescent="0.45">
      <c r="G147" s="59">
        <v>2015</v>
      </c>
      <c r="H147" s="59">
        <v>5</v>
      </c>
      <c r="I147" s="46">
        <f t="shared" si="24"/>
        <v>24</v>
      </c>
      <c r="J147" s="46">
        <f t="shared" si="24"/>
        <v>144</v>
      </c>
      <c r="K147" s="2">
        <v>30.4</v>
      </c>
      <c r="L147" s="2">
        <v>9.9</v>
      </c>
      <c r="M147" s="54">
        <f t="shared" si="19"/>
        <v>20.149999999999999</v>
      </c>
      <c r="N147" s="125">
        <v>54.5</v>
      </c>
      <c r="O147" s="55">
        <f t="shared" si="20"/>
        <v>34.678259975653681</v>
      </c>
      <c r="P147" s="56">
        <f t="shared" si="21"/>
        <v>56.872346360072044</v>
      </c>
      <c r="Q147" s="34">
        <v>25.122</v>
      </c>
      <c r="R147" s="11">
        <f t="shared" si="22"/>
        <v>5.5915731134999991</v>
      </c>
      <c r="S147" s="35">
        <f t="shared" si="23"/>
        <v>10.478187668227314</v>
      </c>
      <c r="AF147" s="34"/>
    </row>
    <row r="148" spans="7:32" ht="18.5" x14ac:dyDescent="0.45">
      <c r="G148" s="59">
        <v>2015</v>
      </c>
      <c r="H148" s="59">
        <v>5</v>
      </c>
      <c r="I148" s="46">
        <f t="shared" si="24"/>
        <v>25</v>
      </c>
      <c r="J148" s="46">
        <f t="shared" si="24"/>
        <v>145</v>
      </c>
      <c r="K148" s="2">
        <v>32</v>
      </c>
      <c r="L148" s="2">
        <v>12.7</v>
      </c>
      <c r="M148" s="54">
        <f t="shared" si="19"/>
        <v>22.35</v>
      </c>
      <c r="N148" s="125">
        <v>43.5</v>
      </c>
      <c r="O148" s="55">
        <f t="shared" si="20"/>
        <v>36.204705527240399</v>
      </c>
      <c r="P148" s="56">
        <f t="shared" si="21"/>
        <v>55.900065334059178</v>
      </c>
      <c r="Q148" s="34">
        <v>25.448585999999995</v>
      </c>
      <c r="R148" s="11">
        <f t="shared" si="22"/>
        <v>5.9926266691335002</v>
      </c>
      <c r="S148" s="35">
        <f t="shared" si="23"/>
        <v>11.756163253596375</v>
      </c>
      <c r="AF148" s="34"/>
    </row>
    <row r="149" spans="7:32" ht="18.5" x14ac:dyDescent="0.45">
      <c r="G149" s="59">
        <v>2015</v>
      </c>
      <c r="H149" s="59">
        <v>5</v>
      </c>
      <c r="I149" s="46">
        <f t="shared" si="24"/>
        <v>26</v>
      </c>
      <c r="J149" s="46">
        <f t="shared" si="24"/>
        <v>146</v>
      </c>
      <c r="K149" s="2">
        <v>32.700000000000003</v>
      </c>
      <c r="L149" s="2">
        <v>14.2</v>
      </c>
      <c r="M149" s="54">
        <f t="shared" si="19"/>
        <v>23.450000000000003</v>
      </c>
      <c r="N149" s="125">
        <v>51</v>
      </c>
      <c r="O149" s="55">
        <f t="shared" si="20"/>
        <v>24.64064871065629</v>
      </c>
      <c r="P149" s="56">
        <f t="shared" si="21"/>
        <v>36.468160091771317</v>
      </c>
      <c r="Q149" s="34">
        <v>16.957349999999998</v>
      </c>
      <c r="R149" s="11">
        <f t="shared" si="22"/>
        <v>4.102512882187499</v>
      </c>
      <c r="S149" s="35">
        <f t="shared" si="23"/>
        <v>7.2899491492101847</v>
      </c>
      <c r="AF149" s="34"/>
    </row>
    <row r="150" spans="7:32" ht="18.5" x14ac:dyDescent="0.45">
      <c r="G150" s="59">
        <v>2015</v>
      </c>
      <c r="H150" s="59">
        <v>5</v>
      </c>
      <c r="I150" s="46">
        <f t="shared" si="24"/>
        <v>27</v>
      </c>
      <c r="J150" s="46">
        <f t="shared" si="24"/>
        <v>147</v>
      </c>
      <c r="K150" s="2">
        <v>30.6</v>
      </c>
      <c r="L150" s="2">
        <v>9.6</v>
      </c>
      <c r="M150" s="54">
        <f t="shared" si="19"/>
        <v>20.100000000000001</v>
      </c>
      <c r="N150" s="125">
        <v>46.5</v>
      </c>
      <c r="O150" s="55">
        <f t="shared" si="20"/>
        <v>35.941820378722007</v>
      </c>
      <c r="P150" s="56">
        <f t="shared" si="21"/>
        <v>60.382258236252966</v>
      </c>
      <c r="Q150" s="34">
        <v>26.352977999999997</v>
      </c>
      <c r="R150" s="11">
        <f t="shared" si="22"/>
        <v>5.8578321852629998</v>
      </c>
      <c r="S150" s="35">
        <f t="shared" si="23"/>
        <v>11.644668749960024</v>
      </c>
      <c r="AF150" s="34"/>
    </row>
    <row r="151" spans="7:32" ht="18.5" x14ac:dyDescent="0.45">
      <c r="G151" s="59">
        <v>2015</v>
      </c>
      <c r="H151" s="59">
        <v>5</v>
      </c>
      <c r="I151" s="46">
        <f t="shared" si="24"/>
        <v>28</v>
      </c>
      <c r="J151" s="46">
        <f t="shared" si="24"/>
        <v>148</v>
      </c>
      <c r="K151" s="2">
        <v>33.799999999999997</v>
      </c>
      <c r="L151" s="2">
        <v>16.600000000000001</v>
      </c>
      <c r="M151" s="54">
        <f t="shared" si="19"/>
        <v>25.2</v>
      </c>
      <c r="N151" s="125">
        <v>47.5</v>
      </c>
      <c r="O151" s="55">
        <f t="shared" si="20"/>
        <v>41.190674207121319</v>
      </c>
      <c r="P151" s="56">
        <f t="shared" si="21"/>
        <v>56.67836770899892</v>
      </c>
      <c r="Q151" s="34">
        <v>27.332735999999997</v>
      </c>
      <c r="R151" s="11">
        <f t="shared" si="22"/>
        <v>6.8931793555199983</v>
      </c>
      <c r="S151" s="35">
        <f t="shared" si="23"/>
        <v>11.828230426206725</v>
      </c>
      <c r="AF151" s="34"/>
    </row>
    <row r="152" spans="7:32" ht="18.5" x14ac:dyDescent="0.45">
      <c r="G152" s="59">
        <v>2015</v>
      </c>
      <c r="H152" s="59">
        <v>5</v>
      </c>
      <c r="I152" s="46">
        <f t="shared" si="24"/>
        <v>29</v>
      </c>
      <c r="J152" s="46">
        <f t="shared" si="24"/>
        <v>149</v>
      </c>
      <c r="K152" s="2">
        <v>31.9</v>
      </c>
      <c r="L152" s="2">
        <v>10</v>
      </c>
      <c r="M152" s="54">
        <f t="shared" si="19"/>
        <v>20.95</v>
      </c>
      <c r="N152" s="125">
        <v>51.5</v>
      </c>
      <c r="O152" s="55">
        <f t="shared" si="20"/>
        <v>35.061336075312688</v>
      </c>
      <c r="P152" s="56">
        <f t="shared" si="21"/>
        <v>61.427460803947831</v>
      </c>
      <c r="Q152" s="34">
        <v>26.252489999999998</v>
      </c>
      <c r="R152" s="11">
        <f t="shared" si="22"/>
        <v>5.9663705866874981</v>
      </c>
      <c r="S152" s="35">
        <f t="shared" si="23"/>
        <v>11.474663398921811</v>
      </c>
      <c r="AF152" s="34"/>
    </row>
    <row r="153" spans="7:32" ht="18.5" x14ac:dyDescent="0.45">
      <c r="G153" s="59">
        <v>2015</v>
      </c>
      <c r="H153" s="59">
        <v>5</v>
      </c>
      <c r="I153" s="46">
        <f t="shared" si="24"/>
        <v>30</v>
      </c>
      <c r="J153" s="46">
        <f t="shared" si="24"/>
        <v>150</v>
      </c>
      <c r="K153" s="2">
        <v>31.5</v>
      </c>
      <c r="L153" s="2">
        <v>10.1</v>
      </c>
      <c r="M153" s="54">
        <f t="shared" si="19"/>
        <v>20.8</v>
      </c>
      <c r="N153" s="125">
        <v>50</v>
      </c>
      <c r="O153" s="55">
        <f t="shared" si="20"/>
        <v>37.776568568955327</v>
      </c>
      <c r="P153" s="56">
        <f t="shared" si="21"/>
        <v>64.673485390051525</v>
      </c>
      <c r="Q153" s="34">
        <v>27.960785999999995</v>
      </c>
      <c r="R153" s="11">
        <f t="shared" si="22"/>
        <v>6.3300143817539984</v>
      </c>
      <c r="S153" s="35">
        <f t="shared" si="23"/>
        <v>12.024886977515427</v>
      </c>
      <c r="AF153" s="34"/>
    </row>
    <row r="154" spans="7:32" ht="18.5" x14ac:dyDescent="0.45">
      <c r="G154" s="59">
        <v>2015</v>
      </c>
      <c r="H154" s="60">
        <v>5</v>
      </c>
      <c r="I154" s="60">
        <f t="shared" si="24"/>
        <v>31</v>
      </c>
      <c r="J154" s="46">
        <f t="shared" si="24"/>
        <v>151</v>
      </c>
      <c r="K154" s="2">
        <v>31</v>
      </c>
      <c r="L154" s="2">
        <v>9.4</v>
      </c>
      <c r="M154" s="54">
        <f t="shared" si="19"/>
        <v>20.2</v>
      </c>
      <c r="N154" s="125">
        <v>47.5</v>
      </c>
      <c r="O154" s="55">
        <f t="shared" si="20"/>
        <v>37.162082078390625</v>
      </c>
      <c r="P154" s="56">
        <f t="shared" si="21"/>
        <v>64.216077831459003</v>
      </c>
      <c r="Q154" s="34">
        <v>27.6342</v>
      </c>
      <c r="R154" s="49">
        <f t="shared" si="22"/>
        <v>6.158834154</v>
      </c>
      <c r="S154" s="48">
        <f t="shared" si="23"/>
        <v>12.216975570248875</v>
      </c>
      <c r="AF154" s="34"/>
    </row>
    <row r="155" spans="7:32" ht="18.5" x14ac:dyDescent="0.45">
      <c r="G155" s="59">
        <v>2015</v>
      </c>
      <c r="H155" s="59">
        <v>6</v>
      </c>
      <c r="I155" s="46">
        <v>1</v>
      </c>
      <c r="J155" s="46">
        <f t="shared" si="24"/>
        <v>152</v>
      </c>
      <c r="K155" s="2">
        <v>32.700000000000003</v>
      </c>
      <c r="L155" s="2">
        <v>8.6</v>
      </c>
      <c r="M155" s="54">
        <f t="shared" si="19"/>
        <v>20.650000000000002</v>
      </c>
      <c r="N155" s="125">
        <v>48.5</v>
      </c>
      <c r="O155" s="55">
        <f t="shared" si="20"/>
        <v>33.230835064297516</v>
      </c>
      <c r="P155" s="56">
        <f t="shared" si="21"/>
        <v>64.069050003965614</v>
      </c>
      <c r="Q155" s="34">
        <v>26.101757999999997</v>
      </c>
      <c r="R155" s="11">
        <f t="shared" si="22"/>
        <v>5.8861878702614989</v>
      </c>
      <c r="S155" s="35">
        <f t="shared" si="23"/>
        <v>12.134432714857779</v>
      </c>
      <c r="AF155" s="34"/>
    </row>
    <row r="156" spans="7:32" ht="18.5" x14ac:dyDescent="0.45">
      <c r="G156" s="59">
        <v>2015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2">
        <v>31.6</v>
      </c>
      <c r="L156" s="2">
        <v>16.3</v>
      </c>
      <c r="M156" s="54">
        <f t="shared" si="19"/>
        <v>23.950000000000003</v>
      </c>
      <c r="N156" s="125">
        <v>55</v>
      </c>
      <c r="O156" s="55">
        <f t="shared" si="20"/>
        <v>41.646318732691718</v>
      </c>
      <c r="P156" s="56">
        <f t="shared" si="21"/>
        <v>50.975094128814661</v>
      </c>
      <c r="Q156" s="34">
        <v>26.064074999999999</v>
      </c>
      <c r="R156" s="11">
        <f t="shared" si="22"/>
        <v>6.3821471447812481</v>
      </c>
      <c r="S156" s="35">
        <f t="shared" si="23"/>
        <v>10.115065246710772</v>
      </c>
      <c r="AF156" s="34"/>
    </row>
    <row r="157" spans="7:32" ht="18.5" x14ac:dyDescent="0.45">
      <c r="G157" s="59">
        <v>2015</v>
      </c>
      <c r="H157" s="59">
        <v>6</v>
      </c>
      <c r="I157" s="46">
        <f t="shared" si="25"/>
        <v>3</v>
      </c>
      <c r="J157" s="46">
        <f t="shared" si="25"/>
        <v>154</v>
      </c>
      <c r="K157" s="2">
        <v>34.5</v>
      </c>
      <c r="L157" s="2">
        <v>17</v>
      </c>
      <c r="M157" s="54">
        <f t="shared" si="19"/>
        <v>25.75</v>
      </c>
      <c r="N157" s="125">
        <v>40</v>
      </c>
      <c r="O157" s="55">
        <f t="shared" si="20"/>
        <v>39.33475839204521</v>
      </c>
      <c r="P157" s="56">
        <f t="shared" si="21"/>
        <v>55.068661748863299</v>
      </c>
      <c r="Q157" s="34">
        <v>26.327855999999997</v>
      </c>
      <c r="R157" s="11">
        <f t="shared" si="22"/>
        <v>6.7246807254119991</v>
      </c>
      <c r="S157" s="35">
        <f t="shared" si="23"/>
        <v>12.796326518080315</v>
      </c>
      <c r="AF157" s="34"/>
    </row>
    <row r="158" spans="7:32" ht="18.5" x14ac:dyDescent="0.45">
      <c r="G158" s="59">
        <v>2015</v>
      </c>
      <c r="H158" s="59">
        <v>6</v>
      </c>
      <c r="I158" s="46">
        <f t="shared" si="25"/>
        <v>4</v>
      </c>
      <c r="J158" s="46">
        <f t="shared" si="25"/>
        <v>155</v>
      </c>
      <c r="K158" s="2">
        <v>35.1</v>
      </c>
      <c r="L158" s="2">
        <v>10.8</v>
      </c>
      <c r="M158" s="54">
        <f t="shared" si="19"/>
        <v>22.950000000000003</v>
      </c>
      <c r="N158" s="125">
        <v>43.5</v>
      </c>
      <c r="O158" s="55">
        <f t="shared" si="20"/>
        <v>35.880814074038994</v>
      </c>
      <c r="P158" s="56">
        <f t="shared" si="21"/>
        <v>69.752302559931806</v>
      </c>
      <c r="Q158" s="34">
        <v>28.299932999999996</v>
      </c>
      <c r="R158" s="11">
        <f t="shared" si="22"/>
        <v>6.7636486120837489</v>
      </c>
      <c r="S158" s="35">
        <f t="shared" si="23"/>
        <v>14.718930061939233</v>
      </c>
      <c r="AF158" s="34"/>
    </row>
    <row r="159" spans="7:32" ht="18.5" x14ac:dyDescent="0.45">
      <c r="G159" s="59">
        <v>2015</v>
      </c>
      <c r="H159" s="59">
        <v>6</v>
      </c>
      <c r="I159" s="46">
        <f t="shared" si="25"/>
        <v>5</v>
      </c>
      <c r="J159" s="46">
        <f t="shared" si="25"/>
        <v>156</v>
      </c>
      <c r="K159" s="2">
        <v>35.1</v>
      </c>
      <c r="L159" s="2">
        <v>12.3</v>
      </c>
      <c r="M159" s="54">
        <f t="shared" si="19"/>
        <v>23.700000000000003</v>
      </c>
      <c r="N159" s="125">
        <v>43</v>
      </c>
      <c r="O159" s="55">
        <f t="shared" si="20"/>
        <v>32.578485128675041</v>
      </c>
      <c r="P159" s="56">
        <f t="shared" si="21"/>
        <v>59.423156874703274</v>
      </c>
      <c r="Q159" s="34">
        <v>24.889621500000001</v>
      </c>
      <c r="R159" s="11">
        <f t="shared" si="22"/>
        <v>6.0580716490462505</v>
      </c>
      <c r="S159" s="35">
        <f t="shared" si="23"/>
        <v>12.845759170911871</v>
      </c>
      <c r="AF159" s="34"/>
    </row>
    <row r="160" spans="7:32" ht="18.5" x14ac:dyDescent="0.45">
      <c r="G160" s="59">
        <v>2015</v>
      </c>
      <c r="H160" s="59">
        <v>6</v>
      </c>
      <c r="I160" s="46">
        <f t="shared" si="25"/>
        <v>6</v>
      </c>
      <c r="J160" s="46">
        <f t="shared" si="25"/>
        <v>157</v>
      </c>
      <c r="K160" s="2">
        <v>33.6</v>
      </c>
      <c r="L160" s="2">
        <v>11.8</v>
      </c>
      <c r="M160" s="54">
        <f t="shared" si="19"/>
        <v>22.700000000000003</v>
      </c>
      <c r="N160" s="125">
        <v>42</v>
      </c>
      <c r="O160" s="55">
        <f t="shared" si="20"/>
        <v>35.562014758958149</v>
      </c>
      <c r="P160" s="56">
        <f t="shared" si="21"/>
        <v>62.020153739623012</v>
      </c>
      <c r="Q160" s="34">
        <v>26.566514999999999</v>
      </c>
      <c r="R160" s="11">
        <f t="shared" si="22"/>
        <v>6.3104107242374994</v>
      </c>
      <c r="S160" s="35">
        <f t="shared" si="23"/>
        <v>13.334280350711147</v>
      </c>
      <c r="AF160" s="34"/>
    </row>
    <row r="161" spans="7:32" ht="18.5" x14ac:dyDescent="0.45">
      <c r="G161" s="59">
        <v>2015</v>
      </c>
      <c r="H161" s="59">
        <v>6</v>
      </c>
      <c r="I161" s="46">
        <f t="shared" si="25"/>
        <v>7</v>
      </c>
      <c r="J161" s="46">
        <f t="shared" si="25"/>
        <v>158</v>
      </c>
      <c r="K161" s="2">
        <v>32.799999999999997</v>
      </c>
      <c r="L161" s="2">
        <v>11.5</v>
      </c>
      <c r="M161" s="54">
        <f t="shared" si="19"/>
        <v>22.15</v>
      </c>
      <c r="N161" s="125">
        <v>41.5</v>
      </c>
      <c r="O161" s="55">
        <f t="shared" si="20"/>
        <v>34.224917317931947</v>
      </c>
      <c r="P161" s="56">
        <f t="shared" si="21"/>
        <v>58.319259109756025</v>
      </c>
      <c r="Q161" s="34">
        <v>25.272731999999998</v>
      </c>
      <c r="R161" s="11">
        <f t="shared" si="22"/>
        <v>5.9215716985409994</v>
      </c>
      <c r="S161" s="35">
        <f t="shared" si="23"/>
        <v>12.521366640129001</v>
      </c>
      <c r="AF161" s="34"/>
    </row>
    <row r="162" spans="7:32" ht="18.5" x14ac:dyDescent="0.45">
      <c r="G162" s="59">
        <v>2015</v>
      </c>
      <c r="H162" s="59">
        <v>6</v>
      </c>
      <c r="I162" s="46">
        <f t="shared" si="25"/>
        <v>8</v>
      </c>
      <c r="J162" s="46">
        <f t="shared" si="25"/>
        <v>159</v>
      </c>
      <c r="K162" s="2">
        <v>36.299999999999997</v>
      </c>
      <c r="L162" s="2">
        <v>12</v>
      </c>
      <c r="M162" s="54">
        <f t="shared" si="19"/>
        <v>24.15</v>
      </c>
      <c r="N162" s="125">
        <v>39.5</v>
      </c>
      <c r="O162" s="55">
        <f t="shared" si="20"/>
        <v>34.272308871430063</v>
      </c>
      <c r="P162" s="56">
        <f t="shared" si="21"/>
        <v>66.625368446060037</v>
      </c>
      <c r="Q162" s="34">
        <v>27.031271999999998</v>
      </c>
      <c r="R162" s="11">
        <f t="shared" si="22"/>
        <v>6.650686311246</v>
      </c>
      <c r="S162" s="35">
        <f t="shared" si="23"/>
        <v>15.111194042200324</v>
      </c>
      <c r="AF162" s="34"/>
    </row>
    <row r="163" spans="7:32" ht="18.5" x14ac:dyDescent="0.45">
      <c r="G163" s="59">
        <v>2015</v>
      </c>
      <c r="H163" s="59">
        <v>6</v>
      </c>
      <c r="I163" s="46">
        <f t="shared" si="25"/>
        <v>9</v>
      </c>
      <c r="J163" s="46">
        <f t="shared" si="25"/>
        <v>160</v>
      </c>
      <c r="K163" s="2">
        <v>36.5</v>
      </c>
      <c r="L163" s="2">
        <v>14.2</v>
      </c>
      <c r="M163" s="54">
        <f t="shared" si="19"/>
        <v>25.35</v>
      </c>
      <c r="N163" s="125">
        <v>32.5</v>
      </c>
      <c r="O163" s="55">
        <f t="shared" si="20"/>
        <v>33.049750214235303</v>
      </c>
      <c r="P163" s="56">
        <f t="shared" si="21"/>
        <v>58.96075438219578</v>
      </c>
      <c r="Q163" s="34">
        <v>24.971267999999998</v>
      </c>
      <c r="R163" s="11">
        <f t="shared" si="22"/>
        <v>6.319597406283</v>
      </c>
      <c r="S163" s="35">
        <f t="shared" si="23"/>
        <v>14.862681329383072</v>
      </c>
      <c r="AF163" s="34"/>
    </row>
    <row r="164" spans="7:32" ht="18.5" x14ac:dyDescent="0.45">
      <c r="G164" s="59">
        <v>2015</v>
      </c>
      <c r="H164" s="59">
        <v>6</v>
      </c>
      <c r="I164" s="46">
        <f t="shared" si="25"/>
        <v>10</v>
      </c>
      <c r="J164" s="46">
        <f t="shared" si="25"/>
        <v>161</v>
      </c>
      <c r="K164" s="2">
        <v>36.299999999999997</v>
      </c>
      <c r="L164" s="2">
        <v>18.399999999999999</v>
      </c>
      <c r="M164" s="54">
        <f t="shared" si="19"/>
        <v>27.349999999999998</v>
      </c>
      <c r="N164" s="125">
        <v>38.5</v>
      </c>
      <c r="O164" s="55">
        <f t="shared" si="20"/>
        <v>38.373220737130438</v>
      </c>
      <c r="P164" s="56">
        <f t="shared" si="21"/>
        <v>54.950452095570789</v>
      </c>
      <c r="Q164" s="34">
        <v>25.976147999999998</v>
      </c>
      <c r="R164" s="11">
        <f t="shared" si="22"/>
        <v>6.8786073771029992</v>
      </c>
      <c r="S164" s="35">
        <f t="shared" si="23"/>
        <v>13.295606023620239</v>
      </c>
      <c r="AF164" s="34"/>
    </row>
    <row r="165" spans="7:32" ht="18.5" x14ac:dyDescent="0.45">
      <c r="G165" s="59">
        <v>2015</v>
      </c>
      <c r="H165" s="59">
        <v>6</v>
      </c>
      <c r="I165" s="46">
        <f t="shared" si="25"/>
        <v>11</v>
      </c>
      <c r="J165" s="46">
        <f t="shared" si="25"/>
        <v>162</v>
      </c>
      <c r="K165" s="2">
        <v>33.9</v>
      </c>
      <c r="L165" s="2">
        <v>13.4</v>
      </c>
      <c r="M165" s="54">
        <f t="shared" si="19"/>
        <v>23.65</v>
      </c>
      <c r="N165" s="125">
        <v>39</v>
      </c>
      <c r="O165" s="55">
        <f t="shared" si="20"/>
        <v>30.066051398891744</v>
      </c>
      <c r="P165" s="56">
        <f t="shared" si="21"/>
        <v>49.308324294182462</v>
      </c>
      <c r="Q165" s="34">
        <v>21.780774000000001</v>
      </c>
      <c r="R165" s="11">
        <f t="shared" si="22"/>
        <v>5.2949987276895003</v>
      </c>
      <c r="S165" s="35">
        <f t="shared" si="23"/>
        <v>11.281822945698277</v>
      </c>
      <c r="AF165" s="34"/>
    </row>
    <row r="166" spans="7:32" ht="18.5" x14ac:dyDescent="0.45">
      <c r="G166" s="59">
        <v>2015</v>
      </c>
      <c r="H166" s="59">
        <v>6</v>
      </c>
      <c r="I166" s="46">
        <f t="shared" si="25"/>
        <v>12</v>
      </c>
      <c r="J166" s="46">
        <f t="shared" si="25"/>
        <v>163</v>
      </c>
      <c r="K166" s="2">
        <v>33.799999999999997</v>
      </c>
      <c r="L166" s="2">
        <v>13.9</v>
      </c>
      <c r="M166" s="54">
        <f t="shared" si="19"/>
        <v>23.849999999999998</v>
      </c>
      <c r="N166" s="125">
        <v>38</v>
      </c>
      <c r="O166" s="55">
        <f t="shared" si="20"/>
        <v>37.916146548321436</v>
      </c>
      <c r="P166" s="56">
        <f t="shared" si="21"/>
        <v>60.362505304927723</v>
      </c>
      <c r="Q166" s="34">
        <v>27.0626745</v>
      </c>
      <c r="R166" s="11">
        <f t="shared" si="22"/>
        <v>6.6107957045051249</v>
      </c>
      <c r="S166" s="35">
        <f t="shared" si="23"/>
        <v>13.922740589704953</v>
      </c>
      <c r="AF166" s="34"/>
    </row>
    <row r="167" spans="7:32" ht="18.5" x14ac:dyDescent="0.45">
      <c r="G167" s="59">
        <v>2015</v>
      </c>
      <c r="H167" s="59">
        <v>6</v>
      </c>
      <c r="I167" s="46">
        <f t="shared" si="25"/>
        <v>13</v>
      </c>
      <c r="J167" s="46">
        <f t="shared" si="25"/>
        <v>164</v>
      </c>
      <c r="K167" s="2">
        <v>35.4</v>
      </c>
      <c r="L167" s="2">
        <v>13.2</v>
      </c>
      <c r="M167" s="54">
        <f t="shared" si="19"/>
        <v>24.299999999999997</v>
      </c>
      <c r="N167" s="125">
        <v>33</v>
      </c>
      <c r="O167" s="55">
        <f t="shared" si="20"/>
        <v>36.223239345014107</v>
      </c>
      <c r="P167" s="56">
        <f t="shared" si="21"/>
        <v>64.33247307674506</v>
      </c>
      <c r="Q167" s="34">
        <v>27.307614000000001</v>
      </c>
      <c r="R167" s="11">
        <f t="shared" si="22"/>
        <v>6.7427004722309967</v>
      </c>
      <c r="S167" s="35">
        <f t="shared" si="23"/>
        <v>15.823832280181563</v>
      </c>
      <c r="AF167" s="34"/>
    </row>
    <row r="168" spans="7:32" ht="18.5" x14ac:dyDescent="0.45">
      <c r="G168" s="59">
        <v>2015</v>
      </c>
      <c r="H168" s="59">
        <v>6</v>
      </c>
      <c r="I168" s="46">
        <f t="shared" si="25"/>
        <v>14</v>
      </c>
      <c r="J168" s="46">
        <f t="shared" si="25"/>
        <v>165</v>
      </c>
      <c r="K168" s="2">
        <v>36.6</v>
      </c>
      <c r="L168" s="2">
        <v>13.9</v>
      </c>
      <c r="M168" s="54">
        <f t="shared" si="19"/>
        <v>25.25</v>
      </c>
      <c r="N168" s="125">
        <v>32</v>
      </c>
      <c r="O168" s="55">
        <f t="shared" si="20"/>
        <v>36.464706160469341</v>
      </c>
      <c r="P168" s="56">
        <f t="shared" si="21"/>
        <v>66.219906387412337</v>
      </c>
      <c r="Q168" s="34">
        <v>27.797492999999996</v>
      </c>
      <c r="R168" s="11">
        <f t="shared" si="22"/>
        <v>7.0185403619572488</v>
      </c>
      <c r="S168" s="35">
        <f t="shared" si="23"/>
        <v>16.700347725919205</v>
      </c>
      <c r="AF168" s="34"/>
    </row>
    <row r="169" spans="7:32" ht="18.5" x14ac:dyDescent="0.45">
      <c r="G169" s="59">
        <v>2015</v>
      </c>
      <c r="H169" s="59">
        <v>6</v>
      </c>
      <c r="I169" s="46">
        <f t="shared" si="25"/>
        <v>15</v>
      </c>
      <c r="J169" s="46">
        <f t="shared" si="25"/>
        <v>166</v>
      </c>
      <c r="K169" s="2">
        <v>36</v>
      </c>
      <c r="L169" s="2">
        <v>15</v>
      </c>
      <c r="M169" s="54">
        <f t="shared" si="19"/>
        <v>25.5</v>
      </c>
      <c r="N169" s="125">
        <v>41.5</v>
      </c>
      <c r="O169" s="55">
        <f t="shared" si="20"/>
        <v>35.719111291532599</v>
      </c>
      <c r="P169" s="56">
        <f t="shared" si="21"/>
        <v>60.008106969774765</v>
      </c>
      <c r="Q169" s="34">
        <v>26.189684999999997</v>
      </c>
      <c r="R169" s="11">
        <f t="shared" si="22"/>
        <v>6.6509883593324988</v>
      </c>
      <c r="S169" s="35">
        <f t="shared" si="23"/>
        <v>13.592421356011096</v>
      </c>
      <c r="AF169" s="34"/>
    </row>
    <row r="170" spans="7:32" ht="18.5" x14ac:dyDescent="0.45">
      <c r="G170" s="59">
        <v>2015</v>
      </c>
      <c r="H170" s="59">
        <v>6</v>
      </c>
      <c r="I170" s="46">
        <f t="shared" si="25"/>
        <v>16</v>
      </c>
      <c r="J170" s="46">
        <f t="shared" si="25"/>
        <v>167</v>
      </c>
      <c r="K170" s="2">
        <v>35</v>
      </c>
      <c r="L170" s="2">
        <v>14.8</v>
      </c>
      <c r="M170" s="54">
        <f t="shared" si="19"/>
        <v>24.9</v>
      </c>
      <c r="N170" s="125">
        <v>39.5</v>
      </c>
      <c r="O170" s="55">
        <f t="shared" si="20"/>
        <v>36.454487522366158</v>
      </c>
      <c r="P170" s="56">
        <f t="shared" si="21"/>
        <v>58.910451836143707</v>
      </c>
      <c r="Q170" s="34">
        <v>26.214807</v>
      </c>
      <c r="R170" s="11">
        <f t="shared" si="22"/>
        <v>6.5651182984485006</v>
      </c>
      <c r="S170" s="35">
        <f t="shared" si="23"/>
        <v>13.571224583500557</v>
      </c>
      <c r="AF170" s="34"/>
    </row>
    <row r="171" spans="7:32" ht="18.5" x14ac:dyDescent="0.45">
      <c r="G171" s="59">
        <v>2015</v>
      </c>
      <c r="H171" s="59">
        <v>6</v>
      </c>
      <c r="I171" s="46">
        <f t="shared" si="25"/>
        <v>17</v>
      </c>
      <c r="J171" s="46">
        <f t="shared" si="25"/>
        <v>168</v>
      </c>
      <c r="K171" s="2">
        <v>34.4</v>
      </c>
      <c r="L171" s="2">
        <v>17.3</v>
      </c>
      <c r="M171" s="54">
        <f t="shared" si="19"/>
        <v>25.85</v>
      </c>
      <c r="N171" s="125">
        <v>32.5</v>
      </c>
      <c r="O171" s="55">
        <f t="shared" si="20"/>
        <v>41.557741691325283</v>
      </c>
      <c r="P171" s="56">
        <f t="shared" si="21"/>
        <v>56.850990633732984</v>
      </c>
      <c r="Q171" s="34">
        <v>27.496029</v>
      </c>
      <c r="R171" s="11">
        <f t="shared" si="22"/>
        <v>7.0391827702102505</v>
      </c>
      <c r="S171" s="35">
        <f t="shared" si="23"/>
        <v>14.452987406469378</v>
      </c>
      <c r="AF171" s="34"/>
    </row>
    <row r="172" spans="7:32" ht="18.5" x14ac:dyDescent="0.45">
      <c r="G172" s="59">
        <v>2015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2">
        <v>36.6</v>
      </c>
      <c r="L172" s="2">
        <v>18.899999999999999</v>
      </c>
      <c r="M172" s="54">
        <f t="shared" si="19"/>
        <v>27.75</v>
      </c>
      <c r="N172" s="125">
        <v>30.5</v>
      </c>
      <c r="O172" s="55">
        <f t="shared" si="20"/>
        <v>41.01524289935238</v>
      </c>
      <c r="P172" s="56">
        <f t="shared" si="21"/>
        <v>58.077583945482978</v>
      </c>
      <c r="Q172" s="34">
        <v>27.609077999999997</v>
      </c>
      <c r="R172" s="11">
        <f t="shared" si="22"/>
        <v>7.3757858945084989</v>
      </c>
      <c r="S172" s="35">
        <f t="shared" si="23"/>
        <v>15.480184414284393</v>
      </c>
      <c r="AF172" s="34"/>
    </row>
    <row r="173" spans="7:32" ht="18.5" x14ac:dyDescent="0.45">
      <c r="G173" s="59">
        <v>2015</v>
      </c>
      <c r="H173" s="59">
        <v>6</v>
      </c>
      <c r="I173" s="46">
        <f t="shared" si="26"/>
        <v>19</v>
      </c>
      <c r="J173" s="46">
        <f t="shared" si="26"/>
        <v>170</v>
      </c>
      <c r="K173" s="2">
        <v>36.6</v>
      </c>
      <c r="L173" s="2">
        <v>18.8</v>
      </c>
      <c r="M173" s="54">
        <f t="shared" si="19"/>
        <v>27.700000000000003</v>
      </c>
      <c r="N173" s="125">
        <v>28.5</v>
      </c>
      <c r="O173" s="55">
        <f t="shared" si="20"/>
        <v>41.309240121102448</v>
      </c>
      <c r="P173" s="56">
        <f t="shared" si="21"/>
        <v>58.824357932449892</v>
      </c>
      <c r="Q173" s="34">
        <v>27.88542</v>
      </c>
      <c r="R173" s="11">
        <f t="shared" si="22"/>
        <v>7.4414334676499987</v>
      </c>
      <c r="S173" s="35">
        <f t="shared" si="23"/>
        <v>16.012395660182058</v>
      </c>
      <c r="AF173" s="34"/>
    </row>
    <row r="174" spans="7:32" ht="18.5" x14ac:dyDescent="0.45">
      <c r="G174" s="59">
        <v>2015</v>
      </c>
      <c r="H174" s="59">
        <v>6</v>
      </c>
      <c r="I174" s="46">
        <f t="shared" si="26"/>
        <v>20</v>
      </c>
      <c r="J174" s="46">
        <f t="shared" si="26"/>
        <v>171</v>
      </c>
      <c r="K174" s="2">
        <v>36.5</v>
      </c>
      <c r="L174" s="2">
        <v>16.7</v>
      </c>
      <c r="M174" s="54">
        <f t="shared" si="19"/>
        <v>26.6</v>
      </c>
      <c r="N174" s="125">
        <v>38</v>
      </c>
      <c r="O174" s="55">
        <f t="shared" si="20"/>
        <v>39.211495603980708</v>
      </c>
      <c r="P174" s="56">
        <f t="shared" si="21"/>
        <v>62.111009036705447</v>
      </c>
      <c r="Q174" s="34">
        <v>27.916822499999999</v>
      </c>
      <c r="R174" s="11">
        <f t="shared" si="22"/>
        <v>7.2697080799350005</v>
      </c>
      <c r="S174" s="35">
        <f t="shared" si="23"/>
        <v>14.907597761801922</v>
      </c>
      <c r="AF174" s="34"/>
    </row>
    <row r="175" spans="7:32" ht="18.5" x14ac:dyDescent="0.45">
      <c r="G175" s="59">
        <v>2015</v>
      </c>
      <c r="H175" s="59">
        <v>6</v>
      </c>
      <c r="I175" s="46">
        <f t="shared" si="26"/>
        <v>21</v>
      </c>
      <c r="J175" s="46">
        <f t="shared" si="26"/>
        <v>172</v>
      </c>
      <c r="K175" s="2">
        <v>35.6</v>
      </c>
      <c r="L175" s="2">
        <v>14.9</v>
      </c>
      <c r="M175" s="54">
        <f t="shared" si="19"/>
        <v>25.25</v>
      </c>
      <c r="N175" s="125">
        <v>37</v>
      </c>
      <c r="O175" s="55">
        <f t="shared" si="20"/>
        <v>35.856228221879725</v>
      </c>
      <c r="P175" s="56">
        <f t="shared" si="21"/>
        <v>59.377913935432836</v>
      </c>
      <c r="Q175" s="34">
        <v>26.101757999999997</v>
      </c>
      <c r="R175" s="11">
        <f t="shared" si="22"/>
        <v>6.5903871993434979</v>
      </c>
      <c r="S175" s="35">
        <f t="shared" si="23"/>
        <v>14.173781009887076</v>
      </c>
      <c r="AF175" s="34"/>
    </row>
    <row r="176" spans="7:32" ht="18.5" x14ac:dyDescent="0.45">
      <c r="G176" s="59">
        <v>2015</v>
      </c>
      <c r="H176" s="59">
        <v>6</v>
      </c>
      <c r="I176" s="46">
        <f t="shared" si="26"/>
        <v>22</v>
      </c>
      <c r="J176" s="46">
        <f t="shared" si="26"/>
        <v>173</v>
      </c>
      <c r="K176" s="2">
        <v>36.299999999999997</v>
      </c>
      <c r="L176" s="2">
        <v>15.8</v>
      </c>
      <c r="M176" s="54">
        <f t="shared" si="19"/>
        <v>26.049999999999997</v>
      </c>
      <c r="N176" s="125">
        <v>31</v>
      </c>
      <c r="O176" s="55">
        <f t="shared" si="20"/>
        <v>37.981364238334699</v>
      </c>
      <c r="P176" s="56">
        <f t="shared" si="21"/>
        <v>62.289437350868894</v>
      </c>
      <c r="Q176" s="34">
        <v>27.514870499999997</v>
      </c>
      <c r="R176" s="11">
        <f t="shared" si="22"/>
        <v>7.0762812739076226</v>
      </c>
      <c r="S176" s="35">
        <f t="shared" si="23"/>
        <v>16.102577700747457</v>
      </c>
      <c r="AF176" s="34"/>
    </row>
    <row r="177" spans="7:32" ht="18.5" x14ac:dyDescent="0.45">
      <c r="G177" s="59">
        <v>2015</v>
      </c>
      <c r="H177" s="59">
        <v>6</v>
      </c>
      <c r="I177" s="46">
        <f t="shared" si="26"/>
        <v>23</v>
      </c>
      <c r="J177" s="46">
        <f t="shared" si="26"/>
        <v>174</v>
      </c>
      <c r="K177" s="2">
        <v>36.299999999999997</v>
      </c>
      <c r="L177" s="2">
        <v>14.5</v>
      </c>
      <c r="M177" s="54">
        <f t="shared" si="19"/>
        <v>25.4</v>
      </c>
      <c r="N177" s="125">
        <v>29</v>
      </c>
      <c r="O177" s="55">
        <f t="shared" si="20"/>
        <v>36.806264920737313</v>
      </c>
      <c r="P177" s="56">
        <f t="shared" si="21"/>
        <v>64.190126021765863</v>
      </c>
      <c r="Q177" s="34">
        <v>27.496029</v>
      </c>
      <c r="R177" s="11">
        <f t="shared" si="22"/>
        <v>6.9666138756720004</v>
      </c>
      <c r="S177" s="35">
        <f t="shared" si="23"/>
        <v>16.793480841188114</v>
      </c>
      <c r="AF177" s="34"/>
    </row>
    <row r="178" spans="7:32" ht="18.5" x14ac:dyDescent="0.45">
      <c r="G178" s="59">
        <v>2015</v>
      </c>
      <c r="H178" s="59">
        <v>6</v>
      </c>
      <c r="I178" s="46">
        <f t="shared" si="26"/>
        <v>24</v>
      </c>
      <c r="J178" s="46">
        <f t="shared" si="26"/>
        <v>175</v>
      </c>
      <c r="K178" s="2">
        <v>36.299999999999997</v>
      </c>
      <c r="L178" s="2">
        <v>16.600000000000001</v>
      </c>
      <c r="M178" s="54">
        <f t="shared" si="19"/>
        <v>26.45</v>
      </c>
      <c r="N178" s="125">
        <v>30.5</v>
      </c>
      <c r="O178" s="55">
        <f t="shared" si="20"/>
        <v>38.506101291195158</v>
      </c>
      <c r="P178" s="56">
        <f t="shared" si="21"/>
        <v>60.685615634923558</v>
      </c>
      <c r="Q178" s="34">
        <v>27.345296999999999</v>
      </c>
      <c r="R178" s="11">
        <f t="shared" si="22"/>
        <v>7.0968223855462496</v>
      </c>
      <c r="S178" s="35">
        <f t="shared" si="23"/>
        <v>15.877378978345932</v>
      </c>
      <c r="AF178" s="34"/>
    </row>
    <row r="179" spans="7:32" ht="18.5" x14ac:dyDescent="0.45">
      <c r="G179" s="59">
        <v>2015</v>
      </c>
      <c r="H179" s="59">
        <v>6</v>
      </c>
      <c r="I179" s="46">
        <f t="shared" si="26"/>
        <v>25</v>
      </c>
      <c r="J179" s="46">
        <f t="shared" si="26"/>
        <v>176</v>
      </c>
      <c r="K179" s="2">
        <v>36.299999999999997</v>
      </c>
      <c r="L179" s="2">
        <v>15.8</v>
      </c>
      <c r="M179" s="54">
        <f t="shared" si="19"/>
        <v>26.049999999999997</v>
      </c>
      <c r="N179" s="125">
        <v>33</v>
      </c>
      <c r="O179" s="55">
        <f t="shared" si="20"/>
        <v>36.79363383416856</v>
      </c>
      <c r="P179" s="56">
        <f t="shared" si="21"/>
        <v>60.341559488036424</v>
      </c>
      <c r="Q179" s="34">
        <v>26.654442</v>
      </c>
      <c r="R179" s="11">
        <f t="shared" si="22"/>
        <v>6.8549960571704966</v>
      </c>
      <c r="S179" s="35">
        <f t="shared" si="23"/>
        <v>15.264467409838359</v>
      </c>
      <c r="AF179" s="34"/>
    </row>
    <row r="180" spans="7:32" ht="18.5" x14ac:dyDescent="0.45">
      <c r="G180" s="59">
        <v>2015</v>
      </c>
      <c r="H180" s="59">
        <v>6</v>
      </c>
      <c r="I180" s="46">
        <f t="shared" si="26"/>
        <v>26</v>
      </c>
      <c r="J180" s="46">
        <f t="shared" si="26"/>
        <v>177</v>
      </c>
      <c r="K180" s="2">
        <v>36.6</v>
      </c>
      <c r="L180" s="2">
        <v>19.399999999999999</v>
      </c>
      <c r="M180" s="54">
        <f t="shared" si="19"/>
        <v>28</v>
      </c>
      <c r="N180" s="125">
        <v>42.5</v>
      </c>
      <c r="O180" s="55">
        <f t="shared" si="20"/>
        <v>40.641717611530083</v>
      </c>
      <c r="P180" s="56">
        <f t="shared" si="21"/>
        <v>55.923003433465411</v>
      </c>
      <c r="Q180" s="34">
        <v>26.968467</v>
      </c>
      <c r="R180" s="11">
        <f t="shared" si="22"/>
        <v>7.2441887001389995</v>
      </c>
      <c r="S180" s="35">
        <f t="shared" si="23"/>
        <v>12.965231697572156</v>
      </c>
      <c r="AF180" s="34"/>
    </row>
    <row r="181" spans="7:32" ht="18.5" x14ac:dyDescent="0.45">
      <c r="G181" s="59">
        <v>2015</v>
      </c>
      <c r="H181" s="59">
        <v>6</v>
      </c>
      <c r="I181" s="46">
        <f t="shared" si="26"/>
        <v>27</v>
      </c>
      <c r="J181" s="46">
        <f t="shared" si="26"/>
        <v>178</v>
      </c>
      <c r="K181" s="2">
        <v>34.1</v>
      </c>
      <c r="L181" s="2">
        <v>14.2</v>
      </c>
      <c r="M181" s="54">
        <f t="shared" si="19"/>
        <v>24.15</v>
      </c>
      <c r="N181" s="125">
        <v>36</v>
      </c>
      <c r="O181" s="55">
        <f t="shared" si="20"/>
        <v>37.55537560181849</v>
      </c>
      <c r="P181" s="56">
        <f t="shared" si="21"/>
        <v>59.788157958095049</v>
      </c>
      <c r="Q181" s="34">
        <v>26.805174000000001</v>
      </c>
      <c r="R181" s="11">
        <f t="shared" si="22"/>
        <v>6.5950578941445004</v>
      </c>
      <c r="S181" s="35">
        <f t="shared" si="23"/>
        <v>14.199259143395512</v>
      </c>
      <c r="AF181" s="34"/>
    </row>
    <row r="182" spans="7:32" ht="18.5" x14ac:dyDescent="0.45">
      <c r="G182" s="59">
        <v>2015</v>
      </c>
      <c r="H182" s="59">
        <v>6</v>
      </c>
      <c r="I182" s="46">
        <f t="shared" si="26"/>
        <v>28</v>
      </c>
      <c r="J182" s="46">
        <f t="shared" si="26"/>
        <v>179</v>
      </c>
      <c r="K182" s="2">
        <v>36.6</v>
      </c>
      <c r="L182" s="2">
        <v>16.7</v>
      </c>
      <c r="M182" s="54">
        <f t="shared" si="19"/>
        <v>26.65</v>
      </c>
      <c r="N182" s="125">
        <v>29.5</v>
      </c>
      <c r="O182" s="55">
        <f t="shared" si="20"/>
        <v>35.593133624497604</v>
      </c>
      <c r="P182" s="56">
        <f t="shared" si="21"/>
        <v>56.664268730200199</v>
      </c>
      <c r="Q182" s="34">
        <v>25.404622499999999</v>
      </c>
      <c r="R182" s="11">
        <f t="shared" si="22"/>
        <v>6.6229660322831236</v>
      </c>
      <c r="S182" s="35">
        <f t="shared" si="23"/>
        <v>15.067245548230725</v>
      </c>
      <c r="AF182" s="34"/>
    </row>
    <row r="183" spans="7:32" ht="18.5" x14ac:dyDescent="0.45">
      <c r="G183" s="59">
        <v>2015</v>
      </c>
      <c r="H183" s="59">
        <v>6</v>
      </c>
      <c r="I183" s="46">
        <f t="shared" si="26"/>
        <v>29</v>
      </c>
      <c r="J183" s="46">
        <f t="shared" si="26"/>
        <v>180</v>
      </c>
      <c r="K183" s="2">
        <v>36.6</v>
      </c>
      <c r="L183" s="2">
        <v>19.399999999999999</v>
      </c>
      <c r="M183" s="54">
        <f t="shared" si="19"/>
        <v>28</v>
      </c>
      <c r="N183" s="125">
        <v>33</v>
      </c>
      <c r="O183" s="55">
        <f t="shared" si="20"/>
        <v>41.209603744900321</v>
      </c>
      <c r="P183" s="56">
        <f t="shared" si="21"/>
        <v>56.704414752982856</v>
      </c>
      <c r="Q183" s="34">
        <v>27.345296999999999</v>
      </c>
      <c r="R183" s="11">
        <f t="shared" si="22"/>
        <v>7.3454116442489985</v>
      </c>
      <c r="S183" s="35">
        <f t="shared" si="23"/>
        <v>14.750561543143702</v>
      </c>
      <c r="AF183" s="34"/>
    </row>
    <row r="184" spans="7:32" ht="18.5" x14ac:dyDescent="0.45">
      <c r="G184" s="59">
        <v>2015</v>
      </c>
      <c r="H184" s="60">
        <v>6</v>
      </c>
      <c r="I184" s="60">
        <f t="shared" si="26"/>
        <v>30</v>
      </c>
      <c r="J184" s="46">
        <f t="shared" si="26"/>
        <v>181</v>
      </c>
      <c r="K184" s="2">
        <v>35</v>
      </c>
      <c r="L184" s="2">
        <v>15.4</v>
      </c>
      <c r="M184" s="54">
        <f t="shared" si="19"/>
        <v>25.2</v>
      </c>
      <c r="N184" s="125">
        <v>29</v>
      </c>
      <c r="O184" s="55">
        <f t="shared" si="20"/>
        <v>38.418012246442395</v>
      </c>
      <c r="P184" s="56">
        <f t="shared" si="21"/>
        <v>60.239443202421675</v>
      </c>
      <c r="Q184" s="34">
        <v>27.213406500000001</v>
      </c>
      <c r="R184" s="49">
        <f t="shared" si="22"/>
        <v>6.8630850522674995</v>
      </c>
      <c r="S184" s="48">
        <f t="shared" si="23"/>
        <v>15.746091875286405</v>
      </c>
      <c r="AF184" s="34"/>
    </row>
    <row r="185" spans="7:32" ht="18.5" x14ac:dyDescent="0.45">
      <c r="G185" s="59">
        <v>2015</v>
      </c>
      <c r="H185" s="59">
        <v>7</v>
      </c>
      <c r="I185" s="46">
        <v>1</v>
      </c>
      <c r="J185" s="46">
        <f t="shared" si="26"/>
        <v>182</v>
      </c>
      <c r="K185" s="2">
        <v>37.299999999999997</v>
      </c>
      <c r="L185" s="2">
        <v>12.5</v>
      </c>
      <c r="M185" s="54">
        <f t="shared" si="19"/>
        <v>24.9</v>
      </c>
      <c r="N185" s="125">
        <v>26.5</v>
      </c>
      <c r="O185" s="55">
        <f t="shared" si="20"/>
        <v>34.303409167170578</v>
      </c>
      <c r="P185" s="56">
        <f t="shared" si="21"/>
        <v>68.057963787666424</v>
      </c>
      <c r="Q185" s="34">
        <v>27.332735999999997</v>
      </c>
      <c r="R185" s="11">
        <f t="shared" si="22"/>
        <v>6.8450874065280001</v>
      </c>
      <c r="S185" s="35">
        <f t="shared" si="23"/>
        <v>18.12661811192239</v>
      </c>
      <c r="AF185" s="34"/>
    </row>
    <row r="186" spans="7:32" ht="18.5" x14ac:dyDescent="0.45">
      <c r="G186" s="59">
        <v>2015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2">
        <v>37.4</v>
      </c>
      <c r="L186" s="2">
        <v>14.2</v>
      </c>
      <c r="M186" s="54">
        <f t="shared" si="19"/>
        <v>25.799999999999997</v>
      </c>
      <c r="N186" s="125">
        <v>23.5</v>
      </c>
      <c r="O186" s="55">
        <f t="shared" si="20"/>
        <v>36.525998508505886</v>
      </c>
      <c r="P186" s="56">
        <f t="shared" si="21"/>
        <v>67.792253231786916</v>
      </c>
      <c r="Q186" s="34">
        <v>28.149200999999998</v>
      </c>
      <c r="R186" s="11">
        <f t="shared" si="22"/>
        <v>7.1981447845139979</v>
      </c>
      <c r="S186" s="35">
        <f t="shared" si="23"/>
        <v>18.885018284336752</v>
      </c>
      <c r="AF186" s="34"/>
    </row>
    <row r="187" spans="7:32" ht="18.5" x14ac:dyDescent="0.45">
      <c r="G187" s="59">
        <v>2015</v>
      </c>
      <c r="H187" s="59">
        <v>7</v>
      </c>
      <c r="I187" s="46">
        <f t="shared" si="27"/>
        <v>3</v>
      </c>
      <c r="J187" s="46">
        <f t="shared" si="26"/>
        <v>184</v>
      </c>
      <c r="K187" s="2">
        <v>37.299999999999997</v>
      </c>
      <c r="L187" s="2">
        <v>15.4</v>
      </c>
      <c r="M187" s="54">
        <f t="shared" si="19"/>
        <v>26.349999999999998</v>
      </c>
      <c r="N187" s="125">
        <v>28</v>
      </c>
      <c r="O187" s="55">
        <f t="shared" si="20"/>
        <v>36.705360446308212</v>
      </c>
      <c r="P187" s="56">
        <f t="shared" si="21"/>
        <v>64.307791501931987</v>
      </c>
      <c r="Q187" s="34">
        <v>27.483467999999998</v>
      </c>
      <c r="R187" s="11">
        <f t="shared" si="22"/>
        <v>7.1165623330529977</v>
      </c>
      <c r="S187" s="35">
        <f t="shared" si="23"/>
        <v>17.238926622658454</v>
      </c>
      <c r="AF187" s="34"/>
    </row>
    <row r="188" spans="7:32" ht="18.5" x14ac:dyDescent="0.45">
      <c r="G188" s="59">
        <v>2015</v>
      </c>
      <c r="H188" s="59">
        <v>7</v>
      </c>
      <c r="I188" s="46">
        <f t="shared" si="27"/>
        <v>4</v>
      </c>
      <c r="J188" s="46">
        <f t="shared" si="27"/>
        <v>185</v>
      </c>
      <c r="K188" s="2">
        <v>39.1</v>
      </c>
      <c r="L188" s="2">
        <v>17.5</v>
      </c>
      <c r="M188" s="54">
        <f t="shared" si="19"/>
        <v>28.3</v>
      </c>
      <c r="N188" s="125">
        <v>26</v>
      </c>
      <c r="O188" s="55">
        <f t="shared" si="20"/>
        <v>38.496538662114652</v>
      </c>
      <c r="P188" s="56">
        <f t="shared" si="21"/>
        <v>66.522018808134121</v>
      </c>
      <c r="Q188" s="34">
        <v>28.626519000000002</v>
      </c>
      <c r="R188" s="11">
        <f t="shared" si="22"/>
        <v>7.7399380144035002</v>
      </c>
      <c r="S188" s="35">
        <f t="shared" si="23"/>
        <v>18.667675570555431</v>
      </c>
      <c r="AF188" s="34"/>
    </row>
    <row r="189" spans="7:32" ht="18.5" x14ac:dyDescent="0.45">
      <c r="G189" s="59">
        <v>2015</v>
      </c>
      <c r="H189" s="59">
        <v>7</v>
      </c>
      <c r="I189" s="46">
        <f t="shared" si="27"/>
        <v>5</v>
      </c>
      <c r="J189" s="46">
        <f t="shared" si="27"/>
        <v>186</v>
      </c>
      <c r="K189" s="2">
        <v>37.299999999999997</v>
      </c>
      <c r="L189" s="2">
        <v>19.100000000000001</v>
      </c>
      <c r="M189" s="54">
        <f t="shared" si="19"/>
        <v>28.2</v>
      </c>
      <c r="N189" s="125">
        <v>24</v>
      </c>
      <c r="O189" s="55">
        <f t="shared" si="20"/>
        <v>40.043075869165399</v>
      </c>
      <c r="P189" s="56">
        <f t="shared" si="21"/>
        <v>58.30271846550481</v>
      </c>
      <c r="Q189" s="34">
        <v>27.332735999999997</v>
      </c>
      <c r="R189" s="11">
        <f t="shared" si="22"/>
        <v>7.3740988454399981</v>
      </c>
      <c r="S189" s="35">
        <f t="shared" si="23"/>
        <v>16.760417296045812</v>
      </c>
      <c r="AF189" s="34"/>
    </row>
    <row r="190" spans="7:32" ht="18.5" x14ac:dyDescent="0.45">
      <c r="G190" s="59">
        <v>2015</v>
      </c>
      <c r="H190" s="59">
        <v>7</v>
      </c>
      <c r="I190" s="46">
        <f t="shared" si="27"/>
        <v>6</v>
      </c>
      <c r="J190" s="46">
        <f t="shared" si="27"/>
        <v>187</v>
      </c>
      <c r="K190" s="2">
        <v>37.299999999999997</v>
      </c>
      <c r="L190" s="2">
        <v>17.7</v>
      </c>
      <c r="M190" s="54">
        <f t="shared" si="19"/>
        <v>27.5</v>
      </c>
      <c r="N190" s="125">
        <v>27</v>
      </c>
      <c r="O190" s="55">
        <f t="shared" si="20"/>
        <v>37.806232222208713</v>
      </c>
      <c r="P190" s="56">
        <f t="shared" si="21"/>
        <v>59.28017212442326</v>
      </c>
      <c r="Q190" s="34">
        <v>26.780051999999998</v>
      </c>
      <c r="R190" s="11">
        <f t="shared" si="22"/>
        <v>7.1150447255939975</v>
      </c>
      <c r="S190" s="35">
        <f t="shared" si="23"/>
        <v>16.354893013292731</v>
      </c>
      <c r="AF190" s="34"/>
    </row>
    <row r="191" spans="7:32" ht="18.5" x14ac:dyDescent="0.45">
      <c r="G191" s="59">
        <v>2015</v>
      </c>
      <c r="H191" s="59">
        <v>7</v>
      </c>
      <c r="I191" s="46">
        <f t="shared" si="27"/>
        <v>7</v>
      </c>
      <c r="J191" s="46">
        <f t="shared" si="27"/>
        <v>188</v>
      </c>
      <c r="K191" s="2">
        <v>38.200000000000003</v>
      </c>
      <c r="L191" s="2">
        <v>18.3</v>
      </c>
      <c r="M191" s="54">
        <f t="shared" si="19"/>
        <v>28.25</v>
      </c>
      <c r="N191" s="125">
        <v>27.5</v>
      </c>
      <c r="O191" s="55">
        <f t="shared" si="20"/>
        <v>39.385628208467558</v>
      </c>
      <c r="P191" s="56">
        <f t="shared" si="21"/>
        <v>62.701920107880362</v>
      </c>
      <c r="Q191" s="34">
        <v>28.111517999999997</v>
      </c>
      <c r="R191" s="11">
        <f t="shared" si="22"/>
        <v>7.5924501438734993</v>
      </c>
      <c r="S191" s="35">
        <f t="shared" si="23"/>
        <v>17.336386368915111</v>
      </c>
      <c r="AF191" s="34"/>
    </row>
    <row r="192" spans="7:32" ht="18.5" x14ac:dyDescent="0.45">
      <c r="G192" s="59">
        <v>2015</v>
      </c>
      <c r="H192" s="59">
        <v>7</v>
      </c>
      <c r="I192" s="46">
        <f t="shared" si="27"/>
        <v>8</v>
      </c>
      <c r="J192" s="46">
        <f t="shared" si="27"/>
        <v>189</v>
      </c>
      <c r="K192" s="2">
        <v>37.5</v>
      </c>
      <c r="L192" s="2">
        <v>19.5</v>
      </c>
      <c r="M192" s="54">
        <f t="shared" si="19"/>
        <v>28.5</v>
      </c>
      <c r="N192" s="125">
        <v>23.5</v>
      </c>
      <c r="O192" s="55">
        <f t="shared" si="20"/>
        <v>42.466910831502695</v>
      </c>
      <c r="P192" s="56">
        <f t="shared" si="21"/>
        <v>61.152351597363875</v>
      </c>
      <c r="Q192" s="34">
        <v>28.827494999999999</v>
      </c>
      <c r="R192" s="11">
        <f t="shared" si="22"/>
        <v>7.8280918535024977</v>
      </c>
      <c r="S192" s="35">
        <f t="shared" si="23"/>
        <v>17.707391139245157</v>
      </c>
      <c r="AF192" s="34"/>
    </row>
    <row r="193" spans="7:32" ht="18.5" x14ac:dyDescent="0.45">
      <c r="G193" s="59">
        <v>2015</v>
      </c>
      <c r="H193" s="59">
        <v>7</v>
      </c>
      <c r="I193" s="46">
        <f t="shared" si="27"/>
        <v>9</v>
      </c>
      <c r="J193" s="46">
        <f t="shared" si="27"/>
        <v>190</v>
      </c>
      <c r="K193" s="2">
        <v>37.299999999999997</v>
      </c>
      <c r="L193" s="2">
        <v>18.5</v>
      </c>
      <c r="M193" s="54">
        <f t="shared" si="19"/>
        <v>27.9</v>
      </c>
      <c r="N193" s="125">
        <v>31.5</v>
      </c>
      <c r="O193" s="55">
        <f t="shared" si="20"/>
        <v>38.511709609556412</v>
      </c>
      <c r="P193" s="56">
        <f t="shared" si="21"/>
        <v>57.921611252772834</v>
      </c>
      <c r="Q193" s="34">
        <v>26.717247</v>
      </c>
      <c r="R193" s="11">
        <f t="shared" si="22"/>
        <v>7.1610370720334986</v>
      </c>
      <c r="S193" s="35">
        <f t="shared" si="23"/>
        <v>15.296396162731618</v>
      </c>
      <c r="AF193" s="34"/>
    </row>
    <row r="194" spans="7:32" ht="18.5" x14ac:dyDescent="0.45">
      <c r="G194" s="59">
        <v>2015</v>
      </c>
      <c r="H194" s="59">
        <v>7</v>
      </c>
      <c r="I194" s="46">
        <f t="shared" si="27"/>
        <v>10</v>
      </c>
      <c r="J194" s="46">
        <f t="shared" si="27"/>
        <v>191</v>
      </c>
      <c r="K194" s="2">
        <v>37.299999999999997</v>
      </c>
      <c r="L194" s="2">
        <v>17.8</v>
      </c>
      <c r="M194" s="54">
        <f t="shared" si="19"/>
        <v>27.549999999999997</v>
      </c>
      <c r="N194" s="125">
        <v>24.5</v>
      </c>
      <c r="O194" s="55">
        <f t="shared" si="20"/>
        <v>37.743043832956296</v>
      </c>
      <c r="P194" s="56">
        <f t="shared" si="21"/>
        <v>58.879148379411816</v>
      </c>
      <c r="Q194" s="34">
        <v>26.667002999999998</v>
      </c>
      <c r="R194" s="11">
        <f t="shared" si="22"/>
        <v>7.0928294571832478</v>
      </c>
      <c r="S194" s="35">
        <f t="shared" si="23"/>
        <v>16.695490891600475</v>
      </c>
      <c r="AF194" s="34"/>
    </row>
    <row r="195" spans="7:32" ht="18.5" x14ac:dyDescent="0.45">
      <c r="G195" s="59">
        <v>2015</v>
      </c>
      <c r="H195" s="59">
        <v>7</v>
      </c>
      <c r="I195" s="46">
        <f t="shared" si="27"/>
        <v>11</v>
      </c>
      <c r="J195" s="46">
        <f t="shared" si="27"/>
        <v>192</v>
      </c>
      <c r="K195" s="2">
        <v>37.299999999999997</v>
      </c>
      <c r="L195" s="2">
        <v>18.7</v>
      </c>
      <c r="M195" s="54">
        <f t="shared" si="19"/>
        <v>28</v>
      </c>
      <c r="N195" s="125">
        <v>29.5</v>
      </c>
      <c r="O195" s="55">
        <f t="shared" si="20"/>
        <v>38.445160179646926</v>
      </c>
      <c r="P195" s="56">
        <f t="shared" si="21"/>
        <v>57.206398347314618</v>
      </c>
      <c r="Q195" s="34">
        <v>26.528831999999998</v>
      </c>
      <c r="R195" s="11">
        <f t="shared" si="22"/>
        <v>7.1260952653439986</v>
      </c>
      <c r="S195" s="35">
        <f t="shared" si="23"/>
        <v>15.474980982641039</v>
      </c>
      <c r="AF195" s="34"/>
    </row>
    <row r="196" spans="7:32" ht="18.5" x14ac:dyDescent="0.45">
      <c r="G196" s="59">
        <v>2015</v>
      </c>
      <c r="H196" s="59">
        <v>7</v>
      </c>
      <c r="I196" s="46">
        <f t="shared" si="27"/>
        <v>12</v>
      </c>
      <c r="J196" s="46">
        <f t="shared" si="27"/>
        <v>193</v>
      </c>
      <c r="K196" s="2">
        <v>37.700000000000003</v>
      </c>
      <c r="L196" s="2">
        <v>18.899999999999999</v>
      </c>
      <c r="M196" s="54">
        <f t="shared" si="19"/>
        <v>28.3</v>
      </c>
      <c r="N196" s="125">
        <v>26.5</v>
      </c>
      <c r="O196" s="55">
        <f t="shared" si="20"/>
        <v>37.823677185878388</v>
      </c>
      <c r="P196" s="56">
        <f t="shared" si="21"/>
        <v>56.886810487561114</v>
      </c>
      <c r="Q196" s="34">
        <v>26.239929</v>
      </c>
      <c r="R196" s="11">
        <f t="shared" si="22"/>
        <v>7.0946601632684994</v>
      </c>
      <c r="S196" s="35">
        <f t="shared" si="23"/>
        <v>15.960815807023899</v>
      </c>
      <c r="AF196" s="34"/>
    </row>
    <row r="197" spans="7:32" ht="18.5" x14ac:dyDescent="0.45">
      <c r="G197" s="59">
        <v>2015</v>
      </c>
      <c r="H197" s="59">
        <v>7</v>
      </c>
      <c r="I197" s="46">
        <f t="shared" si="27"/>
        <v>13</v>
      </c>
      <c r="J197" s="46">
        <f t="shared" si="27"/>
        <v>194</v>
      </c>
      <c r="K197" s="2">
        <v>37.299999999999997</v>
      </c>
      <c r="L197" s="2">
        <v>18.8</v>
      </c>
      <c r="M197" s="54">
        <f t="shared" ref="M197:M260" si="28">(K197+L197)/2</f>
        <v>28.049999999999997</v>
      </c>
      <c r="N197" s="125">
        <v>25.5</v>
      </c>
      <c r="O197" s="55">
        <f t="shared" ref="O197:O260" si="29">((Q197)/(0.16*(K197-(L197))^0.5))</f>
        <v>37.964851346788961</v>
      </c>
      <c r="P197" s="56">
        <f t="shared" ref="P197:P260" si="30">0.16*((K197-L197)^1/2)*O197</f>
        <v>56.187979993247652</v>
      </c>
      <c r="Q197" s="34">
        <v>26.12688</v>
      </c>
      <c r="R197" s="11">
        <f t="shared" ref="R197:R260" si="31">0.0023*0.408*O197*(K197-L197)^0.5*(M197+17.8)</f>
        <v>7.0257858325199978</v>
      </c>
      <c r="S197" s="35">
        <f t="shared" ref="S197:S260" si="32">0.31*(IF(N197&gt;50,1,(1+(50-N197)/70)))*(P197+2.09)*((M197/(M197+15)))</f>
        <v>15.891308624674444</v>
      </c>
      <c r="AF197" s="34"/>
    </row>
    <row r="198" spans="7:32" ht="18.5" x14ac:dyDescent="0.45">
      <c r="G198" s="59">
        <v>2015</v>
      </c>
      <c r="H198" s="59">
        <v>7</v>
      </c>
      <c r="I198" s="46">
        <f t="shared" si="27"/>
        <v>14</v>
      </c>
      <c r="J198" s="46">
        <f t="shared" si="27"/>
        <v>195</v>
      </c>
      <c r="K198" s="2">
        <v>37.299999999999997</v>
      </c>
      <c r="L198" s="2">
        <v>21.4</v>
      </c>
      <c r="M198" s="54">
        <f t="shared" si="28"/>
        <v>29.349999999999998</v>
      </c>
      <c r="N198" s="125">
        <v>21</v>
      </c>
      <c r="O198" s="55">
        <f t="shared" si="29"/>
        <v>40.124520035271914</v>
      </c>
      <c r="P198" s="56">
        <f t="shared" si="30"/>
        <v>51.038389484865874</v>
      </c>
      <c r="Q198" s="34">
        <v>25.599317999999997</v>
      </c>
      <c r="R198" s="11">
        <f t="shared" si="31"/>
        <v>7.0791010033004982</v>
      </c>
      <c r="S198" s="35">
        <f t="shared" si="32"/>
        <v>15.414874060582113</v>
      </c>
      <c r="AF198" s="34"/>
    </row>
    <row r="199" spans="7:32" ht="18.5" x14ac:dyDescent="0.45">
      <c r="G199" s="59">
        <v>2015</v>
      </c>
      <c r="H199" s="59">
        <v>7</v>
      </c>
      <c r="I199" s="46">
        <f t="shared" si="27"/>
        <v>15</v>
      </c>
      <c r="J199" s="46">
        <f t="shared" si="27"/>
        <v>196</v>
      </c>
      <c r="K199" s="2">
        <v>37.700000000000003</v>
      </c>
      <c r="L199" s="2">
        <v>23.6</v>
      </c>
      <c r="M199" s="54">
        <f t="shared" si="28"/>
        <v>30.650000000000002</v>
      </c>
      <c r="N199" s="125">
        <v>27</v>
      </c>
      <c r="O199" s="55">
        <f t="shared" si="29"/>
        <v>44.594934674277553</v>
      </c>
      <c r="P199" s="56">
        <f t="shared" si="30"/>
        <v>50.303086312585087</v>
      </c>
      <c r="Q199" s="34">
        <v>26.792612999999996</v>
      </c>
      <c r="R199" s="11">
        <f t="shared" si="31"/>
        <v>7.6133688156202473</v>
      </c>
      <c r="S199" s="35">
        <f t="shared" si="32"/>
        <v>14.488061521736666</v>
      </c>
      <c r="AF199" s="34"/>
    </row>
    <row r="200" spans="7:32" ht="18.5" x14ac:dyDescent="0.45">
      <c r="G200" s="59">
        <v>2015</v>
      </c>
      <c r="H200" s="59">
        <v>7</v>
      </c>
      <c r="I200" s="46">
        <f t="shared" si="27"/>
        <v>16</v>
      </c>
      <c r="J200" s="46">
        <f t="shared" si="27"/>
        <v>197</v>
      </c>
      <c r="K200" s="2">
        <v>37.299999999999997</v>
      </c>
      <c r="L200" s="2">
        <v>20.5</v>
      </c>
      <c r="M200" s="54">
        <f t="shared" si="28"/>
        <v>28.9</v>
      </c>
      <c r="N200" s="125">
        <v>27</v>
      </c>
      <c r="O200" s="55">
        <f t="shared" si="29"/>
        <v>40.279944619832222</v>
      </c>
      <c r="P200" s="56">
        <f t="shared" si="30"/>
        <v>54.136245569054502</v>
      </c>
      <c r="Q200" s="34">
        <v>26.415782999999998</v>
      </c>
      <c r="R200" s="11">
        <f t="shared" si="31"/>
        <v>7.2351640926764986</v>
      </c>
      <c r="S200" s="35">
        <f t="shared" si="32"/>
        <v>15.244704479968696</v>
      </c>
      <c r="AF200" s="34"/>
    </row>
    <row r="201" spans="7:32" ht="18.5" x14ac:dyDescent="0.45">
      <c r="G201" s="59">
        <v>2015</v>
      </c>
      <c r="H201" s="59">
        <v>7</v>
      </c>
      <c r="I201" s="46">
        <f t="shared" si="27"/>
        <v>17</v>
      </c>
      <c r="J201" s="46">
        <f t="shared" si="27"/>
        <v>198</v>
      </c>
      <c r="K201" s="2">
        <v>37.299999999999997</v>
      </c>
      <c r="L201" s="2">
        <v>20.100000000000001</v>
      </c>
      <c r="M201" s="54">
        <f t="shared" si="28"/>
        <v>28.7</v>
      </c>
      <c r="N201" s="125">
        <v>26</v>
      </c>
      <c r="O201" s="55">
        <f t="shared" si="29"/>
        <v>37.537273415772781</v>
      </c>
      <c r="P201" s="56">
        <f t="shared" si="30"/>
        <v>51.651288220103332</v>
      </c>
      <c r="Q201" s="34">
        <v>24.908462999999998</v>
      </c>
      <c r="R201" s="11">
        <f t="shared" si="31"/>
        <v>6.7930983005174985</v>
      </c>
      <c r="S201" s="35">
        <f t="shared" si="32"/>
        <v>14.692646839379005</v>
      </c>
      <c r="AF201" s="34"/>
    </row>
    <row r="202" spans="7:32" ht="18.5" x14ac:dyDescent="0.45">
      <c r="G202" s="59">
        <v>2015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2">
        <v>37.299999999999997</v>
      </c>
      <c r="L202" s="2">
        <v>26.3</v>
      </c>
      <c r="M202" s="54">
        <f t="shared" si="28"/>
        <v>31.799999999999997</v>
      </c>
      <c r="N202" s="125">
        <v>25</v>
      </c>
      <c r="O202" s="55">
        <f t="shared" si="29"/>
        <v>47.483073140487662</v>
      </c>
      <c r="P202" s="56">
        <f t="shared" si="30"/>
        <v>41.785104363629131</v>
      </c>
      <c r="Q202" s="34">
        <v>25.197365999999995</v>
      </c>
      <c r="R202" s="11">
        <f t="shared" si="31"/>
        <v>7.330014558863998</v>
      </c>
      <c r="S202" s="35">
        <f t="shared" si="32"/>
        <v>12.542574477283981</v>
      </c>
      <c r="AF202" s="34"/>
    </row>
    <row r="203" spans="7:32" ht="18.5" x14ac:dyDescent="0.45">
      <c r="G203" s="59">
        <v>2015</v>
      </c>
      <c r="H203" s="59">
        <v>7</v>
      </c>
      <c r="I203" s="46">
        <f t="shared" si="33"/>
        <v>19</v>
      </c>
      <c r="J203" s="46">
        <f t="shared" si="33"/>
        <v>200</v>
      </c>
      <c r="K203" s="2">
        <v>37.299999999999997</v>
      </c>
      <c r="L203" s="2">
        <v>18.899999999999999</v>
      </c>
      <c r="M203" s="54">
        <f t="shared" si="28"/>
        <v>28.099999999999998</v>
      </c>
      <c r="N203" s="125">
        <v>22.5</v>
      </c>
      <c r="O203" s="55">
        <f t="shared" si="29"/>
        <v>37.994669457394465</v>
      </c>
      <c r="P203" s="56">
        <f t="shared" si="30"/>
        <v>55.92815344128465</v>
      </c>
      <c r="Q203" s="34">
        <v>26.076635999999997</v>
      </c>
      <c r="R203" s="11">
        <f t="shared" si="31"/>
        <v>7.0199216794259973</v>
      </c>
      <c r="S203" s="35">
        <f t="shared" si="32"/>
        <v>16.332821718970994</v>
      </c>
      <c r="AF203" s="34"/>
    </row>
    <row r="204" spans="7:32" ht="18.5" x14ac:dyDescent="0.45">
      <c r="G204" s="59">
        <v>2015</v>
      </c>
      <c r="H204" s="59">
        <v>7</v>
      </c>
      <c r="I204" s="46">
        <f t="shared" si="33"/>
        <v>20</v>
      </c>
      <c r="J204" s="46">
        <f t="shared" si="33"/>
        <v>201</v>
      </c>
      <c r="K204" s="2">
        <v>37.299999999999997</v>
      </c>
      <c r="L204" s="2">
        <v>20.2</v>
      </c>
      <c r="M204" s="54">
        <f t="shared" si="28"/>
        <v>28.75</v>
      </c>
      <c r="N204" s="125">
        <v>25.5</v>
      </c>
      <c r="O204" s="55">
        <f t="shared" si="29"/>
        <v>38.50118782549459</v>
      </c>
      <c r="P204" s="56">
        <f t="shared" si="30"/>
        <v>52.669624945276595</v>
      </c>
      <c r="Q204" s="34">
        <v>25.473707999999998</v>
      </c>
      <c r="R204" s="11">
        <f t="shared" si="31"/>
        <v>6.9547234949009971</v>
      </c>
      <c r="S204" s="35">
        <f t="shared" si="32"/>
        <v>15.059679140307429</v>
      </c>
      <c r="AF204" s="34"/>
    </row>
    <row r="205" spans="7:32" ht="18.5" x14ac:dyDescent="0.45">
      <c r="G205" s="59">
        <v>2015</v>
      </c>
      <c r="H205" s="59">
        <v>7</v>
      </c>
      <c r="I205" s="46">
        <f t="shared" si="33"/>
        <v>21</v>
      </c>
      <c r="J205" s="46">
        <f t="shared" si="33"/>
        <v>202</v>
      </c>
      <c r="K205" s="2">
        <v>37.299999999999997</v>
      </c>
      <c r="L205" s="2">
        <v>16.399999999999999</v>
      </c>
      <c r="M205" s="54">
        <f t="shared" si="28"/>
        <v>26.849999999999998</v>
      </c>
      <c r="N205" s="125">
        <v>23.5</v>
      </c>
      <c r="O205" s="55">
        <f t="shared" si="29"/>
        <v>32.833635896761059</v>
      </c>
      <c r="P205" s="56">
        <f t="shared" si="30"/>
        <v>54.897839219384487</v>
      </c>
      <c r="Q205" s="34">
        <v>24.016631999999998</v>
      </c>
      <c r="R205" s="11">
        <f t="shared" si="31"/>
        <v>6.2892894592619983</v>
      </c>
      <c r="S205" s="35">
        <f t="shared" si="32"/>
        <v>15.625070488191078</v>
      </c>
      <c r="AF205" s="34"/>
    </row>
    <row r="206" spans="7:32" ht="18.5" x14ac:dyDescent="0.45">
      <c r="G206" s="59">
        <v>2015</v>
      </c>
      <c r="H206" s="59">
        <v>7</v>
      </c>
      <c r="I206" s="46">
        <f t="shared" si="33"/>
        <v>22</v>
      </c>
      <c r="J206" s="46">
        <f t="shared" si="33"/>
        <v>203</v>
      </c>
      <c r="K206" s="2">
        <v>37.5</v>
      </c>
      <c r="L206" s="2">
        <v>17.399999999999999</v>
      </c>
      <c r="M206" s="54">
        <f t="shared" si="28"/>
        <v>27.45</v>
      </c>
      <c r="N206" s="125">
        <v>22</v>
      </c>
      <c r="O206" s="55">
        <f t="shared" si="29"/>
        <v>35.336812014994955</v>
      </c>
      <c r="P206" s="56">
        <f t="shared" si="30"/>
        <v>56.821593720111892</v>
      </c>
      <c r="Q206" s="34">
        <v>25.348097999999997</v>
      </c>
      <c r="R206" s="11">
        <f t="shared" si="31"/>
        <v>6.727163413342498</v>
      </c>
      <c r="S206" s="35">
        <f t="shared" si="32"/>
        <v>16.533132849606808</v>
      </c>
      <c r="AF206" s="34"/>
    </row>
    <row r="207" spans="7:32" ht="18.5" x14ac:dyDescent="0.45">
      <c r="G207" s="59">
        <v>2015</v>
      </c>
      <c r="H207" s="59">
        <v>7</v>
      </c>
      <c r="I207" s="46">
        <f t="shared" si="33"/>
        <v>23</v>
      </c>
      <c r="J207" s="46">
        <f t="shared" si="33"/>
        <v>204</v>
      </c>
      <c r="K207" s="2">
        <v>38.200000000000003</v>
      </c>
      <c r="L207" s="2">
        <v>19.100000000000001</v>
      </c>
      <c r="M207" s="54">
        <f t="shared" si="28"/>
        <v>28.650000000000002</v>
      </c>
      <c r="N207" s="125">
        <v>23</v>
      </c>
      <c r="O207" s="55">
        <f t="shared" si="29"/>
        <v>34.07649201667337</v>
      </c>
      <c r="P207" s="56">
        <f t="shared" si="30"/>
        <v>52.068879801476918</v>
      </c>
      <c r="Q207" s="34">
        <v>23.828216999999999</v>
      </c>
      <c r="R207" s="11">
        <f t="shared" si="31"/>
        <v>6.4915032861472497</v>
      </c>
      <c r="S207" s="35">
        <f t="shared" si="32"/>
        <v>15.270225109740229</v>
      </c>
      <c r="AF207" s="34"/>
    </row>
    <row r="208" spans="7:32" ht="18.5" x14ac:dyDescent="0.45">
      <c r="G208" s="59">
        <v>2015</v>
      </c>
      <c r="H208" s="59">
        <v>7</v>
      </c>
      <c r="I208" s="46">
        <f t="shared" si="33"/>
        <v>24</v>
      </c>
      <c r="J208" s="46">
        <f t="shared" si="33"/>
        <v>205</v>
      </c>
      <c r="K208" s="2">
        <v>38.299999999999997</v>
      </c>
      <c r="L208" s="2">
        <v>22.5</v>
      </c>
      <c r="M208" s="54">
        <f t="shared" si="28"/>
        <v>30.4</v>
      </c>
      <c r="N208" s="125">
        <v>21.5</v>
      </c>
      <c r="O208" s="55">
        <f t="shared" si="29"/>
        <v>32.252387884316875</v>
      </c>
      <c r="P208" s="56">
        <f t="shared" si="30"/>
        <v>40.767018285776523</v>
      </c>
      <c r="Q208" s="34">
        <v>20.512112999999999</v>
      </c>
      <c r="R208" s="11">
        <f t="shared" si="31"/>
        <v>5.7986307603090008</v>
      </c>
      <c r="S208" s="35">
        <f t="shared" si="32"/>
        <v>12.518133172444319</v>
      </c>
      <c r="AF208" s="34"/>
    </row>
    <row r="209" spans="7:32" ht="18.5" x14ac:dyDescent="0.45">
      <c r="G209" s="59">
        <v>2015</v>
      </c>
      <c r="H209" s="59">
        <v>7</v>
      </c>
      <c r="I209" s="46">
        <f t="shared" si="33"/>
        <v>25</v>
      </c>
      <c r="J209" s="46">
        <f t="shared" si="33"/>
        <v>206</v>
      </c>
      <c r="K209" s="2">
        <v>37.6</v>
      </c>
      <c r="L209" s="2">
        <v>20.2</v>
      </c>
      <c r="M209" s="54">
        <f t="shared" si="28"/>
        <v>28.9</v>
      </c>
      <c r="N209" s="125">
        <v>20.5</v>
      </c>
      <c r="O209" s="55">
        <f t="shared" si="29"/>
        <v>36.02230858231075</v>
      </c>
      <c r="P209" s="56">
        <f t="shared" si="30"/>
        <v>50.143053546576567</v>
      </c>
      <c r="Q209" s="34">
        <v>24.041754000000001</v>
      </c>
      <c r="R209" s="11">
        <f t="shared" si="31"/>
        <v>6.5849282327070009</v>
      </c>
      <c r="S209" s="35">
        <f t="shared" si="32"/>
        <v>15.151843380740665</v>
      </c>
      <c r="AF209" s="34"/>
    </row>
    <row r="210" spans="7:32" ht="18.5" x14ac:dyDescent="0.45">
      <c r="G210" s="59">
        <v>2015</v>
      </c>
      <c r="H210" s="59">
        <v>7</v>
      </c>
      <c r="I210" s="46">
        <f t="shared" si="33"/>
        <v>26</v>
      </c>
      <c r="J210" s="46">
        <f t="shared" si="33"/>
        <v>207</v>
      </c>
      <c r="K210" s="2">
        <v>38.200000000000003</v>
      </c>
      <c r="L210" s="2">
        <v>18.7</v>
      </c>
      <c r="M210" s="54">
        <f t="shared" si="28"/>
        <v>28.450000000000003</v>
      </c>
      <c r="N210" s="125">
        <v>25</v>
      </c>
      <c r="O210" s="55">
        <f t="shared" si="29"/>
        <v>34.578530501695703</v>
      </c>
      <c r="P210" s="56">
        <f t="shared" si="30"/>
        <v>53.942507582645305</v>
      </c>
      <c r="Q210" s="34">
        <v>24.431144999999997</v>
      </c>
      <c r="R210" s="11">
        <f t="shared" si="31"/>
        <v>6.6271007759062481</v>
      </c>
      <c r="S210" s="35">
        <f t="shared" si="32"/>
        <v>15.43546820956381</v>
      </c>
      <c r="AF210" s="34"/>
    </row>
    <row r="211" spans="7:32" ht="18.5" x14ac:dyDescent="0.45">
      <c r="G211" s="59">
        <v>2015</v>
      </c>
      <c r="H211" s="59">
        <v>7</v>
      </c>
      <c r="I211" s="46">
        <f t="shared" si="33"/>
        <v>27</v>
      </c>
      <c r="J211" s="46">
        <f t="shared" si="33"/>
        <v>208</v>
      </c>
      <c r="K211" s="2">
        <v>37.299999999999997</v>
      </c>
      <c r="L211" s="2">
        <v>19.399999999999999</v>
      </c>
      <c r="M211" s="54">
        <f t="shared" si="28"/>
        <v>28.349999999999998</v>
      </c>
      <c r="N211" s="125">
        <v>24.5</v>
      </c>
      <c r="O211" s="55">
        <f t="shared" si="29"/>
        <v>36.591871998849726</v>
      </c>
      <c r="P211" s="56">
        <f t="shared" si="30"/>
        <v>52.399560702352808</v>
      </c>
      <c r="Q211" s="34">
        <v>24.770291999999998</v>
      </c>
      <c r="R211" s="11">
        <f t="shared" si="31"/>
        <v>6.704568743067</v>
      </c>
      <c r="S211" s="35">
        <f t="shared" si="32"/>
        <v>15.071077164019094</v>
      </c>
      <c r="AF211" s="34"/>
    </row>
    <row r="212" spans="7:32" ht="18.5" x14ac:dyDescent="0.45">
      <c r="G212" s="59">
        <v>2015</v>
      </c>
      <c r="H212" s="59">
        <v>7</v>
      </c>
      <c r="I212" s="46">
        <f t="shared" si="33"/>
        <v>28</v>
      </c>
      <c r="J212" s="46">
        <f t="shared" si="33"/>
        <v>209</v>
      </c>
      <c r="K212" s="2">
        <v>37.299999999999997</v>
      </c>
      <c r="L212" s="2">
        <v>19.2</v>
      </c>
      <c r="M212" s="54">
        <f t="shared" si="28"/>
        <v>28.25</v>
      </c>
      <c r="N212" s="125">
        <v>23.5</v>
      </c>
      <c r="O212" s="55">
        <f t="shared" si="29"/>
        <v>35.521858452647955</v>
      </c>
      <c r="P212" s="56">
        <f t="shared" si="30"/>
        <v>51.435651039434234</v>
      </c>
      <c r="Q212" s="34">
        <v>24.179924999999997</v>
      </c>
      <c r="R212" s="11">
        <f t="shared" si="31"/>
        <v>6.5305927287562477</v>
      </c>
      <c r="S212" s="35">
        <f t="shared" si="32"/>
        <v>14.94119266271249</v>
      </c>
      <c r="AF212" s="34"/>
    </row>
    <row r="213" spans="7:32" ht="18.5" x14ac:dyDescent="0.45">
      <c r="G213" s="59">
        <v>2015</v>
      </c>
      <c r="H213" s="59">
        <v>7</v>
      </c>
      <c r="I213" s="46">
        <f t="shared" si="33"/>
        <v>29</v>
      </c>
      <c r="J213" s="46">
        <f t="shared" si="33"/>
        <v>210</v>
      </c>
      <c r="K213" s="2">
        <v>38.9</v>
      </c>
      <c r="L213" s="2">
        <v>22.5</v>
      </c>
      <c r="M213" s="54">
        <f t="shared" si="28"/>
        <v>30.7</v>
      </c>
      <c r="N213" s="125">
        <v>22</v>
      </c>
      <c r="O213" s="55">
        <f t="shared" si="29"/>
        <v>37.453243230487402</v>
      </c>
      <c r="P213" s="56">
        <f t="shared" si="30"/>
        <v>49.138655118399463</v>
      </c>
      <c r="Q213" s="34">
        <v>24.267851999999998</v>
      </c>
      <c r="R213" s="11">
        <f t="shared" si="31"/>
        <v>6.9030511710299978</v>
      </c>
      <c r="S213" s="35">
        <f t="shared" si="32"/>
        <v>14.935675165569599</v>
      </c>
      <c r="AF213" s="34"/>
    </row>
    <row r="214" spans="7:32" ht="18.5" x14ac:dyDescent="0.45">
      <c r="G214" s="59">
        <v>2015</v>
      </c>
      <c r="H214" s="59">
        <v>7</v>
      </c>
      <c r="I214" s="46">
        <f t="shared" si="33"/>
        <v>30</v>
      </c>
      <c r="J214" s="46">
        <f t="shared" si="33"/>
        <v>211</v>
      </c>
      <c r="K214" s="2">
        <v>38.299999999999997</v>
      </c>
      <c r="L214" s="2">
        <v>20.3</v>
      </c>
      <c r="M214" s="54">
        <f t="shared" si="28"/>
        <v>29.299999999999997</v>
      </c>
      <c r="N214" s="125">
        <v>22</v>
      </c>
      <c r="O214" s="55">
        <f t="shared" si="29"/>
        <v>33.677463055919354</v>
      </c>
      <c r="P214" s="56">
        <f t="shared" si="30"/>
        <v>48.495546800523861</v>
      </c>
      <c r="Q214" s="34">
        <v>22.86102</v>
      </c>
      <c r="R214" s="11">
        <f t="shared" si="31"/>
        <v>6.3151624563299986</v>
      </c>
      <c r="S214" s="35">
        <f t="shared" si="32"/>
        <v>14.520449892208157</v>
      </c>
      <c r="AF214" s="34"/>
    </row>
    <row r="215" spans="7:32" ht="18.5" x14ac:dyDescent="0.45">
      <c r="G215" s="59">
        <v>2015</v>
      </c>
      <c r="H215" s="60">
        <v>7</v>
      </c>
      <c r="I215" s="60">
        <f t="shared" si="33"/>
        <v>31</v>
      </c>
      <c r="J215" s="46">
        <f t="shared" si="33"/>
        <v>212</v>
      </c>
      <c r="K215" s="2">
        <v>37.299999999999997</v>
      </c>
      <c r="L215" s="2">
        <v>22.4</v>
      </c>
      <c r="M215" s="54">
        <f t="shared" si="28"/>
        <v>29.849999999999998</v>
      </c>
      <c r="N215" s="125">
        <v>22.5</v>
      </c>
      <c r="O215" s="55">
        <f t="shared" si="29"/>
        <v>40.127137859492244</v>
      </c>
      <c r="P215" s="56">
        <f t="shared" si="30"/>
        <v>47.831548328514749</v>
      </c>
      <c r="Q215" s="34">
        <v>24.782852999999996</v>
      </c>
      <c r="R215" s="49">
        <f t="shared" si="31"/>
        <v>6.9259957750642469</v>
      </c>
      <c r="S215" s="48">
        <f t="shared" si="32"/>
        <v>14.346243709873018</v>
      </c>
      <c r="AF215" s="34"/>
    </row>
    <row r="216" spans="7:32" ht="18.5" x14ac:dyDescent="0.45">
      <c r="G216" s="59">
        <v>2015</v>
      </c>
      <c r="H216" s="59">
        <v>8</v>
      </c>
      <c r="I216" s="46">
        <v>1</v>
      </c>
      <c r="J216" s="46">
        <f t="shared" si="33"/>
        <v>213</v>
      </c>
      <c r="K216" s="2">
        <v>40.200000000000003</v>
      </c>
      <c r="L216" s="2">
        <v>18.3</v>
      </c>
      <c r="M216" s="54">
        <f t="shared" si="28"/>
        <v>29.25</v>
      </c>
      <c r="N216" s="125">
        <v>30.5</v>
      </c>
      <c r="O216" s="55">
        <f t="shared" si="29"/>
        <v>31.420996396679744</v>
      </c>
      <c r="P216" s="56">
        <f t="shared" si="30"/>
        <v>55.049585686982915</v>
      </c>
      <c r="Q216" s="34">
        <v>23.526752999999999</v>
      </c>
      <c r="R216" s="11">
        <f t="shared" si="31"/>
        <v>6.4921663185322487</v>
      </c>
      <c r="S216" s="35">
        <f t="shared" si="32"/>
        <v>14.970502273735663</v>
      </c>
      <c r="AF216" s="34"/>
    </row>
    <row r="217" spans="7:32" ht="18.5" x14ac:dyDescent="0.45">
      <c r="G217" s="59">
        <v>2015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2">
        <v>40.200000000000003</v>
      </c>
      <c r="L217" s="2">
        <v>20.6</v>
      </c>
      <c r="M217" s="54">
        <f t="shared" si="28"/>
        <v>30.400000000000002</v>
      </c>
      <c r="N217" s="125">
        <v>25</v>
      </c>
      <c r="O217" s="55">
        <f t="shared" si="29"/>
        <v>32.911992028339291</v>
      </c>
      <c r="P217" s="56">
        <f t="shared" si="30"/>
        <v>51.60600350043601</v>
      </c>
      <c r="Q217" s="34">
        <v>23.313215999999997</v>
      </c>
      <c r="R217" s="11">
        <f t="shared" si="31"/>
        <v>6.590482970687999</v>
      </c>
      <c r="S217" s="35">
        <f t="shared" si="32"/>
        <v>15.126796102539441</v>
      </c>
      <c r="AF217" s="34"/>
    </row>
    <row r="218" spans="7:32" ht="18.5" x14ac:dyDescent="0.45">
      <c r="G218" s="59">
        <v>2015</v>
      </c>
      <c r="H218" s="59">
        <v>8</v>
      </c>
      <c r="I218" s="46">
        <f t="shared" si="34"/>
        <v>3</v>
      </c>
      <c r="J218" s="46">
        <f t="shared" si="34"/>
        <v>215</v>
      </c>
      <c r="K218" s="2">
        <v>40.200000000000003</v>
      </c>
      <c r="L218" s="2">
        <v>20.6</v>
      </c>
      <c r="M218" s="54">
        <f t="shared" si="28"/>
        <v>30.400000000000002</v>
      </c>
      <c r="N218" s="125">
        <v>20.5</v>
      </c>
      <c r="O218" s="55">
        <f t="shared" si="29"/>
        <v>33.053854062944204</v>
      </c>
      <c r="P218" s="56">
        <f t="shared" si="30"/>
        <v>51.828443170696517</v>
      </c>
      <c r="Q218" s="34">
        <v>23.413703999999999</v>
      </c>
      <c r="R218" s="11">
        <f t="shared" si="31"/>
        <v>6.6188902248719987</v>
      </c>
      <c r="S218" s="35">
        <f t="shared" si="32"/>
        <v>15.908960711090019</v>
      </c>
      <c r="AF218" s="34"/>
    </row>
    <row r="219" spans="7:32" ht="18.5" x14ac:dyDescent="0.45">
      <c r="G219" s="59">
        <v>2015</v>
      </c>
      <c r="H219" s="59">
        <v>8</v>
      </c>
      <c r="I219" s="46">
        <f t="shared" si="34"/>
        <v>4</v>
      </c>
      <c r="J219" s="46">
        <f t="shared" si="34"/>
        <v>216</v>
      </c>
      <c r="K219" s="2">
        <v>40.200000000000003</v>
      </c>
      <c r="L219" s="2">
        <v>19.600000000000001</v>
      </c>
      <c r="M219" s="54">
        <f t="shared" si="28"/>
        <v>29.900000000000002</v>
      </c>
      <c r="N219" s="125">
        <v>23</v>
      </c>
      <c r="O219" s="55">
        <f t="shared" si="29"/>
        <v>31.030806378770681</v>
      </c>
      <c r="P219" s="56">
        <f t="shared" si="30"/>
        <v>51.138768912214083</v>
      </c>
      <c r="Q219" s="34">
        <v>22.534434000000001</v>
      </c>
      <c r="R219" s="11">
        <f t="shared" si="31"/>
        <v>6.3042445230570001</v>
      </c>
      <c r="S219" s="35">
        <f t="shared" si="32"/>
        <v>15.226730361943774</v>
      </c>
      <c r="AF219" s="34"/>
    </row>
    <row r="220" spans="7:32" ht="18.5" x14ac:dyDescent="0.45">
      <c r="G220" s="59">
        <v>2015</v>
      </c>
      <c r="H220" s="59">
        <v>8</v>
      </c>
      <c r="I220" s="46">
        <f t="shared" si="34"/>
        <v>5</v>
      </c>
      <c r="J220" s="46">
        <f t="shared" si="34"/>
        <v>217</v>
      </c>
      <c r="K220" s="2">
        <v>40.200000000000003</v>
      </c>
      <c r="L220" s="2">
        <v>20.399999999999999</v>
      </c>
      <c r="M220" s="54">
        <f t="shared" si="28"/>
        <v>30.3</v>
      </c>
      <c r="N220" s="125">
        <v>24</v>
      </c>
      <c r="O220" s="55">
        <f t="shared" si="29"/>
        <v>31.801449190630024</v>
      </c>
      <c r="P220" s="56">
        <f t="shared" si="30"/>
        <v>50.37349551795797</v>
      </c>
      <c r="Q220" s="34">
        <v>22.641202499999999</v>
      </c>
      <c r="R220" s="11">
        <f t="shared" si="31"/>
        <v>6.3872303930662495</v>
      </c>
      <c r="S220" s="35">
        <f t="shared" si="32"/>
        <v>14.918890850336552</v>
      </c>
      <c r="AF220" s="34"/>
    </row>
    <row r="221" spans="7:32" ht="18.5" x14ac:dyDescent="0.45">
      <c r="G221" s="59">
        <v>2015</v>
      </c>
      <c r="H221" s="59">
        <v>8</v>
      </c>
      <c r="I221" s="46">
        <f t="shared" si="34"/>
        <v>6</v>
      </c>
      <c r="J221" s="46">
        <f t="shared" si="34"/>
        <v>218</v>
      </c>
      <c r="K221" s="2">
        <v>40.200000000000003</v>
      </c>
      <c r="L221" s="2">
        <v>18.2</v>
      </c>
      <c r="M221" s="54">
        <f t="shared" si="28"/>
        <v>29.200000000000003</v>
      </c>
      <c r="N221" s="125">
        <v>22.5</v>
      </c>
      <c r="O221" s="55">
        <f t="shared" si="29"/>
        <v>29.993759019199615</v>
      </c>
      <c r="P221" s="56">
        <f t="shared" si="30"/>
        <v>52.789015873791328</v>
      </c>
      <c r="Q221" s="34">
        <v>22.509312000000001</v>
      </c>
      <c r="R221" s="11">
        <f t="shared" si="31"/>
        <v>6.2048043993600004</v>
      </c>
      <c r="S221" s="35">
        <f t="shared" si="32"/>
        <v>15.654354570049131</v>
      </c>
      <c r="AF221" s="34"/>
    </row>
    <row r="222" spans="7:32" ht="18.5" x14ac:dyDescent="0.45">
      <c r="G222" s="59">
        <v>2015</v>
      </c>
      <c r="H222" s="59">
        <v>8</v>
      </c>
      <c r="I222" s="46">
        <f t="shared" si="34"/>
        <v>7</v>
      </c>
      <c r="J222" s="46">
        <f t="shared" si="34"/>
        <v>219</v>
      </c>
      <c r="K222" s="2">
        <v>40.200000000000003</v>
      </c>
      <c r="L222" s="2">
        <v>21.3</v>
      </c>
      <c r="M222" s="54">
        <f t="shared" si="28"/>
        <v>30.75</v>
      </c>
      <c r="N222" s="125">
        <v>26</v>
      </c>
      <c r="O222" s="55">
        <f t="shared" si="29"/>
        <v>31.565651629358321</v>
      </c>
      <c r="P222" s="56">
        <f t="shared" si="30"/>
        <v>47.727265263589786</v>
      </c>
      <c r="Q222" s="34">
        <v>21.956627999999998</v>
      </c>
      <c r="R222" s="11">
        <f t="shared" si="31"/>
        <v>6.2520565073309982</v>
      </c>
      <c r="S222" s="35">
        <f t="shared" si="32"/>
        <v>13.938800819911302</v>
      </c>
      <c r="AF222" s="34"/>
    </row>
    <row r="223" spans="7:32" ht="18.5" x14ac:dyDescent="0.45">
      <c r="G223" s="59">
        <v>2015</v>
      </c>
      <c r="H223" s="59">
        <v>8</v>
      </c>
      <c r="I223" s="46">
        <f t="shared" si="34"/>
        <v>8</v>
      </c>
      <c r="J223" s="46">
        <f t="shared" si="34"/>
        <v>220</v>
      </c>
      <c r="K223" s="2">
        <v>40.200000000000003</v>
      </c>
      <c r="L223" s="2">
        <v>21.4</v>
      </c>
      <c r="M223" s="54">
        <f t="shared" si="28"/>
        <v>30.8</v>
      </c>
      <c r="N223" s="125">
        <v>23.5</v>
      </c>
      <c r="O223" s="55">
        <f t="shared" si="29"/>
        <v>27.086750153218802</v>
      </c>
      <c r="P223" s="56">
        <f t="shared" si="30"/>
        <v>40.73847223044109</v>
      </c>
      <c r="Q223" s="34">
        <v>18.791256000000001</v>
      </c>
      <c r="R223" s="11">
        <f t="shared" si="31"/>
        <v>5.3562408189840003</v>
      </c>
      <c r="S223" s="35">
        <f t="shared" si="32"/>
        <v>12.308603680794844</v>
      </c>
      <c r="AF223" s="34"/>
    </row>
    <row r="224" spans="7:32" ht="18.5" x14ac:dyDescent="0.45">
      <c r="G224" s="59">
        <v>2015</v>
      </c>
      <c r="H224" s="59">
        <v>8</v>
      </c>
      <c r="I224" s="46">
        <f t="shared" si="34"/>
        <v>9</v>
      </c>
      <c r="J224" s="46">
        <f t="shared" si="34"/>
        <v>221</v>
      </c>
      <c r="K224" s="2">
        <v>40.200000000000003</v>
      </c>
      <c r="L224" s="2">
        <v>20.6</v>
      </c>
      <c r="M224" s="54">
        <f t="shared" si="28"/>
        <v>30.400000000000002</v>
      </c>
      <c r="N224" s="125">
        <v>26</v>
      </c>
      <c r="O224" s="55">
        <f t="shared" si="29"/>
        <v>26.031683350001121</v>
      </c>
      <c r="P224" s="56">
        <f t="shared" si="30"/>
        <v>40.817679492801759</v>
      </c>
      <c r="Q224" s="34">
        <v>18.439547999999998</v>
      </c>
      <c r="R224" s="11">
        <f t="shared" si="31"/>
        <v>5.2127311427639995</v>
      </c>
      <c r="S224" s="35">
        <f t="shared" si="32"/>
        <v>11.960360391685146</v>
      </c>
      <c r="AF224" s="34"/>
    </row>
    <row r="225" spans="7:32" ht="18.5" x14ac:dyDescent="0.45">
      <c r="G225" s="59">
        <v>2015</v>
      </c>
      <c r="H225" s="59">
        <v>8</v>
      </c>
      <c r="I225" s="46">
        <f t="shared" si="34"/>
        <v>10</v>
      </c>
      <c r="J225" s="46">
        <f t="shared" si="34"/>
        <v>222</v>
      </c>
      <c r="K225" s="2">
        <v>40.200000000000003</v>
      </c>
      <c r="L225" s="2">
        <v>20</v>
      </c>
      <c r="M225" s="54">
        <f t="shared" si="28"/>
        <v>30.1</v>
      </c>
      <c r="N225" s="125">
        <v>28.5</v>
      </c>
      <c r="O225" s="55">
        <f t="shared" si="29"/>
        <v>31.406405637381091</v>
      </c>
      <c r="P225" s="56">
        <f t="shared" si="30"/>
        <v>50.752751510007855</v>
      </c>
      <c r="Q225" s="34">
        <v>22.584677999999997</v>
      </c>
      <c r="R225" s="11">
        <f t="shared" si="31"/>
        <v>6.3447926369129988</v>
      </c>
      <c r="S225" s="35">
        <f t="shared" si="32"/>
        <v>14.290917916407768</v>
      </c>
      <c r="AF225" s="34"/>
    </row>
    <row r="226" spans="7:32" ht="18.5" x14ac:dyDescent="0.45">
      <c r="G226" s="59">
        <v>2015</v>
      </c>
      <c r="H226" s="59">
        <v>8</v>
      </c>
      <c r="I226" s="46">
        <f t="shared" si="34"/>
        <v>11</v>
      </c>
      <c r="J226" s="46">
        <f t="shared" si="34"/>
        <v>223</v>
      </c>
      <c r="K226" s="2">
        <v>40.200000000000003</v>
      </c>
      <c r="L226" s="2">
        <v>20.5</v>
      </c>
      <c r="M226" s="54">
        <f t="shared" si="28"/>
        <v>30.35</v>
      </c>
      <c r="N226" s="125">
        <v>28.5</v>
      </c>
      <c r="O226" s="55">
        <f t="shared" si="29"/>
        <v>31.09495915017045</v>
      </c>
      <c r="P226" s="56">
        <f t="shared" si="30"/>
        <v>49.005655620668641</v>
      </c>
      <c r="Q226" s="34">
        <v>22.082237999999997</v>
      </c>
      <c r="R226" s="11">
        <f t="shared" si="31"/>
        <v>6.2360184906404994</v>
      </c>
      <c r="S226" s="35">
        <f t="shared" si="32"/>
        <v>13.85639094203688</v>
      </c>
      <c r="AF226" s="34"/>
    </row>
    <row r="227" spans="7:32" ht="18.5" x14ac:dyDescent="0.45">
      <c r="G227" s="59">
        <v>2015</v>
      </c>
      <c r="H227" s="59">
        <v>8</v>
      </c>
      <c r="I227" s="46">
        <f t="shared" si="34"/>
        <v>12</v>
      </c>
      <c r="J227" s="46">
        <f t="shared" si="34"/>
        <v>224</v>
      </c>
      <c r="K227" s="2">
        <v>40.200000000000003</v>
      </c>
      <c r="L227" s="2">
        <v>20.9</v>
      </c>
      <c r="M227" s="54">
        <f t="shared" si="28"/>
        <v>30.55</v>
      </c>
      <c r="N227" s="125">
        <v>24</v>
      </c>
      <c r="O227" s="55">
        <f t="shared" si="29"/>
        <v>33.890535060420248</v>
      </c>
      <c r="P227" s="56">
        <f t="shared" si="30"/>
        <v>52.326986133288877</v>
      </c>
      <c r="Q227" s="34">
        <v>23.8219365</v>
      </c>
      <c r="R227" s="11">
        <f t="shared" si="31"/>
        <v>6.7552520436303745</v>
      </c>
      <c r="S227" s="35">
        <f t="shared" si="32"/>
        <v>15.516444236735136</v>
      </c>
      <c r="AF227" s="34"/>
    </row>
    <row r="228" spans="7:32" ht="18.5" x14ac:dyDescent="0.45">
      <c r="G228" s="59">
        <v>2015</v>
      </c>
      <c r="H228" s="59">
        <v>8</v>
      </c>
      <c r="I228" s="46">
        <f t="shared" si="34"/>
        <v>13</v>
      </c>
      <c r="J228" s="46">
        <f t="shared" si="34"/>
        <v>225</v>
      </c>
      <c r="K228" s="2">
        <v>40.200000000000003</v>
      </c>
      <c r="L228" s="2">
        <v>18.7</v>
      </c>
      <c r="M228" s="54">
        <f t="shared" si="28"/>
        <v>29.450000000000003</v>
      </c>
      <c r="N228" s="125">
        <v>26.5</v>
      </c>
      <c r="O228" s="55">
        <f t="shared" si="29"/>
        <v>32.293238625835031</v>
      </c>
      <c r="P228" s="56">
        <f t="shared" si="30"/>
        <v>55.544370436436267</v>
      </c>
      <c r="Q228" s="34">
        <v>23.958014000000002</v>
      </c>
      <c r="R228" s="11">
        <f t="shared" si="31"/>
        <v>6.6392747871975004</v>
      </c>
      <c r="S228" s="35">
        <f t="shared" si="32"/>
        <v>15.811400960340061</v>
      </c>
      <c r="AF228" s="34"/>
    </row>
    <row r="229" spans="7:32" ht="18.5" x14ac:dyDescent="0.45">
      <c r="G229" s="59">
        <v>2015</v>
      </c>
      <c r="H229" s="59">
        <v>8</v>
      </c>
      <c r="I229" s="46">
        <f t="shared" si="34"/>
        <v>14</v>
      </c>
      <c r="J229" s="46">
        <f t="shared" si="34"/>
        <v>226</v>
      </c>
      <c r="K229" s="2">
        <v>40.200000000000003</v>
      </c>
      <c r="L229" s="2">
        <v>20</v>
      </c>
      <c r="M229" s="54">
        <f t="shared" si="28"/>
        <v>30.1</v>
      </c>
      <c r="N229" s="125">
        <v>29</v>
      </c>
      <c r="O229" s="55">
        <f t="shared" si="29"/>
        <v>31.930427978383001</v>
      </c>
      <c r="P229" s="56">
        <f t="shared" si="30"/>
        <v>51.599571613066942</v>
      </c>
      <c r="Q229" s="34">
        <v>22.961507999999998</v>
      </c>
      <c r="R229" s="11">
        <f t="shared" si="31"/>
        <v>6.4506568077179995</v>
      </c>
      <c r="S229" s="35">
        <f t="shared" si="32"/>
        <v>14.440590034101684</v>
      </c>
      <c r="AF229" s="34"/>
    </row>
    <row r="230" spans="7:32" ht="18.5" x14ac:dyDescent="0.45">
      <c r="G230" s="59">
        <v>2015</v>
      </c>
      <c r="H230" s="59">
        <v>8</v>
      </c>
      <c r="I230" s="46">
        <f t="shared" si="34"/>
        <v>15</v>
      </c>
      <c r="J230" s="46">
        <f t="shared" si="34"/>
        <v>227</v>
      </c>
      <c r="K230" s="2">
        <v>40.200000000000003</v>
      </c>
      <c r="L230" s="2">
        <v>19.899999999999999</v>
      </c>
      <c r="M230" s="54">
        <f t="shared" si="28"/>
        <v>30.05</v>
      </c>
      <c r="N230" s="125">
        <v>28.5</v>
      </c>
      <c r="O230" s="55">
        <f t="shared" si="29"/>
        <v>29.743339966035194</v>
      </c>
      <c r="P230" s="56">
        <f t="shared" si="30"/>
        <v>48.303184104841165</v>
      </c>
      <c r="Q230" s="34">
        <v>21.441627</v>
      </c>
      <c r="R230" s="11">
        <f t="shared" si="31"/>
        <v>6.0173835616867493</v>
      </c>
      <c r="S230" s="35">
        <f t="shared" si="32"/>
        <v>13.620913317701374</v>
      </c>
      <c r="AF230" s="34"/>
    </row>
    <row r="231" spans="7:32" ht="18.5" x14ac:dyDescent="0.45">
      <c r="G231" s="59">
        <v>2015</v>
      </c>
      <c r="H231" s="59">
        <v>8</v>
      </c>
      <c r="I231" s="46">
        <f t="shared" si="34"/>
        <v>16</v>
      </c>
      <c r="J231" s="46">
        <f t="shared" si="34"/>
        <v>228</v>
      </c>
      <c r="K231" s="2">
        <v>40.200000000000003</v>
      </c>
      <c r="L231" s="2">
        <v>20.8</v>
      </c>
      <c r="M231" s="54">
        <f t="shared" si="28"/>
        <v>30.5</v>
      </c>
      <c r="N231" s="125">
        <v>29.5</v>
      </c>
      <c r="O231" s="55">
        <f t="shared" si="29"/>
        <v>28.446985736358222</v>
      </c>
      <c r="P231" s="56">
        <f t="shared" si="30"/>
        <v>44.149721862827967</v>
      </c>
      <c r="Q231" s="34">
        <v>20.047356000000001</v>
      </c>
      <c r="R231" s="11">
        <f t="shared" si="31"/>
        <v>5.6790049840019989</v>
      </c>
      <c r="S231" s="35">
        <f t="shared" si="32"/>
        <v>12.42269689302354</v>
      </c>
      <c r="AF231" s="34"/>
    </row>
    <row r="232" spans="7:32" ht="18.5" x14ac:dyDescent="0.45">
      <c r="G232" s="59">
        <v>2015</v>
      </c>
      <c r="H232" s="59">
        <v>8</v>
      </c>
      <c r="I232" s="46">
        <f t="shared" si="34"/>
        <v>17</v>
      </c>
      <c r="J232" s="46">
        <f t="shared" si="34"/>
        <v>229</v>
      </c>
      <c r="K232" s="2">
        <v>40.200000000000003</v>
      </c>
      <c r="L232" s="2">
        <v>23.9</v>
      </c>
      <c r="M232" s="54">
        <f t="shared" si="28"/>
        <v>32.049999999999997</v>
      </c>
      <c r="N232" s="125">
        <v>30.5</v>
      </c>
      <c r="O232" s="55">
        <f t="shared" si="29"/>
        <v>34.028944574885173</v>
      </c>
      <c r="P232" s="56">
        <f t="shared" si="30"/>
        <v>44.373743725650279</v>
      </c>
      <c r="Q232" s="34">
        <v>21.981749999999998</v>
      </c>
      <c r="R232" s="11">
        <f t="shared" si="31"/>
        <v>6.4268097429374986</v>
      </c>
      <c r="S232" s="35">
        <f t="shared" si="32"/>
        <v>12.544960394068541</v>
      </c>
      <c r="AF232" s="34"/>
    </row>
    <row r="233" spans="7:32" ht="18.5" x14ac:dyDescent="0.45">
      <c r="G233" s="59">
        <v>2015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2">
        <v>40.200000000000003</v>
      </c>
      <c r="L233" s="2">
        <v>22.2</v>
      </c>
      <c r="M233" s="54">
        <f t="shared" si="28"/>
        <v>31.200000000000003</v>
      </c>
      <c r="N233" s="125">
        <v>23</v>
      </c>
      <c r="O233" s="55">
        <f t="shared" si="29"/>
        <v>33.510926150697756</v>
      </c>
      <c r="P233" s="56">
        <f t="shared" si="30"/>
        <v>48.255733657004782</v>
      </c>
      <c r="Q233" s="34">
        <v>22.747970999999996</v>
      </c>
      <c r="R233" s="11">
        <f t="shared" si="31"/>
        <v>6.5374256458349986</v>
      </c>
      <c r="S233" s="35">
        <f t="shared" si="32"/>
        <v>14.605306674478472</v>
      </c>
      <c r="AF233" s="34"/>
    </row>
    <row r="234" spans="7:32" ht="18.5" x14ac:dyDescent="0.45">
      <c r="G234" s="59">
        <v>2015</v>
      </c>
      <c r="H234" s="59">
        <v>8</v>
      </c>
      <c r="I234" s="46">
        <f t="shared" si="35"/>
        <v>19</v>
      </c>
      <c r="J234" s="46">
        <f t="shared" si="35"/>
        <v>231</v>
      </c>
      <c r="K234" s="2">
        <v>40.200000000000003</v>
      </c>
      <c r="L234" s="2">
        <v>20.7</v>
      </c>
      <c r="M234" s="54">
        <f t="shared" si="28"/>
        <v>30.450000000000003</v>
      </c>
      <c r="N234" s="125">
        <v>21.5</v>
      </c>
      <c r="O234" s="55">
        <f t="shared" si="29"/>
        <v>29.849538669587194</v>
      </c>
      <c r="P234" s="56">
        <f t="shared" si="30"/>
        <v>46.565280324556028</v>
      </c>
      <c r="Q234" s="34">
        <v>21.089918999999998</v>
      </c>
      <c r="R234" s="11">
        <f t="shared" si="31"/>
        <v>5.9681570906137491</v>
      </c>
      <c r="S234" s="35">
        <f t="shared" si="32"/>
        <v>14.219465530230767</v>
      </c>
      <c r="AF234" s="34"/>
    </row>
    <row r="235" spans="7:32" ht="18.5" x14ac:dyDescent="0.45">
      <c r="G235" s="59">
        <v>2015</v>
      </c>
      <c r="H235" s="59">
        <v>8</v>
      </c>
      <c r="I235" s="46">
        <f t="shared" si="35"/>
        <v>20</v>
      </c>
      <c r="J235" s="46">
        <f t="shared" si="35"/>
        <v>232</v>
      </c>
      <c r="K235" s="2">
        <v>40.200000000000003</v>
      </c>
      <c r="L235" s="2">
        <v>20.100000000000001</v>
      </c>
      <c r="M235" s="54">
        <f t="shared" si="28"/>
        <v>30.150000000000002</v>
      </c>
      <c r="N235" s="125">
        <v>24</v>
      </c>
      <c r="O235" s="55">
        <f t="shared" si="29"/>
        <v>28.682704697998876</v>
      </c>
      <c r="P235" s="56">
        <f t="shared" si="30"/>
        <v>46.121789154382192</v>
      </c>
      <c r="Q235" s="34">
        <v>20.574917999999997</v>
      </c>
      <c r="R235" s="11">
        <f t="shared" si="31"/>
        <v>5.7862173206564984</v>
      </c>
      <c r="S235" s="35">
        <f t="shared" si="32"/>
        <v>13.687297194689945</v>
      </c>
      <c r="AF235" s="34"/>
    </row>
    <row r="236" spans="7:32" ht="18.5" x14ac:dyDescent="0.45">
      <c r="G236" s="59">
        <v>2015</v>
      </c>
      <c r="H236" s="59">
        <v>8</v>
      </c>
      <c r="I236" s="46">
        <f t="shared" si="35"/>
        <v>21</v>
      </c>
      <c r="J236" s="46">
        <f t="shared" si="35"/>
        <v>233</v>
      </c>
      <c r="K236" s="2">
        <v>40.200000000000003</v>
      </c>
      <c r="L236" s="2">
        <v>22.4</v>
      </c>
      <c r="M236" s="54">
        <f t="shared" si="28"/>
        <v>31.3</v>
      </c>
      <c r="N236" s="125">
        <v>21</v>
      </c>
      <c r="O236" s="55">
        <f t="shared" si="29"/>
        <v>24.394780990434818</v>
      </c>
      <c r="P236" s="56">
        <f t="shared" si="30"/>
        <v>34.738168130379186</v>
      </c>
      <c r="Q236" s="34">
        <v>16.467471</v>
      </c>
      <c r="R236" s="11">
        <f t="shared" si="31"/>
        <v>4.7421623250764986</v>
      </c>
      <c r="S236" s="35">
        <f t="shared" si="32"/>
        <v>10.915466776161017</v>
      </c>
      <c r="AF236" s="34"/>
    </row>
    <row r="237" spans="7:32" ht="18.5" x14ac:dyDescent="0.45">
      <c r="G237" s="59">
        <v>2015</v>
      </c>
      <c r="H237" s="59">
        <v>8</v>
      </c>
      <c r="I237" s="46">
        <f t="shared" si="35"/>
        <v>22</v>
      </c>
      <c r="J237" s="46">
        <f t="shared" si="35"/>
        <v>234</v>
      </c>
      <c r="K237" s="2">
        <v>40.200000000000003</v>
      </c>
      <c r="L237" s="2">
        <v>22.5</v>
      </c>
      <c r="M237" s="54">
        <f t="shared" si="28"/>
        <v>31.35</v>
      </c>
      <c r="N237" s="125">
        <v>25</v>
      </c>
      <c r="O237" s="55">
        <f t="shared" si="29"/>
        <v>27.5238777418311</v>
      </c>
      <c r="P237" s="56">
        <f t="shared" si="30"/>
        <v>38.973810882432844</v>
      </c>
      <c r="Q237" s="34">
        <v>18.527474999999999</v>
      </c>
      <c r="R237" s="11">
        <f t="shared" si="31"/>
        <v>5.34081794900625</v>
      </c>
      <c r="S237" s="35">
        <f t="shared" si="32"/>
        <v>11.685150678313372</v>
      </c>
      <c r="AF237" s="34"/>
    </row>
    <row r="238" spans="7:32" ht="18.5" x14ac:dyDescent="0.45">
      <c r="G238" s="59">
        <v>2015</v>
      </c>
      <c r="H238" s="59">
        <v>8</v>
      </c>
      <c r="I238" s="46">
        <f t="shared" si="35"/>
        <v>23</v>
      </c>
      <c r="J238" s="46">
        <f t="shared" si="35"/>
        <v>235</v>
      </c>
      <c r="K238" s="2">
        <v>40.200000000000003</v>
      </c>
      <c r="L238" s="2">
        <v>21.7</v>
      </c>
      <c r="M238" s="54">
        <f t="shared" si="28"/>
        <v>30.950000000000003</v>
      </c>
      <c r="N238" s="125">
        <v>31</v>
      </c>
      <c r="O238" s="55">
        <f t="shared" si="29"/>
        <v>22.067069845321075</v>
      </c>
      <c r="P238" s="56">
        <f t="shared" si="30"/>
        <v>32.659263371075198</v>
      </c>
      <c r="Q238" s="34">
        <v>15.186248999999998</v>
      </c>
      <c r="R238" s="11">
        <f t="shared" si="31"/>
        <v>4.3420333312687491</v>
      </c>
      <c r="S238" s="35">
        <f t="shared" si="32"/>
        <v>9.2251704833907997</v>
      </c>
      <c r="AF238" s="34"/>
    </row>
    <row r="239" spans="7:32" ht="18.5" x14ac:dyDescent="0.45">
      <c r="G239" s="59">
        <v>2015</v>
      </c>
      <c r="H239" s="59">
        <v>8</v>
      </c>
      <c r="I239" s="46">
        <f t="shared" si="35"/>
        <v>24</v>
      </c>
      <c r="J239" s="46">
        <f t="shared" si="35"/>
        <v>236</v>
      </c>
      <c r="K239" s="2">
        <v>40.200000000000003</v>
      </c>
      <c r="L239" s="2">
        <v>22.2</v>
      </c>
      <c r="M239" s="54">
        <f t="shared" si="28"/>
        <v>31.200000000000003</v>
      </c>
      <c r="N239" s="125">
        <v>42.5</v>
      </c>
      <c r="O239" s="55">
        <f t="shared" si="29"/>
        <v>11.361517756227732</v>
      </c>
      <c r="P239" s="56">
        <f t="shared" si="30"/>
        <v>16.360585568967938</v>
      </c>
      <c r="Q239" s="34">
        <v>7.7124539999999993</v>
      </c>
      <c r="R239" s="11">
        <f t="shared" si="31"/>
        <v>2.2164435927899993</v>
      </c>
      <c r="S239" s="35">
        <f t="shared" si="32"/>
        <v>4.2764965772377819</v>
      </c>
      <c r="AF239" s="34"/>
    </row>
    <row r="240" spans="7:32" ht="18.5" x14ac:dyDescent="0.45">
      <c r="G240" s="59">
        <v>2015</v>
      </c>
      <c r="H240" s="59">
        <v>8</v>
      </c>
      <c r="I240" s="46">
        <f t="shared" si="35"/>
        <v>25</v>
      </c>
      <c r="J240" s="46">
        <f t="shared" si="35"/>
        <v>237</v>
      </c>
      <c r="K240" s="2">
        <v>35</v>
      </c>
      <c r="L240" s="2">
        <v>22.4</v>
      </c>
      <c r="M240" s="54">
        <f t="shared" si="28"/>
        <v>28.7</v>
      </c>
      <c r="N240" s="125">
        <v>25.5</v>
      </c>
      <c r="O240" s="55">
        <f t="shared" si="29"/>
        <v>28.641036372437792</v>
      </c>
      <c r="P240" s="56">
        <f t="shared" si="30"/>
        <v>28.870164663417302</v>
      </c>
      <c r="Q240" s="34">
        <v>16.266494999999999</v>
      </c>
      <c r="R240" s="11">
        <f t="shared" si="31"/>
        <v>4.4362391826374994</v>
      </c>
      <c r="S240" s="35">
        <f t="shared" si="32"/>
        <v>8.5094048000931828</v>
      </c>
      <c r="AF240" s="34"/>
    </row>
    <row r="241" spans="7:32" ht="18.5" x14ac:dyDescent="0.45">
      <c r="G241" s="59">
        <v>2015</v>
      </c>
      <c r="H241" s="59">
        <v>8</v>
      </c>
      <c r="I241" s="46">
        <f t="shared" si="35"/>
        <v>26</v>
      </c>
      <c r="J241" s="46">
        <f t="shared" si="35"/>
        <v>238</v>
      </c>
      <c r="K241" s="2">
        <v>34.799999999999997</v>
      </c>
      <c r="L241" s="2">
        <v>20.3</v>
      </c>
      <c r="M241" s="54">
        <f t="shared" si="28"/>
        <v>27.549999999999997</v>
      </c>
      <c r="N241" s="125">
        <v>26.5</v>
      </c>
      <c r="O241" s="55">
        <f t="shared" si="29"/>
        <v>28.760368048695124</v>
      </c>
      <c r="P241" s="56">
        <f t="shared" si="30"/>
        <v>33.362026936486338</v>
      </c>
      <c r="Q241" s="34">
        <v>17.522594999999999</v>
      </c>
      <c r="R241" s="11">
        <f t="shared" si="31"/>
        <v>4.6606203922612481</v>
      </c>
      <c r="S241" s="35">
        <f t="shared" si="32"/>
        <v>9.5046991340521227</v>
      </c>
      <c r="AF241" s="34"/>
    </row>
    <row r="242" spans="7:32" ht="18.5" x14ac:dyDescent="0.45">
      <c r="G242" s="59">
        <v>2015</v>
      </c>
      <c r="H242" s="59">
        <v>8</v>
      </c>
      <c r="I242" s="46">
        <f t="shared" si="35"/>
        <v>27</v>
      </c>
      <c r="J242" s="46">
        <f t="shared" si="35"/>
        <v>239</v>
      </c>
      <c r="K242" s="2">
        <v>35.6</v>
      </c>
      <c r="L242" s="2">
        <v>14.1</v>
      </c>
      <c r="M242" s="54">
        <f t="shared" si="28"/>
        <v>24.85</v>
      </c>
      <c r="N242" s="125">
        <v>27.5</v>
      </c>
      <c r="O242" s="55">
        <f t="shared" si="29"/>
        <v>26.056952592708896</v>
      </c>
      <c r="P242" s="56">
        <f t="shared" si="30"/>
        <v>44.817958459459298</v>
      </c>
      <c r="Q242" s="34">
        <v>19.331378999999998</v>
      </c>
      <c r="R242" s="11">
        <f t="shared" si="31"/>
        <v>4.8355946386627497</v>
      </c>
      <c r="S242" s="35">
        <f t="shared" si="32"/>
        <v>11.982570304463572</v>
      </c>
      <c r="AF242" s="34"/>
    </row>
    <row r="243" spans="7:32" ht="18.5" x14ac:dyDescent="0.45">
      <c r="G243" s="59">
        <v>2015</v>
      </c>
      <c r="H243" s="59">
        <v>8</v>
      </c>
      <c r="I243" s="46">
        <f t="shared" si="35"/>
        <v>28</v>
      </c>
      <c r="J243" s="46">
        <f t="shared" si="35"/>
        <v>240</v>
      </c>
      <c r="K243" s="2">
        <v>36.1</v>
      </c>
      <c r="L243" s="2">
        <v>15.9</v>
      </c>
      <c r="M243" s="54">
        <f t="shared" si="28"/>
        <v>26</v>
      </c>
      <c r="N243" s="125">
        <v>26</v>
      </c>
      <c r="O243" s="55">
        <f t="shared" si="29"/>
        <v>24.524245558889351</v>
      </c>
      <c r="P243" s="56">
        <f t="shared" si="30"/>
        <v>39.631180823165202</v>
      </c>
      <c r="Q243" s="34">
        <v>17.635643999999999</v>
      </c>
      <c r="R243" s="11">
        <f t="shared" si="31"/>
        <v>4.5303676802279984</v>
      </c>
      <c r="S243" s="35">
        <f t="shared" si="32"/>
        <v>11.013810257443513</v>
      </c>
      <c r="AF243" s="34"/>
    </row>
    <row r="244" spans="7:32" ht="18.5" x14ac:dyDescent="0.45">
      <c r="G244" s="59">
        <v>2015</v>
      </c>
      <c r="H244" s="59">
        <v>8</v>
      </c>
      <c r="I244" s="46">
        <f t="shared" si="35"/>
        <v>29</v>
      </c>
      <c r="J244" s="46">
        <f t="shared" si="35"/>
        <v>241</v>
      </c>
      <c r="K244" s="2">
        <v>37.6</v>
      </c>
      <c r="L244" s="2">
        <v>17.5</v>
      </c>
      <c r="M244" s="54">
        <f t="shared" si="28"/>
        <v>27.55</v>
      </c>
      <c r="N244" s="125">
        <v>28.5</v>
      </c>
      <c r="O244" s="55">
        <f t="shared" si="29"/>
        <v>23.376929653130954</v>
      </c>
      <c r="P244" s="56">
        <f t="shared" si="30"/>
        <v>37.590102882234575</v>
      </c>
      <c r="Q244" s="34">
        <v>16.768934999999999</v>
      </c>
      <c r="R244" s="11">
        <f t="shared" si="31"/>
        <v>4.4601636011962489</v>
      </c>
      <c r="S244" s="35">
        <f t="shared" si="32"/>
        <v>10.410691474874529</v>
      </c>
      <c r="AF244" s="34"/>
    </row>
    <row r="245" spans="7:32" ht="18.5" x14ac:dyDescent="0.45">
      <c r="G245" s="59">
        <v>2015</v>
      </c>
      <c r="H245" s="59">
        <v>8</v>
      </c>
      <c r="I245" s="46">
        <f t="shared" si="35"/>
        <v>30</v>
      </c>
      <c r="J245" s="46">
        <f t="shared" si="35"/>
        <v>242</v>
      </c>
      <c r="K245" s="2">
        <v>40.200000000000003</v>
      </c>
      <c r="L245" s="2">
        <v>16.600000000000001</v>
      </c>
      <c r="M245" s="54">
        <f t="shared" si="28"/>
        <v>28.400000000000002</v>
      </c>
      <c r="N245" s="125">
        <v>23.5</v>
      </c>
      <c r="O245" s="55">
        <f t="shared" si="29"/>
        <v>26.761383638574323</v>
      </c>
      <c r="P245" s="56">
        <f t="shared" si="30"/>
        <v>50.525492309628326</v>
      </c>
      <c r="Q245" s="34">
        <v>20.801016000000001</v>
      </c>
      <c r="R245" s="11">
        <f t="shared" si="31"/>
        <v>5.636305698408</v>
      </c>
      <c r="S245" s="35">
        <f t="shared" si="32"/>
        <v>14.714083492221159</v>
      </c>
      <c r="AF245" s="34"/>
    </row>
    <row r="246" spans="7:32" ht="18.5" x14ac:dyDescent="0.45">
      <c r="G246" s="59">
        <v>2015</v>
      </c>
      <c r="H246" s="60">
        <v>8</v>
      </c>
      <c r="I246" s="60">
        <f t="shared" si="35"/>
        <v>31</v>
      </c>
      <c r="J246" s="46">
        <f t="shared" si="35"/>
        <v>243</v>
      </c>
      <c r="K246" s="2">
        <v>40.200000000000003</v>
      </c>
      <c r="L246" s="2">
        <v>16.7</v>
      </c>
      <c r="M246" s="54">
        <f t="shared" si="28"/>
        <v>28.450000000000003</v>
      </c>
      <c r="N246" s="125">
        <v>29</v>
      </c>
      <c r="O246" s="55">
        <f t="shared" si="29"/>
        <v>26.931624527611117</v>
      </c>
      <c r="P246" s="56">
        <f t="shared" si="30"/>
        <v>50.631454111908909</v>
      </c>
      <c r="Q246" s="34">
        <v>20.888942999999998</v>
      </c>
      <c r="R246" s="49">
        <f t="shared" si="31"/>
        <v>5.6662563446437488</v>
      </c>
      <c r="S246" s="48">
        <f t="shared" si="32"/>
        <v>13.911850952864786</v>
      </c>
      <c r="AF246" s="34"/>
    </row>
    <row r="247" spans="7:32" ht="18.5" x14ac:dyDescent="0.45">
      <c r="G247" s="59">
        <v>2015</v>
      </c>
      <c r="H247" s="59">
        <v>9</v>
      </c>
      <c r="I247" s="46">
        <v>1</v>
      </c>
      <c r="J247" s="46">
        <f t="shared" si="35"/>
        <v>244</v>
      </c>
      <c r="K247" s="2">
        <v>37.200000000000003</v>
      </c>
      <c r="L247" s="2">
        <v>17</v>
      </c>
      <c r="M247" s="54">
        <f t="shared" si="28"/>
        <v>27.1</v>
      </c>
      <c r="N247" s="125">
        <v>27</v>
      </c>
      <c r="O247" s="55">
        <f t="shared" si="29"/>
        <v>28.471880527770402</v>
      </c>
      <c r="P247" s="56">
        <f t="shared" si="30"/>
        <v>46.010558932876982</v>
      </c>
      <c r="Q247" s="34">
        <v>20.474429999999998</v>
      </c>
      <c r="R247" s="11">
        <f t="shared" si="31"/>
        <v>5.3917056845550002</v>
      </c>
      <c r="S247" s="35">
        <f t="shared" si="32"/>
        <v>12.75216491019486</v>
      </c>
      <c r="AF247" s="34"/>
    </row>
    <row r="248" spans="7:32" ht="18.5" x14ac:dyDescent="0.45">
      <c r="G248" s="59">
        <v>2015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2">
        <v>36.9</v>
      </c>
      <c r="L248" s="2">
        <v>16.399999999999999</v>
      </c>
      <c r="M248" s="54">
        <f t="shared" si="28"/>
        <v>26.65</v>
      </c>
      <c r="N248" s="125">
        <v>24</v>
      </c>
      <c r="O248" s="55">
        <f t="shared" si="29"/>
        <v>27.603894940620332</v>
      </c>
      <c r="P248" s="56">
        <f t="shared" si="30"/>
        <v>45.270387702617349</v>
      </c>
      <c r="Q248" s="34">
        <v>19.997112000000001</v>
      </c>
      <c r="R248" s="11">
        <f t="shared" si="31"/>
        <v>5.2132321005660005</v>
      </c>
      <c r="S248" s="35">
        <f t="shared" si="32"/>
        <v>12.883454957467544</v>
      </c>
      <c r="AF248" s="34"/>
    </row>
    <row r="249" spans="7:32" ht="18.5" x14ac:dyDescent="0.45">
      <c r="G249" s="59">
        <v>2015</v>
      </c>
      <c r="H249" s="59">
        <v>9</v>
      </c>
      <c r="I249" s="46">
        <f t="shared" si="36"/>
        <v>3</v>
      </c>
      <c r="J249" s="46">
        <f t="shared" si="36"/>
        <v>246</v>
      </c>
      <c r="K249" s="2">
        <v>37.9</v>
      </c>
      <c r="L249" s="2">
        <v>16.600000000000001</v>
      </c>
      <c r="M249" s="54">
        <f t="shared" si="28"/>
        <v>27.25</v>
      </c>
      <c r="N249" s="125">
        <v>21.5</v>
      </c>
      <c r="O249" s="55">
        <f t="shared" si="29"/>
        <v>27.148592464920174</v>
      </c>
      <c r="P249" s="56">
        <f t="shared" si="30"/>
        <v>46.261201560223967</v>
      </c>
      <c r="Q249" s="34">
        <v>20.047356000000001</v>
      </c>
      <c r="R249" s="11">
        <f t="shared" si="31"/>
        <v>5.2968773194469998</v>
      </c>
      <c r="S249" s="35">
        <f t="shared" si="32"/>
        <v>13.603383721125681</v>
      </c>
      <c r="AF249" s="34"/>
    </row>
    <row r="250" spans="7:32" ht="18.5" x14ac:dyDescent="0.45">
      <c r="G250" s="59">
        <v>2015</v>
      </c>
      <c r="H250" s="59">
        <v>9</v>
      </c>
      <c r="I250" s="46">
        <f t="shared" si="36"/>
        <v>4</v>
      </c>
      <c r="J250" s="46">
        <f t="shared" si="36"/>
        <v>247</v>
      </c>
      <c r="K250" s="2">
        <v>36.9</v>
      </c>
      <c r="L250" s="2">
        <v>16.3</v>
      </c>
      <c r="M250" s="54">
        <f t="shared" si="28"/>
        <v>26.6</v>
      </c>
      <c r="N250" s="125">
        <v>27</v>
      </c>
      <c r="O250" s="55">
        <f t="shared" si="29"/>
        <v>28.868682188499591</v>
      </c>
      <c r="P250" s="56">
        <f t="shared" si="30"/>
        <v>47.575588246647321</v>
      </c>
      <c r="Q250" s="34">
        <v>20.964308999999997</v>
      </c>
      <c r="R250" s="11">
        <f t="shared" si="31"/>
        <v>5.4592318494539995</v>
      </c>
      <c r="S250" s="35">
        <f t="shared" si="32"/>
        <v>13.079480420127885</v>
      </c>
      <c r="AF250" s="34"/>
    </row>
    <row r="251" spans="7:32" ht="18.5" x14ac:dyDescent="0.45">
      <c r="G251" s="59">
        <v>2015</v>
      </c>
      <c r="H251" s="59">
        <v>9</v>
      </c>
      <c r="I251" s="46">
        <f t="shared" si="36"/>
        <v>5</v>
      </c>
      <c r="J251" s="46">
        <f t="shared" si="36"/>
        <v>248</v>
      </c>
      <c r="K251" s="2">
        <v>36.9</v>
      </c>
      <c r="L251" s="2">
        <v>18.899999999999999</v>
      </c>
      <c r="M251" s="54">
        <f t="shared" si="28"/>
        <v>27.9</v>
      </c>
      <c r="N251" s="125">
        <v>26</v>
      </c>
      <c r="O251" s="55">
        <f t="shared" si="29"/>
        <v>26.155546170078022</v>
      </c>
      <c r="P251" s="56">
        <f t="shared" si="30"/>
        <v>37.66398648491235</v>
      </c>
      <c r="Q251" s="34">
        <v>17.754973499999998</v>
      </c>
      <c r="R251" s="11">
        <f t="shared" si="31"/>
        <v>4.7588744246917498</v>
      </c>
      <c r="S251" s="35">
        <f t="shared" si="32"/>
        <v>10.762647198186031</v>
      </c>
      <c r="AF251" s="34"/>
    </row>
    <row r="252" spans="7:32" ht="18.5" x14ac:dyDescent="0.45">
      <c r="G252" s="59">
        <v>2015</v>
      </c>
      <c r="H252" s="59">
        <v>9</v>
      </c>
      <c r="I252" s="46">
        <f t="shared" si="36"/>
        <v>6</v>
      </c>
      <c r="J252" s="46">
        <f t="shared" si="36"/>
        <v>249</v>
      </c>
      <c r="K252" s="2">
        <v>36.799999999999997</v>
      </c>
      <c r="L252" s="2">
        <v>24.8</v>
      </c>
      <c r="M252" s="54">
        <f t="shared" si="28"/>
        <v>30.799999999999997</v>
      </c>
      <c r="N252" s="125">
        <v>50.5</v>
      </c>
      <c r="O252" s="55">
        <f t="shared" si="29"/>
        <v>35.920541622175186</v>
      </c>
      <c r="P252" s="56">
        <f t="shared" si="30"/>
        <v>34.483719957288166</v>
      </c>
      <c r="Q252" s="34">
        <v>19.909184999999997</v>
      </c>
      <c r="R252" s="11">
        <f t="shared" si="31"/>
        <v>5.6748941832149979</v>
      </c>
      <c r="S252" s="35">
        <f t="shared" si="32"/>
        <v>7.6245824924058381</v>
      </c>
      <c r="AF252" s="34"/>
    </row>
    <row r="253" spans="7:32" ht="18.5" x14ac:dyDescent="0.45">
      <c r="G253" s="59">
        <v>2015</v>
      </c>
      <c r="H253" s="59">
        <v>9</v>
      </c>
      <c r="I253" s="46">
        <f t="shared" si="36"/>
        <v>7</v>
      </c>
      <c r="J253" s="46">
        <f t="shared" si="36"/>
        <v>250</v>
      </c>
      <c r="K253" s="2">
        <v>36.9</v>
      </c>
      <c r="L253" s="2">
        <v>19.600000000000001</v>
      </c>
      <c r="M253" s="54">
        <f t="shared" si="28"/>
        <v>28.25</v>
      </c>
      <c r="N253" s="125">
        <v>32</v>
      </c>
      <c r="O253" s="55">
        <f t="shared" si="29"/>
        <v>27.236262580071145</v>
      </c>
      <c r="P253" s="56">
        <f t="shared" si="30"/>
        <v>37.694987410818463</v>
      </c>
      <c r="Q253" s="34">
        <v>18.125522999999998</v>
      </c>
      <c r="R253" s="11">
        <f t="shared" si="31"/>
        <v>4.895400159789749</v>
      </c>
      <c r="S253" s="35">
        <f t="shared" si="32"/>
        <v>10.127398314788223</v>
      </c>
      <c r="AF253" s="34"/>
    </row>
    <row r="254" spans="7:32" ht="18.5" x14ac:dyDescent="0.45">
      <c r="G254" s="59">
        <v>2015</v>
      </c>
      <c r="H254" s="59">
        <v>9</v>
      </c>
      <c r="I254" s="46">
        <f t="shared" si="36"/>
        <v>8</v>
      </c>
      <c r="J254" s="46">
        <f t="shared" si="36"/>
        <v>251</v>
      </c>
      <c r="K254" s="2">
        <v>37.4</v>
      </c>
      <c r="L254" s="2">
        <v>16.8</v>
      </c>
      <c r="M254" s="54">
        <f t="shared" si="28"/>
        <v>27.1</v>
      </c>
      <c r="N254" s="125">
        <v>26</v>
      </c>
      <c r="O254" s="55">
        <f t="shared" si="29"/>
        <v>27.882753557735981</v>
      </c>
      <c r="P254" s="56">
        <f t="shared" si="30"/>
        <v>45.950777863148893</v>
      </c>
      <c r="Q254" s="34">
        <v>20.248332000000001</v>
      </c>
      <c r="R254" s="11">
        <f t="shared" si="31"/>
        <v>5.3321653763820009</v>
      </c>
      <c r="S254" s="35">
        <f t="shared" si="32"/>
        <v>12.873265705416186</v>
      </c>
      <c r="AF254" s="34"/>
    </row>
    <row r="255" spans="7:32" ht="18.5" x14ac:dyDescent="0.45">
      <c r="G255" s="59">
        <v>2015</v>
      </c>
      <c r="H255" s="59">
        <v>9</v>
      </c>
      <c r="I255" s="46">
        <f t="shared" si="36"/>
        <v>9</v>
      </c>
      <c r="J255" s="46">
        <f t="shared" si="36"/>
        <v>252</v>
      </c>
      <c r="K255" s="2">
        <v>37.1</v>
      </c>
      <c r="L255" s="2">
        <v>15.8</v>
      </c>
      <c r="M255" s="54">
        <f t="shared" si="28"/>
        <v>26.450000000000003</v>
      </c>
      <c r="N255" s="125">
        <v>23.5</v>
      </c>
      <c r="O255" s="55">
        <f t="shared" si="29"/>
        <v>22.674858242943976</v>
      </c>
      <c r="P255" s="56">
        <f t="shared" si="30"/>
        <v>38.637958445976537</v>
      </c>
      <c r="Q255" s="34">
        <v>16.743812999999999</v>
      </c>
      <c r="R255" s="11">
        <f t="shared" si="31"/>
        <v>4.3454589985912495</v>
      </c>
      <c r="S255" s="35">
        <f t="shared" si="32"/>
        <v>11.10669253637988</v>
      </c>
      <c r="AF255" s="34"/>
    </row>
    <row r="256" spans="7:32" ht="18.5" x14ac:dyDescent="0.45">
      <c r="G256" s="59">
        <v>2015</v>
      </c>
      <c r="H256" s="59">
        <v>9</v>
      </c>
      <c r="I256" s="46">
        <f t="shared" si="36"/>
        <v>10</v>
      </c>
      <c r="J256" s="46">
        <f t="shared" si="36"/>
        <v>253</v>
      </c>
      <c r="K256" s="2">
        <v>37.6</v>
      </c>
      <c r="L256" s="2">
        <v>21</v>
      </c>
      <c r="M256" s="54">
        <f t="shared" si="28"/>
        <v>29.3</v>
      </c>
      <c r="N256" s="125">
        <v>20.5</v>
      </c>
      <c r="O256" s="55">
        <f t="shared" si="29"/>
        <v>29.673645892452111</v>
      </c>
      <c r="P256" s="56">
        <f t="shared" si="30"/>
        <v>39.406601745176403</v>
      </c>
      <c r="Q256" s="34">
        <v>19.34394</v>
      </c>
      <c r="R256" s="11">
        <f t="shared" si="31"/>
        <v>5.3435990015099994</v>
      </c>
      <c r="S256" s="35">
        <f t="shared" si="32"/>
        <v>12.093810560566919</v>
      </c>
      <c r="AF256" s="34"/>
    </row>
    <row r="257" spans="7:32" ht="18.5" x14ac:dyDescent="0.45">
      <c r="G257" s="59">
        <v>2015</v>
      </c>
      <c r="H257" s="59">
        <v>9</v>
      </c>
      <c r="I257" s="46">
        <f t="shared" si="36"/>
        <v>11</v>
      </c>
      <c r="J257" s="46">
        <f t="shared" si="36"/>
        <v>254</v>
      </c>
      <c r="K257" s="2">
        <v>36.9</v>
      </c>
      <c r="L257" s="2">
        <v>20.100000000000001</v>
      </c>
      <c r="M257" s="54">
        <f t="shared" si="28"/>
        <v>28.5</v>
      </c>
      <c r="N257" s="125">
        <v>20.5</v>
      </c>
      <c r="O257" s="55">
        <f t="shared" si="29"/>
        <v>29.860405925971676</v>
      </c>
      <c r="P257" s="56">
        <f t="shared" si="30"/>
        <v>40.132385564505931</v>
      </c>
      <c r="Q257" s="34">
        <v>19.582598999999998</v>
      </c>
      <c r="R257" s="11">
        <f t="shared" si="31"/>
        <v>5.3176449671504988</v>
      </c>
      <c r="S257" s="35">
        <f t="shared" si="32"/>
        <v>12.189477917244592</v>
      </c>
      <c r="AF257" s="34"/>
    </row>
    <row r="258" spans="7:32" ht="18.5" x14ac:dyDescent="0.45">
      <c r="G258" s="59">
        <v>2015</v>
      </c>
      <c r="H258" s="59">
        <v>9</v>
      </c>
      <c r="I258" s="46">
        <f t="shared" si="36"/>
        <v>12</v>
      </c>
      <c r="J258" s="46">
        <f t="shared" si="36"/>
        <v>255</v>
      </c>
      <c r="K258" s="2">
        <v>36.9</v>
      </c>
      <c r="L258" s="2">
        <v>18.899999999999999</v>
      </c>
      <c r="M258" s="54">
        <f t="shared" si="28"/>
        <v>27.9</v>
      </c>
      <c r="N258" s="125">
        <v>19</v>
      </c>
      <c r="O258" s="55">
        <f t="shared" si="29"/>
        <v>28.089224680706355</v>
      </c>
      <c r="P258" s="56">
        <f t="shared" si="30"/>
        <v>40.448483540217147</v>
      </c>
      <c r="Q258" s="34">
        <v>19.067597999999997</v>
      </c>
      <c r="R258" s="11">
        <f t="shared" si="31"/>
        <v>5.110697825738999</v>
      </c>
      <c r="S258" s="35">
        <f t="shared" si="32"/>
        <v>12.3741091435475</v>
      </c>
      <c r="AF258" s="34"/>
    </row>
    <row r="259" spans="7:32" ht="18.5" x14ac:dyDescent="0.45">
      <c r="G259" s="59">
        <v>2015</v>
      </c>
      <c r="H259" s="59">
        <v>9</v>
      </c>
      <c r="I259" s="46">
        <f t="shared" si="36"/>
        <v>13</v>
      </c>
      <c r="J259" s="46">
        <f t="shared" si="36"/>
        <v>256</v>
      </c>
      <c r="K259" s="2">
        <v>37.1</v>
      </c>
      <c r="L259" s="2">
        <v>18.3</v>
      </c>
      <c r="M259" s="54">
        <f t="shared" si="28"/>
        <v>27.700000000000003</v>
      </c>
      <c r="N259" s="125">
        <v>23.5</v>
      </c>
      <c r="O259" s="55">
        <f t="shared" si="29"/>
        <v>23.275412648370835</v>
      </c>
      <c r="P259" s="56">
        <f t="shared" si="30"/>
        <v>35.006220623149737</v>
      </c>
      <c r="Q259" s="34">
        <v>16.1471655</v>
      </c>
      <c r="R259" s="11">
        <f t="shared" si="31"/>
        <v>4.3089922174162494</v>
      </c>
      <c r="S259" s="35">
        <f t="shared" si="32"/>
        <v>10.284247670250995</v>
      </c>
      <c r="AF259" s="34"/>
    </row>
    <row r="260" spans="7:32" ht="18.5" x14ac:dyDescent="0.45">
      <c r="G260" s="59">
        <v>2015</v>
      </c>
      <c r="H260" s="59">
        <v>9</v>
      </c>
      <c r="I260" s="46">
        <f t="shared" si="36"/>
        <v>14</v>
      </c>
      <c r="J260" s="46">
        <f t="shared" si="36"/>
        <v>257</v>
      </c>
      <c r="K260" s="2">
        <v>37.5</v>
      </c>
      <c r="L260" s="2">
        <v>18.2</v>
      </c>
      <c r="M260" s="54">
        <f t="shared" si="28"/>
        <v>27.85</v>
      </c>
      <c r="N260" s="125">
        <v>24</v>
      </c>
      <c r="O260" s="55">
        <f t="shared" si="29"/>
        <v>18.370403396842612</v>
      </c>
      <c r="P260" s="56">
        <f t="shared" si="30"/>
        <v>28.363902844724993</v>
      </c>
      <c r="Q260" s="34">
        <v>12.912707999999999</v>
      </c>
      <c r="R260" s="11">
        <f t="shared" si="31"/>
        <v>3.4572129299729997</v>
      </c>
      <c r="S260" s="35">
        <f t="shared" si="32"/>
        <v>8.4149631405746259</v>
      </c>
      <c r="AF260" s="34"/>
    </row>
    <row r="261" spans="7:32" ht="18.5" x14ac:dyDescent="0.45">
      <c r="G261" s="59">
        <v>2015</v>
      </c>
      <c r="H261" s="59">
        <v>9</v>
      </c>
      <c r="I261" s="46">
        <f t="shared" si="36"/>
        <v>15</v>
      </c>
      <c r="J261" s="46">
        <f t="shared" si="36"/>
        <v>258</v>
      </c>
      <c r="K261" s="2">
        <v>36.9</v>
      </c>
      <c r="L261" s="2">
        <v>15.7</v>
      </c>
      <c r="M261" s="54">
        <f t="shared" ref="M261:M324" si="37">(K261+L261)/2</f>
        <v>26.299999999999997</v>
      </c>
      <c r="N261" s="125">
        <v>24</v>
      </c>
      <c r="O261" s="55">
        <f t="shared" ref="O261:O324" si="38">((Q261)/(0.16*(K261-(L261))^0.5))</f>
        <v>24.620875707827949</v>
      </c>
      <c r="P261" s="56">
        <f t="shared" ref="P261:P324" si="39">0.16*((K261-L261)^1/2)*O261</f>
        <v>41.7570052004762</v>
      </c>
      <c r="Q261" s="34">
        <v>18.138083999999999</v>
      </c>
      <c r="R261" s="11">
        <f t="shared" ref="R261:R324" si="40">0.0023*0.408*O261*(K261-L261)^0.5*(M261+17.8)</f>
        <v>4.6913519433059987</v>
      </c>
      <c r="S261" s="35">
        <f t="shared" ref="S261:S324" si="41">0.31*(IF(N261&gt;50,1,(1+(50-N261)/70)))*(P261+2.09)*((M261/(M261+15)))</f>
        <v>11.870814530041619</v>
      </c>
      <c r="AF261" s="34"/>
    </row>
    <row r="262" spans="7:32" ht="18.5" x14ac:dyDescent="0.45">
      <c r="G262" s="59">
        <v>2015</v>
      </c>
      <c r="H262" s="59">
        <v>9</v>
      </c>
      <c r="I262" s="46">
        <f t="shared" si="36"/>
        <v>16</v>
      </c>
      <c r="J262" s="46">
        <f t="shared" si="36"/>
        <v>259</v>
      </c>
      <c r="K262" s="2">
        <v>36.9</v>
      </c>
      <c r="L262" s="2">
        <v>15.5</v>
      </c>
      <c r="M262" s="54">
        <f t="shared" si="37"/>
        <v>26.2</v>
      </c>
      <c r="N262" s="125">
        <v>21.5</v>
      </c>
      <c r="O262" s="55">
        <f t="shared" si="38"/>
        <v>24.641319659534208</v>
      </c>
      <c r="P262" s="56">
        <f t="shared" si="39"/>
        <v>42.185939257122563</v>
      </c>
      <c r="Q262" s="34">
        <v>18.238572000000001</v>
      </c>
      <c r="R262" s="11">
        <f t="shared" si="40"/>
        <v>4.7066458903199999</v>
      </c>
      <c r="S262" s="35">
        <f t="shared" si="41"/>
        <v>12.282074929495634</v>
      </c>
      <c r="AF262" s="34"/>
    </row>
    <row r="263" spans="7:32" ht="18.5" x14ac:dyDescent="0.45">
      <c r="G263" s="59">
        <v>2015</v>
      </c>
      <c r="H263" s="59">
        <v>9</v>
      </c>
      <c r="I263" s="46">
        <f t="shared" si="36"/>
        <v>17</v>
      </c>
      <c r="J263" s="46">
        <f t="shared" si="36"/>
        <v>260</v>
      </c>
      <c r="K263" s="2">
        <v>37.200000000000003</v>
      </c>
      <c r="L263" s="2">
        <v>14.1</v>
      </c>
      <c r="M263" s="54">
        <f t="shared" si="37"/>
        <v>25.650000000000002</v>
      </c>
      <c r="N263" s="125">
        <v>23</v>
      </c>
      <c r="O263" s="55">
        <f t="shared" si="38"/>
        <v>23.145581338295152</v>
      </c>
      <c r="P263" s="56">
        <f t="shared" si="39"/>
        <v>42.77303431316944</v>
      </c>
      <c r="Q263" s="34">
        <v>17.798936999999999</v>
      </c>
      <c r="R263" s="11">
        <f t="shared" si="40"/>
        <v>4.5357787611922493</v>
      </c>
      <c r="S263" s="35">
        <f t="shared" si="41"/>
        <v>12.160483739973001</v>
      </c>
      <c r="AF263" s="34"/>
    </row>
    <row r="264" spans="7:32" ht="18.5" x14ac:dyDescent="0.45">
      <c r="G264" s="59">
        <v>2015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2">
        <v>36.9</v>
      </c>
      <c r="L264" s="2">
        <v>12.6</v>
      </c>
      <c r="M264" s="54">
        <f t="shared" si="37"/>
        <v>24.75</v>
      </c>
      <c r="N264" s="125">
        <v>22.5</v>
      </c>
      <c r="O264" s="55">
        <f t="shared" si="38"/>
        <v>21.428155941686406</v>
      </c>
      <c r="P264" s="56">
        <f t="shared" si="39"/>
        <v>41.65633515063837</v>
      </c>
      <c r="Q264" s="34">
        <v>16.900825499999996</v>
      </c>
      <c r="R264" s="11">
        <f t="shared" si="40"/>
        <v>4.217698183271624</v>
      </c>
      <c r="S264" s="35">
        <f t="shared" si="41"/>
        <v>11.761101977796624</v>
      </c>
      <c r="AF264" s="34"/>
    </row>
    <row r="265" spans="7:32" ht="18.5" x14ac:dyDescent="0.45">
      <c r="G265" s="59">
        <v>2015</v>
      </c>
      <c r="H265" s="59">
        <v>9</v>
      </c>
      <c r="I265" s="46">
        <f t="shared" si="42"/>
        <v>19</v>
      </c>
      <c r="J265" s="46">
        <f t="shared" si="42"/>
        <v>262</v>
      </c>
      <c r="K265" s="2">
        <v>36.9</v>
      </c>
      <c r="L265" s="2">
        <v>16</v>
      </c>
      <c r="M265" s="54">
        <f t="shared" si="37"/>
        <v>26.45</v>
      </c>
      <c r="N265" s="125">
        <v>24</v>
      </c>
      <c r="O265" s="55">
        <f t="shared" si="38"/>
        <v>24.565123509579859</v>
      </c>
      <c r="P265" s="56">
        <f t="shared" si="39"/>
        <v>41.072886508017525</v>
      </c>
      <c r="Q265" s="34">
        <v>17.968510499999997</v>
      </c>
      <c r="R265" s="11">
        <f t="shared" si="40"/>
        <v>4.6633001481506238</v>
      </c>
      <c r="S265" s="35">
        <f t="shared" si="41"/>
        <v>11.709719951941757</v>
      </c>
      <c r="AF265" s="34"/>
    </row>
    <row r="266" spans="7:32" ht="18.5" x14ac:dyDescent="0.45">
      <c r="G266" s="59">
        <v>2015</v>
      </c>
      <c r="H266" s="59">
        <v>9</v>
      </c>
      <c r="I266" s="46">
        <f t="shared" si="42"/>
        <v>20</v>
      </c>
      <c r="J266" s="46">
        <f t="shared" si="42"/>
        <v>263</v>
      </c>
      <c r="K266" s="2">
        <v>36.9</v>
      </c>
      <c r="L266" s="2">
        <v>16.2</v>
      </c>
      <c r="M266" s="54">
        <f t="shared" si="37"/>
        <v>26.549999999999997</v>
      </c>
      <c r="N266" s="125">
        <v>22.5</v>
      </c>
      <c r="O266" s="55">
        <f t="shared" si="38"/>
        <v>23.363490381340302</v>
      </c>
      <c r="P266" s="56">
        <f t="shared" si="39"/>
        <v>38.689940071499535</v>
      </c>
      <c r="Q266" s="34">
        <v>17.007593999999997</v>
      </c>
      <c r="R266" s="11">
        <f t="shared" si="40"/>
        <v>4.4238920462234983</v>
      </c>
      <c r="S266" s="35">
        <f t="shared" si="41"/>
        <v>11.251446255441465</v>
      </c>
      <c r="AF266" s="34"/>
    </row>
    <row r="267" spans="7:32" ht="18.5" x14ac:dyDescent="0.45">
      <c r="G267" s="59">
        <v>2015</v>
      </c>
      <c r="H267" s="59">
        <v>9</v>
      </c>
      <c r="I267" s="46">
        <f t="shared" si="42"/>
        <v>21</v>
      </c>
      <c r="J267" s="46">
        <f t="shared" si="42"/>
        <v>264</v>
      </c>
      <c r="K267" s="2">
        <v>36.9</v>
      </c>
      <c r="L267" s="2">
        <v>17.600000000000001</v>
      </c>
      <c r="M267" s="54">
        <f t="shared" si="37"/>
        <v>27.25</v>
      </c>
      <c r="N267" s="125">
        <v>26.5</v>
      </c>
      <c r="O267" s="55">
        <f t="shared" si="38"/>
        <v>24.222842222198604</v>
      </c>
      <c r="P267" s="56">
        <f t="shared" si="39"/>
        <v>37.40006839107464</v>
      </c>
      <c r="Q267" s="34">
        <v>17.026435499999998</v>
      </c>
      <c r="R267" s="11">
        <f t="shared" si="40"/>
        <v>4.4986949915478744</v>
      </c>
      <c r="S267" s="35">
        <f t="shared" si="41"/>
        <v>10.546368547960062</v>
      </c>
      <c r="AF267" s="34"/>
    </row>
    <row r="268" spans="7:32" ht="18.5" x14ac:dyDescent="0.45">
      <c r="G268" s="59">
        <v>2015</v>
      </c>
      <c r="H268" s="59">
        <v>9</v>
      </c>
      <c r="I268" s="46">
        <f t="shared" si="42"/>
        <v>22</v>
      </c>
      <c r="J268" s="46">
        <f t="shared" si="42"/>
        <v>265</v>
      </c>
      <c r="K268" s="2">
        <v>36.1</v>
      </c>
      <c r="L268" s="2">
        <v>17.100000000000001</v>
      </c>
      <c r="M268" s="54">
        <f t="shared" si="37"/>
        <v>26.6</v>
      </c>
      <c r="N268" s="125">
        <v>33</v>
      </c>
      <c r="O268" s="55">
        <f t="shared" si="38"/>
        <v>25.070711988388698</v>
      </c>
      <c r="P268" s="56">
        <f t="shared" si="39"/>
        <v>38.107482222350825</v>
      </c>
      <c r="Q268" s="34">
        <v>17.484912000000001</v>
      </c>
      <c r="R268" s="11">
        <f t="shared" si="40"/>
        <v>4.5531759942720003</v>
      </c>
      <c r="S268" s="35">
        <f t="shared" si="41"/>
        <v>9.9030749111534782</v>
      </c>
      <c r="AF268" s="34"/>
    </row>
    <row r="269" spans="7:32" ht="18.5" x14ac:dyDescent="0.45">
      <c r="G269" s="59">
        <v>2015</v>
      </c>
      <c r="H269" s="59">
        <v>9</v>
      </c>
      <c r="I269" s="46">
        <f t="shared" si="42"/>
        <v>23</v>
      </c>
      <c r="J269" s="46">
        <f t="shared" si="42"/>
        <v>266</v>
      </c>
      <c r="K269" s="2">
        <v>34.799999999999997</v>
      </c>
      <c r="L269" s="2">
        <v>14</v>
      </c>
      <c r="M269" s="54">
        <f t="shared" si="37"/>
        <v>24.4</v>
      </c>
      <c r="N269" s="125">
        <v>29.5</v>
      </c>
      <c r="O269" s="55">
        <f t="shared" si="38"/>
        <v>8.9855169647330317</v>
      </c>
      <c r="P269" s="56">
        <f t="shared" si="39"/>
        <v>14.951900229315763</v>
      </c>
      <c r="Q269" s="34">
        <v>6.5568419999999996</v>
      </c>
      <c r="R269" s="11">
        <f t="shared" si="40"/>
        <v>1.622838065526</v>
      </c>
      <c r="S269" s="35">
        <f t="shared" si="41"/>
        <v>4.2298391830225786</v>
      </c>
      <c r="AF269" s="34"/>
    </row>
    <row r="270" spans="7:32" ht="18.5" x14ac:dyDescent="0.45">
      <c r="G270" s="59">
        <v>2015</v>
      </c>
      <c r="H270" s="59">
        <v>9</v>
      </c>
      <c r="I270" s="46">
        <f t="shared" si="42"/>
        <v>24</v>
      </c>
      <c r="J270" s="46">
        <f t="shared" si="42"/>
        <v>267</v>
      </c>
      <c r="K270" s="2">
        <v>36</v>
      </c>
      <c r="L270" s="2">
        <v>13.9</v>
      </c>
      <c r="M270" s="54">
        <f t="shared" si="37"/>
        <v>24.95</v>
      </c>
      <c r="N270" s="125">
        <v>27</v>
      </c>
      <c r="O270" s="55">
        <f t="shared" si="38"/>
        <v>22.410967817549462</v>
      </c>
      <c r="P270" s="56">
        <f t="shared" si="39"/>
        <v>39.622591101427453</v>
      </c>
      <c r="Q270" s="34">
        <v>16.856862</v>
      </c>
      <c r="R270" s="11">
        <f t="shared" si="40"/>
        <v>4.2264999381824984</v>
      </c>
      <c r="S270" s="35">
        <f t="shared" si="41"/>
        <v>10.72920484043666</v>
      </c>
      <c r="AF270" s="34"/>
    </row>
    <row r="271" spans="7:32" ht="18.5" x14ac:dyDescent="0.45">
      <c r="G271" s="59">
        <v>2015</v>
      </c>
      <c r="H271" s="59">
        <v>9</v>
      </c>
      <c r="I271" s="46">
        <f t="shared" si="42"/>
        <v>25</v>
      </c>
      <c r="J271" s="46">
        <f t="shared" si="42"/>
        <v>268</v>
      </c>
      <c r="K271" s="2">
        <v>35.700000000000003</v>
      </c>
      <c r="L271" s="2">
        <v>13.7</v>
      </c>
      <c r="M271" s="54">
        <f t="shared" si="37"/>
        <v>24.700000000000003</v>
      </c>
      <c r="N271" s="125">
        <v>27</v>
      </c>
      <c r="O271" s="55">
        <f t="shared" si="38"/>
        <v>24.604255445437179</v>
      </c>
      <c r="P271" s="56">
        <f t="shared" si="39"/>
        <v>43.303489583969437</v>
      </c>
      <c r="Q271" s="34">
        <v>18.464669999999998</v>
      </c>
      <c r="R271" s="11">
        <f t="shared" si="40"/>
        <v>4.6025498058749994</v>
      </c>
      <c r="S271" s="35">
        <f t="shared" si="41"/>
        <v>11.631791769065931</v>
      </c>
      <c r="AF271" s="34"/>
    </row>
    <row r="272" spans="7:32" ht="18.5" x14ac:dyDescent="0.45">
      <c r="G272" s="59">
        <v>2015</v>
      </c>
      <c r="H272" s="59">
        <v>9</v>
      </c>
      <c r="I272" s="46">
        <f t="shared" si="42"/>
        <v>26</v>
      </c>
      <c r="J272" s="46">
        <f t="shared" si="42"/>
        <v>269</v>
      </c>
      <c r="K272" s="2">
        <v>35.700000000000003</v>
      </c>
      <c r="L272" s="2">
        <v>13.3</v>
      </c>
      <c r="M272" s="54">
        <f t="shared" si="37"/>
        <v>24.5</v>
      </c>
      <c r="N272" s="125">
        <v>31</v>
      </c>
      <c r="O272" s="55">
        <f t="shared" si="38"/>
        <v>19.374168233401935</v>
      </c>
      <c r="P272" s="56">
        <f t="shared" si="39"/>
        <v>34.718509474256273</v>
      </c>
      <c r="Q272" s="34">
        <v>14.671247999999999</v>
      </c>
      <c r="R272" s="11">
        <f t="shared" si="40"/>
        <v>3.6397825806959991</v>
      </c>
      <c r="S272" s="35">
        <f t="shared" si="41"/>
        <v>8.9985157402064715</v>
      </c>
      <c r="AF272" s="34"/>
    </row>
    <row r="273" spans="7:32" ht="18.5" x14ac:dyDescent="0.45">
      <c r="G273" s="59">
        <v>2015</v>
      </c>
      <c r="H273" s="59">
        <v>9</v>
      </c>
      <c r="I273" s="46">
        <f t="shared" si="42"/>
        <v>27</v>
      </c>
      <c r="J273" s="46">
        <f t="shared" si="42"/>
        <v>270</v>
      </c>
      <c r="K273" s="2">
        <v>35</v>
      </c>
      <c r="L273" s="2">
        <v>13.3</v>
      </c>
      <c r="M273" s="54">
        <f t="shared" si="37"/>
        <v>24.15</v>
      </c>
      <c r="N273" s="125">
        <v>33.5</v>
      </c>
      <c r="O273" s="55">
        <f t="shared" si="38"/>
        <v>14.763130956990615</v>
      </c>
      <c r="P273" s="56">
        <f t="shared" si="39"/>
        <v>25.628795341335707</v>
      </c>
      <c r="Q273" s="34">
        <v>11.003436000000001</v>
      </c>
      <c r="R273" s="11">
        <f t="shared" si="40"/>
        <v>2.7072496322730002</v>
      </c>
      <c r="S273" s="35">
        <f t="shared" si="41"/>
        <v>6.5499725796138275</v>
      </c>
      <c r="AF273" s="34"/>
    </row>
    <row r="274" spans="7:32" ht="18.5" x14ac:dyDescent="0.45">
      <c r="G274" s="59">
        <v>2015</v>
      </c>
      <c r="H274" s="59">
        <v>9</v>
      </c>
      <c r="I274" s="46">
        <f t="shared" si="42"/>
        <v>28</v>
      </c>
      <c r="J274" s="46">
        <f t="shared" si="42"/>
        <v>271</v>
      </c>
      <c r="K274" s="2">
        <v>34.799999999999997</v>
      </c>
      <c r="L274" s="2">
        <v>14.1</v>
      </c>
      <c r="M274" s="54">
        <f t="shared" si="37"/>
        <v>24.45</v>
      </c>
      <c r="N274" s="125">
        <v>26.5</v>
      </c>
      <c r="O274" s="55">
        <f t="shared" si="38"/>
        <v>22.690539033576439</v>
      </c>
      <c r="P274" s="56">
        <f t="shared" si="39"/>
        <v>37.575532639602578</v>
      </c>
      <c r="Q274" s="34">
        <v>16.517714999999999</v>
      </c>
      <c r="R274" s="11">
        <f t="shared" si="40"/>
        <v>4.0930278355687495</v>
      </c>
      <c r="S274" s="35">
        <f t="shared" si="41"/>
        <v>10.179358531238321</v>
      </c>
      <c r="AF274" s="34"/>
    </row>
    <row r="275" spans="7:32" ht="18.5" x14ac:dyDescent="0.45">
      <c r="G275" s="59">
        <v>2015</v>
      </c>
      <c r="H275" s="59">
        <v>9</v>
      </c>
      <c r="I275" s="46">
        <f t="shared" si="42"/>
        <v>29</v>
      </c>
      <c r="J275" s="46">
        <f t="shared" si="42"/>
        <v>272</v>
      </c>
      <c r="K275" s="2">
        <v>34.200000000000003</v>
      </c>
      <c r="L275" s="2">
        <v>15.3</v>
      </c>
      <c r="M275" s="54">
        <f t="shared" si="37"/>
        <v>24.75</v>
      </c>
      <c r="N275" s="125">
        <v>34</v>
      </c>
      <c r="O275" s="55">
        <f t="shared" si="38"/>
        <v>24.342390386942231</v>
      </c>
      <c r="P275" s="56">
        <f t="shared" si="39"/>
        <v>36.805694265056658</v>
      </c>
      <c r="Q275" s="34">
        <v>16.932227999999999</v>
      </c>
      <c r="R275" s="11">
        <f t="shared" si="40"/>
        <v>4.2255348577109988</v>
      </c>
      <c r="S275" s="35">
        <f t="shared" si="41"/>
        <v>9.2236263882780474</v>
      </c>
      <c r="AF275" s="34"/>
    </row>
    <row r="276" spans="7:32" ht="18.5" x14ac:dyDescent="0.45">
      <c r="G276" s="59">
        <v>2015</v>
      </c>
      <c r="H276" s="60">
        <v>9</v>
      </c>
      <c r="I276" s="60">
        <f t="shared" si="42"/>
        <v>30</v>
      </c>
      <c r="J276" s="46">
        <f t="shared" si="42"/>
        <v>273</v>
      </c>
      <c r="K276" s="2">
        <v>34.4</v>
      </c>
      <c r="L276" s="2">
        <v>19.899999999999999</v>
      </c>
      <c r="M276" s="54">
        <f t="shared" si="37"/>
        <v>27.15</v>
      </c>
      <c r="N276" s="125">
        <v>49.5</v>
      </c>
      <c r="O276" s="55">
        <f t="shared" si="38"/>
        <v>20.596134538097797</v>
      </c>
      <c r="P276" s="56">
        <f t="shared" si="39"/>
        <v>23.891516064193443</v>
      </c>
      <c r="Q276" s="34">
        <v>12.548438999999998</v>
      </c>
      <c r="R276" s="49">
        <f t="shared" si="40"/>
        <v>3.3081669333382493</v>
      </c>
      <c r="S276" s="48">
        <f t="shared" si="41"/>
        <v>5.225038743188283</v>
      </c>
      <c r="AF276" s="34"/>
    </row>
    <row r="277" spans="7:32" ht="18.5" x14ac:dyDescent="0.45">
      <c r="G277" s="59">
        <v>2015</v>
      </c>
      <c r="H277" s="59">
        <v>10</v>
      </c>
      <c r="I277" s="46">
        <v>1</v>
      </c>
      <c r="J277" s="46">
        <f t="shared" si="42"/>
        <v>274</v>
      </c>
      <c r="K277" s="2">
        <v>32.9</v>
      </c>
      <c r="L277" s="2">
        <v>17</v>
      </c>
      <c r="M277" s="54">
        <f t="shared" si="37"/>
        <v>24.95</v>
      </c>
      <c r="N277" s="125">
        <v>49</v>
      </c>
      <c r="O277" s="55">
        <f t="shared" si="38"/>
        <v>28.429738435197567</v>
      </c>
      <c r="P277" s="56">
        <f t="shared" si="39"/>
        <v>36.162627289571304</v>
      </c>
      <c r="Q277" s="34">
        <v>18.138083999999999</v>
      </c>
      <c r="R277" s="11">
        <f t="shared" si="40"/>
        <v>4.5477391287149986</v>
      </c>
      <c r="S277" s="35">
        <f t="shared" si="41"/>
        <v>7.511679295460195</v>
      </c>
      <c r="AF277" s="34"/>
    </row>
    <row r="278" spans="7:32" ht="18.5" x14ac:dyDescent="0.45">
      <c r="G278" s="59">
        <v>2015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2">
        <v>31.4</v>
      </c>
      <c r="L278" s="2">
        <v>19</v>
      </c>
      <c r="M278" s="54">
        <f t="shared" si="37"/>
        <v>25.2</v>
      </c>
      <c r="N278" s="125">
        <v>61.5</v>
      </c>
      <c r="O278" s="55">
        <f t="shared" si="38"/>
        <v>30.54315931865316</v>
      </c>
      <c r="P278" s="56">
        <f t="shared" si="39"/>
        <v>30.298814044103931</v>
      </c>
      <c r="Q278" s="34">
        <v>17.208569999999998</v>
      </c>
      <c r="R278" s="11">
        <f t="shared" si="40"/>
        <v>4.3399153111499995</v>
      </c>
      <c r="S278" s="35">
        <f t="shared" si="41"/>
        <v>6.2940650575258683</v>
      </c>
      <c r="AF278" s="34"/>
    </row>
    <row r="279" spans="7:32" ht="18.5" x14ac:dyDescent="0.45">
      <c r="G279" s="59">
        <v>2015</v>
      </c>
      <c r="H279" s="59">
        <v>10</v>
      </c>
      <c r="I279" s="46">
        <f t="shared" si="43"/>
        <v>3</v>
      </c>
      <c r="J279" s="46">
        <f t="shared" si="42"/>
        <v>276</v>
      </c>
      <c r="K279" s="2">
        <v>31.5</v>
      </c>
      <c r="L279" s="2">
        <v>17</v>
      </c>
      <c r="M279" s="54">
        <f t="shared" si="37"/>
        <v>24.25</v>
      </c>
      <c r="N279" s="125">
        <v>47.5</v>
      </c>
      <c r="O279" s="55">
        <f t="shared" si="38"/>
        <v>27.337812209727407</v>
      </c>
      <c r="P279" s="56">
        <f t="shared" si="39"/>
        <v>31.71186216328379</v>
      </c>
      <c r="Q279" s="34">
        <v>16.655885999999999</v>
      </c>
      <c r="R279" s="11">
        <f t="shared" si="40"/>
        <v>4.1077287369494986</v>
      </c>
      <c r="S279" s="35">
        <f t="shared" si="41"/>
        <v>6.7052406420037229</v>
      </c>
      <c r="AF279" s="34"/>
    </row>
    <row r="280" spans="7:32" ht="18.5" x14ac:dyDescent="0.45">
      <c r="G280" s="59">
        <v>2015</v>
      </c>
      <c r="H280" s="59">
        <v>10</v>
      </c>
      <c r="I280" s="46">
        <f t="shared" si="43"/>
        <v>4</v>
      </c>
      <c r="J280" s="46">
        <f t="shared" si="43"/>
        <v>277</v>
      </c>
      <c r="K280" s="2">
        <v>31.7</v>
      </c>
      <c r="L280" s="2">
        <v>16</v>
      </c>
      <c r="M280" s="54">
        <f t="shared" si="37"/>
        <v>23.85</v>
      </c>
      <c r="N280" s="125">
        <v>42</v>
      </c>
      <c r="O280" s="55">
        <f t="shared" si="38"/>
        <v>25.955279049159824</v>
      </c>
      <c r="P280" s="56">
        <f t="shared" si="39"/>
        <v>32.599830485744739</v>
      </c>
      <c r="Q280" s="34">
        <v>16.454909999999998</v>
      </c>
      <c r="R280" s="11">
        <f t="shared" si="40"/>
        <v>4.0195601637974994</v>
      </c>
      <c r="S280" s="35">
        <f t="shared" si="41"/>
        <v>7.3562722604580211</v>
      </c>
      <c r="AF280" s="34"/>
    </row>
    <row r="281" spans="7:32" ht="18.5" x14ac:dyDescent="0.45">
      <c r="G281" s="59">
        <v>2015</v>
      </c>
      <c r="H281" s="59">
        <v>10</v>
      </c>
      <c r="I281" s="46">
        <f t="shared" si="43"/>
        <v>5</v>
      </c>
      <c r="J281" s="46">
        <f t="shared" si="43"/>
        <v>278</v>
      </c>
      <c r="K281" s="2">
        <v>30.6</v>
      </c>
      <c r="L281" s="2">
        <v>10.8</v>
      </c>
      <c r="M281" s="54">
        <f t="shared" si="37"/>
        <v>20.700000000000003</v>
      </c>
      <c r="N281" s="125">
        <v>57</v>
      </c>
      <c r="O281" s="55">
        <f t="shared" si="38"/>
        <v>22.618284528370424</v>
      </c>
      <c r="P281" s="56">
        <f t="shared" si="39"/>
        <v>35.827362692938756</v>
      </c>
      <c r="Q281" s="34">
        <v>16.103202</v>
      </c>
      <c r="R281" s="11">
        <f t="shared" si="40"/>
        <v>3.6361432696049993</v>
      </c>
      <c r="S281" s="35">
        <f t="shared" si="41"/>
        <v>6.815566285730756</v>
      </c>
      <c r="AF281" s="34"/>
    </row>
    <row r="282" spans="7:32" ht="18.5" x14ac:dyDescent="0.45">
      <c r="G282" s="59">
        <v>2015</v>
      </c>
      <c r="H282" s="59">
        <v>10</v>
      </c>
      <c r="I282" s="46">
        <f t="shared" si="43"/>
        <v>6</v>
      </c>
      <c r="J282" s="46">
        <f t="shared" si="43"/>
        <v>279</v>
      </c>
      <c r="K282" s="2">
        <v>29.6</v>
      </c>
      <c r="L282" s="2">
        <v>13.3</v>
      </c>
      <c r="M282" s="54">
        <f t="shared" si="37"/>
        <v>21.450000000000003</v>
      </c>
      <c r="N282" s="125">
        <v>67.5</v>
      </c>
      <c r="O282" s="55">
        <f t="shared" si="38"/>
        <v>25.667546765056251</v>
      </c>
      <c r="P282" s="56">
        <f t="shared" si="39"/>
        <v>33.470480981633351</v>
      </c>
      <c r="Q282" s="34">
        <v>16.58052</v>
      </c>
      <c r="R282" s="11">
        <f t="shared" si="40"/>
        <v>3.8168564296499996</v>
      </c>
      <c r="S282" s="35">
        <f t="shared" si="41"/>
        <v>6.487226839159697</v>
      </c>
      <c r="AF282" s="34"/>
    </row>
    <row r="283" spans="7:32" ht="18.5" x14ac:dyDescent="0.45">
      <c r="G283" s="59">
        <v>2015</v>
      </c>
      <c r="H283" s="59">
        <v>10</v>
      </c>
      <c r="I283" s="46">
        <f t="shared" si="43"/>
        <v>7</v>
      </c>
      <c r="J283" s="46">
        <f t="shared" si="43"/>
        <v>280</v>
      </c>
      <c r="K283" s="2">
        <v>25</v>
      </c>
      <c r="L283" s="2">
        <v>14.9</v>
      </c>
      <c r="M283" s="54">
        <f t="shared" si="37"/>
        <v>19.95</v>
      </c>
      <c r="N283" s="125">
        <v>66</v>
      </c>
      <c r="O283" s="55">
        <f t="shared" si="38"/>
        <v>34.08965707504435</v>
      </c>
      <c r="P283" s="56">
        <f t="shared" si="39"/>
        <v>27.544442916635834</v>
      </c>
      <c r="Q283" s="34">
        <v>17.33418</v>
      </c>
      <c r="R283" s="11">
        <f t="shared" si="40"/>
        <v>3.8378524551749997</v>
      </c>
      <c r="S283" s="35">
        <f t="shared" si="41"/>
        <v>5.243897345291396</v>
      </c>
      <c r="AF283" s="34"/>
    </row>
    <row r="284" spans="7:32" ht="18.5" x14ac:dyDescent="0.45">
      <c r="G284" s="59">
        <v>2015</v>
      </c>
      <c r="H284" s="59">
        <v>10</v>
      </c>
      <c r="I284" s="46">
        <f t="shared" si="43"/>
        <v>8</v>
      </c>
      <c r="J284" s="46">
        <f t="shared" si="43"/>
        <v>281</v>
      </c>
      <c r="K284" s="2">
        <v>26</v>
      </c>
      <c r="L284" s="2">
        <v>11.9</v>
      </c>
      <c r="M284" s="54">
        <f t="shared" si="37"/>
        <v>18.95</v>
      </c>
      <c r="N284" s="125">
        <v>63</v>
      </c>
      <c r="O284" s="55">
        <f t="shared" si="38"/>
        <v>28.057385059953351</v>
      </c>
      <c r="P284" s="56">
        <f t="shared" si="39"/>
        <v>31.648730347627378</v>
      </c>
      <c r="Q284" s="34">
        <v>16.856862</v>
      </c>
      <c r="R284" s="11">
        <f t="shared" si="40"/>
        <v>3.6333069644024998</v>
      </c>
      <c r="S284" s="35">
        <f t="shared" si="41"/>
        <v>5.8379431937301032</v>
      </c>
      <c r="AF284" s="34"/>
    </row>
    <row r="285" spans="7:32" ht="18.5" x14ac:dyDescent="0.45">
      <c r="G285" s="59">
        <v>2015</v>
      </c>
      <c r="H285" s="59">
        <v>10</v>
      </c>
      <c r="I285" s="46">
        <f t="shared" si="43"/>
        <v>9</v>
      </c>
      <c r="J285" s="46">
        <f t="shared" si="43"/>
        <v>282</v>
      </c>
      <c r="K285" s="2">
        <v>25.5</v>
      </c>
      <c r="L285" s="2">
        <v>13.3</v>
      </c>
      <c r="M285" s="54">
        <f t="shared" si="37"/>
        <v>19.399999999999999</v>
      </c>
      <c r="N285" s="125">
        <v>59</v>
      </c>
      <c r="O285" s="55">
        <f t="shared" si="38"/>
        <v>26.072477830272305</v>
      </c>
      <c r="P285" s="56">
        <f t="shared" si="39"/>
        <v>25.446738362345769</v>
      </c>
      <c r="Q285" s="34">
        <v>14.57076</v>
      </c>
      <c r="R285" s="11">
        <f t="shared" si="40"/>
        <v>3.1790192752799999</v>
      </c>
      <c r="S285" s="35">
        <f t="shared" si="41"/>
        <v>4.8141262939287053</v>
      </c>
      <c r="AF285" s="34"/>
    </row>
    <row r="286" spans="7:32" ht="18.5" x14ac:dyDescent="0.45">
      <c r="G286" s="59">
        <v>2015</v>
      </c>
      <c r="H286" s="59">
        <v>10</v>
      </c>
      <c r="I286" s="46">
        <f t="shared" si="43"/>
        <v>10</v>
      </c>
      <c r="J286" s="46">
        <f t="shared" si="43"/>
        <v>283</v>
      </c>
      <c r="K286" s="2">
        <v>26.1</v>
      </c>
      <c r="L286" s="2">
        <v>10.8</v>
      </c>
      <c r="M286" s="54">
        <f t="shared" si="37"/>
        <v>18.450000000000003</v>
      </c>
      <c r="N286" s="125">
        <v>51.5</v>
      </c>
      <c r="O286" s="55">
        <f t="shared" si="38"/>
        <v>24.566310423525142</v>
      </c>
      <c r="P286" s="56">
        <f t="shared" si="39"/>
        <v>30.069163958394771</v>
      </c>
      <c r="Q286" s="34">
        <v>15.374663999999999</v>
      </c>
      <c r="R286" s="11">
        <f t="shared" si="40"/>
        <v>3.2687496580499995</v>
      </c>
      <c r="S286" s="35">
        <f t="shared" si="41"/>
        <v>5.4987844023927916</v>
      </c>
      <c r="AF286" s="34"/>
    </row>
    <row r="287" spans="7:32" ht="18.5" x14ac:dyDescent="0.45">
      <c r="G287" s="59">
        <v>2015</v>
      </c>
      <c r="H287" s="59">
        <v>10</v>
      </c>
      <c r="I287" s="46">
        <f t="shared" si="43"/>
        <v>11</v>
      </c>
      <c r="J287" s="46">
        <f t="shared" si="43"/>
        <v>284</v>
      </c>
      <c r="K287" s="2">
        <v>27</v>
      </c>
      <c r="L287" s="2">
        <v>8.8000000000000007</v>
      </c>
      <c r="M287" s="54">
        <f t="shared" si="37"/>
        <v>17.899999999999999</v>
      </c>
      <c r="N287" s="125">
        <v>47.5</v>
      </c>
      <c r="O287" s="55">
        <f t="shared" si="38"/>
        <v>21.539715213629638</v>
      </c>
      <c r="P287" s="56">
        <f t="shared" si="39"/>
        <v>31.36182535104475</v>
      </c>
      <c r="Q287" s="34">
        <v>14.702650499999999</v>
      </c>
      <c r="R287" s="11">
        <f t="shared" si="40"/>
        <v>3.07844831301525</v>
      </c>
      <c r="S287" s="35">
        <f t="shared" si="41"/>
        <v>5.8435748885317764</v>
      </c>
      <c r="AF287" s="34"/>
    </row>
    <row r="288" spans="7:32" ht="18.5" x14ac:dyDescent="0.45">
      <c r="G288" s="59">
        <v>2015</v>
      </c>
      <c r="H288" s="59">
        <v>10</v>
      </c>
      <c r="I288" s="46">
        <f t="shared" si="43"/>
        <v>12</v>
      </c>
      <c r="J288" s="46">
        <f t="shared" si="43"/>
        <v>285</v>
      </c>
      <c r="K288" s="2">
        <v>29</v>
      </c>
      <c r="L288" s="2">
        <v>9</v>
      </c>
      <c r="M288" s="54">
        <f t="shared" si="37"/>
        <v>19</v>
      </c>
      <c r="N288" s="125">
        <v>53.5</v>
      </c>
      <c r="O288" s="55">
        <f t="shared" si="38"/>
        <v>18.879898268881661</v>
      </c>
      <c r="P288" s="56">
        <f t="shared" si="39"/>
        <v>30.207837230210657</v>
      </c>
      <c r="Q288" s="34">
        <v>13.509355499999998</v>
      </c>
      <c r="R288" s="11">
        <f t="shared" si="40"/>
        <v>2.9157512162759991</v>
      </c>
      <c r="S288" s="35">
        <f t="shared" si="41"/>
        <v>5.5951253319394345</v>
      </c>
      <c r="AF288" s="34"/>
    </row>
    <row r="289" spans="7:32" ht="18.5" x14ac:dyDescent="0.45">
      <c r="G289" s="59">
        <v>2015</v>
      </c>
      <c r="H289" s="59">
        <v>10</v>
      </c>
      <c r="I289" s="46">
        <f t="shared" si="43"/>
        <v>13</v>
      </c>
      <c r="J289" s="46">
        <f t="shared" si="43"/>
        <v>286</v>
      </c>
      <c r="K289" s="2">
        <v>30.4</v>
      </c>
      <c r="L289" s="2">
        <v>11.7</v>
      </c>
      <c r="M289" s="54">
        <f t="shared" si="37"/>
        <v>21.049999999999997</v>
      </c>
      <c r="N289" s="125">
        <v>57.5</v>
      </c>
      <c r="O289" s="55">
        <f t="shared" si="38"/>
        <v>21.567503159531398</v>
      </c>
      <c r="P289" s="56">
        <f t="shared" si="39"/>
        <v>32.264984726658973</v>
      </c>
      <c r="Q289" s="34">
        <v>14.922467999999999</v>
      </c>
      <c r="R289" s="11">
        <f t="shared" si="40"/>
        <v>3.4001626767569988</v>
      </c>
      <c r="S289" s="35">
        <f t="shared" si="41"/>
        <v>6.2186810772208903</v>
      </c>
      <c r="AF289" s="34"/>
    </row>
    <row r="290" spans="7:32" ht="18.5" x14ac:dyDescent="0.45">
      <c r="G290" s="59">
        <v>2015</v>
      </c>
      <c r="H290" s="59">
        <v>10</v>
      </c>
      <c r="I290" s="46">
        <f t="shared" si="43"/>
        <v>14</v>
      </c>
      <c r="J290" s="46">
        <f t="shared" si="43"/>
        <v>287</v>
      </c>
      <c r="K290" s="2">
        <v>26.6</v>
      </c>
      <c r="L290" s="2">
        <v>17.399999999999999</v>
      </c>
      <c r="M290" s="54">
        <f t="shared" si="37"/>
        <v>22</v>
      </c>
      <c r="N290" s="125">
        <v>56.5</v>
      </c>
      <c r="O290" s="55">
        <f t="shared" si="38"/>
        <v>25.46862023844777</v>
      </c>
      <c r="P290" s="56">
        <f t="shared" si="39"/>
        <v>18.744904495497565</v>
      </c>
      <c r="Q290" s="34">
        <v>12.360023999999999</v>
      </c>
      <c r="R290" s="11">
        <f t="shared" si="40"/>
        <v>2.8851633222479993</v>
      </c>
      <c r="S290" s="35">
        <f t="shared" si="41"/>
        <v>3.8403796934944165</v>
      </c>
      <c r="AF290" s="34"/>
    </row>
    <row r="291" spans="7:32" ht="18.5" x14ac:dyDescent="0.45">
      <c r="G291" s="59">
        <v>2015</v>
      </c>
      <c r="H291" s="59">
        <v>10</v>
      </c>
      <c r="I291" s="46">
        <f t="shared" si="43"/>
        <v>15</v>
      </c>
      <c r="J291" s="46">
        <f t="shared" si="43"/>
        <v>288</v>
      </c>
      <c r="K291" s="2">
        <v>27.5</v>
      </c>
      <c r="L291" s="2">
        <v>12.3</v>
      </c>
      <c r="M291" s="54">
        <f t="shared" si="37"/>
        <v>19.899999999999999</v>
      </c>
      <c r="N291" s="125">
        <v>53</v>
      </c>
      <c r="O291" s="55">
        <f t="shared" si="38"/>
        <v>14.770070121995749</v>
      </c>
      <c r="P291" s="56">
        <f t="shared" si="39"/>
        <v>17.960405268346829</v>
      </c>
      <c r="Q291" s="34">
        <v>9.2134935000000002</v>
      </c>
      <c r="R291" s="11">
        <f t="shared" si="40"/>
        <v>2.0372001545317504</v>
      </c>
      <c r="S291" s="35">
        <f t="shared" si="41"/>
        <v>3.5441532980066355</v>
      </c>
      <c r="AF291" s="34"/>
    </row>
    <row r="292" spans="7:32" ht="18.5" x14ac:dyDescent="0.45">
      <c r="G292" s="59">
        <v>2015</v>
      </c>
      <c r="H292" s="59">
        <v>10</v>
      </c>
      <c r="I292" s="46">
        <f t="shared" si="43"/>
        <v>16</v>
      </c>
      <c r="J292" s="46">
        <f t="shared" si="43"/>
        <v>289</v>
      </c>
      <c r="K292" s="2">
        <v>28.2</v>
      </c>
      <c r="L292" s="2">
        <v>9.6</v>
      </c>
      <c r="M292" s="54">
        <f t="shared" si="37"/>
        <v>18.899999999999999</v>
      </c>
      <c r="N292" s="125">
        <v>43</v>
      </c>
      <c r="O292" s="55">
        <f t="shared" si="38"/>
        <v>18.603671261173844</v>
      </c>
      <c r="P292" s="56">
        <f t="shared" si="39"/>
        <v>27.682262836626684</v>
      </c>
      <c r="Q292" s="34">
        <v>12.837342</v>
      </c>
      <c r="R292" s="11">
        <f t="shared" si="40"/>
        <v>2.7631800974610004</v>
      </c>
      <c r="S292" s="35">
        <f t="shared" si="41"/>
        <v>5.6601550665420444</v>
      </c>
      <c r="AF292" s="34"/>
    </row>
    <row r="293" spans="7:32" ht="18.5" x14ac:dyDescent="0.45">
      <c r="G293" s="59">
        <v>2015</v>
      </c>
      <c r="H293" s="59">
        <v>10</v>
      </c>
      <c r="I293" s="46">
        <f t="shared" si="43"/>
        <v>17</v>
      </c>
      <c r="J293" s="46">
        <f t="shared" si="43"/>
        <v>290</v>
      </c>
      <c r="K293" s="2">
        <v>27.7</v>
      </c>
      <c r="L293" s="2">
        <v>9</v>
      </c>
      <c r="M293" s="54">
        <f t="shared" si="37"/>
        <v>18.350000000000001</v>
      </c>
      <c r="N293" s="125">
        <v>42.5</v>
      </c>
      <c r="O293" s="55">
        <f t="shared" si="38"/>
        <v>21.13179602499541</v>
      </c>
      <c r="P293" s="56">
        <f t="shared" si="39"/>
        <v>31.613166853393132</v>
      </c>
      <c r="Q293" s="34">
        <v>14.621003999999999</v>
      </c>
      <c r="R293" s="11">
        <f t="shared" si="40"/>
        <v>3.0999416128289998</v>
      </c>
      <c r="S293" s="35">
        <f t="shared" si="41"/>
        <v>6.3646759520361229</v>
      </c>
      <c r="AF293" s="34"/>
    </row>
    <row r="294" spans="7:32" ht="18.5" x14ac:dyDescent="0.45">
      <c r="G294" s="59">
        <v>2015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2">
        <v>27</v>
      </c>
      <c r="L294" s="2">
        <v>6.8</v>
      </c>
      <c r="M294" s="54">
        <f t="shared" si="37"/>
        <v>16.899999999999999</v>
      </c>
      <c r="N294" s="125">
        <v>42</v>
      </c>
      <c r="O294" s="55">
        <f t="shared" si="38"/>
        <v>20.297132008140618</v>
      </c>
      <c r="P294" s="56">
        <f t="shared" si="39"/>
        <v>32.800165325155234</v>
      </c>
      <c r="Q294" s="34">
        <v>14.595882</v>
      </c>
      <c r="R294" s="11">
        <f t="shared" si="40"/>
        <v>2.9704882231709999</v>
      </c>
      <c r="S294" s="35">
        <f t="shared" si="41"/>
        <v>6.3849471288858419</v>
      </c>
      <c r="AF294" s="34"/>
    </row>
    <row r="295" spans="7:32" ht="18.5" x14ac:dyDescent="0.45">
      <c r="G295" s="59">
        <v>2015</v>
      </c>
      <c r="H295" s="59">
        <v>10</v>
      </c>
      <c r="I295" s="46">
        <f t="shared" si="44"/>
        <v>19</v>
      </c>
      <c r="J295" s="46">
        <f t="shared" si="44"/>
        <v>292</v>
      </c>
      <c r="K295" s="2">
        <v>28.7</v>
      </c>
      <c r="L295" s="2">
        <v>7</v>
      </c>
      <c r="M295" s="54">
        <f t="shared" si="37"/>
        <v>17.850000000000001</v>
      </c>
      <c r="N295" s="125">
        <v>42</v>
      </c>
      <c r="O295" s="55">
        <f t="shared" si="38"/>
        <v>18.504472363899193</v>
      </c>
      <c r="P295" s="56">
        <f t="shared" si="39"/>
        <v>32.123764023729002</v>
      </c>
      <c r="Q295" s="34">
        <v>13.791977999999999</v>
      </c>
      <c r="R295" s="11">
        <f t="shared" si="40"/>
        <v>2.8837267520804999</v>
      </c>
      <c r="S295" s="35">
        <f t="shared" si="41"/>
        <v>6.4218766390840383</v>
      </c>
      <c r="AF295" s="34"/>
    </row>
    <row r="296" spans="7:32" ht="18.5" x14ac:dyDescent="0.45">
      <c r="G296" s="59">
        <v>2015</v>
      </c>
      <c r="H296" s="59">
        <v>10</v>
      </c>
      <c r="I296" s="46">
        <f t="shared" si="44"/>
        <v>20</v>
      </c>
      <c r="J296" s="46">
        <f t="shared" si="44"/>
        <v>293</v>
      </c>
      <c r="K296" s="2">
        <v>27</v>
      </c>
      <c r="L296" s="2">
        <v>10.9</v>
      </c>
      <c r="M296" s="54">
        <f t="shared" si="37"/>
        <v>18.95</v>
      </c>
      <c r="N296" s="125">
        <v>46.5</v>
      </c>
      <c r="O296" s="55">
        <f t="shared" si="38"/>
        <v>22.343818702617952</v>
      </c>
      <c r="P296" s="56">
        <f t="shared" si="39"/>
        <v>28.778838488971925</v>
      </c>
      <c r="Q296" s="34">
        <v>14.344662</v>
      </c>
      <c r="R296" s="11">
        <f t="shared" si="40"/>
        <v>3.0918305166524993</v>
      </c>
      <c r="S296" s="35">
        <f t="shared" si="41"/>
        <v>5.6084224238185225</v>
      </c>
      <c r="AF296" s="34"/>
    </row>
    <row r="297" spans="7:32" ht="18.5" x14ac:dyDescent="0.45">
      <c r="G297" s="59">
        <v>2015</v>
      </c>
      <c r="H297" s="59">
        <v>10</v>
      </c>
      <c r="I297" s="46">
        <f t="shared" si="44"/>
        <v>21</v>
      </c>
      <c r="J297" s="46">
        <f t="shared" si="44"/>
        <v>294</v>
      </c>
      <c r="K297" s="2">
        <v>27.8</v>
      </c>
      <c r="L297" s="2">
        <v>11.2</v>
      </c>
      <c r="M297" s="54">
        <f t="shared" si="37"/>
        <v>19.5</v>
      </c>
      <c r="N297" s="125">
        <v>47</v>
      </c>
      <c r="O297" s="55">
        <f t="shared" si="38"/>
        <v>21.83132519230405</v>
      </c>
      <c r="P297" s="56">
        <f t="shared" si="39"/>
        <v>28.991999855379781</v>
      </c>
      <c r="Q297" s="34">
        <v>14.231612999999998</v>
      </c>
      <c r="R297" s="11">
        <f t="shared" si="40"/>
        <v>3.1133717021384988</v>
      </c>
      <c r="S297" s="35">
        <f t="shared" si="41"/>
        <v>5.6795115139466938</v>
      </c>
      <c r="AF297" s="34"/>
    </row>
    <row r="298" spans="7:32" ht="18.5" x14ac:dyDescent="0.45">
      <c r="G298" s="59">
        <v>2015</v>
      </c>
      <c r="H298" s="59">
        <v>10</v>
      </c>
      <c r="I298" s="46">
        <f t="shared" si="44"/>
        <v>22</v>
      </c>
      <c r="J298" s="46">
        <f t="shared" si="44"/>
        <v>295</v>
      </c>
      <c r="K298" s="2">
        <v>28</v>
      </c>
      <c r="L298" s="2">
        <v>12.2</v>
      </c>
      <c r="M298" s="54">
        <f t="shared" si="37"/>
        <v>20.100000000000001</v>
      </c>
      <c r="N298" s="125">
        <v>71.5</v>
      </c>
      <c r="O298" s="55">
        <f t="shared" si="38"/>
        <v>10.368955076096972</v>
      </c>
      <c r="P298" s="56">
        <f t="shared" si="39"/>
        <v>13.106359216186572</v>
      </c>
      <c r="Q298" s="34">
        <v>6.594525</v>
      </c>
      <c r="R298" s="11">
        <f t="shared" si="40"/>
        <v>1.4658540978374999</v>
      </c>
      <c r="S298" s="35">
        <f t="shared" si="41"/>
        <v>2.6976784694033769</v>
      </c>
      <c r="AF298" s="34"/>
    </row>
    <row r="299" spans="7:32" ht="18.5" x14ac:dyDescent="0.45">
      <c r="G299" s="59">
        <v>2015</v>
      </c>
      <c r="H299" s="59">
        <v>10</v>
      </c>
      <c r="I299" s="46">
        <f t="shared" si="44"/>
        <v>23</v>
      </c>
      <c r="J299" s="46">
        <f t="shared" si="44"/>
        <v>296</v>
      </c>
      <c r="K299" s="2">
        <v>21.5</v>
      </c>
      <c r="L299" s="2">
        <v>15</v>
      </c>
      <c r="M299" s="54">
        <f t="shared" si="37"/>
        <v>18.25</v>
      </c>
      <c r="N299" s="125">
        <v>68</v>
      </c>
      <c r="O299" s="55">
        <f t="shared" si="38"/>
        <v>26.127592941123925</v>
      </c>
      <c r="P299" s="56">
        <f t="shared" si="39"/>
        <v>13.586348329384442</v>
      </c>
      <c r="Q299" s="34">
        <v>10.658008499999999</v>
      </c>
      <c r="R299" s="11">
        <f t="shared" si="40"/>
        <v>2.2534573756826246</v>
      </c>
      <c r="S299" s="35">
        <f t="shared" si="41"/>
        <v>2.6673365616087965</v>
      </c>
      <c r="AF299" s="34"/>
    </row>
    <row r="300" spans="7:32" ht="18.5" x14ac:dyDescent="0.45">
      <c r="G300" s="59">
        <v>2015</v>
      </c>
      <c r="H300" s="59">
        <v>10</v>
      </c>
      <c r="I300" s="46">
        <f t="shared" si="44"/>
        <v>24</v>
      </c>
      <c r="J300" s="46">
        <f t="shared" si="44"/>
        <v>297</v>
      </c>
      <c r="K300" s="2">
        <v>26.4</v>
      </c>
      <c r="L300" s="2">
        <v>10.9</v>
      </c>
      <c r="M300" s="54">
        <f t="shared" si="37"/>
        <v>18.649999999999999</v>
      </c>
      <c r="N300" s="125">
        <v>74.5</v>
      </c>
      <c r="O300" s="55">
        <f t="shared" si="38"/>
        <v>18.325418237927398</v>
      </c>
      <c r="P300" s="56">
        <f t="shared" si="39"/>
        <v>22.723518615029974</v>
      </c>
      <c r="Q300" s="34">
        <v>11.543558999999998</v>
      </c>
      <c r="R300" s="11">
        <f t="shared" si="40"/>
        <v>2.4677733853507497</v>
      </c>
      <c r="S300" s="35">
        <f t="shared" si="41"/>
        <v>4.2632795801722381</v>
      </c>
      <c r="AF300" s="34"/>
    </row>
    <row r="301" spans="7:32" ht="18.5" x14ac:dyDescent="0.45">
      <c r="G301" s="59">
        <v>2015</v>
      </c>
      <c r="H301" s="59">
        <v>10</v>
      </c>
      <c r="I301" s="46">
        <f t="shared" si="44"/>
        <v>25</v>
      </c>
      <c r="J301" s="46">
        <f t="shared" si="44"/>
        <v>298</v>
      </c>
      <c r="K301" s="2">
        <v>20.6</v>
      </c>
      <c r="L301" s="2">
        <v>15.3</v>
      </c>
      <c r="M301" s="54">
        <f t="shared" si="37"/>
        <v>17.950000000000003</v>
      </c>
      <c r="N301" s="125">
        <v>76.5</v>
      </c>
      <c r="O301" s="55">
        <f t="shared" si="38"/>
        <v>31.713870371578935</v>
      </c>
      <c r="P301" s="56">
        <f t="shared" si="39"/>
        <v>13.446681037549469</v>
      </c>
      <c r="Q301" s="34">
        <v>11.68173</v>
      </c>
      <c r="R301" s="11">
        <f t="shared" si="40"/>
        <v>2.4493521355875001</v>
      </c>
      <c r="S301" s="35">
        <f t="shared" si="41"/>
        <v>2.6237894274186351</v>
      </c>
      <c r="AF301" s="34"/>
    </row>
    <row r="302" spans="7:32" ht="18.5" x14ac:dyDescent="0.45">
      <c r="G302" s="59">
        <v>2015</v>
      </c>
      <c r="H302" s="59">
        <v>10</v>
      </c>
      <c r="I302" s="46">
        <f t="shared" si="44"/>
        <v>26</v>
      </c>
      <c r="J302" s="46">
        <f t="shared" si="44"/>
        <v>299</v>
      </c>
      <c r="K302" s="2">
        <v>23.2</v>
      </c>
      <c r="L302" s="2">
        <v>15.3</v>
      </c>
      <c r="M302" s="54">
        <f t="shared" si="37"/>
        <v>19.25</v>
      </c>
      <c r="N302" s="125">
        <v>84.5</v>
      </c>
      <c r="O302" s="55">
        <f t="shared" si="38"/>
        <v>21.004315249490997</v>
      </c>
      <c r="P302" s="56">
        <f t="shared" si="39"/>
        <v>13.274727237678308</v>
      </c>
      <c r="Q302" s="34">
        <v>9.4458719999999996</v>
      </c>
      <c r="R302" s="11">
        <f t="shared" si="40"/>
        <v>2.0525714553239993</v>
      </c>
      <c r="S302" s="35">
        <f t="shared" si="41"/>
        <v>2.6770513807546075</v>
      </c>
      <c r="AF302" s="34"/>
    </row>
    <row r="303" spans="7:32" ht="18.5" x14ac:dyDescent="0.45">
      <c r="G303" s="59">
        <v>2015</v>
      </c>
      <c r="H303" s="59">
        <v>10</v>
      </c>
      <c r="I303" s="46">
        <f t="shared" si="44"/>
        <v>27</v>
      </c>
      <c r="J303" s="46">
        <f t="shared" si="44"/>
        <v>300</v>
      </c>
      <c r="K303" s="2">
        <v>19.3</v>
      </c>
      <c r="L303" s="2">
        <v>13.4</v>
      </c>
      <c r="M303" s="54">
        <f t="shared" si="37"/>
        <v>16.350000000000001</v>
      </c>
      <c r="N303" s="125">
        <v>75.5</v>
      </c>
      <c r="O303" s="55">
        <f t="shared" si="38"/>
        <v>27.100749010802616</v>
      </c>
      <c r="P303" s="56">
        <f t="shared" si="39"/>
        <v>12.791553533098835</v>
      </c>
      <c r="Q303" s="34">
        <v>10.532398499999999</v>
      </c>
      <c r="R303" s="11">
        <f t="shared" si="40"/>
        <v>2.1095314624653749</v>
      </c>
      <c r="S303" s="35">
        <f t="shared" si="41"/>
        <v>2.4059698271933478</v>
      </c>
      <c r="AF303" s="34"/>
    </row>
    <row r="304" spans="7:32" ht="18.5" x14ac:dyDescent="0.45">
      <c r="G304" s="59">
        <v>2015</v>
      </c>
      <c r="H304" s="59">
        <v>10</v>
      </c>
      <c r="I304" s="46">
        <f t="shared" si="44"/>
        <v>28</v>
      </c>
      <c r="J304" s="46">
        <f t="shared" si="44"/>
        <v>301</v>
      </c>
      <c r="K304" s="2">
        <v>21</v>
      </c>
      <c r="L304" s="2">
        <v>13.2</v>
      </c>
      <c r="M304" s="54">
        <f t="shared" si="37"/>
        <v>17.100000000000001</v>
      </c>
      <c r="N304" s="125">
        <v>84.5</v>
      </c>
      <c r="O304" s="55">
        <f t="shared" si="38"/>
        <v>19.255176465544938</v>
      </c>
      <c r="P304" s="56">
        <f t="shared" si="39"/>
        <v>12.015230114500044</v>
      </c>
      <c r="Q304" s="34">
        <v>8.6042849999999991</v>
      </c>
      <c r="R304" s="11">
        <f t="shared" si="40"/>
        <v>1.7611981902225</v>
      </c>
      <c r="S304" s="35">
        <f t="shared" si="41"/>
        <v>2.3293403376001476</v>
      </c>
      <c r="AF304" s="34"/>
    </row>
    <row r="305" spans="7:32" ht="18.5" x14ac:dyDescent="0.45">
      <c r="G305" s="59">
        <v>2015</v>
      </c>
      <c r="H305" s="59">
        <v>10</v>
      </c>
      <c r="I305" s="46">
        <f t="shared" si="44"/>
        <v>29</v>
      </c>
      <c r="J305" s="46">
        <f t="shared" si="44"/>
        <v>302</v>
      </c>
      <c r="K305" s="2">
        <v>16.3</v>
      </c>
      <c r="L305" s="2">
        <v>13.4</v>
      </c>
      <c r="M305" s="54">
        <f t="shared" si="37"/>
        <v>14.850000000000001</v>
      </c>
      <c r="N305" s="125">
        <v>75.5</v>
      </c>
      <c r="O305" s="55">
        <f t="shared" si="38"/>
        <v>32.316420608151603</v>
      </c>
      <c r="P305" s="56">
        <f t="shared" si="39"/>
        <v>7.4974095810911727</v>
      </c>
      <c r="Q305" s="34">
        <v>8.8052609999999998</v>
      </c>
      <c r="R305" s="11">
        <f t="shared" si="40"/>
        <v>1.68613924072725</v>
      </c>
      <c r="S305" s="35">
        <f t="shared" si="41"/>
        <v>1.4785809047421514</v>
      </c>
      <c r="AF305" s="34"/>
    </row>
    <row r="306" spans="7:32" ht="18.5" x14ac:dyDescent="0.45">
      <c r="G306" s="59">
        <v>2015</v>
      </c>
      <c r="H306" s="59">
        <v>10</v>
      </c>
      <c r="I306" s="46">
        <f t="shared" si="44"/>
        <v>30</v>
      </c>
      <c r="J306" s="46">
        <f t="shared" si="44"/>
        <v>303</v>
      </c>
      <c r="K306" s="2">
        <v>19.2</v>
      </c>
      <c r="L306" s="2">
        <v>11.7</v>
      </c>
      <c r="M306" s="54">
        <f t="shared" si="37"/>
        <v>15.45</v>
      </c>
      <c r="N306" s="125">
        <v>70</v>
      </c>
      <c r="O306" s="55">
        <f t="shared" si="38"/>
        <v>28.953093646960898</v>
      </c>
      <c r="P306" s="56">
        <f t="shared" si="39"/>
        <v>17.371856188176537</v>
      </c>
      <c r="Q306" s="34">
        <v>12.68661</v>
      </c>
      <c r="R306" s="11">
        <f t="shared" si="40"/>
        <v>2.4740316743624997</v>
      </c>
      <c r="S306" s="35">
        <f t="shared" si="41"/>
        <v>3.0611678230959445</v>
      </c>
      <c r="AF306" s="34"/>
    </row>
    <row r="307" spans="7:32" ht="18.5" x14ac:dyDescent="0.45">
      <c r="G307" s="59">
        <v>2015</v>
      </c>
      <c r="H307" s="61">
        <v>10</v>
      </c>
      <c r="I307" s="60">
        <f t="shared" si="44"/>
        <v>31</v>
      </c>
      <c r="J307" s="46">
        <f t="shared" si="44"/>
        <v>304</v>
      </c>
      <c r="K307" s="2">
        <v>21.5</v>
      </c>
      <c r="L307" s="2">
        <v>7.8</v>
      </c>
      <c r="M307" s="54">
        <f t="shared" si="37"/>
        <v>14.65</v>
      </c>
      <c r="N307" s="125">
        <v>58</v>
      </c>
      <c r="O307" s="55">
        <f t="shared" si="38"/>
        <v>19.789079495240752</v>
      </c>
      <c r="P307" s="56">
        <f t="shared" si="39"/>
        <v>21.68883112678386</v>
      </c>
      <c r="Q307" s="34">
        <v>11.719412999999998</v>
      </c>
      <c r="R307" s="49">
        <f t="shared" si="40"/>
        <v>2.2304298926002497</v>
      </c>
      <c r="S307" s="48">
        <f t="shared" si="41"/>
        <v>3.6422111825392549</v>
      </c>
      <c r="AF307" s="34"/>
    </row>
    <row r="308" spans="7:32" ht="18.5" x14ac:dyDescent="0.45">
      <c r="G308" s="59">
        <v>2015</v>
      </c>
      <c r="H308" s="59">
        <v>11</v>
      </c>
      <c r="I308" s="46">
        <v>1</v>
      </c>
      <c r="J308" s="46">
        <f t="shared" si="44"/>
        <v>305</v>
      </c>
      <c r="K308" s="2">
        <v>21.1</v>
      </c>
      <c r="L308" s="2">
        <v>5.7</v>
      </c>
      <c r="M308" s="54">
        <f t="shared" si="37"/>
        <v>13.4</v>
      </c>
      <c r="N308" s="125">
        <v>51.5</v>
      </c>
      <c r="O308" s="55">
        <f t="shared" si="38"/>
        <v>21.265575340818245</v>
      </c>
      <c r="P308" s="56">
        <f t="shared" si="39"/>
        <v>26.199188819888082</v>
      </c>
      <c r="Q308" s="34">
        <v>13.352342999999998</v>
      </c>
      <c r="R308" s="11">
        <f t="shared" si="40"/>
        <v>2.4433185408839999</v>
      </c>
      <c r="S308" s="35">
        <f t="shared" si="41"/>
        <v>4.1377919140075745</v>
      </c>
      <c r="AF308" s="34"/>
    </row>
    <row r="309" spans="7:32" ht="18.5" x14ac:dyDescent="0.45">
      <c r="G309" s="59">
        <v>2015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2">
        <v>19</v>
      </c>
      <c r="L309" s="2">
        <v>5.0999999999999996</v>
      </c>
      <c r="M309" s="54">
        <f t="shared" si="37"/>
        <v>12.05</v>
      </c>
      <c r="N309" s="125">
        <v>55</v>
      </c>
      <c r="O309" s="55">
        <f t="shared" si="38"/>
        <v>18.951314648767553</v>
      </c>
      <c r="P309" s="56">
        <f t="shared" si="39"/>
        <v>21.073861889429523</v>
      </c>
      <c r="Q309" s="34">
        <v>11.3049</v>
      </c>
      <c r="R309" s="11">
        <f t="shared" si="40"/>
        <v>1.9791516692250002</v>
      </c>
      <c r="S309" s="35">
        <f t="shared" si="41"/>
        <v>3.1988394117546761</v>
      </c>
      <c r="AF309" s="34"/>
    </row>
    <row r="310" spans="7:32" ht="18.5" x14ac:dyDescent="0.45">
      <c r="G310" s="59">
        <v>2015</v>
      </c>
      <c r="H310" s="59">
        <v>11</v>
      </c>
      <c r="I310" s="46">
        <f t="shared" si="45"/>
        <v>3</v>
      </c>
      <c r="J310" s="46">
        <f t="shared" si="45"/>
        <v>307</v>
      </c>
      <c r="K310" s="2">
        <v>19.5</v>
      </c>
      <c r="L310" s="2">
        <v>1.3</v>
      </c>
      <c r="M310" s="54">
        <f t="shared" si="37"/>
        <v>10.4</v>
      </c>
      <c r="N310" s="125">
        <v>57.5</v>
      </c>
      <c r="O310" s="55">
        <f t="shared" si="38"/>
        <v>16.322706018359241</v>
      </c>
      <c r="P310" s="56">
        <f t="shared" si="39"/>
        <v>23.765859962731056</v>
      </c>
      <c r="Q310" s="34">
        <v>11.141607</v>
      </c>
      <c r="R310" s="11">
        <f t="shared" si="40"/>
        <v>1.8427438065510005</v>
      </c>
      <c r="S310" s="35">
        <f t="shared" si="41"/>
        <v>3.2818619102301154</v>
      </c>
      <c r="AF310" s="34"/>
    </row>
    <row r="311" spans="7:32" ht="18.5" x14ac:dyDescent="0.45">
      <c r="G311" s="59">
        <v>2015</v>
      </c>
      <c r="H311" s="59">
        <v>11</v>
      </c>
      <c r="I311" s="46">
        <f t="shared" si="45"/>
        <v>4</v>
      </c>
      <c r="J311" s="46">
        <f t="shared" si="45"/>
        <v>308</v>
      </c>
      <c r="K311" s="2">
        <v>20.100000000000001</v>
      </c>
      <c r="L311" s="2">
        <v>1.8</v>
      </c>
      <c r="M311" s="54">
        <f t="shared" si="37"/>
        <v>10.950000000000001</v>
      </c>
      <c r="N311" s="125">
        <v>57.5</v>
      </c>
      <c r="O311" s="55">
        <f t="shared" si="38"/>
        <v>14.975069506776483</v>
      </c>
      <c r="P311" s="56">
        <f t="shared" si="39"/>
        <v>21.923501757920775</v>
      </c>
      <c r="Q311" s="34">
        <v>10.249776000000001</v>
      </c>
      <c r="R311" s="11">
        <f t="shared" si="40"/>
        <v>1.7283044168999997</v>
      </c>
      <c r="S311" s="35">
        <f t="shared" si="41"/>
        <v>3.1411881201257059</v>
      </c>
      <c r="AF311" s="34"/>
    </row>
    <row r="312" spans="7:32" ht="18.5" x14ac:dyDescent="0.45">
      <c r="G312" s="59">
        <v>2015</v>
      </c>
      <c r="H312" s="59">
        <v>11</v>
      </c>
      <c r="I312" s="46">
        <f t="shared" si="45"/>
        <v>5</v>
      </c>
      <c r="J312" s="46">
        <f t="shared" si="45"/>
        <v>309</v>
      </c>
      <c r="K312" s="2">
        <v>19.899999999999999</v>
      </c>
      <c r="L312" s="2">
        <v>4.2</v>
      </c>
      <c r="M312" s="54">
        <f t="shared" si="37"/>
        <v>12.049999999999999</v>
      </c>
      <c r="N312" s="125">
        <v>59</v>
      </c>
      <c r="O312" s="55">
        <f t="shared" si="38"/>
        <v>16.682706075872193</v>
      </c>
      <c r="P312" s="56">
        <f t="shared" si="39"/>
        <v>20.953478831295474</v>
      </c>
      <c r="Q312" s="34">
        <v>10.576362</v>
      </c>
      <c r="R312" s="11">
        <f t="shared" si="40"/>
        <v>1.8516063394304996</v>
      </c>
      <c r="S312" s="35">
        <f t="shared" si="41"/>
        <v>3.1822149787173473</v>
      </c>
      <c r="AF312" s="34"/>
    </row>
    <row r="313" spans="7:32" ht="18.5" x14ac:dyDescent="0.45">
      <c r="G313" s="59">
        <v>2015</v>
      </c>
      <c r="H313" s="59">
        <v>11</v>
      </c>
      <c r="I313" s="46">
        <f t="shared" si="45"/>
        <v>6</v>
      </c>
      <c r="J313" s="46">
        <f t="shared" si="45"/>
        <v>310</v>
      </c>
      <c r="K313" s="2">
        <v>21.4</v>
      </c>
      <c r="L313" s="2">
        <v>6.3</v>
      </c>
      <c r="M313" s="54">
        <f t="shared" si="37"/>
        <v>13.85</v>
      </c>
      <c r="N313" s="125">
        <v>65</v>
      </c>
      <c r="O313" s="55">
        <f t="shared" si="38"/>
        <v>18.101883643085728</v>
      </c>
      <c r="P313" s="56">
        <f t="shared" si="39"/>
        <v>21.867075440847557</v>
      </c>
      <c r="Q313" s="34">
        <v>11.254656000000001</v>
      </c>
      <c r="R313" s="11">
        <f t="shared" si="40"/>
        <v>2.0891708429759994</v>
      </c>
      <c r="S313" s="35">
        <f t="shared" si="41"/>
        <v>3.5653276743597564</v>
      </c>
      <c r="AF313" s="34"/>
    </row>
    <row r="314" spans="7:32" ht="18.5" x14ac:dyDescent="0.45">
      <c r="G314" s="59">
        <v>2015</v>
      </c>
      <c r="H314" s="59">
        <v>11</v>
      </c>
      <c r="I314" s="46">
        <f t="shared" si="45"/>
        <v>7</v>
      </c>
      <c r="J314" s="46">
        <f t="shared" si="45"/>
        <v>311</v>
      </c>
      <c r="K314" s="2">
        <v>21.8</v>
      </c>
      <c r="L314" s="2">
        <v>5.4</v>
      </c>
      <c r="M314" s="54">
        <f t="shared" si="37"/>
        <v>13.600000000000001</v>
      </c>
      <c r="N314" s="125">
        <v>65.5</v>
      </c>
      <c r="O314" s="55">
        <f t="shared" si="38"/>
        <v>17.796106255480037</v>
      </c>
      <c r="P314" s="56">
        <f t="shared" si="39"/>
        <v>23.348491407189805</v>
      </c>
      <c r="Q314" s="34">
        <v>11.530997999999999</v>
      </c>
      <c r="R314" s="11">
        <f t="shared" si="40"/>
        <v>2.1235601226779997</v>
      </c>
      <c r="S314" s="35">
        <f t="shared" si="41"/>
        <v>3.749953838206721</v>
      </c>
      <c r="AF314" s="34"/>
    </row>
    <row r="315" spans="7:32" ht="18.5" x14ac:dyDescent="0.45">
      <c r="G315" s="59">
        <v>2015</v>
      </c>
      <c r="H315" s="59">
        <v>11</v>
      </c>
      <c r="I315" s="46">
        <f t="shared" si="45"/>
        <v>8</v>
      </c>
      <c r="J315" s="46">
        <f t="shared" si="45"/>
        <v>312</v>
      </c>
      <c r="K315" s="2">
        <v>20.3</v>
      </c>
      <c r="L315" s="2">
        <v>7.9</v>
      </c>
      <c r="M315" s="54">
        <f t="shared" si="37"/>
        <v>14.100000000000001</v>
      </c>
      <c r="N315" s="125">
        <v>64.5</v>
      </c>
      <c r="O315" s="55">
        <f t="shared" si="38"/>
        <v>15.739759473700099</v>
      </c>
      <c r="P315" s="56">
        <f t="shared" si="39"/>
        <v>15.6138413979105</v>
      </c>
      <c r="Q315" s="34">
        <v>8.8680660000000007</v>
      </c>
      <c r="R315" s="11">
        <f t="shared" si="40"/>
        <v>1.6591575061710002</v>
      </c>
      <c r="S315" s="35">
        <f t="shared" si="41"/>
        <v>2.659226486263464</v>
      </c>
      <c r="AF315" s="34"/>
    </row>
    <row r="316" spans="7:32" ht="18.5" x14ac:dyDescent="0.45">
      <c r="G316" s="59">
        <v>2015</v>
      </c>
      <c r="H316" s="59">
        <v>11</v>
      </c>
      <c r="I316" s="46">
        <f t="shared" si="45"/>
        <v>9</v>
      </c>
      <c r="J316" s="46">
        <f t="shared" si="45"/>
        <v>313</v>
      </c>
      <c r="K316" s="2">
        <v>18.7</v>
      </c>
      <c r="L316" s="2">
        <v>6.6</v>
      </c>
      <c r="M316" s="54">
        <f t="shared" si="37"/>
        <v>12.649999999999999</v>
      </c>
      <c r="N316" s="125">
        <v>65</v>
      </c>
      <c r="O316" s="55">
        <f t="shared" si="38"/>
        <v>17.016995878289066</v>
      </c>
      <c r="P316" s="56">
        <f t="shared" si="39"/>
        <v>16.472452010183815</v>
      </c>
      <c r="Q316" s="34">
        <v>9.4709939999999992</v>
      </c>
      <c r="R316" s="11">
        <f t="shared" si="40"/>
        <v>1.6914177152144996</v>
      </c>
      <c r="S316" s="35">
        <f t="shared" si="41"/>
        <v>2.6326457706305906</v>
      </c>
      <c r="AF316" s="34"/>
    </row>
    <row r="317" spans="7:32" ht="18.5" x14ac:dyDescent="0.45">
      <c r="G317" s="59">
        <v>2015</v>
      </c>
      <c r="H317" s="59">
        <v>11</v>
      </c>
      <c r="I317" s="46">
        <f t="shared" si="45"/>
        <v>10</v>
      </c>
      <c r="J317" s="46">
        <f t="shared" si="45"/>
        <v>314</v>
      </c>
      <c r="K317" s="2">
        <v>15.7</v>
      </c>
      <c r="L317" s="2">
        <v>5.5</v>
      </c>
      <c r="M317" s="54">
        <f t="shared" si="37"/>
        <v>10.6</v>
      </c>
      <c r="N317" s="125">
        <v>64</v>
      </c>
      <c r="O317" s="55">
        <f t="shared" si="38"/>
        <v>21.139883923361513</v>
      </c>
      <c r="P317" s="56">
        <f t="shared" si="39"/>
        <v>17.250145281462995</v>
      </c>
      <c r="Q317" s="34">
        <v>10.80246</v>
      </c>
      <c r="R317" s="11">
        <f t="shared" si="40"/>
        <v>1.7993225523599998</v>
      </c>
      <c r="S317" s="35">
        <f t="shared" si="41"/>
        <v>2.4824889607377889</v>
      </c>
      <c r="AF317" s="34"/>
    </row>
    <row r="318" spans="7:32" ht="18.5" x14ac:dyDescent="0.45">
      <c r="G318" s="59">
        <v>2015</v>
      </c>
      <c r="H318" s="59">
        <v>11</v>
      </c>
      <c r="I318" s="46">
        <f t="shared" si="45"/>
        <v>11</v>
      </c>
      <c r="J318" s="46">
        <f t="shared" si="45"/>
        <v>315</v>
      </c>
      <c r="K318" s="2">
        <v>16</v>
      </c>
      <c r="L318" s="2">
        <v>0.4</v>
      </c>
      <c r="M318" s="54">
        <f t="shared" si="37"/>
        <v>8.1999999999999993</v>
      </c>
      <c r="N318" s="125">
        <v>61.5</v>
      </c>
      <c r="O318" s="55">
        <f t="shared" si="38"/>
        <v>16.179546282202313</v>
      </c>
      <c r="P318" s="56">
        <f t="shared" si="39"/>
        <v>20.192073760188485</v>
      </c>
      <c r="Q318" s="34">
        <v>10.224653999999999</v>
      </c>
      <c r="R318" s="11">
        <f t="shared" si="40"/>
        <v>1.5591574884599999</v>
      </c>
      <c r="S318" s="35">
        <f t="shared" si="41"/>
        <v>2.4414237714827207</v>
      </c>
      <c r="AF318" s="34"/>
    </row>
    <row r="319" spans="7:32" ht="18.5" x14ac:dyDescent="0.45">
      <c r="G319" s="59">
        <v>2015</v>
      </c>
      <c r="H319" s="59">
        <v>11</v>
      </c>
      <c r="I319" s="46">
        <f t="shared" si="45"/>
        <v>12</v>
      </c>
      <c r="J319" s="46">
        <f t="shared" si="45"/>
        <v>316</v>
      </c>
      <c r="K319" s="2">
        <v>19.5</v>
      </c>
      <c r="L319" s="2">
        <v>2.1</v>
      </c>
      <c r="M319" s="54">
        <f t="shared" si="37"/>
        <v>10.8</v>
      </c>
      <c r="N319" s="125">
        <v>62</v>
      </c>
      <c r="O319" s="55">
        <f t="shared" si="38"/>
        <v>13.625993424029771</v>
      </c>
      <c r="P319" s="56">
        <f t="shared" si="39"/>
        <v>18.967382846249439</v>
      </c>
      <c r="Q319" s="34">
        <v>9.0941639999999992</v>
      </c>
      <c r="R319" s="11">
        <f t="shared" si="40"/>
        <v>1.5254459751959997</v>
      </c>
      <c r="S319" s="35">
        <f t="shared" si="41"/>
        <v>2.7325627042342298</v>
      </c>
      <c r="AF319" s="34"/>
    </row>
    <row r="320" spans="7:32" ht="18.5" x14ac:dyDescent="0.45">
      <c r="G320" s="59">
        <v>2015</v>
      </c>
      <c r="H320" s="59">
        <v>11</v>
      </c>
      <c r="I320" s="46">
        <f t="shared" si="45"/>
        <v>13</v>
      </c>
      <c r="J320" s="46">
        <f t="shared" si="45"/>
        <v>317</v>
      </c>
      <c r="K320" s="2">
        <v>19.5</v>
      </c>
      <c r="L320" s="2">
        <v>2.2999999999999998</v>
      </c>
      <c r="M320" s="54">
        <f t="shared" si="37"/>
        <v>10.9</v>
      </c>
      <c r="N320" s="125">
        <v>52.5</v>
      </c>
      <c r="O320" s="55">
        <f t="shared" si="38"/>
        <v>9.067248596144811</v>
      </c>
      <c r="P320" s="56">
        <f t="shared" si="39"/>
        <v>12.476534068295258</v>
      </c>
      <c r="Q320" s="34">
        <v>6.0167189999999993</v>
      </c>
      <c r="R320" s="11">
        <f t="shared" si="40"/>
        <v>1.0127672340345</v>
      </c>
      <c r="S320" s="35">
        <f t="shared" si="41"/>
        <v>1.9003984021918796</v>
      </c>
      <c r="AF320" s="34"/>
    </row>
    <row r="321" spans="7:32" ht="18.5" x14ac:dyDescent="0.45">
      <c r="G321" s="59">
        <v>2015</v>
      </c>
      <c r="H321" s="59">
        <v>11</v>
      </c>
      <c r="I321" s="46">
        <f t="shared" si="45"/>
        <v>14</v>
      </c>
      <c r="J321" s="46">
        <f t="shared" si="45"/>
        <v>318</v>
      </c>
      <c r="K321" s="2">
        <v>19.899999999999999</v>
      </c>
      <c r="L321" s="2">
        <v>1.9</v>
      </c>
      <c r="M321" s="54">
        <f t="shared" si="37"/>
        <v>10.899999999999999</v>
      </c>
      <c r="N321" s="125">
        <v>49.5</v>
      </c>
      <c r="O321" s="55">
        <f t="shared" si="38"/>
        <v>12.397747388717564</v>
      </c>
      <c r="P321" s="56">
        <f t="shared" si="39"/>
        <v>17.85275623975329</v>
      </c>
      <c r="Q321" s="34">
        <v>8.41587</v>
      </c>
      <c r="R321" s="11">
        <f t="shared" si="40"/>
        <v>1.4166055256849999</v>
      </c>
      <c r="S321" s="35">
        <f t="shared" si="41"/>
        <v>2.6203824710733086</v>
      </c>
      <c r="AF321" s="34"/>
    </row>
    <row r="322" spans="7:32" ht="18.5" x14ac:dyDescent="0.45">
      <c r="G322" s="59">
        <v>2015</v>
      </c>
      <c r="H322" s="59">
        <v>11</v>
      </c>
      <c r="I322" s="46">
        <f t="shared" si="45"/>
        <v>15</v>
      </c>
      <c r="J322" s="46">
        <f t="shared" si="45"/>
        <v>319</v>
      </c>
      <c r="K322" s="2">
        <v>19.100000000000001</v>
      </c>
      <c r="L322" s="2">
        <v>-1.6</v>
      </c>
      <c r="M322" s="54">
        <f t="shared" si="37"/>
        <v>8.75</v>
      </c>
      <c r="N322" s="125">
        <v>69</v>
      </c>
      <c r="O322" s="55">
        <f t="shared" si="38"/>
        <v>13.786875047777622</v>
      </c>
      <c r="P322" s="56">
        <f t="shared" si="39"/>
        <v>22.831065079119746</v>
      </c>
      <c r="Q322" s="34">
        <v>10.036238999999998</v>
      </c>
      <c r="R322" s="11">
        <f t="shared" si="40"/>
        <v>1.5628004830642495</v>
      </c>
      <c r="S322" s="35">
        <f t="shared" si="41"/>
        <v>2.8462479590363077</v>
      </c>
      <c r="AF322" s="34"/>
    </row>
    <row r="323" spans="7:32" ht="18.5" x14ac:dyDescent="0.45">
      <c r="G323" s="59">
        <v>2015</v>
      </c>
      <c r="H323" s="59">
        <v>11</v>
      </c>
      <c r="I323" s="46">
        <f t="shared" si="45"/>
        <v>16</v>
      </c>
      <c r="J323" s="46">
        <f t="shared" si="45"/>
        <v>320</v>
      </c>
      <c r="K323" s="2">
        <v>16.2</v>
      </c>
      <c r="L323" s="2">
        <v>2.5</v>
      </c>
      <c r="M323" s="54">
        <f t="shared" si="37"/>
        <v>9.35</v>
      </c>
      <c r="N323" s="125">
        <v>87.5</v>
      </c>
      <c r="O323" s="55">
        <f t="shared" si="38"/>
        <v>15.451601728063119</v>
      </c>
      <c r="P323" s="56">
        <f t="shared" si="39"/>
        <v>16.934955493957176</v>
      </c>
      <c r="Q323" s="34">
        <v>9.1506884999999993</v>
      </c>
      <c r="R323" s="11">
        <f t="shared" si="40"/>
        <v>1.4571075956253747</v>
      </c>
      <c r="S323" s="35">
        <f t="shared" si="41"/>
        <v>2.2646338192704261</v>
      </c>
      <c r="AF323" s="34"/>
    </row>
    <row r="324" spans="7:32" ht="18.5" x14ac:dyDescent="0.45">
      <c r="G324" s="59">
        <v>2015</v>
      </c>
      <c r="H324" s="59">
        <v>11</v>
      </c>
      <c r="I324" s="46">
        <f t="shared" si="45"/>
        <v>17</v>
      </c>
      <c r="J324" s="46">
        <f t="shared" si="45"/>
        <v>321</v>
      </c>
      <c r="K324" s="2">
        <v>12.8</v>
      </c>
      <c r="L324" s="2">
        <v>8.6</v>
      </c>
      <c r="M324" s="54">
        <f t="shared" si="37"/>
        <v>10.7</v>
      </c>
      <c r="N324" s="125">
        <v>71.5</v>
      </c>
      <c r="O324" s="55">
        <f t="shared" si="38"/>
        <v>29.668870288216887</v>
      </c>
      <c r="P324" s="56">
        <f t="shared" si="39"/>
        <v>9.9687404168408769</v>
      </c>
      <c r="Q324" s="34">
        <v>9.7284945</v>
      </c>
      <c r="R324" s="11">
        <f t="shared" si="40"/>
        <v>1.6261421769112501</v>
      </c>
      <c r="S324" s="35">
        <f t="shared" si="41"/>
        <v>1.556375173644404</v>
      </c>
      <c r="AF324" s="34"/>
    </row>
    <row r="325" spans="7:32" ht="18.5" x14ac:dyDescent="0.45">
      <c r="G325" s="59">
        <v>2015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2">
        <v>15.4</v>
      </c>
      <c r="L325" s="2">
        <v>4.5</v>
      </c>
      <c r="M325" s="54">
        <f t="shared" ref="M325:M368" si="47">(K325+L325)/2</f>
        <v>9.9499999999999993</v>
      </c>
      <c r="N325" s="125">
        <v>68</v>
      </c>
      <c r="O325" s="55">
        <f t="shared" ref="O325:O368" si="48">((Q325)/(0.16*(K325-(L325))^0.5))</f>
        <v>16.550084808459498</v>
      </c>
      <c r="P325" s="56">
        <f t="shared" ref="P325:P368" si="49">0.16*((K325-L325)^1/2)*O325</f>
        <v>14.431673952976682</v>
      </c>
      <c r="Q325" s="34">
        <v>8.7424560000000007</v>
      </c>
      <c r="R325" s="11">
        <f t="shared" ref="R325:R368" si="50">0.0023*0.408*O325*(K325-L325)^0.5*(M325+17.8)</f>
        <v>1.42286749821</v>
      </c>
      <c r="S325" s="35">
        <f t="shared" ref="S325:S368" si="51">0.31*(IF(N325&gt;50,1,(1+(50-N325)/70)))*(P325+2.09)*((M325/(M325+15)))</f>
        <v>2.0425291906996623</v>
      </c>
      <c r="AF325" s="34"/>
    </row>
    <row r="326" spans="7:32" ht="18.5" x14ac:dyDescent="0.45">
      <c r="G326" s="59">
        <v>2015</v>
      </c>
      <c r="H326" s="59">
        <v>11</v>
      </c>
      <c r="I326" s="46">
        <f t="shared" si="46"/>
        <v>19</v>
      </c>
      <c r="J326" s="46">
        <f t="shared" si="46"/>
        <v>323</v>
      </c>
      <c r="K326" s="2">
        <v>13.8</v>
      </c>
      <c r="L326" s="2">
        <v>5.2</v>
      </c>
      <c r="M326" s="54">
        <f t="shared" si="47"/>
        <v>9.5</v>
      </c>
      <c r="N326" s="125">
        <v>69</v>
      </c>
      <c r="O326" s="55">
        <f t="shared" si="48"/>
        <v>10.279837077706341</v>
      </c>
      <c r="P326" s="56">
        <f t="shared" si="49"/>
        <v>7.0725279094619644</v>
      </c>
      <c r="Q326" s="34">
        <v>4.8234240000000002</v>
      </c>
      <c r="R326" s="11">
        <f t="shared" si="50"/>
        <v>0.77230012204800003</v>
      </c>
      <c r="S326" s="35">
        <f t="shared" si="51"/>
        <v>1.1013732527904279</v>
      </c>
      <c r="AF326" s="34"/>
    </row>
    <row r="327" spans="7:32" ht="18.5" x14ac:dyDescent="0.45">
      <c r="G327" s="59">
        <v>2015</v>
      </c>
      <c r="H327" s="59">
        <v>11</v>
      </c>
      <c r="I327" s="46">
        <f t="shared" si="46"/>
        <v>20</v>
      </c>
      <c r="J327" s="46">
        <f t="shared" si="46"/>
        <v>324</v>
      </c>
      <c r="K327" s="2">
        <v>15.7</v>
      </c>
      <c r="L327" s="2">
        <v>0.6</v>
      </c>
      <c r="M327" s="54">
        <f t="shared" si="47"/>
        <v>8.15</v>
      </c>
      <c r="N327" s="125">
        <v>65.5</v>
      </c>
      <c r="O327" s="55">
        <f t="shared" si="48"/>
        <v>10.21261404194178</v>
      </c>
      <c r="P327" s="56">
        <f t="shared" si="49"/>
        <v>12.33683776266567</v>
      </c>
      <c r="Q327" s="34">
        <v>6.3495854999999999</v>
      </c>
      <c r="R327" s="11">
        <f t="shared" si="50"/>
        <v>0.96638627694712509</v>
      </c>
      <c r="S327" s="35">
        <f t="shared" si="51"/>
        <v>1.5744883631695386</v>
      </c>
      <c r="AF327" s="34"/>
    </row>
    <row r="328" spans="7:32" ht="18.5" x14ac:dyDescent="0.45">
      <c r="G328" s="59">
        <v>2015</v>
      </c>
      <c r="H328" s="59">
        <v>11</v>
      </c>
      <c r="I328" s="46">
        <f t="shared" si="46"/>
        <v>21</v>
      </c>
      <c r="J328" s="46">
        <f t="shared" si="46"/>
        <v>325</v>
      </c>
      <c r="K328" s="2">
        <v>16.8</v>
      </c>
      <c r="L328" s="2">
        <v>0.1</v>
      </c>
      <c r="M328" s="54">
        <f t="shared" si="47"/>
        <v>8.4500000000000011</v>
      </c>
      <c r="N328" s="125">
        <v>68.5</v>
      </c>
      <c r="O328" s="55">
        <f t="shared" si="48"/>
        <v>8.7985574760761072</v>
      </c>
      <c r="P328" s="56">
        <f t="shared" si="49"/>
        <v>11.75487278803768</v>
      </c>
      <c r="Q328" s="34">
        <v>5.7529380000000003</v>
      </c>
      <c r="R328" s="11">
        <f t="shared" si="50"/>
        <v>0.88570076096250017</v>
      </c>
      <c r="S328" s="35">
        <f t="shared" si="51"/>
        <v>1.5465519943822899</v>
      </c>
      <c r="AF328" s="34"/>
    </row>
    <row r="329" spans="7:32" ht="18.5" x14ac:dyDescent="0.45">
      <c r="G329" s="59">
        <v>2015</v>
      </c>
      <c r="H329" s="59">
        <v>11</v>
      </c>
      <c r="I329" s="46">
        <f t="shared" si="46"/>
        <v>22</v>
      </c>
      <c r="J329" s="46">
        <f t="shared" si="46"/>
        <v>326</v>
      </c>
      <c r="K329" s="2">
        <v>15.4</v>
      </c>
      <c r="L329" s="2">
        <v>-0.7</v>
      </c>
      <c r="M329" s="54">
        <f t="shared" si="47"/>
        <v>7.3500000000000005</v>
      </c>
      <c r="N329" s="125">
        <v>68.5</v>
      </c>
      <c r="O329" s="55">
        <f t="shared" si="48"/>
        <v>11.15234383580756</v>
      </c>
      <c r="P329" s="56">
        <f t="shared" si="49"/>
        <v>14.364218860520138</v>
      </c>
      <c r="Q329" s="34">
        <v>7.15977</v>
      </c>
      <c r="R329" s="11">
        <f t="shared" si="50"/>
        <v>1.0561000839074999</v>
      </c>
      <c r="S329" s="35">
        <f t="shared" si="51"/>
        <v>1.6774468757805427</v>
      </c>
      <c r="AF329" s="34"/>
    </row>
    <row r="330" spans="7:32" ht="18.5" x14ac:dyDescent="0.45">
      <c r="G330" s="59">
        <v>2015</v>
      </c>
      <c r="H330" s="59">
        <v>11</v>
      </c>
      <c r="I330" s="46">
        <f t="shared" si="46"/>
        <v>23</v>
      </c>
      <c r="J330" s="46">
        <f t="shared" si="46"/>
        <v>327</v>
      </c>
      <c r="K330" s="2">
        <v>17</v>
      </c>
      <c r="L330" s="2">
        <v>-0.8</v>
      </c>
      <c r="M330" s="54">
        <f t="shared" si="47"/>
        <v>8.1</v>
      </c>
      <c r="N330" s="125">
        <v>65</v>
      </c>
      <c r="O330" s="55">
        <f t="shared" si="48"/>
        <v>5.9917005941418857</v>
      </c>
      <c r="P330" s="56">
        <f t="shared" si="49"/>
        <v>8.5321816460580457</v>
      </c>
      <c r="Q330" s="34">
        <v>4.0446419999999996</v>
      </c>
      <c r="R330" s="11">
        <f t="shared" si="50"/>
        <v>0.61439527604699973</v>
      </c>
      <c r="S330" s="35">
        <f t="shared" si="51"/>
        <v>1.1546449399676082</v>
      </c>
      <c r="AF330" s="34"/>
    </row>
    <row r="331" spans="7:32" ht="18.5" x14ac:dyDescent="0.45">
      <c r="G331" s="59">
        <v>2015</v>
      </c>
      <c r="H331" s="59">
        <v>11</v>
      </c>
      <c r="I331" s="46">
        <f t="shared" si="46"/>
        <v>24</v>
      </c>
      <c r="J331" s="46">
        <f t="shared" si="46"/>
        <v>328</v>
      </c>
      <c r="K331" s="2">
        <v>17.8</v>
      </c>
      <c r="L331" s="2">
        <v>-1.9</v>
      </c>
      <c r="M331" s="54">
        <f t="shared" si="47"/>
        <v>7.95</v>
      </c>
      <c r="N331" s="125">
        <v>72.5</v>
      </c>
      <c r="O331" s="55">
        <f t="shared" si="48"/>
        <v>10.66567711464891</v>
      </c>
      <c r="P331" s="56">
        <f t="shared" si="49"/>
        <v>16.809107132686684</v>
      </c>
      <c r="Q331" s="34">
        <v>7.5742829999999994</v>
      </c>
      <c r="R331" s="11">
        <f t="shared" si="50"/>
        <v>1.1438966222212501</v>
      </c>
      <c r="S331" s="35">
        <f t="shared" si="51"/>
        <v>2.0294923541832826</v>
      </c>
      <c r="AF331" s="34"/>
    </row>
    <row r="332" spans="7:32" ht="18.5" x14ac:dyDescent="0.45">
      <c r="G332" s="59">
        <v>2015</v>
      </c>
      <c r="H332" s="59">
        <v>11</v>
      </c>
      <c r="I332" s="46">
        <f t="shared" si="46"/>
        <v>25</v>
      </c>
      <c r="J332" s="46">
        <f t="shared" si="46"/>
        <v>329</v>
      </c>
      <c r="K332" s="2">
        <v>14.2</v>
      </c>
      <c r="L332" s="2">
        <v>-1.2</v>
      </c>
      <c r="M332" s="54">
        <f t="shared" si="47"/>
        <v>6.5</v>
      </c>
      <c r="N332" s="125">
        <v>60.5</v>
      </c>
      <c r="O332" s="55">
        <f t="shared" si="48"/>
        <v>10.482748333573623</v>
      </c>
      <c r="P332" s="56">
        <f t="shared" si="49"/>
        <v>12.914745946962704</v>
      </c>
      <c r="Q332" s="34">
        <v>6.5819639999999993</v>
      </c>
      <c r="R332" s="11">
        <f t="shared" si="50"/>
        <v>0.93805821829799996</v>
      </c>
      <c r="S332" s="35">
        <f t="shared" si="51"/>
        <v>1.406258748052551</v>
      </c>
      <c r="AF332" s="34"/>
    </row>
    <row r="333" spans="7:32" ht="18.5" x14ac:dyDescent="0.45">
      <c r="G333" s="59">
        <v>2015</v>
      </c>
      <c r="H333" s="59">
        <v>11</v>
      </c>
      <c r="I333" s="46">
        <f t="shared" si="46"/>
        <v>26</v>
      </c>
      <c r="J333" s="46">
        <f t="shared" si="46"/>
        <v>330</v>
      </c>
      <c r="K333" s="2">
        <v>16.8</v>
      </c>
      <c r="L333" s="2">
        <v>3.8</v>
      </c>
      <c r="M333" s="54">
        <f t="shared" si="47"/>
        <v>10.3</v>
      </c>
      <c r="N333" s="125">
        <v>60</v>
      </c>
      <c r="O333" s="55">
        <f t="shared" si="48"/>
        <v>15.002090420427923</v>
      </c>
      <c r="P333" s="56">
        <f t="shared" si="49"/>
        <v>15.602174037245041</v>
      </c>
      <c r="Q333" s="34">
        <v>8.6545289999999984</v>
      </c>
      <c r="R333" s="11">
        <f t="shared" si="50"/>
        <v>1.4263226336384998</v>
      </c>
      <c r="S333" s="35">
        <f t="shared" si="51"/>
        <v>2.2328502648586328</v>
      </c>
    </row>
    <row r="334" spans="7:32" ht="18.5" x14ac:dyDescent="0.45">
      <c r="G334" s="59">
        <v>2015</v>
      </c>
      <c r="H334" s="59">
        <v>11</v>
      </c>
      <c r="I334" s="46">
        <f t="shared" si="46"/>
        <v>27</v>
      </c>
      <c r="J334" s="46">
        <f t="shared" si="46"/>
        <v>331</v>
      </c>
      <c r="K334" s="2">
        <v>15.6</v>
      </c>
      <c r="L334" s="2">
        <v>9.3000000000000007</v>
      </c>
      <c r="M334" s="54">
        <f t="shared" si="47"/>
        <v>12.45</v>
      </c>
      <c r="N334" s="125">
        <v>69</v>
      </c>
      <c r="O334" s="55">
        <f t="shared" si="48"/>
        <v>25.428720239132286</v>
      </c>
      <c r="P334" s="56">
        <f t="shared" si="49"/>
        <v>12.81607500052267</v>
      </c>
      <c r="Q334" s="34">
        <v>10.212092999999999</v>
      </c>
      <c r="R334" s="11">
        <f t="shared" si="50"/>
        <v>1.8117912447112496</v>
      </c>
      <c r="S334" s="35">
        <f t="shared" si="51"/>
        <v>2.0958104358658374</v>
      </c>
    </row>
    <row r="335" spans="7:32" ht="18.5" x14ac:dyDescent="0.45">
      <c r="G335" s="59">
        <v>2015</v>
      </c>
      <c r="H335" s="59">
        <v>11</v>
      </c>
      <c r="I335" s="46">
        <f t="shared" si="46"/>
        <v>28</v>
      </c>
      <c r="J335" s="46">
        <f t="shared" si="46"/>
        <v>332</v>
      </c>
      <c r="K335" s="2">
        <v>17.2</v>
      </c>
      <c r="L335" s="2">
        <v>1.8</v>
      </c>
      <c r="M335" s="54">
        <f t="shared" si="47"/>
        <v>9.5</v>
      </c>
      <c r="N335" s="125">
        <v>82.5</v>
      </c>
      <c r="O335" s="55">
        <f t="shared" si="48"/>
        <v>2.0205297360514045</v>
      </c>
      <c r="P335" s="56">
        <f t="shared" si="49"/>
        <v>2.4892926348153304</v>
      </c>
      <c r="Q335" s="34">
        <v>1.268661</v>
      </c>
      <c r="R335" s="11">
        <f t="shared" si="50"/>
        <v>0.20313102168449995</v>
      </c>
      <c r="S335" s="35">
        <f t="shared" si="51"/>
        <v>0.55044966569514886</v>
      </c>
    </row>
    <row r="336" spans="7:32" ht="18.5" x14ac:dyDescent="0.45">
      <c r="G336" s="59">
        <v>2015</v>
      </c>
      <c r="H336" s="59">
        <v>11</v>
      </c>
      <c r="I336" s="46">
        <f t="shared" si="46"/>
        <v>29</v>
      </c>
      <c r="J336" s="46">
        <f t="shared" si="46"/>
        <v>333</v>
      </c>
      <c r="K336" s="2">
        <v>13.8</v>
      </c>
      <c r="L336" s="2">
        <v>3.3</v>
      </c>
      <c r="M336" s="54">
        <f t="shared" si="47"/>
        <v>8.5500000000000007</v>
      </c>
      <c r="N336" s="125">
        <v>77.5</v>
      </c>
      <c r="O336" s="55">
        <f t="shared" si="48"/>
        <v>10.320938317503177</v>
      </c>
      <c r="P336" s="56">
        <f t="shared" si="49"/>
        <v>8.6695881867026685</v>
      </c>
      <c r="Q336" s="34">
        <v>5.3509859999999998</v>
      </c>
      <c r="R336" s="51">
        <f t="shared" si="50"/>
        <v>0.82695609165149975</v>
      </c>
      <c r="S336" s="50">
        <f t="shared" si="51"/>
        <v>1.210967664070294</v>
      </c>
    </row>
    <row r="337" spans="7:19" ht="18.5" x14ac:dyDescent="0.45">
      <c r="G337" s="59">
        <v>2015</v>
      </c>
      <c r="H337" s="60">
        <v>11</v>
      </c>
      <c r="I337" s="60">
        <f t="shared" si="46"/>
        <v>30</v>
      </c>
      <c r="J337" s="46">
        <f t="shared" si="46"/>
        <v>334</v>
      </c>
      <c r="K337" s="2">
        <v>16.7</v>
      </c>
      <c r="L337" s="2">
        <v>2.8</v>
      </c>
      <c r="M337" s="54">
        <f t="shared" si="47"/>
        <v>9.75</v>
      </c>
      <c r="N337" s="125">
        <v>77</v>
      </c>
      <c r="O337" s="55">
        <f t="shared" si="48"/>
        <v>12.760551863503487</v>
      </c>
      <c r="P337" s="56">
        <f t="shared" si="49"/>
        <v>14.189733672215876</v>
      </c>
      <c r="Q337" s="34">
        <v>7.6119659999999998</v>
      </c>
      <c r="R337" s="49">
        <f t="shared" si="50"/>
        <v>1.2299471752544997</v>
      </c>
      <c r="S337" s="48">
        <f t="shared" si="51"/>
        <v>1.9881008090615144</v>
      </c>
    </row>
    <row r="338" spans="7:19" ht="18.5" x14ac:dyDescent="0.45">
      <c r="G338" s="59">
        <v>2015</v>
      </c>
      <c r="H338" s="59">
        <v>12</v>
      </c>
      <c r="I338" s="46">
        <v>1</v>
      </c>
      <c r="J338" s="46">
        <f t="shared" si="46"/>
        <v>335</v>
      </c>
      <c r="K338" s="2">
        <v>15</v>
      </c>
      <c r="L338" s="2">
        <v>6.7</v>
      </c>
      <c r="M338" s="54">
        <f t="shared" si="47"/>
        <v>10.85</v>
      </c>
      <c r="N338" s="125">
        <v>68</v>
      </c>
      <c r="O338" s="55">
        <f t="shared" si="48"/>
        <v>22.590181347044592</v>
      </c>
      <c r="P338" s="56">
        <f t="shared" si="49"/>
        <v>14.999880414437609</v>
      </c>
      <c r="Q338" s="34">
        <v>10.413068999999998</v>
      </c>
      <c r="R338" s="11">
        <f t="shared" si="50"/>
        <v>1.7497314134752491</v>
      </c>
      <c r="S338" s="35">
        <f t="shared" si="51"/>
        <v>2.2236678055690868</v>
      </c>
    </row>
    <row r="339" spans="7:19" ht="18.5" x14ac:dyDescent="0.45">
      <c r="G339" s="59">
        <v>2015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2">
        <v>11.9</v>
      </c>
      <c r="L339" s="2">
        <v>-0.2</v>
      </c>
      <c r="M339" s="54">
        <f t="shared" si="47"/>
        <v>5.8500000000000005</v>
      </c>
      <c r="N339" s="125">
        <v>70</v>
      </c>
      <c r="O339" s="55">
        <f t="shared" si="48"/>
        <v>14.827806753363284</v>
      </c>
      <c r="P339" s="56">
        <f t="shared" si="49"/>
        <v>14.353316937255657</v>
      </c>
      <c r="Q339" s="34">
        <v>8.2525769999999987</v>
      </c>
      <c r="R339" s="11">
        <f t="shared" si="50"/>
        <v>1.14469226108325</v>
      </c>
      <c r="S339" s="35">
        <f t="shared" si="51"/>
        <v>1.4302136818087836</v>
      </c>
    </row>
    <row r="340" spans="7:19" ht="18.5" x14ac:dyDescent="0.45">
      <c r="G340" s="59">
        <v>2015</v>
      </c>
      <c r="H340" s="59">
        <v>12</v>
      </c>
      <c r="I340" s="46">
        <f t="shared" si="52"/>
        <v>3</v>
      </c>
      <c r="J340" s="46">
        <f t="shared" si="46"/>
        <v>337</v>
      </c>
      <c r="K340" s="2">
        <v>9.6999999999999993</v>
      </c>
      <c r="L340" s="2">
        <v>-0.1</v>
      </c>
      <c r="M340" s="54">
        <f t="shared" si="47"/>
        <v>4.8</v>
      </c>
      <c r="N340" s="125">
        <v>62.5</v>
      </c>
      <c r="O340" s="55">
        <f t="shared" si="48"/>
        <v>16.451103492576703</v>
      </c>
      <c r="P340" s="56">
        <f t="shared" si="49"/>
        <v>12.897665138180134</v>
      </c>
      <c r="Q340" s="34">
        <v>8.2400160000000007</v>
      </c>
      <c r="R340" s="11">
        <f t="shared" si="50"/>
        <v>1.092205880784</v>
      </c>
      <c r="S340" s="35">
        <f t="shared" si="51"/>
        <v>1.1263457437177795</v>
      </c>
    </row>
    <row r="341" spans="7:19" ht="18.5" x14ac:dyDescent="0.45">
      <c r="G341" s="59">
        <v>2015</v>
      </c>
      <c r="H341" s="59">
        <v>12</v>
      </c>
      <c r="I341" s="46">
        <f t="shared" si="52"/>
        <v>4</v>
      </c>
      <c r="J341" s="46">
        <f t="shared" si="52"/>
        <v>338</v>
      </c>
      <c r="K341" s="2">
        <v>6.4</v>
      </c>
      <c r="L341" s="2">
        <v>-4.3</v>
      </c>
      <c r="M341" s="54">
        <f t="shared" si="47"/>
        <v>1.0500000000000003</v>
      </c>
      <c r="N341" s="125">
        <v>63.5</v>
      </c>
      <c r="O341" s="55">
        <f t="shared" si="48"/>
        <v>15.120038380226553</v>
      </c>
      <c r="P341" s="56">
        <f t="shared" si="49"/>
        <v>12.94275285347393</v>
      </c>
      <c r="Q341" s="34">
        <v>7.91343</v>
      </c>
      <c r="R341" s="11">
        <f t="shared" si="50"/>
        <v>0.87487123200750017</v>
      </c>
      <c r="S341" s="35">
        <f t="shared" si="51"/>
        <v>0.30486984758914421</v>
      </c>
    </row>
    <row r="342" spans="7:19" ht="18.5" x14ac:dyDescent="0.45">
      <c r="G342" s="59">
        <v>2015</v>
      </c>
      <c r="H342" s="59">
        <v>12</v>
      </c>
      <c r="I342" s="46">
        <f t="shared" si="52"/>
        <v>5</v>
      </c>
      <c r="J342" s="46">
        <f t="shared" si="52"/>
        <v>339</v>
      </c>
      <c r="K342" s="2">
        <v>7.5</v>
      </c>
      <c r="L342" s="2">
        <v>-5.5</v>
      </c>
      <c r="M342" s="54">
        <f t="shared" si="47"/>
        <v>1</v>
      </c>
      <c r="N342" s="125">
        <v>50.5</v>
      </c>
      <c r="O342" s="55">
        <f t="shared" si="48"/>
        <v>13.8916308972903</v>
      </c>
      <c r="P342" s="56">
        <f t="shared" si="49"/>
        <v>14.447296133181913</v>
      </c>
      <c r="Q342" s="34">
        <v>8.0139180000000003</v>
      </c>
      <c r="R342" s="11">
        <f t="shared" si="50"/>
        <v>0.883630626516</v>
      </c>
      <c r="S342" s="35">
        <f t="shared" si="51"/>
        <v>0.32041011258039953</v>
      </c>
    </row>
    <row r="343" spans="7:19" ht="18.5" x14ac:dyDescent="0.45">
      <c r="G343" s="59">
        <v>2015</v>
      </c>
      <c r="H343" s="59">
        <v>12</v>
      </c>
      <c r="I343" s="46">
        <f t="shared" si="52"/>
        <v>6</v>
      </c>
      <c r="J343" s="46">
        <f t="shared" si="52"/>
        <v>340</v>
      </c>
      <c r="K343" s="2">
        <v>11.7</v>
      </c>
      <c r="L343" s="2">
        <v>-4.2</v>
      </c>
      <c r="M343" s="54">
        <f t="shared" si="47"/>
        <v>3.7499999999999996</v>
      </c>
      <c r="N343" s="125">
        <v>51</v>
      </c>
      <c r="O343" s="55">
        <f t="shared" si="48"/>
        <v>10.986006957645598</v>
      </c>
      <c r="P343" s="56">
        <f t="shared" si="49"/>
        <v>13.9742008501252</v>
      </c>
      <c r="Q343" s="34">
        <v>7.0090379999999994</v>
      </c>
      <c r="R343" s="11">
        <f t="shared" si="50"/>
        <v>0.88587756959849984</v>
      </c>
      <c r="S343" s="35">
        <f t="shared" si="51"/>
        <v>0.99598045270776236</v>
      </c>
    </row>
    <row r="344" spans="7:19" ht="18.5" x14ac:dyDescent="0.45">
      <c r="G344" s="59">
        <v>2015</v>
      </c>
      <c r="H344" s="59">
        <v>12</v>
      </c>
      <c r="I344" s="46">
        <f t="shared" si="52"/>
        <v>7</v>
      </c>
      <c r="J344" s="46">
        <f t="shared" si="52"/>
        <v>341</v>
      </c>
      <c r="K344" s="2">
        <v>12.9</v>
      </c>
      <c r="L344" s="2">
        <v>-4.2</v>
      </c>
      <c r="M344" s="54">
        <f t="shared" si="47"/>
        <v>4.3499999999999996</v>
      </c>
      <c r="N344" s="125">
        <v>59.5</v>
      </c>
      <c r="O344" s="55">
        <f t="shared" si="48"/>
        <v>10.099917121875306</v>
      </c>
      <c r="P344" s="56">
        <f t="shared" si="49"/>
        <v>13.81668662272542</v>
      </c>
      <c r="Q344" s="34">
        <v>6.6824519999999996</v>
      </c>
      <c r="R344" s="11">
        <f t="shared" si="50"/>
        <v>0.86811566870699985</v>
      </c>
      <c r="S344" s="35">
        <f t="shared" si="51"/>
        <v>1.108535757661252</v>
      </c>
    </row>
    <row r="345" spans="7:19" ht="18.5" x14ac:dyDescent="0.45">
      <c r="G345" s="59">
        <v>2015</v>
      </c>
      <c r="H345" s="59">
        <v>12</v>
      </c>
      <c r="I345" s="46">
        <f t="shared" si="52"/>
        <v>8</v>
      </c>
      <c r="J345" s="46">
        <f t="shared" si="52"/>
        <v>342</v>
      </c>
      <c r="K345" s="2">
        <v>14</v>
      </c>
      <c r="L345" s="2">
        <v>-4.0999999999999996</v>
      </c>
      <c r="M345" s="54">
        <f t="shared" si="47"/>
        <v>4.95</v>
      </c>
      <c r="N345" s="125">
        <v>61.5</v>
      </c>
      <c r="O345" s="55">
        <f t="shared" si="48"/>
        <v>10.407443203788803</v>
      </c>
      <c r="P345" s="56">
        <f t="shared" si="49"/>
        <v>15.069977759086189</v>
      </c>
      <c r="Q345" s="34">
        <v>7.0844039999999993</v>
      </c>
      <c r="R345" s="11">
        <f t="shared" si="50"/>
        <v>0.94526317021499962</v>
      </c>
      <c r="S345" s="35">
        <f t="shared" si="51"/>
        <v>1.3198990411688099</v>
      </c>
    </row>
    <row r="346" spans="7:19" ht="18.5" x14ac:dyDescent="0.45">
      <c r="G346" s="59">
        <v>2015</v>
      </c>
      <c r="H346" s="59">
        <v>12</v>
      </c>
      <c r="I346" s="46">
        <f t="shared" si="52"/>
        <v>9</v>
      </c>
      <c r="J346" s="46">
        <f t="shared" si="52"/>
        <v>343</v>
      </c>
      <c r="K346" s="2">
        <v>14.5</v>
      </c>
      <c r="L346" s="2">
        <v>-4.5</v>
      </c>
      <c r="M346" s="54">
        <f t="shared" si="47"/>
        <v>5</v>
      </c>
      <c r="N346" s="125">
        <v>64</v>
      </c>
      <c r="O346" s="55">
        <f t="shared" si="48"/>
        <v>0.81047560307291044</v>
      </c>
      <c r="P346" s="56">
        <f t="shared" si="49"/>
        <v>1.2319229166708239</v>
      </c>
      <c r="Q346" s="34">
        <v>0.565245</v>
      </c>
      <c r="R346" s="11">
        <f t="shared" si="50"/>
        <v>7.5585691890000001E-2</v>
      </c>
      <c r="S346" s="35">
        <f t="shared" si="51"/>
        <v>0.25744902604198883</v>
      </c>
    </row>
    <row r="347" spans="7:19" ht="18.5" x14ac:dyDescent="0.45">
      <c r="G347" s="59">
        <v>2015</v>
      </c>
      <c r="H347" s="59">
        <v>12</v>
      </c>
      <c r="I347" s="46">
        <f t="shared" si="52"/>
        <v>10</v>
      </c>
      <c r="J347" s="46">
        <f t="shared" si="52"/>
        <v>344</v>
      </c>
      <c r="K347" s="2">
        <v>13.8</v>
      </c>
      <c r="L347" s="2">
        <v>-4.2</v>
      </c>
      <c r="M347" s="54">
        <f t="shared" si="47"/>
        <v>4.8000000000000007</v>
      </c>
      <c r="N347" s="125">
        <v>65.5</v>
      </c>
      <c r="O347" s="55">
        <f t="shared" si="48"/>
        <v>11.287501353907036</v>
      </c>
      <c r="P347" s="56">
        <f t="shared" si="49"/>
        <v>16.254001949626129</v>
      </c>
      <c r="Q347" s="34">
        <v>7.66221</v>
      </c>
      <c r="R347" s="11">
        <f t="shared" si="50"/>
        <v>1.0156182732899999</v>
      </c>
      <c r="S347" s="35">
        <f t="shared" si="51"/>
        <v>1.3785795404567516</v>
      </c>
    </row>
    <row r="348" spans="7:19" ht="18.5" x14ac:dyDescent="0.45">
      <c r="G348" s="59">
        <v>2015</v>
      </c>
      <c r="H348" s="59">
        <v>12</v>
      </c>
      <c r="I348" s="46">
        <f t="shared" si="52"/>
        <v>11</v>
      </c>
      <c r="J348" s="46">
        <f t="shared" si="52"/>
        <v>345</v>
      </c>
      <c r="K348" s="2">
        <v>13.2</v>
      </c>
      <c r="L348" s="2">
        <v>-4.3</v>
      </c>
      <c r="M348" s="54">
        <f t="shared" si="47"/>
        <v>4.4499999999999993</v>
      </c>
      <c r="N348" s="125">
        <v>66</v>
      </c>
      <c r="O348" s="55">
        <f t="shared" si="48"/>
        <v>12.235812247907194</v>
      </c>
      <c r="P348" s="56">
        <f t="shared" si="49"/>
        <v>17.130137147070073</v>
      </c>
      <c r="Q348" s="34">
        <v>8.1897719999999996</v>
      </c>
      <c r="R348" s="11">
        <f t="shared" si="50"/>
        <v>1.0687345343549999</v>
      </c>
      <c r="S348" s="35">
        <f t="shared" si="51"/>
        <v>1.3631968737472064</v>
      </c>
    </row>
    <row r="349" spans="7:19" ht="18.5" x14ac:dyDescent="0.45">
      <c r="G349" s="59">
        <v>2015</v>
      </c>
      <c r="H349" s="59">
        <v>12</v>
      </c>
      <c r="I349" s="46">
        <f t="shared" si="52"/>
        <v>12</v>
      </c>
      <c r="J349" s="46">
        <f t="shared" si="52"/>
        <v>346</v>
      </c>
      <c r="K349" s="2">
        <v>13.1</v>
      </c>
      <c r="L349" s="2">
        <v>-4.3</v>
      </c>
      <c r="M349" s="54">
        <f t="shared" si="47"/>
        <v>4.4000000000000004</v>
      </c>
      <c r="N349" s="125">
        <v>77.5</v>
      </c>
      <c r="O349" s="55">
        <f t="shared" si="48"/>
        <v>12.421485718038189</v>
      </c>
      <c r="P349" s="56">
        <f t="shared" si="49"/>
        <v>17.290708119509159</v>
      </c>
      <c r="Q349" s="34">
        <v>8.29026</v>
      </c>
      <c r="R349" s="11">
        <f t="shared" si="50"/>
        <v>1.07941672278</v>
      </c>
      <c r="S349" s="35">
        <f t="shared" si="51"/>
        <v>1.3626436018046648</v>
      </c>
    </row>
    <row r="350" spans="7:19" ht="18.5" x14ac:dyDescent="0.45">
      <c r="G350" s="59">
        <v>2015</v>
      </c>
      <c r="H350" s="59">
        <v>12</v>
      </c>
      <c r="I350" s="46">
        <f t="shared" si="52"/>
        <v>13</v>
      </c>
      <c r="J350" s="46">
        <f t="shared" si="52"/>
        <v>347</v>
      </c>
      <c r="K350" s="2">
        <v>6.4</v>
      </c>
      <c r="L350" s="2">
        <v>-4.9000000000000004</v>
      </c>
      <c r="M350" s="54">
        <f t="shared" si="47"/>
        <v>0.75</v>
      </c>
      <c r="N350" s="125">
        <v>66.5</v>
      </c>
      <c r="O350" s="55">
        <f t="shared" si="48"/>
        <v>13.778978511668193</v>
      </c>
      <c r="P350" s="56">
        <f t="shared" si="49"/>
        <v>12.456196574548047</v>
      </c>
      <c r="Q350" s="34">
        <v>7.41099</v>
      </c>
      <c r="R350" s="11">
        <f t="shared" si="50"/>
        <v>0.80628421529249994</v>
      </c>
      <c r="S350" s="35">
        <f t="shared" si="51"/>
        <v>0.21472956848142352</v>
      </c>
    </row>
    <row r="351" spans="7:19" ht="18.5" x14ac:dyDescent="0.45">
      <c r="G351" s="59">
        <v>2015</v>
      </c>
      <c r="H351" s="59">
        <v>12</v>
      </c>
      <c r="I351" s="46">
        <f t="shared" si="52"/>
        <v>14</v>
      </c>
      <c r="J351" s="46">
        <f t="shared" si="52"/>
        <v>348</v>
      </c>
      <c r="K351" s="2">
        <v>12.7</v>
      </c>
      <c r="L351" s="2">
        <v>2</v>
      </c>
      <c r="M351" s="54">
        <f t="shared" si="47"/>
        <v>7.35</v>
      </c>
      <c r="N351" s="125">
        <v>64</v>
      </c>
      <c r="O351" s="55">
        <f t="shared" si="48"/>
        <v>15.00003807562158</v>
      </c>
      <c r="P351" s="56">
        <f t="shared" si="49"/>
        <v>12.840032592732072</v>
      </c>
      <c r="Q351" s="34">
        <v>7.850625</v>
      </c>
      <c r="R351" s="11">
        <f t="shared" si="50"/>
        <v>1.1580044779687499</v>
      </c>
      <c r="S351" s="35">
        <f t="shared" si="51"/>
        <v>1.5220617119704709</v>
      </c>
    </row>
    <row r="352" spans="7:19" ht="18.5" x14ac:dyDescent="0.45">
      <c r="G352" s="59">
        <v>2015</v>
      </c>
      <c r="H352" s="59">
        <v>12</v>
      </c>
      <c r="I352" s="46">
        <f t="shared" si="52"/>
        <v>15</v>
      </c>
      <c r="J352" s="46">
        <f t="shared" si="52"/>
        <v>349</v>
      </c>
      <c r="K352" s="2">
        <v>13.7</v>
      </c>
      <c r="L352" s="2">
        <v>-2.8</v>
      </c>
      <c r="M352" s="54">
        <f t="shared" si="47"/>
        <v>5.4499999999999993</v>
      </c>
      <c r="N352" s="125">
        <v>75</v>
      </c>
      <c r="O352" s="55">
        <f t="shared" si="48"/>
        <v>10.320566056427582</v>
      </c>
      <c r="P352" s="56">
        <f t="shared" si="49"/>
        <v>13.623147194484408</v>
      </c>
      <c r="Q352" s="34">
        <v>6.7075739999999993</v>
      </c>
      <c r="R352" s="11">
        <f t="shared" si="50"/>
        <v>0.91465317510749966</v>
      </c>
      <c r="S352" s="35">
        <f t="shared" si="51"/>
        <v>1.2981595200528804</v>
      </c>
    </row>
    <row r="353" spans="7:19" ht="18.5" x14ac:dyDescent="0.45">
      <c r="G353" s="59">
        <v>2015</v>
      </c>
      <c r="H353" s="59">
        <v>12</v>
      </c>
      <c r="I353" s="46">
        <f t="shared" si="52"/>
        <v>16</v>
      </c>
      <c r="J353" s="46">
        <f t="shared" si="52"/>
        <v>350</v>
      </c>
      <c r="K353" s="2">
        <v>11.3</v>
      </c>
      <c r="L353" s="2">
        <v>-2.7</v>
      </c>
      <c r="M353" s="54">
        <f t="shared" si="47"/>
        <v>4.3000000000000007</v>
      </c>
      <c r="N353" s="125">
        <v>81.5</v>
      </c>
      <c r="O353" s="55">
        <f t="shared" si="48"/>
        <v>11.49795947434222</v>
      </c>
      <c r="P353" s="56">
        <f t="shared" si="49"/>
        <v>12.877714611263288</v>
      </c>
      <c r="Q353" s="34">
        <v>6.8834279999999994</v>
      </c>
      <c r="R353" s="11">
        <f t="shared" si="50"/>
        <v>0.89220584536199976</v>
      </c>
      <c r="S353" s="35">
        <f t="shared" si="51"/>
        <v>1.0337804962079775</v>
      </c>
    </row>
    <row r="354" spans="7:19" ht="18.5" x14ac:dyDescent="0.45">
      <c r="G354" s="59">
        <v>2015</v>
      </c>
      <c r="H354" s="59">
        <v>12</v>
      </c>
      <c r="I354" s="46">
        <f t="shared" si="52"/>
        <v>17</v>
      </c>
      <c r="J354" s="46">
        <f t="shared" si="52"/>
        <v>351</v>
      </c>
      <c r="K354" s="2">
        <v>8.4</v>
      </c>
      <c r="L354" s="2">
        <v>-1.1000000000000001</v>
      </c>
      <c r="M354" s="54">
        <f t="shared" si="47"/>
        <v>3.6500000000000004</v>
      </c>
      <c r="N354" s="125">
        <v>76.5</v>
      </c>
      <c r="O354" s="55">
        <f t="shared" si="48"/>
        <v>14.62023396815867</v>
      </c>
      <c r="P354" s="56">
        <f t="shared" si="49"/>
        <v>11.111377815800589</v>
      </c>
      <c r="Q354" s="34">
        <v>7.2100139999999993</v>
      </c>
      <c r="R354" s="11">
        <f t="shared" si="50"/>
        <v>0.90705040375949986</v>
      </c>
      <c r="S354" s="35">
        <f t="shared" si="51"/>
        <v>0.80093077740366581</v>
      </c>
    </row>
    <row r="355" spans="7:19" ht="18.5" x14ac:dyDescent="0.45">
      <c r="G355" s="59">
        <v>2015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2">
        <v>10.8</v>
      </c>
      <c r="L355" s="2">
        <v>-2</v>
      </c>
      <c r="M355" s="54">
        <f t="shared" si="47"/>
        <v>4.4000000000000004</v>
      </c>
      <c r="N355" s="125">
        <v>71.5</v>
      </c>
      <c r="O355" s="55">
        <f t="shared" si="48"/>
        <v>13.824193293114186</v>
      </c>
      <c r="P355" s="56">
        <f t="shared" si="49"/>
        <v>14.155973932148926</v>
      </c>
      <c r="Q355" s="34">
        <v>7.91343</v>
      </c>
      <c r="R355" s="11">
        <f t="shared" si="50"/>
        <v>1.0303523262900001</v>
      </c>
      <c r="S355" s="35">
        <f t="shared" si="51"/>
        <v>1.1422427032706775</v>
      </c>
    </row>
    <row r="356" spans="7:19" ht="18.5" x14ac:dyDescent="0.45">
      <c r="G356" s="59">
        <v>2015</v>
      </c>
      <c r="H356" s="59">
        <v>12</v>
      </c>
      <c r="I356" s="46">
        <f t="shared" si="53"/>
        <v>19</v>
      </c>
      <c r="J356" s="46">
        <f t="shared" si="53"/>
        <v>353</v>
      </c>
      <c r="K356" s="2">
        <v>10.7</v>
      </c>
      <c r="L356" s="2">
        <v>-4.7</v>
      </c>
      <c r="M356" s="54">
        <f t="shared" si="47"/>
        <v>2.9999999999999996</v>
      </c>
      <c r="N356" s="125">
        <v>65</v>
      </c>
      <c r="O356" s="55">
        <f t="shared" si="48"/>
        <v>10.042632945522822</v>
      </c>
      <c r="P356" s="56">
        <f t="shared" si="49"/>
        <v>12.372523788884116</v>
      </c>
      <c r="Q356" s="34">
        <v>6.3056219999999996</v>
      </c>
      <c r="R356" s="11">
        <f t="shared" si="50"/>
        <v>0.76923543902399982</v>
      </c>
      <c r="S356" s="35">
        <f t="shared" si="51"/>
        <v>0.74723039575901262</v>
      </c>
    </row>
    <row r="357" spans="7:19" ht="18.5" x14ac:dyDescent="0.45">
      <c r="G357" s="59">
        <v>2015</v>
      </c>
      <c r="H357" s="59">
        <v>12</v>
      </c>
      <c r="I357" s="46">
        <f t="shared" si="53"/>
        <v>20</v>
      </c>
      <c r="J357" s="46">
        <f t="shared" si="53"/>
        <v>354</v>
      </c>
      <c r="K357" s="2">
        <v>10.4</v>
      </c>
      <c r="L357" s="2">
        <v>-4</v>
      </c>
      <c r="M357" s="54">
        <f t="shared" si="47"/>
        <v>3.2</v>
      </c>
      <c r="N357" s="125">
        <v>63</v>
      </c>
      <c r="O357" s="55">
        <f t="shared" si="48"/>
        <v>12.495680881449221</v>
      </c>
      <c r="P357" s="56">
        <f t="shared" si="49"/>
        <v>14.395024375429504</v>
      </c>
      <c r="Q357" s="34">
        <v>7.5868439999999993</v>
      </c>
      <c r="R357" s="11">
        <f t="shared" si="50"/>
        <v>0.93443364125999973</v>
      </c>
      <c r="S357" s="35">
        <f t="shared" si="51"/>
        <v>0.8985244055179159</v>
      </c>
    </row>
    <row r="358" spans="7:19" ht="18.5" x14ac:dyDescent="0.45">
      <c r="G358" s="59">
        <v>2015</v>
      </c>
      <c r="H358" s="59">
        <v>12</v>
      </c>
      <c r="I358" s="46">
        <f t="shared" si="53"/>
        <v>21</v>
      </c>
      <c r="J358" s="46">
        <f t="shared" si="53"/>
        <v>355</v>
      </c>
      <c r="K358" s="2">
        <v>11.4</v>
      </c>
      <c r="L358" s="2">
        <v>-7</v>
      </c>
      <c r="M358" s="54">
        <f t="shared" si="47"/>
        <v>2.2000000000000002</v>
      </c>
      <c r="N358" s="125">
        <v>59.5</v>
      </c>
      <c r="O358" s="55">
        <f t="shared" si="48"/>
        <v>5.1977293477360451</v>
      </c>
      <c r="P358" s="56">
        <f t="shared" si="49"/>
        <v>7.6510575998674586</v>
      </c>
      <c r="Q358" s="34">
        <v>3.5673239999999997</v>
      </c>
      <c r="R358" s="11">
        <f t="shared" si="50"/>
        <v>0.41844710519999995</v>
      </c>
      <c r="S358" s="35">
        <f t="shared" si="51"/>
        <v>0.38624426064590739</v>
      </c>
    </row>
    <row r="359" spans="7:19" ht="18.5" x14ac:dyDescent="0.45">
      <c r="G359" s="59">
        <v>2015</v>
      </c>
      <c r="H359" s="59">
        <v>12</v>
      </c>
      <c r="I359" s="46">
        <f t="shared" si="53"/>
        <v>22</v>
      </c>
      <c r="J359" s="46">
        <f t="shared" si="53"/>
        <v>356</v>
      </c>
      <c r="K359" s="2">
        <v>12.3</v>
      </c>
      <c r="L359" s="2">
        <v>-6</v>
      </c>
      <c r="M359" s="54">
        <f t="shared" si="47"/>
        <v>3.1500000000000004</v>
      </c>
      <c r="N359" s="125">
        <v>67</v>
      </c>
      <c r="O359" s="55">
        <f t="shared" si="48"/>
        <v>2.6426593247252614</v>
      </c>
      <c r="P359" s="56">
        <f t="shared" si="49"/>
        <v>3.8688532513977831</v>
      </c>
      <c r="Q359" s="34">
        <v>1.8087839999999999</v>
      </c>
      <c r="R359" s="11">
        <f t="shared" si="50"/>
        <v>0.222248455452</v>
      </c>
      <c r="S359" s="35">
        <f t="shared" si="51"/>
        <v>0.32059615426941795</v>
      </c>
    </row>
    <row r="360" spans="7:19" ht="18.5" x14ac:dyDescent="0.45">
      <c r="G360" s="59">
        <v>2015</v>
      </c>
      <c r="H360" s="59">
        <v>12</v>
      </c>
      <c r="I360" s="46">
        <f t="shared" si="53"/>
        <v>23</v>
      </c>
      <c r="J360" s="46">
        <f t="shared" si="53"/>
        <v>357</v>
      </c>
      <c r="K360" s="2">
        <v>11.8</v>
      </c>
      <c r="L360" s="2">
        <v>-6.6</v>
      </c>
      <c r="M360" s="54">
        <f t="shared" si="47"/>
        <v>2.6000000000000005</v>
      </c>
      <c r="N360" s="125">
        <v>63</v>
      </c>
      <c r="O360" s="55">
        <f t="shared" si="48"/>
        <v>6.6618784597743677</v>
      </c>
      <c r="P360" s="56">
        <f t="shared" si="49"/>
        <v>9.8062850927878689</v>
      </c>
      <c r="Q360" s="34">
        <v>4.5722040000000002</v>
      </c>
      <c r="R360" s="11">
        <f t="shared" si="50"/>
        <v>0.54704591978399997</v>
      </c>
      <c r="S360" s="35">
        <f t="shared" si="51"/>
        <v>0.54479578322653543</v>
      </c>
    </row>
    <row r="361" spans="7:19" ht="18.5" x14ac:dyDescent="0.45">
      <c r="G361" s="59">
        <v>2015</v>
      </c>
      <c r="H361" s="59">
        <v>12</v>
      </c>
      <c r="I361" s="46">
        <f t="shared" si="53"/>
        <v>24</v>
      </c>
      <c r="J361" s="46">
        <f t="shared" si="53"/>
        <v>358</v>
      </c>
      <c r="K361" s="2">
        <v>11.8</v>
      </c>
      <c r="L361" s="2">
        <v>-6.1</v>
      </c>
      <c r="M361" s="54">
        <f t="shared" si="47"/>
        <v>2.8500000000000005</v>
      </c>
      <c r="N361" s="125">
        <v>54.5</v>
      </c>
      <c r="O361" s="55">
        <f t="shared" si="48"/>
        <v>4.1564803893216729</v>
      </c>
      <c r="P361" s="56">
        <f t="shared" si="49"/>
        <v>5.9520799175086356</v>
      </c>
      <c r="Q361" s="34">
        <v>2.8136640000000002</v>
      </c>
      <c r="R361" s="11">
        <f t="shared" si="50"/>
        <v>0.34076917778400007</v>
      </c>
      <c r="S361" s="35">
        <f t="shared" si="51"/>
        <v>0.39804916566492327</v>
      </c>
    </row>
    <row r="362" spans="7:19" ht="18.5" x14ac:dyDescent="0.45">
      <c r="G362" s="59">
        <v>2015</v>
      </c>
      <c r="H362" s="59">
        <v>12</v>
      </c>
      <c r="I362" s="46">
        <f t="shared" si="53"/>
        <v>25</v>
      </c>
      <c r="J362" s="46">
        <f t="shared" si="53"/>
        <v>359</v>
      </c>
      <c r="K362" s="2">
        <v>15.2</v>
      </c>
      <c r="L362" s="2">
        <v>-5.8</v>
      </c>
      <c r="M362" s="54">
        <f t="shared" si="47"/>
        <v>4.6999999999999993</v>
      </c>
      <c r="N362" s="125">
        <v>60</v>
      </c>
      <c r="O362" s="55">
        <f t="shared" si="48"/>
        <v>8.4629453131976504</v>
      </c>
      <c r="P362" s="56">
        <f t="shared" si="49"/>
        <v>14.217748126172053</v>
      </c>
      <c r="Q362" s="34">
        <v>6.2051339999999993</v>
      </c>
      <c r="R362" s="11">
        <f t="shared" si="50"/>
        <v>0.81884499547499967</v>
      </c>
      <c r="S362" s="35">
        <f t="shared" si="51"/>
        <v>1.2061111177580037</v>
      </c>
    </row>
    <row r="363" spans="7:19" ht="18.5" x14ac:dyDescent="0.45">
      <c r="G363" s="59">
        <v>2015</v>
      </c>
      <c r="H363" s="59">
        <v>12</v>
      </c>
      <c r="I363" s="46">
        <f t="shared" si="53"/>
        <v>26</v>
      </c>
      <c r="J363" s="46">
        <f t="shared" si="53"/>
        <v>360</v>
      </c>
      <c r="K363" s="2">
        <v>12.1</v>
      </c>
      <c r="L363" s="2">
        <v>-6.4</v>
      </c>
      <c r="M363" s="54">
        <f t="shared" si="47"/>
        <v>2.8499999999999996</v>
      </c>
      <c r="N363" s="125">
        <v>63</v>
      </c>
      <c r="O363" s="55">
        <f t="shared" si="48"/>
        <v>9.2721848481580729</v>
      </c>
      <c r="P363" s="56">
        <f t="shared" si="49"/>
        <v>13.722833575273947</v>
      </c>
      <c r="Q363" s="34">
        <v>6.3809879999999994</v>
      </c>
      <c r="R363" s="11">
        <f t="shared" si="50"/>
        <v>0.7728158139029998</v>
      </c>
      <c r="S363" s="35">
        <f t="shared" si="51"/>
        <v>0.7826688214988532</v>
      </c>
    </row>
    <row r="364" spans="7:19" ht="18.5" x14ac:dyDescent="0.45">
      <c r="G364" s="59">
        <v>2015</v>
      </c>
      <c r="H364" s="59">
        <v>12</v>
      </c>
      <c r="I364" s="46">
        <f t="shared" si="53"/>
        <v>27</v>
      </c>
      <c r="J364" s="46">
        <f t="shared" si="53"/>
        <v>361</v>
      </c>
      <c r="K364" s="2">
        <v>12.8</v>
      </c>
      <c r="L364" s="2">
        <v>-7</v>
      </c>
      <c r="M364" s="54">
        <f t="shared" si="47"/>
        <v>2.9000000000000004</v>
      </c>
      <c r="N364" s="125">
        <v>62</v>
      </c>
      <c r="O364" s="55">
        <f t="shared" si="48"/>
        <v>9.774204078562569</v>
      </c>
      <c r="P364" s="56">
        <f t="shared" si="49"/>
        <v>15.48233926044311</v>
      </c>
      <c r="Q364" s="34">
        <v>6.9587939999999993</v>
      </c>
      <c r="R364" s="11">
        <f t="shared" si="50"/>
        <v>0.84483586496700003</v>
      </c>
      <c r="S364" s="35">
        <f t="shared" si="51"/>
        <v>0.88254374274515957</v>
      </c>
    </row>
    <row r="365" spans="7:19" ht="18.5" x14ac:dyDescent="0.45">
      <c r="G365" s="59">
        <v>2015</v>
      </c>
      <c r="H365" s="59">
        <v>12</v>
      </c>
      <c r="I365" s="46">
        <f t="shared" si="53"/>
        <v>28</v>
      </c>
      <c r="J365" s="46">
        <f t="shared" si="53"/>
        <v>362</v>
      </c>
      <c r="K365" s="2">
        <v>12.4</v>
      </c>
      <c r="L365" s="2">
        <v>-6.5</v>
      </c>
      <c r="M365" s="54">
        <f t="shared" si="47"/>
        <v>2.95</v>
      </c>
      <c r="N365" s="125">
        <v>73</v>
      </c>
      <c r="O365" s="55">
        <f t="shared" si="48"/>
        <v>9.8958679021100462</v>
      </c>
      <c r="P365" s="56">
        <f t="shared" si="49"/>
        <v>14.96255226799039</v>
      </c>
      <c r="Q365" s="34">
        <v>6.8834279999999994</v>
      </c>
      <c r="R365" s="11">
        <f t="shared" si="50"/>
        <v>0.83770458331499986</v>
      </c>
      <c r="S365" s="35">
        <f t="shared" si="51"/>
        <v>0.86877766290123737</v>
      </c>
    </row>
    <row r="366" spans="7:19" ht="18.5" x14ac:dyDescent="0.45">
      <c r="G366" s="59">
        <v>2015</v>
      </c>
      <c r="H366" s="59">
        <v>12</v>
      </c>
      <c r="I366" s="46">
        <f t="shared" si="53"/>
        <v>29</v>
      </c>
      <c r="J366" s="46">
        <f t="shared" si="53"/>
        <v>363</v>
      </c>
      <c r="K366" s="2">
        <v>7.4</v>
      </c>
      <c r="L366" s="2">
        <v>-6</v>
      </c>
      <c r="M366" s="54">
        <f t="shared" si="47"/>
        <v>0.70000000000000018</v>
      </c>
      <c r="N366" s="125">
        <v>83.5</v>
      </c>
      <c r="O366" s="55">
        <f t="shared" si="48"/>
        <v>4.9755353788468542</v>
      </c>
      <c r="P366" s="56">
        <f t="shared" si="49"/>
        <v>5.3337739261238282</v>
      </c>
      <c r="Q366" s="34">
        <v>2.9141519999999996</v>
      </c>
      <c r="R366" s="11">
        <f t="shared" si="50"/>
        <v>0.31619277737999996</v>
      </c>
      <c r="S366" s="35">
        <f t="shared" si="51"/>
        <v>0.10260884980693447</v>
      </c>
    </row>
    <row r="367" spans="7:19" ht="18.5" x14ac:dyDescent="0.45">
      <c r="G367" s="59">
        <v>2015</v>
      </c>
      <c r="H367" s="59">
        <v>12</v>
      </c>
      <c r="I367" s="46">
        <f t="shared" si="53"/>
        <v>30</v>
      </c>
      <c r="J367" s="46">
        <f t="shared" si="53"/>
        <v>364</v>
      </c>
      <c r="K367" s="2">
        <v>4.2</v>
      </c>
      <c r="L367" s="2">
        <v>1.2</v>
      </c>
      <c r="M367" s="54">
        <f t="shared" si="47"/>
        <v>2.7</v>
      </c>
      <c r="N367" s="125">
        <v>94.5</v>
      </c>
      <c r="O367" s="55">
        <f t="shared" si="48"/>
        <v>27.376665160623105</v>
      </c>
      <c r="P367" s="56">
        <f t="shared" si="49"/>
        <v>6.5703996385495449</v>
      </c>
      <c r="Q367" s="34">
        <v>7.5868439999999993</v>
      </c>
      <c r="R367" s="11">
        <f t="shared" si="50"/>
        <v>0.9121852212299999</v>
      </c>
      <c r="S367" s="35">
        <f t="shared" si="51"/>
        <v>0.40953415239920732</v>
      </c>
    </row>
    <row r="368" spans="7:19" ht="18.5" x14ac:dyDescent="0.45">
      <c r="G368" s="59">
        <v>2015</v>
      </c>
      <c r="H368" s="59">
        <v>12</v>
      </c>
      <c r="I368" s="46">
        <f t="shared" si="53"/>
        <v>31</v>
      </c>
      <c r="J368" s="46">
        <f t="shared" si="53"/>
        <v>365</v>
      </c>
      <c r="K368" s="2">
        <v>3.9</v>
      </c>
      <c r="L368" s="2">
        <v>-0.7</v>
      </c>
      <c r="M368" s="54">
        <f t="shared" si="47"/>
        <v>1.6</v>
      </c>
      <c r="N368" s="125">
        <v>95.5</v>
      </c>
      <c r="O368" s="55">
        <f t="shared" si="48"/>
        <v>9.9562139618605929</v>
      </c>
      <c r="P368" s="56">
        <f t="shared" si="49"/>
        <v>3.663886737964698</v>
      </c>
      <c r="Q368" s="34">
        <v>3.4165919999999996</v>
      </c>
      <c r="R368" s="49">
        <f t="shared" si="50"/>
        <v>0.38874325435199997</v>
      </c>
      <c r="S368" s="48">
        <f t="shared" si="51"/>
        <v>0.17192336277292108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1244.2634282197939</v>
      </c>
      <c r="S370" s="42">
        <f>SUM(S59:S369)</f>
        <v>2468.4903572344347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M8" sqref="M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5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53</v>
      </c>
      <c r="O2" s="47" t="s">
        <v>7</v>
      </c>
      <c r="P2" s="140" t="s">
        <v>33</v>
      </c>
      <c r="Q2" s="142" t="s">
        <v>55</v>
      </c>
      <c r="R2" s="136" t="s">
        <v>8</v>
      </c>
      <c r="S2" s="138" t="s">
        <v>34</v>
      </c>
    </row>
    <row r="3" spans="2:23" ht="28.5" customHeight="1" x14ac:dyDescent="0.35">
      <c r="B3" s="26" t="s">
        <v>9</v>
      </c>
      <c r="C3" s="16">
        <v>246</v>
      </c>
      <c r="G3" s="135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1"/>
      <c r="Q3" s="143"/>
      <c r="R3" s="137"/>
      <c r="S3" s="139"/>
    </row>
    <row r="4" spans="2:23" ht="18.5" x14ac:dyDescent="0.45">
      <c r="B4" s="27" t="s">
        <v>30</v>
      </c>
      <c r="C4" s="19">
        <v>36.71</v>
      </c>
      <c r="D4" s="18">
        <f>RADIANS(C4)</f>
        <v>0.64071036840711837</v>
      </c>
      <c r="G4" s="59">
        <v>2016</v>
      </c>
      <c r="H4" s="46">
        <v>1</v>
      </c>
      <c r="I4" s="46">
        <v>1</v>
      </c>
      <c r="J4" s="46">
        <v>1</v>
      </c>
      <c r="K4" s="87">
        <v>0.9</v>
      </c>
      <c r="L4" s="87">
        <v>-3.1</v>
      </c>
      <c r="M4" s="54">
        <f>(K4+L4)/2</f>
        <v>-1.1000000000000001</v>
      </c>
      <c r="N4" s="36">
        <v>96</v>
      </c>
      <c r="O4" s="55">
        <f>((Q4)/(0.16*(K4-(L4))^0.5))</f>
        <v>24.454696874999996</v>
      </c>
      <c r="P4" s="56">
        <f>0.16*((K4-(L4))^1/2)*O4</f>
        <v>7.8255029999999985</v>
      </c>
      <c r="Q4" s="56">
        <v>7.8255029999999994</v>
      </c>
      <c r="R4" s="11">
        <f>0.0023*0.408*O4*SQRT(K4-L4)*(M4+17.8)</f>
        <v>0.76647280408649976</v>
      </c>
      <c r="S4" s="35">
        <f>0.31*(IF(N4&gt;50,1,(1+(50-N4)/70)))*(P4+2.09)*((M4/(M4+15)))</f>
        <v>-0.24325082899280573</v>
      </c>
    </row>
    <row r="5" spans="2:23" ht="18.5" x14ac:dyDescent="0.45">
      <c r="B5" s="26" t="s">
        <v>29</v>
      </c>
      <c r="C5" s="17"/>
      <c r="D5" s="17">
        <f>TAN(D4)</f>
        <v>0.74564856464473495</v>
      </c>
      <c r="G5" s="59">
        <v>2016</v>
      </c>
      <c r="H5" s="46">
        <v>1</v>
      </c>
      <c r="I5" s="46">
        <f t="shared" ref="I5:J20" si="0">I4+1</f>
        <v>2</v>
      </c>
      <c r="J5" s="46">
        <f>J4+1</f>
        <v>2</v>
      </c>
      <c r="K5" s="87">
        <v>-0.1</v>
      </c>
      <c r="L5" s="87">
        <v>-18.2</v>
      </c>
      <c r="M5" s="54">
        <f t="shared" ref="M5:M68" si="1">(K5+L5)/2</f>
        <v>-9.15</v>
      </c>
      <c r="N5" s="36">
        <v>75</v>
      </c>
      <c r="O5" s="55">
        <f t="shared" ref="O5:O68" si="2">((Q5)/(0.16*(K5-(L5))^0.5))</f>
        <v>5.2406274288581924</v>
      </c>
      <c r="P5" s="56">
        <f t="shared" ref="P5:P68" si="3">0.16*((K5-L5)^1/2)*O5</f>
        <v>7.5884285169866628</v>
      </c>
      <c r="Q5" s="56">
        <v>3.5673239999999997</v>
      </c>
      <c r="R5" s="11">
        <f t="shared" ref="R5:R68" si="4">0.0023*0.408*O5*(K5-L5)^0.5*(M5+17.8)</f>
        <v>0.18097837299899999</v>
      </c>
      <c r="S5" s="35">
        <f t="shared" ref="S5:S68" si="5">0.31*(IF(N5&gt;50,1,(1+(50-N5)/70)))*(P5+2.09)*((M5/(M5+15)))</f>
        <v>-4.6927970065696885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0.59776507412100266</v>
      </c>
      <c r="G6" s="59">
        <v>2016</v>
      </c>
      <c r="H6" s="46">
        <v>1</v>
      </c>
      <c r="I6" s="46">
        <f t="shared" si="0"/>
        <v>3</v>
      </c>
      <c r="J6" s="46">
        <f t="shared" si="0"/>
        <v>3</v>
      </c>
      <c r="K6" s="87">
        <v>-9.1999999999999993</v>
      </c>
      <c r="L6" s="87">
        <v>-23.6</v>
      </c>
      <c r="M6" s="54">
        <f t="shared" si="1"/>
        <v>-16.399999999999999</v>
      </c>
      <c r="N6" s="36">
        <v>77</v>
      </c>
      <c r="O6" s="55">
        <f t="shared" si="2"/>
        <v>14.192114378599612</v>
      </c>
      <c r="P6" s="56">
        <f t="shared" si="3"/>
        <v>16.349315764146755</v>
      </c>
      <c r="Q6" s="56">
        <v>8.6168460000000007</v>
      </c>
      <c r="R6" s="11">
        <f t="shared" si="4"/>
        <v>7.0752922506000099E-2</v>
      </c>
      <c r="S6" s="35">
        <f t="shared" si="5"/>
        <v>66.961058103515853</v>
      </c>
    </row>
    <row r="7" spans="2:23" ht="18.5" x14ac:dyDescent="0.45">
      <c r="B7" s="26" t="s">
        <v>21</v>
      </c>
      <c r="C7" s="15"/>
      <c r="D7" s="17">
        <f>COS(D4)</f>
        <v>0.80167132676746777</v>
      </c>
      <c r="G7" s="59">
        <v>2016</v>
      </c>
      <c r="H7" s="46">
        <v>1</v>
      </c>
      <c r="I7" s="46">
        <f t="shared" si="0"/>
        <v>4</v>
      </c>
      <c r="J7" s="46">
        <f t="shared" si="0"/>
        <v>4</v>
      </c>
      <c r="K7" s="87">
        <v>-5.2</v>
      </c>
      <c r="L7" s="87">
        <v>-11</v>
      </c>
      <c r="M7" s="54">
        <f t="shared" si="1"/>
        <v>-8.1</v>
      </c>
      <c r="N7" s="36">
        <v>78.5</v>
      </c>
      <c r="O7" s="55">
        <f t="shared" si="2"/>
        <v>23.014149885769886</v>
      </c>
      <c r="P7" s="56">
        <f t="shared" si="3"/>
        <v>10.678565546997227</v>
      </c>
      <c r="Q7" s="56">
        <v>8.8680660000000007</v>
      </c>
      <c r="R7" s="11">
        <f t="shared" si="4"/>
        <v>0.50450870877300003</v>
      </c>
      <c r="S7" s="35">
        <f t="shared" si="5"/>
        <v>-4.6466475490594252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2016</v>
      </c>
      <c r="H8" s="46">
        <v>1</v>
      </c>
      <c r="I8" s="46">
        <f t="shared" si="0"/>
        <v>5</v>
      </c>
      <c r="J8" s="46">
        <f t="shared" si="0"/>
        <v>5</v>
      </c>
      <c r="K8" s="87">
        <v>1.3</v>
      </c>
      <c r="L8" s="87">
        <v>-5.5</v>
      </c>
      <c r="M8" s="54">
        <f t="shared" si="1"/>
        <v>-2.1</v>
      </c>
      <c r="N8" s="36">
        <v>91.5</v>
      </c>
      <c r="O8" s="55">
        <f t="shared" si="2"/>
        <v>5.1179813382344044</v>
      </c>
      <c r="P8" s="56">
        <f t="shared" si="3"/>
        <v>2.7841818479995162</v>
      </c>
      <c r="Q8" s="56">
        <v>2.13537</v>
      </c>
      <c r="R8" s="11">
        <f t="shared" si="4"/>
        <v>0.196625937285</v>
      </c>
      <c r="S8" s="35">
        <f t="shared" si="5"/>
        <v>-0.24597615372462675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2016</v>
      </c>
      <c r="H9" s="46">
        <v>1</v>
      </c>
      <c r="I9" s="46">
        <f t="shared" si="0"/>
        <v>6</v>
      </c>
      <c r="J9" s="46">
        <f t="shared" si="0"/>
        <v>6</v>
      </c>
      <c r="K9" s="87">
        <v>1.8</v>
      </c>
      <c r="L9" s="87">
        <v>0.1</v>
      </c>
      <c r="M9" s="54">
        <f t="shared" si="1"/>
        <v>0.95000000000000007</v>
      </c>
      <c r="N9" s="36">
        <v>97.5</v>
      </c>
      <c r="O9" s="55">
        <f t="shared" si="2"/>
        <v>11.500405124738483</v>
      </c>
      <c r="P9" s="56">
        <f t="shared" si="3"/>
        <v>1.5640550969644338</v>
      </c>
      <c r="Q9" s="56">
        <v>2.3991509999999998</v>
      </c>
      <c r="R9" s="11">
        <f t="shared" si="4"/>
        <v>0.26383163653124991</v>
      </c>
      <c r="S9" s="35">
        <f t="shared" si="5"/>
        <v>6.7468290034860545E-2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2016</v>
      </c>
      <c r="H10" s="46">
        <v>1</v>
      </c>
      <c r="I10" s="46">
        <f t="shared" si="0"/>
        <v>7</v>
      </c>
      <c r="J10" s="46">
        <f t="shared" si="0"/>
        <v>7</v>
      </c>
      <c r="K10" s="87">
        <v>5.6</v>
      </c>
      <c r="L10" s="87">
        <v>0</v>
      </c>
      <c r="M10" s="54">
        <f t="shared" si="1"/>
        <v>2.8</v>
      </c>
      <c r="N10" s="36">
        <v>97</v>
      </c>
      <c r="O10" s="55">
        <f t="shared" si="2"/>
        <v>1.9573217907032778</v>
      </c>
      <c r="P10" s="56">
        <f t="shared" si="3"/>
        <v>0.87688016223506837</v>
      </c>
      <c r="Q10" s="56">
        <v>0.74109899999999995</v>
      </c>
      <c r="R10" s="11">
        <f t="shared" si="4"/>
        <v>8.9538840081000007E-2</v>
      </c>
      <c r="S10" s="35">
        <f t="shared" si="5"/>
        <v>0.14467707757415948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2016</v>
      </c>
      <c r="H11" s="46">
        <v>1</v>
      </c>
      <c r="I11" s="46">
        <f t="shared" si="0"/>
        <v>8</v>
      </c>
      <c r="J11" s="46">
        <f t="shared" si="0"/>
        <v>8</v>
      </c>
      <c r="K11" s="87">
        <v>12.2</v>
      </c>
      <c r="L11" s="87">
        <v>4</v>
      </c>
      <c r="M11" s="54">
        <f t="shared" si="1"/>
        <v>8.1</v>
      </c>
      <c r="N11" s="36">
        <v>82</v>
      </c>
      <c r="O11" s="55">
        <f t="shared" si="2"/>
        <v>5.3734520539115236</v>
      </c>
      <c r="P11" s="56">
        <f t="shared" si="3"/>
        <v>3.5249845473659591</v>
      </c>
      <c r="Q11" s="56">
        <v>2.4619559999999998</v>
      </c>
      <c r="R11" s="11">
        <f t="shared" si="4"/>
        <v>0.37397973324599998</v>
      </c>
      <c r="S11" s="35">
        <f t="shared" si="5"/>
        <v>0.61035611248640342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2016</v>
      </c>
      <c r="H12" s="46">
        <v>1</v>
      </c>
      <c r="I12" s="46">
        <f t="shared" si="0"/>
        <v>9</v>
      </c>
      <c r="J12" s="46">
        <f t="shared" si="0"/>
        <v>9</v>
      </c>
      <c r="K12" s="87">
        <v>10.7</v>
      </c>
      <c r="L12" s="87">
        <v>2.4</v>
      </c>
      <c r="M12" s="54">
        <f t="shared" si="1"/>
        <v>6.55</v>
      </c>
      <c r="N12" s="36">
        <v>79.5</v>
      </c>
      <c r="O12" s="55">
        <f t="shared" si="2"/>
        <v>21.091435901824507</v>
      </c>
      <c r="P12" s="56">
        <f t="shared" si="3"/>
        <v>14.004713438811471</v>
      </c>
      <c r="Q12" s="56">
        <v>9.7222139999999992</v>
      </c>
      <c r="R12" s="11">
        <f t="shared" si="4"/>
        <v>1.3884561174284997</v>
      </c>
      <c r="S12" s="35">
        <f t="shared" si="5"/>
        <v>1.5164879646174798</v>
      </c>
    </row>
    <row r="13" spans="2:23" ht="18.5" x14ac:dyDescent="0.45">
      <c r="B13" s="26" t="s">
        <v>12</v>
      </c>
      <c r="C13" s="17">
        <f>1-(TAN(D4)^2*(TAN(C9)^2))</f>
        <v>0.99184882186225698</v>
      </c>
      <c r="D13" s="21"/>
      <c r="G13" s="59">
        <v>2016</v>
      </c>
      <c r="H13" s="46">
        <v>1</v>
      </c>
      <c r="I13" s="46">
        <f t="shared" si="0"/>
        <v>10</v>
      </c>
      <c r="J13" s="46">
        <f t="shared" si="0"/>
        <v>10</v>
      </c>
      <c r="K13" s="87">
        <v>8.6999999999999993</v>
      </c>
      <c r="L13" s="87">
        <v>-2.5</v>
      </c>
      <c r="M13" s="54">
        <f t="shared" si="1"/>
        <v>3.0999999999999996</v>
      </c>
      <c r="N13" s="36">
        <v>75</v>
      </c>
      <c r="O13" s="55">
        <f t="shared" si="2"/>
        <v>3.5343731697686933</v>
      </c>
      <c r="P13" s="56">
        <f t="shared" si="3"/>
        <v>3.166798360112749</v>
      </c>
      <c r="Q13" s="56">
        <v>1.8925240000000001</v>
      </c>
      <c r="R13" s="11">
        <f t="shared" si="4"/>
        <v>0.23198275313399994</v>
      </c>
      <c r="S13" s="35">
        <f t="shared" si="5"/>
        <v>0.27910404552863816</v>
      </c>
      <c r="U13" t="s">
        <v>18</v>
      </c>
    </row>
    <row r="14" spans="2:23" ht="18.5" x14ac:dyDescent="0.45">
      <c r="B14" s="27" t="s">
        <v>14</v>
      </c>
      <c r="C14" s="18">
        <f>ACOS(-1*(-D4*C10))</f>
        <v>1.4931404471766589</v>
      </c>
      <c r="D14" s="21"/>
      <c r="E14" t="s">
        <v>28</v>
      </c>
      <c r="G14" s="59">
        <v>2016</v>
      </c>
      <c r="H14" s="46">
        <v>1</v>
      </c>
      <c r="I14" s="46">
        <f t="shared" si="0"/>
        <v>11</v>
      </c>
      <c r="J14" s="46">
        <f t="shared" si="0"/>
        <v>11</v>
      </c>
      <c r="K14" s="87">
        <v>7.1</v>
      </c>
      <c r="L14" s="87">
        <v>-1.7</v>
      </c>
      <c r="M14" s="54">
        <f t="shared" si="1"/>
        <v>2.6999999999999997</v>
      </c>
      <c r="N14" s="36">
        <v>81</v>
      </c>
      <c r="O14" s="55">
        <f t="shared" si="2"/>
        <v>3.5638794654686632</v>
      </c>
      <c r="P14" s="56">
        <f t="shared" si="3"/>
        <v>2.5089711436899389</v>
      </c>
      <c r="Q14" s="56">
        <v>1.6915479999999998</v>
      </c>
      <c r="R14" s="11">
        <f t="shared" si="4"/>
        <v>0.20337904490999997</v>
      </c>
      <c r="S14" s="35">
        <f t="shared" si="5"/>
        <v>0.21747677103211741</v>
      </c>
    </row>
    <row r="15" spans="2:23" ht="18.5" x14ac:dyDescent="0.45">
      <c r="B15" s="26" t="s">
        <v>25</v>
      </c>
      <c r="C15" s="18">
        <f>SIN(C14)</f>
        <v>0.99698629713221976</v>
      </c>
      <c r="D15" s="21"/>
      <c r="G15" s="59">
        <v>2016</v>
      </c>
      <c r="H15" s="46">
        <v>1</v>
      </c>
      <c r="I15" s="46">
        <f t="shared" si="0"/>
        <v>12</v>
      </c>
      <c r="J15" s="46">
        <f t="shared" si="0"/>
        <v>12</v>
      </c>
      <c r="K15" s="87">
        <v>10.1</v>
      </c>
      <c r="L15" s="87">
        <v>0</v>
      </c>
      <c r="M15" s="54">
        <f t="shared" si="1"/>
        <v>5.05</v>
      </c>
      <c r="N15" s="36">
        <v>78.5</v>
      </c>
      <c r="O15" s="55">
        <f t="shared" si="2"/>
        <v>15.414453633933096</v>
      </c>
      <c r="P15" s="56">
        <f t="shared" si="3"/>
        <v>12.45487853621794</v>
      </c>
      <c r="Q15" s="56">
        <v>7.8380639999999993</v>
      </c>
      <c r="R15" s="11">
        <f t="shared" si="4"/>
        <v>1.0504201064759999</v>
      </c>
      <c r="S15" s="35">
        <f t="shared" si="5"/>
        <v>1.135661214386493</v>
      </c>
    </row>
    <row r="16" spans="2:23" ht="18.5" x14ac:dyDescent="0.45">
      <c r="B16" s="26" t="s">
        <v>26</v>
      </c>
      <c r="C16" s="18">
        <f>-1*D6*C11</f>
        <v>-7.1853204655359326E-2</v>
      </c>
      <c r="D16" s="21"/>
      <c r="E16" t="s">
        <v>16</v>
      </c>
      <c r="G16" s="59">
        <v>2016</v>
      </c>
      <c r="H16" s="46">
        <v>1</v>
      </c>
      <c r="I16" s="46">
        <f t="shared" si="0"/>
        <v>13</v>
      </c>
      <c r="J16" s="46">
        <f t="shared" si="0"/>
        <v>13</v>
      </c>
      <c r="K16" s="87">
        <v>7.1</v>
      </c>
      <c r="L16" s="87">
        <v>0</v>
      </c>
      <c r="M16" s="54">
        <f t="shared" si="1"/>
        <v>3.55</v>
      </c>
      <c r="N16" s="36">
        <v>86.5</v>
      </c>
      <c r="O16" s="55">
        <f t="shared" si="2"/>
        <v>8.4263809961916483</v>
      </c>
      <c r="P16" s="56">
        <f t="shared" si="3"/>
        <v>4.7861844058368561</v>
      </c>
      <c r="Q16" s="56">
        <v>3.5924459999999998</v>
      </c>
      <c r="R16" s="11">
        <f t="shared" si="4"/>
        <v>0.44983800511650002</v>
      </c>
      <c r="S16" s="35">
        <f t="shared" si="5"/>
        <v>0.40793751690692498</v>
      </c>
    </row>
    <row r="17" spans="2:22" ht="18.5" x14ac:dyDescent="0.45">
      <c r="B17" s="26" t="s">
        <v>27</v>
      </c>
      <c r="C17" s="18">
        <f>D7*C12</f>
        <v>0.79585866715359188</v>
      </c>
      <c r="D17" s="21"/>
      <c r="E17" t="s">
        <v>17</v>
      </c>
      <c r="G17" s="59">
        <v>2016</v>
      </c>
      <c r="H17" s="46">
        <v>1</v>
      </c>
      <c r="I17" s="46">
        <f t="shared" si="0"/>
        <v>14</v>
      </c>
      <c r="J17" s="46">
        <f t="shared" si="0"/>
        <v>14</v>
      </c>
      <c r="K17" s="87">
        <v>12.1</v>
      </c>
      <c r="L17" s="87">
        <v>4.2</v>
      </c>
      <c r="M17" s="54">
        <f t="shared" si="1"/>
        <v>8.15</v>
      </c>
      <c r="N17" s="36">
        <v>76</v>
      </c>
      <c r="O17" s="55">
        <f t="shared" si="2"/>
        <v>22.680191466205702</v>
      </c>
      <c r="P17" s="56">
        <f t="shared" si="3"/>
        <v>14.333881006642004</v>
      </c>
      <c r="Q17" s="56">
        <v>10.199532</v>
      </c>
      <c r="R17" s="11">
        <f t="shared" si="4"/>
        <v>1.5523356219209998</v>
      </c>
      <c r="S17" s="35">
        <f t="shared" si="5"/>
        <v>1.792437812668727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2016</v>
      </c>
      <c r="H18" s="46">
        <v>1</v>
      </c>
      <c r="I18" s="46">
        <f t="shared" si="0"/>
        <v>15</v>
      </c>
      <c r="J18" s="46">
        <f t="shared" si="0"/>
        <v>15</v>
      </c>
      <c r="K18" s="87">
        <v>10.4</v>
      </c>
      <c r="L18" s="87">
        <v>0.6</v>
      </c>
      <c r="M18" s="54">
        <f t="shared" si="1"/>
        <v>5.5</v>
      </c>
      <c r="N18" s="36">
        <v>79</v>
      </c>
      <c r="O18" s="55">
        <f t="shared" si="2"/>
        <v>22.971357925610153</v>
      </c>
      <c r="P18" s="56">
        <f t="shared" si="3"/>
        <v>18.009544613678361</v>
      </c>
      <c r="Q18" s="56">
        <v>11.505876000000001</v>
      </c>
      <c r="R18" s="11">
        <f t="shared" si="4"/>
        <v>1.572329731842</v>
      </c>
      <c r="S18" s="35">
        <f t="shared" si="5"/>
        <v>1.6716938325034931</v>
      </c>
    </row>
    <row r="19" spans="2:22" ht="18.5" x14ac:dyDescent="0.45">
      <c r="G19" s="59">
        <v>2016</v>
      </c>
      <c r="H19" s="46">
        <v>1</v>
      </c>
      <c r="I19" s="46">
        <f t="shared" si="0"/>
        <v>16</v>
      </c>
      <c r="J19" s="46">
        <f t="shared" si="0"/>
        <v>16</v>
      </c>
      <c r="K19" s="87">
        <v>8.6999999999999993</v>
      </c>
      <c r="L19" s="87">
        <v>-2.4</v>
      </c>
      <c r="M19" s="54">
        <f t="shared" si="1"/>
        <v>3.1499999999999995</v>
      </c>
      <c r="N19" s="36">
        <v>77</v>
      </c>
      <c r="O19" s="55">
        <f t="shared" si="2"/>
        <v>21.065911840476662</v>
      </c>
      <c r="P19" s="56">
        <f t="shared" si="3"/>
        <v>18.706529714343276</v>
      </c>
      <c r="Q19" s="56">
        <v>11.229533999999999</v>
      </c>
      <c r="R19" s="11">
        <f t="shared" si="4"/>
        <v>1.3797924942644997</v>
      </c>
      <c r="S19" s="35">
        <f t="shared" si="5"/>
        <v>1.1188876730609478</v>
      </c>
    </row>
    <row r="20" spans="2:22" ht="18.5" x14ac:dyDescent="0.45">
      <c r="B20" s="12" t="s">
        <v>7</v>
      </c>
      <c r="C20" s="23">
        <f>(24*60/3.14)*C18*C8*((C14*C16+(C17*C15)))</f>
        <v>25.410517233804871</v>
      </c>
      <c r="G20" s="59">
        <v>2016</v>
      </c>
      <c r="H20" s="46">
        <v>1</v>
      </c>
      <c r="I20" s="46">
        <f t="shared" si="0"/>
        <v>17</v>
      </c>
      <c r="J20" s="46">
        <f t="shared" si="0"/>
        <v>17</v>
      </c>
      <c r="K20" s="87">
        <v>9</v>
      </c>
      <c r="L20" s="87">
        <v>-3.8</v>
      </c>
      <c r="M20" s="54">
        <f t="shared" si="1"/>
        <v>2.6</v>
      </c>
      <c r="N20" s="36">
        <v>76</v>
      </c>
      <c r="O20" s="55">
        <f t="shared" si="2"/>
        <v>18.476144052066896</v>
      </c>
      <c r="P20" s="56">
        <f t="shared" si="3"/>
        <v>18.919571509316501</v>
      </c>
      <c r="Q20" s="56">
        <v>10.576362</v>
      </c>
      <c r="R20" s="11">
        <f t="shared" si="4"/>
        <v>1.2654194078519998</v>
      </c>
      <c r="S20" s="35">
        <f t="shared" si="5"/>
        <v>0.96214287707438062</v>
      </c>
    </row>
    <row r="21" spans="2:22" ht="18.5" x14ac:dyDescent="0.45">
      <c r="B21" s="24"/>
      <c r="G21" s="59">
        <v>2016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87">
        <v>12</v>
      </c>
      <c r="L21" s="87">
        <v>-3</v>
      </c>
      <c r="M21" s="54">
        <f t="shared" si="1"/>
        <v>4.5</v>
      </c>
      <c r="N21" s="36">
        <v>70.5</v>
      </c>
      <c r="O21" s="55">
        <f t="shared" si="2"/>
        <v>2.9189126287026816</v>
      </c>
      <c r="P21" s="56">
        <f t="shared" si="3"/>
        <v>3.5026951544432179</v>
      </c>
      <c r="Q21" s="56">
        <v>1.8087839999999999</v>
      </c>
      <c r="R21" s="11">
        <f t="shared" si="4"/>
        <v>0.23656995496800001</v>
      </c>
      <c r="S21" s="35">
        <f t="shared" si="5"/>
        <v>0.40009280720247636</v>
      </c>
    </row>
    <row r="22" spans="2:22" ht="18.5" x14ac:dyDescent="0.45">
      <c r="C22" s="13"/>
      <c r="G22" s="59">
        <v>2016</v>
      </c>
      <c r="H22" s="46">
        <v>1</v>
      </c>
      <c r="I22" s="46">
        <f t="shared" si="6"/>
        <v>19</v>
      </c>
      <c r="J22" s="46">
        <f t="shared" si="6"/>
        <v>19</v>
      </c>
      <c r="K22" s="87">
        <v>9.9</v>
      </c>
      <c r="L22" s="87">
        <v>3.1</v>
      </c>
      <c r="M22" s="54">
        <f t="shared" si="1"/>
        <v>6.5</v>
      </c>
      <c r="N22" s="36">
        <v>77.5</v>
      </c>
      <c r="O22" s="55">
        <f t="shared" si="2"/>
        <v>6.8340103751718209</v>
      </c>
      <c r="P22" s="56">
        <f t="shared" si="3"/>
        <v>3.7177016440934709</v>
      </c>
      <c r="Q22" s="56">
        <v>2.8513469999999996</v>
      </c>
      <c r="R22" s="11">
        <f t="shared" si="4"/>
        <v>0.40637254876649986</v>
      </c>
      <c r="S22" s="35">
        <f t="shared" si="5"/>
        <v>0.54430320059759729</v>
      </c>
    </row>
    <row r="23" spans="2:22" ht="18.5" x14ac:dyDescent="0.45">
      <c r="B23" s="14"/>
      <c r="C23" s="14"/>
      <c r="D23" s="14"/>
      <c r="E23" s="14"/>
      <c r="G23" s="59">
        <v>2016</v>
      </c>
      <c r="H23" s="46">
        <v>1</v>
      </c>
      <c r="I23" s="46">
        <f t="shared" si="6"/>
        <v>20</v>
      </c>
      <c r="J23" s="46">
        <f t="shared" si="6"/>
        <v>20</v>
      </c>
      <c r="K23" s="87">
        <v>8</v>
      </c>
      <c r="L23" s="87">
        <v>1.3</v>
      </c>
      <c r="M23" s="54">
        <f t="shared" si="1"/>
        <v>4.6500000000000004</v>
      </c>
      <c r="N23" s="36">
        <v>79</v>
      </c>
      <c r="O23" s="55">
        <f t="shared" si="2"/>
        <v>1.910765455208792</v>
      </c>
      <c r="P23" s="56">
        <f t="shared" si="3"/>
        <v>1.0241702839919127</v>
      </c>
      <c r="Q23" s="56">
        <v>0.79134299999999991</v>
      </c>
      <c r="R23" s="11">
        <f t="shared" si="4"/>
        <v>0.10419553930275</v>
      </c>
      <c r="S23" s="35">
        <f t="shared" si="5"/>
        <v>0.22845172846688766</v>
      </c>
    </row>
    <row r="24" spans="2:22" ht="18.5" x14ac:dyDescent="0.45">
      <c r="G24" s="59">
        <v>2016</v>
      </c>
      <c r="H24" s="46">
        <v>1</v>
      </c>
      <c r="I24" s="46">
        <f t="shared" si="6"/>
        <v>21</v>
      </c>
      <c r="J24" s="46">
        <f t="shared" si="6"/>
        <v>21</v>
      </c>
      <c r="K24" s="87">
        <v>7.9</v>
      </c>
      <c r="L24" s="87">
        <v>0.3</v>
      </c>
      <c r="M24" s="54">
        <f t="shared" si="1"/>
        <v>4.1000000000000005</v>
      </c>
      <c r="N24" s="36">
        <v>85</v>
      </c>
      <c r="O24" s="55">
        <f t="shared" si="2"/>
        <v>28.135483410938349</v>
      </c>
      <c r="P24" s="56">
        <f t="shared" si="3"/>
        <v>17.106373913850518</v>
      </c>
      <c r="Q24" s="56">
        <v>12.410267999999999</v>
      </c>
      <c r="R24" s="11">
        <f t="shared" si="4"/>
        <v>1.5940182578579998</v>
      </c>
      <c r="S24" s="35">
        <f t="shared" si="5"/>
        <v>1.2774131541625136</v>
      </c>
      <c r="U24" s="14"/>
      <c r="V24" s="14"/>
    </row>
    <row r="25" spans="2:22" ht="18.5" x14ac:dyDescent="0.45">
      <c r="G25" s="59">
        <v>2016</v>
      </c>
      <c r="H25" s="46">
        <v>1</v>
      </c>
      <c r="I25" s="46">
        <f t="shared" si="6"/>
        <v>22</v>
      </c>
      <c r="J25" s="46">
        <f t="shared" si="6"/>
        <v>22</v>
      </c>
      <c r="K25" s="87">
        <v>8.6999999999999993</v>
      </c>
      <c r="L25" s="87">
        <v>0.1</v>
      </c>
      <c r="M25" s="54">
        <f t="shared" si="1"/>
        <v>4.3999999999999995</v>
      </c>
      <c r="N25" s="36">
        <v>84</v>
      </c>
      <c r="O25" s="55">
        <f t="shared" si="2"/>
        <v>12.260847347889335</v>
      </c>
      <c r="P25" s="56">
        <f t="shared" si="3"/>
        <v>8.4354629753478623</v>
      </c>
      <c r="Q25" s="56">
        <v>5.7529380000000003</v>
      </c>
      <c r="R25" s="11">
        <f t="shared" si="4"/>
        <v>0.749049786414</v>
      </c>
      <c r="S25" s="35">
        <f t="shared" si="5"/>
        <v>0.74003770610177744</v>
      </c>
    </row>
    <row r="26" spans="2:22" ht="18.5" x14ac:dyDescent="0.45">
      <c r="G26" s="59">
        <v>2016</v>
      </c>
      <c r="H26" s="46">
        <v>1</v>
      </c>
      <c r="I26" s="46">
        <f t="shared" si="6"/>
        <v>23</v>
      </c>
      <c r="J26" s="46">
        <f t="shared" si="6"/>
        <v>23</v>
      </c>
      <c r="K26" s="87">
        <v>9.6</v>
      </c>
      <c r="L26" s="87">
        <v>0.8</v>
      </c>
      <c r="M26" s="54">
        <f t="shared" si="1"/>
        <v>5.2</v>
      </c>
      <c r="N26" s="36">
        <v>78</v>
      </c>
      <c r="O26" s="55">
        <f t="shared" si="2"/>
        <v>2.2759428269577109</v>
      </c>
      <c r="P26" s="56">
        <f t="shared" si="3"/>
        <v>1.6022637501782284</v>
      </c>
      <c r="Q26" s="56">
        <v>1.080246</v>
      </c>
      <c r="R26" s="11">
        <f t="shared" si="4"/>
        <v>0.14571978416999998</v>
      </c>
      <c r="S26" s="35">
        <f t="shared" si="5"/>
        <v>0.29464995867758936</v>
      </c>
    </row>
    <row r="27" spans="2:22" ht="18.5" x14ac:dyDescent="0.45">
      <c r="G27" s="59">
        <v>2016</v>
      </c>
      <c r="H27" s="46">
        <v>1</v>
      </c>
      <c r="I27" s="46">
        <f t="shared" si="6"/>
        <v>24</v>
      </c>
      <c r="J27" s="46">
        <f t="shared" si="6"/>
        <v>24</v>
      </c>
      <c r="K27" s="87">
        <v>12.4</v>
      </c>
      <c r="L27" s="87">
        <v>2</v>
      </c>
      <c r="M27" s="54">
        <f t="shared" si="1"/>
        <v>7.2</v>
      </c>
      <c r="N27" s="36">
        <v>73</v>
      </c>
      <c r="O27" s="55">
        <f t="shared" si="2"/>
        <v>9.883564410579206</v>
      </c>
      <c r="P27" s="56">
        <f t="shared" si="3"/>
        <v>8.2231255896018993</v>
      </c>
      <c r="Q27" s="56">
        <v>5.0997659999999998</v>
      </c>
      <c r="R27" s="11">
        <f t="shared" si="4"/>
        <v>0.74775318974999982</v>
      </c>
      <c r="S27" s="35">
        <f t="shared" si="5"/>
        <v>1.0368872214410558</v>
      </c>
    </row>
    <row r="28" spans="2:22" ht="18.5" x14ac:dyDescent="0.45">
      <c r="G28" s="59">
        <v>2016</v>
      </c>
      <c r="H28" s="46">
        <v>1</v>
      </c>
      <c r="I28" s="46">
        <f t="shared" si="6"/>
        <v>25</v>
      </c>
      <c r="J28" s="46">
        <f t="shared" si="6"/>
        <v>25</v>
      </c>
      <c r="K28" s="87">
        <v>4.5999999999999996</v>
      </c>
      <c r="L28" s="87">
        <v>-2.4</v>
      </c>
      <c r="M28" s="54">
        <f t="shared" si="1"/>
        <v>1.0999999999999999</v>
      </c>
      <c r="N28" s="36">
        <v>76</v>
      </c>
      <c r="O28" s="55">
        <f t="shared" si="2"/>
        <v>8.5457011418440256</v>
      </c>
      <c r="P28" s="56">
        <f t="shared" si="3"/>
        <v>4.7855926394326547</v>
      </c>
      <c r="Q28" s="56">
        <v>3.6175679999999999</v>
      </c>
      <c r="R28" s="11">
        <f t="shared" si="4"/>
        <v>0.40100198644800006</v>
      </c>
      <c r="S28" s="35">
        <f t="shared" si="5"/>
        <v>0.14562590621407048</v>
      </c>
    </row>
    <row r="29" spans="2:22" ht="18.5" x14ac:dyDescent="0.45">
      <c r="G29" s="59">
        <v>2016</v>
      </c>
      <c r="H29" s="46">
        <v>1</v>
      </c>
      <c r="I29" s="46">
        <f t="shared" si="6"/>
        <v>26</v>
      </c>
      <c r="J29" s="46">
        <f t="shared" si="6"/>
        <v>26</v>
      </c>
      <c r="K29" s="87">
        <v>2.6</v>
      </c>
      <c r="L29" s="87">
        <v>-5.0999999999999996</v>
      </c>
      <c r="M29" s="54">
        <f t="shared" si="1"/>
        <v>-1.2499999999999998</v>
      </c>
      <c r="N29" s="36">
        <v>68.5</v>
      </c>
      <c r="O29" s="55">
        <f t="shared" si="2"/>
        <v>16.465762807277024</v>
      </c>
      <c r="P29" s="56">
        <f t="shared" si="3"/>
        <v>10.142909889282647</v>
      </c>
      <c r="Q29" s="56">
        <v>7.3105019999999996</v>
      </c>
      <c r="R29" s="11">
        <f t="shared" si="4"/>
        <v>0.70959935950649999</v>
      </c>
      <c r="S29" s="35">
        <f t="shared" si="5"/>
        <v>-0.34474564233432908</v>
      </c>
    </row>
    <row r="30" spans="2:22" ht="18.5" x14ac:dyDescent="0.45">
      <c r="G30" s="59">
        <v>2016</v>
      </c>
      <c r="H30" s="46">
        <v>1</v>
      </c>
      <c r="I30" s="46">
        <f t="shared" si="6"/>
        <v>27</v>
      </c>
      <c r="J30" s="46">
        <f t="shared" si="6"/>
        <v>27</v>
      </c>
      <c r="K30" s="87">
        <v>1.2</v>
      </c>
      <c r="L30" s="87">
        <v>-12.5</v>
      </c>
      <c r="M30" s="54">
        <f t="shared" si="1"/>
        <v>-5.65</v>
      </c>
      <c r="N30" s="36">
        <v>66.5</v>
      </c>
      <c r="O30" s="55">
        <f t="shared" si="2"/>
        <v>18.226597691579375</v>
      </c>
      <c r="P30" s="56">
        <f t="shared" si="3"/>
        <v>19.976351069970992</v>
      </c>
      <c r="Q30" s="56">
        <v>10.794086</v>
      </c>
      <c r="R30" s="11">
        <f t="shared" si="4"/>
        <v>0.76918386983849996</v>
      </c>
      <c r="S30" s="35">
        <f t="shared" si="5"/>
        <v>-4.1336057646047273</v>
      </c>
    </row>
    <row r="31" spans="2:22" ht="18.5" x14ac:dyDescent="0.45">
      <c r="G31" s="59">
        <v>2016</v>
      </c>
      <c r="H31" s="46">
        <v>1</v>
      </c>
      <c r="I31" s="46">
        <f t="shared" si="6"/>
        <v>28</v>
      </c>
      <c r="J31" s="46">
        <f t="shared" si="6"/>
        <v>28</v>
      </c>
      <c r="K31" s="87">
        <v>2.9</v>
      </c>
      <c r="L31" s="87">
        <v>-10.199999999999999</v>
      </c>
      <c r="M31" s="54">
        <f t="shared" si="1"/>
        <v>-3.6499999999999995</v>
      </c>
      <c r="N31" s="36">
        <v>56</v>
      </c>
      <c r="O31" s="55">
        <f t="shared" si="2"/>
        <v>19.174358813141207</v>
      </c>
      <c r="P31" s="56">
        <f t="shared" si="3"/>
        <v>20.094728036171986</v>
      </c>
      <c r="Q31" s="56">
        <v>11.103923999999999</v>
      </c>
      <c r="R31" s="11">
        <f t="shared" si="4"/>
        <v>0.92151187677899993</v>
      </c>
      <c r="S31" s="35">
        <f t="shared" si="5"/>
        <v>-2.2116316980553825</v>
      </c>
    </row>
    <row r="32" spans="2:22" ht="18.5" x14ac:dyDescent="0.45">
      <c r="G32" s="59">
        <v>2016</v>
      </c>
      <c r="H32" s="46">
        <v>1</v>
      </c>
      <c r="I32" s="46">
        <f t="shared" si="6"/>
        <v>29</v>
      </c>
      <c r="J32" s="46">
        <f t="shared" si="6"/>
        <v>29</v>
      </c>
      <c r="K32" s="87">
        <v>5.3</v>
      </c>
      <c r="L32" s="87">
        <v>-8.4</v>
      </c>
      <c r="M32" s="54">
        <f t="shared" si="1"/>
        <v>-1.5500000000000003</v>
      </c>
      <c r="N32" s="36">
        <v>60.5</v>
      </c>
      <c r="O32" s="55">
        <f t="shared" si="2"/>
        <v>23.140284811690961</v>
      </c>
      <c r="P32" s="56">
        <f t="shared" si="3"/>
        <v>25.361752153613288</v>
      </c>
      <c r="Q32" s="56">
        <v>13.704051</v>
      </c>
      <c r="R32" s="11">
        <f t="shared" si="4"/>
        <v>1.3060817106187499</v>
      </c>
      <c r="S32" s="35">
        <f t="shared" si="5"/>
        <v>-0.9807112944097538</v>
      </c>
    </row>
    <row r="33" spans="7:19" ht="18.5" x14ac:dyDescent="0.45">
      <c r="G33" s="59">
        <v>2016</v>
      </c>
      <c r="H33" s="46">
        <v>1</v>
      </c>
      <c r="I33" s="46">
        <f t="shared" si="6"/>
        <v>30</v>
      </c>
      <c r="J33" s="46">
        <f t="shared" si="6"/>
        <v>30</v>
      </c>
      <c r="K33" s="87">
        <v>8.8000000000000007</v>
      </c>
      <c r="L33" s="87">
        <v>-3.5</v>
      </c>
      <c r="M33" s="54">
        <f t="shared" si="1"/>
        <v>2.6500000000000004</v>
      </c>
      <c r="N33" s="36">
        <v>67.5</v>
      </c>
      <c r="O33" s="55">
        <f t="shared" si="2"/>
        <v>24.13072876388804</v>
      </c>
      <c r="P33" s="56">
        <f t="shared" si="3"/>
        <v>23.744637103665834</v>
      </c>
      <c r="Q33" s="56">
        <v>13.540757999999999</v>
      </c>
      <c r="R33" s="11">
        <f t="shared" si="4"/>
        <v>1.6240683589514997</v>
      </c>
      <c r="S33" s="35">
        <f t="shared" si="5"/>
        <v>1.2024450074029172</v>
      </c>
    </row>
    <row r="34" spans="7:19" ht="18.5" x14ac:dyDescent="0.45">
      <c r="G34" s="59">
        <v>2016</v>
      </c>
      <c r="H34" s="60">
        <v>1</v>
      </c>
      <c r="I34" s="60">
        <f t="shared" si="6"/>
        <v>31</v>
      </c>
      <c r="J34" s="46">
        <f t="shared" si="6"/>
        <v>31</v>
      </c>
      <c r="K34" s="87">
        <v>10.1</v>
      </c>
      <c r="L34" s="87">
        <v>-1.3</v>
      </c>
      <c r="M34" s="54">
        <f t="shared" si="1"/>
        <v>4.3999999999999995</v>
      </c>
      <c r="N34" s="36">
        <v>71</v>
      </c>
      <c r="O34" s="55">
        <f t="shared" si="2"/>
        <v>22.879519829610771</v>
      </c>
      <c r="P34" s="56">
        <f t="shared" si="3"/>
        <v>20.866122084605024</v>
      </c>
      <c r="Q34" s="56">
        <v>12.360023999999999</v>
      </c>
      <c r="R34" s="49">
        <f t="shared" si="4"/>
        <v>1.6093122048719999</v>
      </c>
      <c r="S34" s="48">
        <f t="shared" si="5"/>
        <v>1.61402837749491</v>
      </c>
    </row>
    <row r="35" spans="7:19" ht="18.5" x14ac:dyDescent="0.45">
      <c r="G35" s="59">
        <v>2016</v>
      </c>
      <c r="H35" s="46">
        <v>2</v>
      </c>
      <c r="I35" s="46">
        <v>1</v>
      </c>
      <c r="J35" s="46">
        <f t="shared" si="6"/>
        <v>32</v>
      </c>
      <c r="K35" s="87">
        <v>9.8000000000000007</v>
      </c>
      <c r="L35" s="87">
        <v>-4.7</v>
      </c>
      <c r="M35" s="54">
        <f t="shared" si="1"/>
        <v>2.5500000000000003</v>
      </c>
      <c r="N35" s="36">
        <v>71.5</v>
      </c>
      <c r="O35" s="55">
        <f t="shared" si="2"/>
        <v>16.328467021194651</v>
      </c>
      <c r="P35" s="56">
        <f t="shared" si="3"/>
        <v>18.941021744585793</v>
      </c>
      <c r="Q35" s="56">
        <v>9.9483119999999996</v>
      </c>
      <c r="R35" s="11">
        <f t="shared" si="4"/>
        <v>1.187358395058</v>
      </c>
      <c r="S35" s="35">
        <f t="shared" si="5"/>
        <v>0.94729474011937731</v>
      </c>
    </row>
    <row r="36" spans="7:19" ht="18.5" x14ac:dyDescent="0.45">
      <c r="G36" s="59">
        <v>2016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87">
        <v>6.2</v>
      </c>
      <c r="L36" s="87">
        <v>3.3</v>
      </c>
      <c r="M36" s="54">
        <f t="shared" si="1"/>
        <v>4.75</v>
      </c>
      <c r="N36" s="36">
        <v>85.5</v>
      </c>
      <c r="O36" s="55">
        <f t="shared" si="2"/>
        <v>3.0426301856462277</v>
      </c>
      <c r="P36" s="56">
        <f t="shared" si="3"/>
        <v>0.70589020306992489</v>
      </c>
      <c r="Q36" s="56">
        <v>0.82902599999999993</v>
      </c>
      <c r="R36" s="11">
        <f t="shared" si="4"/>
        <v>0.10964345539949996</v>
      </c>
      <c r="S36" s="35">
        <f t="shared" si="5"/>
        <v>0.2084530796972387</v>
      </c>
    </row>
    <row r="37" spans="7:19" ht="18.5" x14ac:dyDescent="0.45">
      <c r="G37" s="59">
        <v>2016</v>
      </c>
      <c r="H37" s="46">
        <v>2</v>
      </c>
      <c r="I37" s="46">
        <f t="shared" si="7"/>
        <v>3</v>
      </c>
      <c r="J37" s="46">
        <f t="shared" si="7"/>
        <v>34</v>
      </c>
      <c r="K37" s="87">
        <v>10.1</v>
      </c>
      <c r="L37" s="87">
        <v>-1.4</v>
      </c>
      <c r="M37" s="54">
        <f t="shared" si="1"/>
        <v>4.3499999999999996</v>
      </c>
      <c r="N37" s="36">
        <v>67</v>
      </c>
      <c r="O37" s="55">
        <f t="shared" si="2"/>
        <v>2.8706285374555773</v>
      </c>
      <c r="P37" s="56">
        <f t="shared" si="3"/>
        <v>2.6409782544591311</v>
      </c>
      <c r="Q37" s="56">
        <v>1.5575639999999999</v>
      </c>
      <c r="R37" s="11">
        <f t="shared" si="4"/>
        <v>0.20234274984899997</v>
      </c>
      <c r="S37" s="35">
        <f t="shared" si="5"/>
        <v>0.32970150781075647</v>
      </c>
    </row>
    <row r="38" spans="7:19" ht="18.5" x14ac:dyDescent="0.45">
      <c r="G38" s="59">
        <v>2016</v>
      </c>
      <c r="H38" s="46">
        <v>2</v>
      </c>
      <c r="I38" s="46">
        <f t="shared" si="7"/>
        <v>4</v>
      </c>
      <c r="J38" s="46">
        <f t="shared" si="7"/>
        <v>35</v>
      </c>
      <c r="K38" s="87">
        <v>12.2</v>
      </c>
      <c r="L38" s="87">
        <v>-4.2</v>
      </c>
      <c r="M38" s="54">
        <f t="shared" si="1"/>
        <v>3.9999999999999996</v>
      </c>
      <c r="N38" s="36">
        <v>67.5</v>
      </c>
      <c r="O38" s="55">
        <f t="shared" si="2"/>
        <v>21.369543713461326</v>
      </c>
      <c r="P38" s="56">
        <f t="shared" si="3"/>
        <v>28.036841352061256</v>
      </c>
      <c r="Q38" s="56">
        <v>13.846409</v>
      </c>
      <c r="R38" s="11">
        <f t="shared" si="4"/>
        <v>1.7703603155129997</v>
      </c>
      <c r="S38" s="35">
        <f t="shared" si="5"/>
        <v>1.9661728040292605</v>
      </c>
    </row>
    <row r="39" spans="7:19" ht="18.5" x14ac:dyDescent="0.45">
      <c r="G39" s="59">
        <v>2016</v>
      </c>
      <c r="H39" s="46">
        <v>2</v>
      </c>
      <c r="I39" s="46">
        <f t="shared" si="7"/>
        <v>5</v>
      </c>
      <c r="J39" s="46">
        <f t="shared" si="7"/>
        <v>36</v>
      </c>
      <c r="K39" s="87">
        <v>15.2</v>
      </c>
      <c r="L39" s="87">
        <v>-2.8</v>
      </c>
      <c r="M39" s="54">
        <f t="shared" si="1"/>
        <v>6.1999999999999993</v>
      </c>
      <c r="N39" s="36">
        <v>66</v>
      </c>
      <c r="O39" s="55">
        <f t="shared" si="2"/>
        <v>12.064673578274403</v>
      </c>
      <c r="P39" s="56">
        <f t="shared" si="3"/>
        <v>17.373129952715139</v>
      </c>
      <c r="Q39" s="56">
        <v>8.1897719999999996</v>
      </c>
      <c r="R39" s="11">
        <f t="shared" si="4"/>
        <v>1.1527923067199999</v>
      </c>
      <c r="S39" s="35">
        <f t="shared" si="5"/>
        <v>1.7645347060904952</v>
      </c>
    </row>
    <row r="40" spans="7:19" ht="18.5" x14ac:dyDescent="0.45">
      <c r="G40" s="59">
        <v>2016</v>
      </c>
      <c r="H40" s="46">
        <v>2</v>
      </c>
      <c r="I40" s="46">
        <f t="shared" si="7"/>
        <v>6</v>
      </c>
      <c r="J40" s="46">
        <f t="shared" si="7"/>
        <v>37</v>
      </c>
      <c r="K40" s="87">
        <v>11.2</v>
      </c>
      <c r="L40" s="87">
        <v>7.1</v>
      </c>
      <c r="M40" s="54">
        <f t="shared" si="1"/>
        <v>9.1499999999999986</v>
      </c>
      <c r="N40" s="36">
        <v>64</v>
      </c>
      <c r="O40" s="55">
        <f t="shared" si="2"/>
        <v>10.7396981106056</v>
      </c>
      <c r="P40" s="56">
        <f t="shared" si="3"/>
        <v>3.5226209802786363</v>
      </c>
      <c r="Q40" s="56">
        <v>3.4793969999999996</v>
      </c>
      <c r="R40" s="11">
        <f t="shared" si="4"/>
        <v>0.54995957876474988</v>
      </c>
      <c r="S40" s="35">
        <f t="shared" si="5"/>
        <v>0.65922150768365839</v>
      </c>
    </row>
    <row r="41" spans="7:19" ht="18.5" x14ac:dyDescent="0.45">
      <c r="G41" s="59">
        <v>2016</v>
      </c>
      <c r="H41" s="46">
        <v>2</v>
      </c>
      <c r="I41" s="46">
        <f t="shared" si="7"/>
        <v>7</v>
      </c>
      <c r="J41" s="46">
        <f t="shared" si="7"/>
        <v>38</v>
      </c>
      <c r="K41" s="87">
        <v>8.8000000000000007</v>
      </c>
      <c r="L41" s="87">
        <v>4.5</v>
      </c>
      <c r="M41" s="54">
        <f t="shared" si="1"/>
        <v>6.65</v>
      </c>
      <c r="N41" s="36">
        <v>80</v>
      </c>
      <c r="O41" s="55">
        <f t="shared" si="2"/>
        <v>12.342058631913186</v>
      </c>
      <c r="P41" s="56">
        <f t="shared" si="3"/>
        <v>4.2456681693781375</v>
      </c>
      <c r="Q41" s="56">
        <v>4.0948859999999998</v>
      </c>
      <c r="R41" s="11">
        <f t="shared" si="4"/>
        <v>0.58720358123549998</v>
      </c>
      <c r="S41" s="35">
        <f t="shared" si="5"/>
        <v>0.60327851876087901</v>
      </c>
    </row>
    <row r="42" spans="7:19" ht="18.5" x14ac:dyDescent="0.45">
      <c r="G42" s="59">
        <v>2016</v>
      </c>
      <c r="H42" s="46">
        <v>2</v>
      </c>
      <c r="I42" s="46">
        <f t="shared" si="7"/>
        <v>8</v>
      </c>
      <c r="J42" s="46">
        <f t="shared" si="7"/>
        <v>39</v>
      </c>
      <c r="K42" s="87">
        <v>11.2</v>
      </c>
      <c r="L42" s="87">
        <v>1.7</v>
      </c>
      <c r="M42" s="54">
        <f t="shared" si="1"/>
        <v>6.4499999999999993</v>
      </c>
      <c r="N42" s="36">
        <v>72.5</v>
      </c>
      <c r="O42" s="55">
        <f t="shared" si="2"/>
        <v>6.1639313942411116</v>
      </c>
      <c r="P42" s="56">
        <f t="shared" si="3"/>
        <v>4.6845878596232451</v>
      </c>
      <c r="Q42" s="56">
        <v>3.0397619999999996</v>
      </c>
      <c r="R42" s="11">
        <f t="shared" si="4"/>
        <v>0.43233395015249987</v>
      </c>
      <c r="S42" s="35">
        <f t="shared" si="5"/>
        <v>0.63150528789355131</v>
      </c>
    </row>
    <row r="43" spans="7:19" ht="18.5" x14ac:dyDescent="0.45">
      <c r="G43" s="59">
        <v>2016</v>
      </c>
      <c r="H43" s="46">
        <v>2</v>
      </c>
      <c r="I43" s="46">
        <f t="shared" si="7"/>
        <v>9</v>
      </c>
      <c r="J43" s="46">
        <f t="shared" si="7"/>
        <v>40</v>
      </c>
      <c r="K43" s="87">
        <v>12</v>
      </c>
      <c r="L43" s="87">
        <v>-2.7</v>
      </c>
      <c r="M43" s="54">
        <f t="shared" si="1"/>
        <v>4.6500000000000004</v>
      </c>
      <c r="N43" s="36">
        <v>69.5</v>
      </c>
      <c r="O43" s="55">
        <f t="shared" si="2"/>
        <v>16.135104521785848</v>
      </c>
      <c r="P43" s="56">
        <f t="shared" si="3"/>
        <v>18.974882917620157</v>
      </c>
      <c r="Q43" s="56">
        <v>9.8980680000000003</v>
      </c>
      <c r="R43" s="11">
        <f t="shared" si="4"/>
        <v>1.3032711900090002</v>
      </c>
      <c r="S43" s="35">
        <f t="shared" si="5"/>
        <v>1.5452940827353414</v>
      </c>
    </row>
    <row r="44" spans="7:19" ht="18.5" x14ac:dyDescent="0.45">
      <c r="G44" s="59">
        <v>2016</v>
      </c>
      <c r="H44" s="46">
        <v>2</v>
      </c>
      <c r="I44" s="46">
        <f t="shared" si="7"/>
        <v>10</v>
      </c>
      <c r="J44" s="46">
        <f t="shared" si="7"/>
        <v>41</v>
      </c>
      <c r="K44" s="87">
        <v>12.3</v>
      </c>
      <c r="L44" s="87">
        <v>-2.2999999999999998</v>
      </c>
      <c r="M44" s="54">
        <f t="shared" si="1"/>
        <v>5</v>
      </c>
      <c r="N44" s="36">
        <v>66</v>
      </c>
      <c r="O44" s="55">
        <f t="shared" si="2"/>
        <v>12.0810625009173</v>
      </c>
      <c r="P44" s="56">
        <f t="shared" si="3"/>
        <v>14.110681001071407</v>
      </c>
      <c r="Q44" s="56">
        <v>7.3858679999999994</v>
      </c>
      <c r="R44" s="11">
        <f t="shared" si="4"/>
        <v>0.98765304069599991</v>
      </c>
      <c r="S44" s="35">
        <f t="shared" si="5"/>
        <v>1.2555527775830342</v>
      </c>
    </row>
    <row r="45" spans="7:19" ht="18.5" x14ac:dyDescent="0.45">
      <c r="G45" s="59">
        <v>2016</v>
      </c>
      <c r="H45" s="46">
        <v>2</v>
      </c>
      <c r="I45" s="46">
        <f t="shared" si="7"/>
        <v>11</v>
      </c>
      <c r="J45" s="46">
        <f t="shared" si="7"/>
        <v>42</v>
      </c>
      <c r="K45" s="87">
        <v>11.6</v>
      </c>
      <c r="L45" s="87">
        <v>-5.0999999999999996</v>
      </c>
      <c r="M45" s="54">
        <f t="shared" si="1"/>
        <v>3.25</v>
      </c>
      <c r="N45" s="36">
        <v>64.5</v>
      </c>
      <c r="O45" s="55">
        <f t="shared" si="2"/>
        <v>18.69213193061583</v>
      </c>
      <c r="P45" s="56">
        <f t="shared" si="3"/>
        <v>24.97268825930275</v>
      </c>
      <c r="Q45" s="56">
        <v>12.221852999999998</v>
      </c>
      <c r="R45" s="11">
        <f t="shared" si="4"/>
        <v>1.5088885831372498</v>
      </c>
      <c r="S45" s="35">
        <f t="shared" si="5"/>
        <v>1.4940086806163024</v>
      </c>
    </row>
    <row r="46" spans="7:19" ht="18.5" x14ac:dyDescent="0.45">
      <c r="G46" s="59">
        <v>2016</v>
      </c>
      <c r="H46" s="46">
        <v>2</v>
      </c>
      <c r="I46" s="46">
        <f t="shared" si="7"/>
        <v>12</v>
      </c>
      <c r="J46" s="46">
        <f t="shared" si="7"/>
        <v>43</v>
      </c>
      <c r="K46" s="87">
        <v>13.2</v>
      </c>
      <c r="L46" s="87">
        <v>1.6</v>
      </c>
      <c r="M46" s="54">
        <f t="shared" si="1"/>
        <v>7.3999999999999995</v>
      </c>
      <c r="N46" s="36">
        <v>60.5</v>
      </c>
      <c r="O46" s="55">
        <f t="shared" si="2"/>
        <v>17.679525396898917</v>
      </c>
      <c r="P46" s="56">
        <f t="shared" si="3"/>
        <v>16.406599568322193</v>
      </c>
      <c r="Q46" s="56">
        <v>9.6342869999999987</v>
      </c>
      <c r="R46" s="11">
        <f t="shared" si="4"/>
        <v>1.4239283500259994</v>
      </c>
      <c r="S46" s="35">
        <f t="shared" si="5"/>
        <v>1.8942499736487104</v>
      </c>
    </row>
    <row r="47" spans="7:19" ht="18.5" x14ac:dyDescent="0.45">
      <c r="G47" s="59">
        <v>2016</v>
      </c>
      <c r="H47" s="46">
        <v>2</v>
      </c>
      <c r="I47" s="46">
        <f t="shared" si="7"/>
        <v>13</v>
      </c>
      <c r="J47" s="46">
        <f t="shared" si="7"/>
        <v>44</v>
      </c>
      <c r="K47" s="87">
        <v>14.1</v>
      </c>
      <c r="L47" s="87">
        <v>-2.6</v>
      </c>
      <c r="M47" s="54">
        <f t="shared" si="1"/>
        <v>5.75</v>
      </c>
      <c r="N47" s="36">
        <v>66.5</v>
      </c>
      <c r="O47" s="55">
        <f t="shared" si="2"/>
        <v>6.9158967060860226</v>
      </c>
      <c r="P47" s="56">
        <f t="shared" si="3"/>
        <v>9.2396379993309274</v>
      </c>
      <c r="Q47" s="56">
        <v>4.52196</v>
      </c>
      <c r="R47" s="11">
        <f t="shared" si="4"/>
        <v>0.62457650667000009</v>
      </c>
      <c r="S47" s="35">
        <f t="shared" si="5"/>
        <v>0.97325685464131939</v>
      </c>
    </row>
    <row r="48" spans="7:19" ht="18.5" x14ac:dyDescent="0.45">
      <c r="G48" s="59">
        <v>2016</v>
      </c>
      <c r="H48" s="46">
        <v>2</v>
      </c>
      <c r="I48" s="46">
        <f t="shared" si="7"/>
        <v>14</v>
      </c>
      <c r="J48" s="46">
        <f t="shared" si="7"/>
        <v>45</v>
      </c>
      <c r="K48" s="87">
        <v>12.3</v>
      </c>
      <c r="L48" s="87">
        <v>3.3</v>
      </c>
      <c r="M48" s="54">
        <f t="shared" si="1"/>
        <v>7.8000000000000007</v>
      </c>
      <c r="N48" s="36">
        <v>75.5</v>
      </c>
      <c r="O48" s="55">
        <f t="shared" si="2"/>
        <v>22.260883333333329</v>
      </c>
      <c r="P48" s="56">
        <f t="shared" si="3"/>
        <v>16.027835999999997</v>
      </c>
      <c r="Q48" s="56">
        <v>10.685223999999998</v>
      </c>
      <c r="R48" s="11">
        <f t="shared" si="4"/>
        <v>1.6043222722559998</v>
      </c>
      <c r="S48" s="35">
        <f t="shared" si="5"/>
        <v>1.9214441863157892</v>
      </c>
    </row>
    <row r="49" spans="7:19" ht="18.5" x14ac:dyDescent="0.45">
      <c r="G49" s="59">
        <v>2016</v>
      </c>
      <c r="H49" s="46">
        <v>2</v>
      </c>
      <c r="I49" s="46">
        <f t="shared" si="7"/>
        <v>15</v>
      </c>
      <c r="J49" s="46">
        <f t="shared" si="7"/>
        <v>46</v>
      </c>
      <c r="K49" s="87">
        <v>13.1</v>
      </c>
      <c r="L49" s="87">
        <v>2.4</v>
      </c>
      <c r="M49" s="54">
        <f t="shared" si="1"/>
        <v>7.75</v>
      </c>
      <c r="N49" s="36">
        <v>80</v>
      </c>
      <c r="O49" s="55">
        <f t="shared" si="2"/>
        <v>22.080056047314965</v>
      </c>
      <c r="P49" s="56">
        <f t="shared" si="3"/>
        <v>18.900527976501611</v>
      </c>
      <c r="Q49" s="56">
        <v>11.55612</v>
      </c>
      <c r="R49" s="11">
        <f t="shared" si="4"/>
        <v>1.7316932490899999</v>
      </c>
      <c r="S49" s="35">
        <f t="shared" si="5"/>
        <v>2.2166920203756098</v>
      </c>
    </row>
    <row r="50" spans="7:19" ht="18.5" x14ac:dyDescent="0.45">
      <c r="G50" s="59">
        <v>2016</v>
      </c>
      <c r="H50" s="46">
        <v>2</v>
      </c>
      <c r="I50" s="46">
        <f t="shared" si="7"/>
        <v>16</v>
      </c>
      <c r="J50" s="46">
        <f t="shared" si="7"/>
        <v>47</v>
      </c>
      <c r="K50" s="87">
        <v>20</v>
      </c>
      <c r="L50" s="87">
        <v>-0.2</v>
      </c>
      <c r="M50" s="54">
        <f t="shared" si="1"/>
        <v>9.9</v>
      </c>
      <c r="N50" s="36">
        <v>66.5</v>
      </c>
      <c r="O50" s="55">
        <f t="shared" si="2"/>
        <v>21.345176690144438</v>
      </c>
      <c r="P50" s="56">
        <f t="shared" si="3"/>
        <v>34.493805531273409</v>
      </c>
      <c r="Q50" s="56">
        <v>15.349542</v>
      </c>
      <c r="R50" s="11">
        <f t="shared" si="4"/>
        <v>2.4936942680909997</v>
      </c>
      <c r="S50" s="35">
        <f t="shared" si="5"/>
        <v>4.509064223914784</v>
      </c>
    </row>
    <row r="51" spans="7:19" ht="18.5" x14ac:dyDescent="0.45">
      <c r="G51" s="59">
        <v>2016</v>
      </c>
      <c r="H51" s="46">
        <v>2</v>
      </c>
      <c r="I51" s="46">
        <f t="shared" si="7"/>
        <v>17</v>
      </c>
      <c r="J51" s="46">
        <f t="shared" si="7"/>
        <v>48</v>
      </c>
      <c r="K51" s="87">
        <v>21.5</v>
      </c>
      <c r="L51" s="87">
        <v>0.9</v>
      </c>
      <c r="M51" s="54">
        <f t="shared" si="1"/>
        <v>11.2</v>
      </c>
      <c r="N51" s="36">
        <v>58.5</v>
      </c>
      <c r="O51" s="55">
        <f t="shared" si="2"/>
        <v>20.496937323769931</v>
      </c>
      <c r="P51" s="56">
        <f t="shared" si="3"/>
        <v>33.778952709572849</v>
      </c>
      <c r="Q51" s="56">
        <v>14.884784999999999</v>
      </c>
      <c r="R51" s="11">
        <f t="shared" si="4"/>
        <v>2.5316786567249996</v>
      </c>
      <c r="S51" s="35">
        <f t="shared" si="5"/>
        <v>4.7533207560166773</v>
      </c>
    </row>
    <row r="52" spans="7:19" ht="18.5" x14ac:dyDescent="0.45">
      <c r="G52" s="59">
        <v>2016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87">
        <v>20.9</v>
      </c>
      <c r="L52" s="87">
        <v>0.8</v>
      </c>
      <c r="M52" s="54">
        <f t="shared" si="1"/>
        <v>10.85</v>
      </c>
      <c r="N52" s="36">
        <v>60</v>
      </c>
      <c r="O52" s="55">
        <f t="shared" si="2"/>
        <v>14.002810046906658</v>
      </c>
      <c r="P52" s="56">
        <f t="shared" si="3"/>
        <v>22.516518555425904</v>
      </c>
      <c r="Q52" s="56">
        <v>10.044613</v>
      </c>
      <c r="R52" s="11">
        <f t="shared" si="4"/>
        <v>1.6878189227692497</v>
      </c>
      <c r="S52" s="35">
        <f t="shared" si="5"/>
        <v>3.2017031010125732</v>
      </c>
    </row>
    <row r="53" spans="7:19" ht="18.5" x14ac:dyDescent="0.45">
      <c r="G53" s="59">
        <v>2016</v>
      </c>
      <c r="H53" s="46">
        <v>2</v>
      </c>
      <c r="I53" s="46">
        <f t="shared" si="8"/>
        <v>19</v>
      </c>
      <c r="J53" s="46">
        <f t="shared" si="8"/>
        <v>50</v>
      </c>
      <c r="K53" s="87">
        <v>20.3</v>
      </c>
      <c r="L53" s="87">
        <v>0.8</v>
      </c>
      <c r="M53" s="54">
        <f t="shared" si="1"/>
        <v>10.55</v>
      </c>
      <c r="N53" s="36">
        <v>62.5</v>
      </c>
      <c r="O53" s="55">
        <f t="shared" si="2"/>
        <v>19.384125667702939</v>
      </c>
      <c r="P53" s="56">
        <f t="shared" si="3"/>
        <v>30.239236041616586</v>
      </c>
      <c r="Q53" s="56">
        <v>13.695677</v>
      </c>
      <c r="R53" s="11">
        <f t="shared" si="4"/>
        <v>2.2772178779017498</v>
      </c>
      <c r="S53" s="35">
        <f t="shared" si="5"/>
        <v>4.1382687465403931</v>
      </c>
    </row>
    <row r="54" spans="7:19" ht="18.5" x14ac:dyDescent="0.45">
      <c r="G54" s="59">
        <v>2016</v>
      </c>
      <c r="H54" s="46">
        <v>2</v>
      </c>
      <c r="I54" s="46">
        <f t="shared" si="8"/>
        <v>20</v>
      </c>
      <c r="J54" s="46">
        <f t="shared" si="8"/>
        <v>51</v>
      </c>
      <c r="K54" s="87">
        <v>18.100000000000001</v>
      </c>
      <c r="L54" s="87">
        <v>8.5</v>
      </c>
      <c r="M54" s="54">
        <f t="shared" si="1"/>
        <v>13.3</v>
      </c>
      <c r="N54" s="36">
        <v>62.5</v>
      </c>
      <c r="O54" s="55">
        <f t="shared" si="2"/>
        <v>26.224605648500653</v>
      </c>
      <c r="P54" s="56">
        <f t="shared" si="3"/>
        <v>20.140497138048506</v>
      </c>
      <c r="Q54" s="56">
        <v>13.000634999999999</v>
      </c>
      <c r="R54" s="11">
        <f t="shared" si="4"/>
        <v>2.3713353249524998</v>
      </c>
      <c r="S54" s="35">
        <f t="shared" si="5"/>
        <v>3.2387399187340633</v>
      </c>
    </row>
    <row r="55" spans="7:19" ht="18.5" x14ac:dyDescent="0.45">
      <c r="G55" s="59">
        <v>2016</v>
      </c>
      <c r="H55" s="46">
        <v>2</v>
      </c>
      <c r="I55" s="46">
        <f t="shared" si="8"/>
        <v>21</v>
      </c>
      <c r="J55" s="46">
        <f t="shared" si="8"/>
        <v>52</v>
      </c>
      <c r="K55" s="87">
        <v>17.100000000000001</v>
      </c>
      <c r="L55" s="87">
        <v>5.7</v>
      </c>
      <c r="M55" s="54">
        <f t="shared" si="1"/>
        <v>11.4</v>
      </c>
      <c r="N55" s="36">
        <v>69</v>
      </c>
      <c r="O55" s="55">
        <f t="shared" si="2"/>
        <v>18.151705772679005</v>
      </c>
      <c r="P55" s="56">
        <f t="shared" si="3"/>
        <v>16.554355664683253</v>
      </c>
      <c r="Q55" s="56">
        <v>9.8059539999999981</v>
      </c>
      <c r="R55" s="11">
        <f t="shared" si="4"/>
        <v>1.6793480701319998</v>
      </c>
      <c r="S55" s="35">
        <f t="shared" si="5"/>
        <v>2.495801246931463</v>
      </c>
    </row>
    <row r="56" spans="7:19" ht="18.5" x14ac:dyDescent="0.45">
      <c r="G56" s="59">
        <v>2016</v>
      </c>
      <c r="H56" s="46">
        <v>2</v>
      </c>
      <c r="I56" s="46">
        <f t="shared" si="8"/>
        <v>22</v>
      </c>
      <c r="J56" s="46">
        <f t="shared" si="8"/>
        <v>53</v>
      </c>
      <c r="K56" s="87">
        <v>16.2</v>
      </c>
      <c r="L56" s="87">
        <v>10.9</v>
      </c>
      <c r="M56" s="54">
        <f t="shared" si="1"/>
        <v>13.55</v>
      </c>
      <c r="N56" s="36">
        <v>65</v>
      </c>
      <c r="O56" s="55">
        <f t="shared" si="2"/>
        <v>43.751500738425563</v>
      </c>
      <c r="P56" s="56">
        <f t="shared" si="3"/>
        <v>18.550636313092436</v>
      </c>
      <c r="Q56" s="56">
        <v>16.115762999999998</v>
      </c>
      <c r="R56" s="11">
        <f t="shared" si="4"/>
        <v>2.9631690823432488</v>
      </c>
      <c r="S56" s="35">
        <f t="shared" si="5"/>
        <v>3.0368123584288891</v>
      </c>
    </row>
    <row r="57" spans="7:19" ht="18.5" x14ac:dyDescent="0.45">
      <c r="G57" s="59">
        <v>2016</v>
      </c>
      <c r="H57" s="46">
        <v>2</v>
      </c>
      <c r="I57" s="46">
        <f t="shared" si="8"/>
        <v>23</v>
      </c>
      <c r="J57" s="46">
        <f t="shared" si="8"/>
        <v>54</v>
      </c>
      <c r="K57" s="87">
        <v>12.5</v>
      </c>
      <c r="L57" s="87">
        <v>9.1999999999999993</v>
      </c>
      <c r="M57" s="54">
        <f t="shared" si="1"/>
        <v>10.85</v>
      </c>
      <c r="N57" s="36">
        <v>79</v>
      </c>
      <c r="O57" s="55">
        <f t="shared" si="2"/>
        <v>55.965067439403491</v>
      </c>
      <c r="P57" s="56">
        <f t="shared" si="3"/>
        <v>14.774777804002525</v>
      </c>
      <c r="Q57" s="56">
        <v>16.266494999999999</v>
      </c>
      <c r="R57" s="11">
        <f t="shared" si="4"/>
        <v>2.7332957544637493</v>
      </c>
      <c r="S57" s="35">
        <f t="shared" si="5"/>
        <v>2.1943783421184717</v>
      </c>
    </row>
    <row r="58" spans="7:19" ht="18.5" x14ac:dyDescent="0.45">
      <c r="G58" s="59">
        <v>2016</v>
      </c>
      <c r="H58" s="46">
        <v>2</v>
      </c>
      <c r="I58" s="46">
        <f t="shared" si="8"/>
        <v>24</v>
      </c>
      <c r="J58" s="46">
        <f t="shared" si="8"/>
        <v>55</v>
      </c>
      <c r="K58" s="87">
        <v>17</v>
      </c>
      <c r="L58" s="87">
        <v>6.2</v>
      </c>
      <c r="M58" s="54">
        <f t="shared" si="1"/>
        <v>11.6</v>
      </c>
      <c r="N58" s="36">
        <v>74</v>
      </c>
      <c r="O58" s="55">
        <f t="shared" si="2"/>
        <v>29.669754380796562</v>
      </c>
      <c r="P58" s="56">
        <f t="shared" si="3"/>
        <v>25.634667785008233</v>
      </c>
      <c r="Q58" s="56">
        <v>15.600762</v>
      </c>
      <c r="R58" s="11">
        <f t="shared" si="4"/>
        <v>2.6900549924219996</v>
      </c>
      <c r="S58" s="35">
        <f t="shared" si="5"/>
        <v>3.748041554695098</v>
      </c>
    </row>
    <row r="59" spans="7:19" ht="18.5" x14ac:dyDescent="0.45">
      <c r="G59" s="59">
        <v>2016</v>
      </c>
      <c r="H59" s="46">
        <v>2</v>
      </c>
      <c r="I59" s="46">
        <f t="shared" si="8"/>
        <v>25</v>
      </c>
      <c r="J59" s="46">
        <f t="shared" si="8"/>
        <v>56</v>
      </c>
      <c r="K59" s="87">
        <v>16.100000000000001</v>
      </c>
      <c r="L59" s="87">
        <v>7.4</v>
      </c>
      <c r="M59" s="54">
        <f t="shared" si="1"/>
        <v>11.75</v>
      </c>
      <c r="N59" s="36">
        <v>78</v>
      </c>
      <c r="O59" s="55">
        <f t="shared" si="2"/>
        <v>31.087618191780642</v>
      </c>
      <c r="P59" s="56">
        <f t="shared" si="3"/>
        <v>21.636982261479329</v>
      </c>
      <c r="Q59" s="56">
        <v>14.671247999999999</v>
      </c>
      <c r="R59" s="11">
        <f t="shared" si="4"/>
        <v>2.5426849943159993</v>
      </c>
      <c r="S59" s="35">
        <f t="shared" si="5"/>
        <v>3.2308610425210635</v>
      </c>
    </row>
    <row r="60" spans="7:19" ht="18.5" x14ac:dyDescent="0.45">
      <c r="G60" s="59">
        <v>2016</v>
      </c>
      <c r="H60" s="46">
        <v>2</v>
      </c>
      <c r="I60" s="46">
        <f t="shared" si="8"/>
        <v>26</v>
      </c>
      <c r="J60" s="46">
        <f t="shared" si="8"/>
        <v>57</v>
      </c>
      <c r="K60" s="87">
        <v>19.100000000000001</v>
      </c>
      <c r="L60" s="87">
        <v>3.9</v>
      </c>
      <c r="M60" s="54">
        <f t="shared" si="1"/>
        <v>11.5</v>
      </c>
      <c r="N60" s="36">
        <v>69.5</v>
      </c>
      <c r="O60" s="55">
        <f t="shared" si="2"/>
        <v>21.626523941408905</v>
      </c>
      <c r="P60" s="56">
        <f t="shared" si="3"/>
        <v>26.297853112753234</v>
      </c>
      <c r="Q60" s="56">
        <v>13.490513999999999</v>
      </c>
      <c r="R60" s="11">
        <f t="shared" si="4"/>
        <v>2.3182706330729999</v>
      </c>
      <c r="S60" s="35">
        <f t="shared" si="5"/>
        <v>3.8189696734703884</v>
      </c>
    </row>
    <row r="61" spans="7:19" ht="18.5" x14ac:dyDescent="0.45">
      <c r="G61" s="59">
        <v>2016</v>
      </c>
      <c r="H61" s="46">
        <v>2</v>
      </c>
      <c r="I61" s="46">
        <f t="shared" si="8"/>
        <v>27</v>
      </c>
      <c r="J61" s="46">
        <f t="shared" si="8"/>
        <v>58</v>
      </c>
      <c r="K61" s="87">
        <v>20.7</v>
      </c>
      <c r="L61" s="87">
        <v>2.9</v>
      </c>
      <c r="M61" s="54">
        <f t="shared" si="1"/>
        <v>11.799999999999999</v>
      </c>
      <c r="N61" s="36">
        <v>64.5</v>
      </c>
      <c r="O61" s="55">
        <f t="shared" si="2"/>
        <v>16.0957174345737</v>
      </c>
      <c r="P61" s="56">
        <f t="shared" si="3"/>
        <v>22.920301626832952</v>
      </c>
      <c r="Q61" s="56">
        <v>10.865264999999999</v>
      </c>
      <c r="R61" s="11">
        <f t="shared" si="4"/>
        <v>1.8862534650599996</v>
      </c>
      <c r="S61" s="35">
        <f t="shared" si="5"/>
        <v>3.4137195280207067</v>
      </c>
    </row>
    <row r="62" spans="7:19" ht="18.5" x14ac:dyDescent="0.45">
      <c r="G62" s="59">
        <v>2016</v>
      </c>
      <c r="H62" s="60">
        <v>2</v>
      </c>
      <c r="I62" s="60">
        <f t="shared" si="8"/>
        <v>28</v>
      </c>
      <c r="J62" s="60">
        <f t="shared" si="8"/>
        <v>59</v>
      </c>
      <c r="K62" s="87">
        <v>19.100000000000001</v>
      </c>
      <c r="L62" s="87">
        <v>8.9</v>
      </c>
      <c r="M62" s="54">
        <f t="shared" si="1"/>
        <v>14</v>
      </c>
      <c r="N62" s="36">
        <v>71.5</v>
      </c>
      <c r="O62" s="55">
        <f t="shared" si="2"/>
        <v>25.957810957057852</v>
      </c>
      <c r="P62" s="56">
        <f t="shared" si="3"/>
        <v>21.181573740959209</v>
      </c>
      <c r="Q62" s="56">
        <v>13.264415999999999</v>
      </c>
      <c r="R62" s="49">
        <f t="shared" si="4"/>
        <v>2.4739064349119997</v>
      </c>
      <c r="S62" s="48">
        <f t="shared" si="5"/>
        <v>3.482711380543551</v>
      </c>
    </row>
    <row r="63" spans="7:19" ht="18.5" x14ac:dyDescent="0.45">
      <c r="G63" s="59">
        <v>2016</v>
      </c>
      <c r="H63" s="46">
        <v>3</v>
      </c>
      <c r="I63" s="46">
        <v>1</v>
      </c>
      <c r="J63" s="46">
        <f t="shared" si="8"/>
        <v>60</v>
      </c>
      <c r="K63" s="87">
        <v>9.5</v>
      </c>
      <c r="L63" s="87">
        <v>4.5</v>
      </c>
      <c r="M63" s="54">
        <f t="shared" si="1"/>
        <v>7</v>
      </c>
      <c r="N63" s="36">
        <v>91</v>
      </c>
      <c r="O63" s="55">
        <f t="shared" si="2"/>
        <v>34.196226711093885</v>
      </c>
      <c r="P63" s="56">
        <f t="shared" si="3"/>
        <v>13.678490684437556</v>
      </c>
      <c r="Q63" s="56">
        <v>12.234413999999999</v>
      </c>
      <c r="R63" s="11">
        <f t="shared" si="4"/>
        <v>1.7795199851279999</v>
      </c>
      <c r="S63" s="35">
        <f t="shared" si="5"/>
        <v>1.5553465811467952</v>
      </c>
    </row>
    <row r="64" spans="7:19" ht="18.5" x14ac:dyDescent="0.45">
      <c r="G64" s="59">
        <v>2016</v>
      </c>
      <c r="H64" s="46">
        <v>3</v>
      </c>
      <c r="I64" s="46">
        <f t="shared" ref="I64:J79" si="9">I63+1</f>
        <v>2</v>
      </c>
      <c r="J64" s="46">
        <f>J63+1</f>
        <v>61</v>
      </c>
      <c r="K64" s="87">
        <v>21</v>
      </c>
      <c r="L64" s="87">
        <v>0</v>
      </c>
      <c r="M64" s="54">
        <f t="shared" si="1"/>
        <v>10.5</v>
      </c>
      <c r="N64" s="36">
        <v>61.5</v>
      </c>
      <c r="O64" s="55">
        <f t="shared" si="2"/>
        <v>16.994416499376662</v>
      </c>
      <c r="P64" s="56">
        <f t="shared" si="3"/>
        <v>28.550619718952792</v>
      </c>
      <c r="Q64" s="56">
        <v>12.460512</v>
      </c>
      <c r="R64" s="11">
        <f t="shared" si="4"/>
        <v>2.0681895515039996</v>
      </c>
      <c r="S64" s="35">
        <f t="shared" si="5"/>
        <v>3.9111849876545617</v>
      </c>
    </row>
    <row r="65" spans="7:19" ht="18.5" x14ac:dyDescent="0.45">
      <c r="G65" s="59">
        <v>2016</v>
      </c>
      <c r="H65" s="46">
        <v>3</v>
      </c>
      <c r="I65" s="46">
        <f t="shared" si="9"/>
        <v>3</v>
      </c>
      <c r="J65" s="46">
        <f>J64+1</f>
        <v>62</v>
      </c>
      <c r="K65" s="87">
        <v>22.1</v>
      </c>
      <c r="L65" s="87">
        <v>-0.3</v>
      </c>
      <c r="M65" s="54">
        <f t="shared" si="1"/>
        <v>10.9</v>
      </c>
      <c r="N65" s="36">
        <v>60</v>
      </c>
      <c r="O65" s="55">
        <f t="shared" si="2"/>
        <v>15.29364992396968</v>
      </c>
      <c r="P65" s="56">
        <f t="shared" si="3"/>
        <v>27.406220663753668</v>
      </c>
      <c r="Q65" s="56">
        <v>11.581242</v>
      </c>
      <c r="R65" s="11">
        <f t="shared" si="4"/>
        <v>1.9494183502710001</v>
      </c>
      <c r="S65" s="35">
        <f t="shared" si="5"/>
        <v>3.8481748889121103</v>
      </c>
    </row>
    <row r="66" spans="7:19" ht="18.5" x14ac:dyDescent="0.45">
      <c r="G66" s="59">
        <v>2016</v>
      </c>
      <c r="H66" s="46">
        <v>3</v>
      </c>
      <c r="I66" s="46">
        <f t="shared" si="9"/>
        <v>4</v>
      </c>
      <c r="J66" s="46">
        <f>J65+1</f>
        <v>63</v>
      </c>
      <c r="K66" s="87">
        <v>21.6</v>
      </c>
      <c r="L66" s="87">
        <v>6.6</v>
      </c>
      <c r="M66" s="54">
        <f t="shared" si="1"/>
        <v>14.100000000000001</v>
      </c>
      <c r="N66" s="36">
        <v>55</v>
      </c>
      <c r="O66" s="55">
        <f t="shared" si="2"/>
        <v>23.364814514013595</v>
      </c>
      <c r="P66" s="56">
        <f t="shared" si="3"/>
        <v>28.037777416816319</v>
      </c>
      <c r="Q66" s="56">
        <v>14.478645999999999</v>
      </c>
      <c r="R66" s="11">
        <f t="shared" si="4"/>
        <v>2.7088605554009999</v>
      </c>
      <c r="S66" s="35">
        <f t="shared" si="5"/>
        <v>4.5253785253918943</v>
      </c>
    </row>
    <row r="67" spans="7:19" ht="18.5" x14ac:dyDescent="0.45">
      <c r="G67" s="59">
        <v>2016</v>
      </c>
      <c r="H67" s="46">
        <v>3</v>
      </c>
      <c r="I67" s="46">
        <f t="shared" si="9"/>
        <v>5</v>
      </c>
      <c r="J67" s="46">
        <f t="shared" si="9"/>
        <v>64</v>
      </c>
      <c r="K67" s="87">
        <v>18.5</v>
      </c>
      <c r="L67" s="87">
        <v>10.8</v>
      </c>
      <c r="M67" s="54">
        <f t="shared" si="1"/>
        <v>14.65</v>
      </c>
      <c r="N67" s="36">
        <v>67</v>
      </c>
      <c r="O67" s="55">
        <f t="shared" si="2"/>
        <v>29.140439332466212</v>
      </c>
      <c r="P67" s="56">
        <f t="shared" si="3"/>
        <v>17.950510628799186</v>
      </c>
      <c r="Q67" s="56">
        <v>12.93783</v>
      </c>
      <c r="R67" s="11">
        <f t="shared" si="4"/>
        <v>2.4623181022275</v>
      </c>
      <c r="S67" s="35">
        <f t="shared" si="5"/>
        <v>3.0696114340874034</v>
      </c>
    </row>
    <row r="68" spans="7:19" ht="18.5" x14ac:dyDescent="0.45">
      <c r="G68" s="59">
        <v>2016</v>
      </c>
      <c r="H68" s="46">
        <v>3</v>
      </c>
      <c r="I68" s="46">
        <f t="shared" si="9"/>
        <v>6</v>
      </c>
      <c r="J68" s="46">
        <f t="shared" si="9"/>
        <v>65</v>
      </c>
      <c r="K68" s="87">
        <v>18.8</v>
      </c>
      <c r="L68" s="87">
        <v>4.3</v>
      </c>
      <c r="M68" s="54">
        <f t="shared" si="1"/>
        <v>11.55</v>
      </c>
      <c r="N68" s="36">
        <v>65.5</v>
      </c>
      <c r="O68" s="55">
        <f t="shared" si="2"/>
        <v>29.148650197978579</v>
      </c>
      <c r="P68" s="56">
        <f t="shared" si="3"/>
        <v>33.812434229655146</v>
      </c>
      <c r="Q68" s="56">
        <v>17.759160499999997</v>
      </c>
      <c r="R68" s="11">
        <f t="shared" si="4"/>
        <v>3.0570219303588746</v>
      </c>
      <c r="S68" s="35">
        <f t="shared" si="5"/>
        <v>4.8417576557167701</v>
      </c>
    </row>
    <row r="69" spans="7:19" ht="18.5" x14ac:dyDescent="0.45">
      <c r="G69" s="59">
        <v>2016</v>
      </c>
      <c r="H69" s="46">
        <v>3</v>
      </c>
      <c r="I69" s="46">
        <f t="shared" si="9"/>
        <v>7</v>
      </c>
      <c r="J69" s="46">
        <f t="shared" si="9"/>
        <v>66</v>
      </c>
      <c r="K69" s="87">
        <v>12.8</v>
      </c>
      <c r="L69" s="87">
        <v>4.5</v>
      </c>
      <c r="M69" s="54">
        <f t="shared" ref="M69:M132" si="10">(K69+L69)/2</f>
        <v>8.65</v>
      </c>
      <c r="N69" s="36">
        <v>75.5</v>
      </c>
      <c r="O69" s="55">
        <f t="shared" ref="O69:O132" si="11">((Q69)/(0.16*(K69-(L69))^0.5))</f>
        <v>36.106140271211203</v>
      </c>
      <c r="P69" s="56">
        <f t="shared" ref="P69:P132" si="12">0.16*((K69-L69)^1/2)*O69</f>
        <v>23.97447714008424</v>
      </c>
      <c r="Q69" s="56">
        <v>16.643324999999997</v>
      </c>
      <c r="R69" s="11">
        <f t="shared" ref="R69:R132" si="13">0.0023*0.408*O69*(K69-L69)^0.5*(M69+17.8)</f>
        <v>2.5818665247562502</v>
      </c>
      <c r="S69" s="35">
        <f t="shared" ref="S69:S132" si="14">0.31*(IF(N69&gt;50,1,(1+(50-N69)/70)))*(P69+2.09)*((M69/(M69+15)))</f>
        <v>2.9552598499423213</v>
      </c>
    </row>
    <row r="70" spans="7:19" ht="18.5" x14ac:dyDescent="0.45">
      <c r="G70" s="59">
        <v>2016</v>
      </c>
      <c r="H70" s="46">
        <v>3</v>
      </c>
      <c r="I70" s="46">
        <f t="shared" si="9"/>
        <v>8</v>
      </c>
      <c r="J70" s="46">
        <f t="shared" si="9"/>
        <v>67</v>
      </c>
      <c r="K70" s="87">
        <v>17.5</v>
      </c>
      <c r="L70" s="87">
        <v>0</v>
      </c>
      <c r="M70" s="54">
        <f t="shared" si="10"/>
        <v>8.75</v>
      </c>
      <c r="N70" s="36">
        <v>66.5</v>
      </c>
      <c r="O70" s="55">
        <f t="shared" si="11"/>
        <v>3.8471495564738878</v>
      </c>
      <c r="P70" s="56">
        <f t="shared" si="12"/>
        <v>5.3860093790634433</v>
      </c>
      <c r="Q70" s="56">
        <v>2.575005</v>
      </c>
      <c r="R70" s="11">
        <f t="shared" si="13"/>
        <v>0.40096883482875001</v>
      </c>
      <c r="S70" s="35">
        <f t="shared" si="14"/>
        <v>0.85383896592461428</v>
      </c>
    </row>
    <row r="71" spans="7:19" ht="18.5" x14ac:dyDescent="0.45">
      <c r="G71" s="59">
        <v>2016</v>
      </c>
      <c r="H71" s="46">
        <v>3</v>
      </c>
      <c r="I71" s="46">
        <f t="shared" si="9"/>
        <v>9</v>
      </c>
      <c r="J71" s="46">
        <f t="shared" si="9"/>
        <v>68</v>
      </c>
      <c r="K71" s="87">
        <v>18.7</v>
      </c>
      <c r="L71" s="87">
        <v>-0.7</v>
      </c>
      <c r="M71" s="54">
        <f t="shared" si="10"/>
        <v>9</v>
      </c>
      <c r="N71" s="36">
        <v>64</v>
      </c>
      <c r="O71" s="55">
        <f t="shared" si="11"/>
        <v>18.412115454672957</v>
      </c>
      <c r="P71" s="56">
        <f t="shared" si="12"/>
        <v>28.575603185652426</v>
      </c>
      <c r="Q71" s="56">
        <v>12.975512999999998</v>
      </c>
      <c r="R71" s="11">
        <f t="shared" si="13"/>
        <v>2.0395170843659995</v>
      </c>
      <c r="S71" s="35">
        <f t="shared" si="14"/>
        <v>3.5648763703320947</v>
      </c>
    </row>
    <row r="72" spans="7:19" ht="18.5" x14ac:dyDescent="0.45">
      <c r="G72" s="59">
        <v>2016</v>
      </c>
      <c r="H72" s="46">
        <v>3</v>
      </c>
      <c r="I72" s="46">
        <f t="shared" si="9"/>
        <v>10</v>
      </c>
      <c r="J72" s="46">
        <f t="shared" si="9"/>
        <v>69</v>
      </c>
      <c r="K72" s="87">
        <v>20.100000000000001</v>
      </c>
      <c r="L72" s="87">
        <v>0.3</v>
      </c>
      <c r="M72" s="54">
        <f t="shared" si="10"/>
        <v>10.200000000000001</v>
      </c>
      <c r="N72" s="36">
        <v>59</v>
      </c>
      <c r="O72" s="55">
        <f t="shared" si="11"/>
        <v>17.475359458152031</v>
      </c>
      <c r="P72" s="56">
        <f t="shared" si="12"/>
        <v>27.680969381712817</v>
      </c>
      <c r="Q72" s="56">
        <v>12.441670499999999</v>
      </c>
      <c r="R72" s="11">
        <f t="shared" si="13"/>
        <v>2.0431711295099997</v>
      </c>
      <c r="S72" s="35">
        <f t="shared" si="14"/>
        <v>3.7355478248006317</v>
      </c>
    </row>
    <row r="73" spans="7:19" ht="18.5" x14ac:dyDescent="0.45">
      <c r="G73" s="59">
        <v>2016</v>
      </c>
      <c r="H73" s="46">
        <v>3</v>
      </c>
      <c r="I73" s="46">
        <f t="shared" si="9"/>
        <v>11</v>
      </c>
      <c r="J73" s="46">
        <f t="shared" si="9"/>
        <v>70</v>
      </c>
      <c r="K73" s="87">
        <v>19.2</v>
      </c>
      <c r="L73" s="87">
        <v>3.9</v>
      </c>
      <c r="M73" s="54">
        <f t="shared" si="10"/>
        <v>11.549999999999999</v>
      </c>
      <c r="N73" s="36">
        <v>64.5</v>
      </c>
      <c r="O73" s="55">
        <f t="shared" si="11"/>
        <v>29.142387855358258</v>
      </c>
      <c r="P73" s="56">
        <f t="shared" si="12"/>
        <v>35.670282734958505</v>
      </c>
      <c r="Q73" s="56">
        <v>18.238572000000001</v>
      </c>
      <c r="R73" s="11">
        <f t="shared" si="13"/>
        <v>3.1395467472930005</v>
      </c>
      <c r="S73" s="35">
        <f t="shared" si="14"/>
        <v>5.0923047959517493</v>
      </c>
    </row>
    <row r="74" spans="7:19" ht="18.5" x14ac:dyDescent="0.45">
      <c r="G74" s="59">
        <v>2016</v>
      </c>
      <c r="H74" s="46">
        <v>3</v>
      </c>
      <c r="I74" s="46">
        <f t="shared" si="9"/>
        <v>12</v>
      </c>
      <c r="J74" s="46">
        <f t="shared" si="9"/>
        <v>71</v>
      </c>
      <c r="K74" s="87">
        <v>17.399999999999999</v>
      </c>
      <c r="L74" s="87">
        <v>8.3000000000000007</v>
      </c>
      <c r="M74" s="54">
        <f t="shared" si="10"/>
        <v>12.85</v>
      </c>
      <c r="N74" s="36">
        <v>75</v>
      </c>
      <c r="O74" s="55">
        <f t="shared" si="11"/>
        <v>31.424666417863072</v>
      </c>
      <c r="P74" s="56">
        <f t="shared" si="12"/>
        <v>22.877157152204312</v>
      </c>
      <c r="Q74" s="56">
        <v>15.167407499999999</v>
      </c>
      <c r="R74" s="11">
        <f t="shared" si="13"/>
        <v>2.7265272988668747</v>
      </c>
      <c r="S74" s="35">
        <f t="shared" si="14"/>
        <v>3.5711551352174458</v>
      </c>
    </row>
    <row r="75" spans="7:19" ht="18.5" x14ac:dyDescent="0.45">
      <c r="G75" s="59">
        <v>2016</v>
      </c>
      <c r="H75" s="46">
        <v>3</v>
      </c>
      <c r="I75" s="46">
        <f t="shared" si="9"/>
        <v>13</v>
      </c>
      <c r="J75" s="46">
        <f t="shared" si="9"/>
        <v>72</v>
      </c>
      <c r="K75" s="87">
        <v>20.3</v>
      </c>
      <c r="L75" s="87">
        <v>2.9</v>
      </c>
      <c r="M75" s="54">
        <f t="shared" si="10"/>
        <v>11.6</v>
      </c>
      <c r="N75" s="36">
        <v>69</v>
      </c>
      <c r="O75" s="55">
        <f t="shared" si="11"/>
        <v>27.854240701055332</v>
      </c>
      <c r="P75" s="56">
        <f t="shared" si="12"/>
        <v>38.773103055869022</v>
      </c>
      <c r="Q75" s="56">
        <v>18.59028</v>
      </c>
      <c r="R75" s="11">
        <f t="shared" si="13"/>
        <v>3.2055405706799998</v>
      </c>
      <c r="S75" s="35">
        <f t="shared" si="14"/>
        <v>5.524199946951315</v>
      </c>
    </row>
    <row r="76" spans="7:19" ht="18.5" x14ac:dyDescent="0.45">
      <c r="G76" s="59">
        <v>2016</v>
      </c>
      <c r="H76" s="46">
        <v>3</v>
      </c>
      <c r="I76" s="46">
        <f t="shared" si="9"/>
        <v>14</v>
      </c>
      <c r="J76" s="46">
        <f t="shared" si="9"/>
        <v>73</v>
      </c>
      <c r="K76" s="87">
        <v>21.2</v>
      </c>
      <c r="L76" s="87">
        <v>0.6</v>
      </c>
      <c r="M76" s="54">
        <f t="shared" si="10"/>
        <v>10.9</v>
      </c>
      <c r="N76" s="36">
        <v>59</v>
      </c>
      <c r="O76" s="55">
        <f t="shared" si="11"/>
        <v>24.518488317674159</v>
      </c>
      <c r="P76" s="56">
        <f t="shared" si="12"/>
        <v>40.406468747527008</v>
      </c>
      <c r="Q76" s="56">
        <v>17.805217499999998</v>
      </c>
      <c r="R76" s="11">
        <f t="shared" si="13"/>
        <v>2.9970721382962497</v>
      </c>
      <c r="S76" s="35">
        <f t="shared" si="14"/>
        <v>5.5442304207680992</v>
      </c>
    </row>
    <row r="77" spans="7:19" ht="18.5" x14ac:dyDescent="0.45">
      <c r="G77" s="59">
        <v>2016</v>
      </c>
      <c r="H77" s="46">
        <v>3</v>
      </c>
      <c r="I77" s="46">
        <f t="shared" si="9"/>
        <v>15</v>
      </c>
      <c r="J77" s="46">
        <f t="shared" si="9"/>
        <v>74</v>
      </c>
      <c r="K77" s="87">
        <v>18.3</v>
      </c>
      <c r="L77" s="87">
        <v>3</v>
      </c>
      <c r="M77" s="54">
        <f t="shared" si="10"/>
        <v>10.65</v>
      </c>
      <c r="N77" s="36">
        <v>68</v>
      </c>
      <c r="O77" s="55">
        <f t="shared" si="11"/>
        <v>19.78952784117303</v>
      </c>
      <c r="P77" s="56">
        <f t="shared" si="12"/>
        <v>24.222382077595789</v>
      </c>
      <c r="Q77" s="56">
        <v>12.385145999999999</v>
      </c>
      <c r="R77" s="11">
        <f t="shared" si="13"/>
        <v>2.0665761727005001</v>
      </c>
      <c r="S77" s="35">
        <f t="shared" si="14"/>
        <v>3.3867574826192008</v>
      </c>
    </row>
    <row r="78" spans="7:19" ht="18.5" x14ac:dyDescent="0.45">
      <c r="G78" s="59">
        <v>2016</v>
      </c>
      <c r="H78" s="46">
        <v>3</v>
      </c>
      <c r="I78" s="46">
        <f t="shared" si="9"/>
        <v>16</v>
      </c>
      <c r="J78" s="46">
        <f t="shared" si="9"/>
        <v>75</v>
      </c>
      <c r="K78" s="87">
        <v>14.2</v>
      </c>
      <c r="L78" s="87">
        <v>9.1</v>
      </c>
      <c r="M78" s="54">
        <f t="shared" si="10"/>
        <v>11.649999999999999</v>
      </c>
      <c r="N78" s="36">
        <v>77</v>
      </c>
      <c r="O78" s="55">
        <f t="shared" si="11"/>
        <v>46.524684830974564</v>
      </c>
      <c r="P78" s="56">
        <f t="shared" si="12"/>
        <v>18.982071411037619</v>
      </c>
      <c r="Q78" s="56">
        <v>16.810804999999998</v>
      </c>
      <c r="R78" s="11">
        <f t="shared" si="13"/>
        <v>2.9036336855212492</v>
      </c>
      <c r="S78" s="35">
        <f t="shared" si="14"/>
        <v>2.8556017223625649</v>
      </c>
    </row>
    <row r="79" spans="7:19" ht="18.5" x14ac:dyDescent="0.45">
      <c r="G79" s="59">
        <v>2016</v>
      </c>
      <c r="H79" s="46">
        <v>3</v>
      </c>
      <c r="I79" s="46">
        <f t="shared" si="9"/>
        <v>17</v>
      </c>
      <c r="J79" s="46">
        <f t="shared" si="9"/>
        <v>76</v>
      </c>
      <c r="K79" s="87">
        <v>13.3</v>
      </c>
      <c r="L79" s="87">
        <v>6.4</v>
      </c>
      <c r="M79" s="54">
        <f t="shared" si="10"/>
        <v>9.8500000000000014</v>
      </c>
      <c r="N79" s="36">
        <v>76</v>
      </c>
      <c r="O79" s="55">
        <f t="shared" si="11"/>
        <v>42.439282410141807</v>
      </c>
      <c r="P79" s="56">
        <f t="shared" si="12"/>
        <v>23.426483890398281</v>
      </c>
      <c r="Q79" s="56">
        <v>17.83662</v>
      </c>
      <c r="R79" s="11">
        <f t="shared" si="13"/>
        <v>2.8925156146950002</v>
      </c>
      <c r="S79" s="35">
        <f t="shared" si="14"/>
        <v>3.135395716673286</v>
      </c>
    </row>
    <row r="80" spans="7:19" ht="18.5" x14ac:dyDescent="0.45">
      <c r="G80" s="59">
        <v>2016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87">
        <v>13.7</v>
      </c>
      <c r="L80" s="87">
        <v>0.1</v>
      </c>
      <c r="M80" s="54">
        <f t="shared" si="10"/>
        <v>6.8999999999999995</v>
      </c>
      <c r="N80" s="36">
        <v>63.5</v>
      </c>
      <c r="O80" s="55">
        <f t="shared" si="11"/>
        <v>24.204451386801402</v>
      </c>
      <c r="P80" s="56">
        <f t="shared" si="12"/>
        <v>26.334443108839928</v>
      </c>
      <c r="Q80" s="56">
        <v>14.281857</v>
      </c>
      <c r="R80" s="11">
        <f t="shared" si="13"/>
        <v>2.0689483552335002</v>
      </c>
      <c r="S80" s="35">
        <f t="shared" si="14"/>
        <v>2.7762504022743655</v>
      </c>
    </row>
    <row r="81" spans="7:19" ht="18.5" x14ac:dyDescent="0.45">
      <c r="G81" s="59">
        <v>2016</v>
      </c>
      <c r="H81" s="46">
        <v>3</v>
      </c>
      <c r="I81" s="46">
        <f t="shared" si="15"/>
        <v>19</v>
      </c>
      <c r="J81" s="46">
        <f t="shared" si="15"/>
        <v>78</v>
      </c>
      <c r="K81" s="87">
        <v>14.2</v>
      </c>
      <c r="L81" s="87">
        <v>-4</v>
      </c>
      <c r="M81" s="54">
        <f t="shared" si="10"/>
        <v>5.0999999999999996</v>
      </c>
      <c r="N81" s="36">
        <v>57</v>
      </c>
      <c r="O81" s="55">
        <f t="shared" si="11"/>
        <v>6.4959585394372175</v>
      </c>
      <c r="P81" s="56">
        <f t="shared" si="12"/>
        <v>9.4581156334205883</v>
      </c>
      <c r="Q81" s="56">
        <v>4.4340330000000003</v>
      </c>
      <c r="R81" s="11">
        <f t="shared" si="13"/>
        <v>0.59552832118050003</v>
      </c>
      <c r="S81" s="35">
        <f t="shared" si="14"/>
        <v>0.90833685653920138</v>
      </c>
    </row>
    <row r="82" spans="7:19" ht="18.5" x14ac:dyDescent="0.45">
      <c r="G82" s="59">
        <v>2016</v>
      </c>
      <c r="H82" s="46">
        <v>3</v>
      </c>
      <c r="I82" s="46">
        <f t="shared" si="15"/>
        <v>20</v>
      </c>
      <c r="J82" s="46">
        <f t="shared" si="15"/>
        <v>79</v>
      </c>
      <c r="K82" s="87">
        <v>16.399999999999999</v>
      </c>
      <c r="L82" s="87">
        <v>-0.7</v>
      </c>
      <c r="M82" s="54">
        <f t="shared" si="10"/>
        <v>7.85</v>
      </c>
      <c r="N82" s="36">
        <v>59.5</v>
      </c>
      <c r="O82" s="55">
        <f t="shared" si="11"/>
        <v>29.970681384211442</v>
      </c>
      <c r="P82" s="56">
        <f t="shared" si="12"/>
        <v>40.99989213360125</v>
      </c>
      <c r="Q82" s="56">
        <v>19.829632</v>
      </c>
      <c r="R82" s="11">
        <f t="shared" si="13"/>
        <v>2.9831153065919995</v>
      </c>
      <c r="S82" s="35">
        <f t="shared" si="14"/>
        <v>4.5890263679264178</v>
      </c>
    </row>
    <row r="83" spans="7:19" ht="18.5" x14ac:dyDescent="0.45">
      <c r="G83" s="59">
        <v>2016</v>
      </c>
      <c r="H83" s="46">
        <v>3</v>
      </c>
      <c r="I83" s="46">
        <f t="shared" si="15"/>
        <v>21</v>
      </c>
      <c r="J83" s="46">
        <f t="shared" si="15"/>
        <v>80</v>
      </c>
      <c r="K83" s="87">
        <v>14.5</v>
      </c>
      <c r="L83" s="87">
        <v>5.2</v>
      </c>
      <c r="M83" s="54">
        <f t="shared" si="10"/>
        <v>9.85</v>
      </c>
      <c r="N83" s="36">
        <v>69.5</v>
      </c>
      <c r="O83" s="55">
        <f t="shared" si="11"/>
        <v>21.225279539206873</v>
      </c>
      <c r="P83" s="56">
        <f t="shared" si="12"/>
        <v>15.791607977169916</v>
      </c>
      <c r="Q83" s="56">
        <v>10.356544499999998</v>
      </c>
      <c r="R83" s="11">
        <f t="shared" si="13"/>
        <v>1.6794923410676246</v>
      </c>
      <c r="S83" s="35">
        <f t="shared" si="14"/>
        <v>2.1972430566715628</v>
      </c>
    </row>
    <row r="84" spans="7:19" ht="18.5" x14ac:dyDescent="0.45">
      <c r="G84" s="59">
        <v>2016</v>
      </c>
      <c r="H84" s="46">
        <v>3</v>
      </c>
      <c r="I84" s="46">
        <f t="shared" si="15"/>
        <v>22</v>
      </c>
      <c r="J84" s="46">
        <f t="shared" si="15"/>
        <v>81</v>
      </c>
      <c r="K84" s="87">
        <v>14.4</v>
      </c>
      <c r="L84" s="87">
        <v>-0.5</v>
      </c>
      <c r="M84" s="54">
        <f t="shared" si="10"/>
        <v>6.95</v>
      </c>
      <c r="N84" s="36">
        <v>68</v>
      </c>
      <c r="O84" s="55">
        <f t="shared" si="11"/>
        <v>29.053024040691678</v>
      </c>
      <c r="P84" s="56">
        <f t="shared" si="12"/>
        <v>34.63120465650448</v>
      </c>
      <c r="Q84" s="56">
        <v>17.943388500000001</v>
      </c>
      <c r="R84" s="11">
        <f t="shared" si="13"/>
        <v>2.6046398454243751</v>
      </c>
      <c r="S84" s="35">
        <f t="shared" si="14"/>
        <v>3.6043660789266019</v>
      </c>
    </row>
    <row r="85" spans="7:19" ht="18.5" x14ac:dyDescent="0.45">
      <c r="G85" s="59">
        <v>2016</v>
      </c>
      <c r="H85" s="46">
        <v>3</v>
      </c>
      <c r="I85" s="46">
        <f t="shared" si="15"/>
        <v>23</v>
      </c>
      <c r="J85" s="46">
        <f t="shared" si="15"/>
        <v>82</v>
      </c>
      <c r="K85" s="87">
        <v>16.3</v>
      </c>
      <c r="L85" s="87">
        <v>-2</v>
      </c>
      <c r="M85" s="54">
        <f t="shared" si="10"/>
        <v>7.15</v>
      </c>
      <c r="N85" s="36">
        <v>58.5</v>
      </c>
      <c r="O85" s="55">
        <f t="shared" si="11"/>
        <v>24.407895151976373</v>
      </c>
      <c r="P85" s="56">
        <f t="shared" si="12"/>
        <v>35.733158502493417</v>
      </c>
      <c r="Q85" s="56">
        <v>16.706129999999998</v>
      </c>
      <c r="R85" s="11">
        <f t="shared" si="13"/>
        <v>2.4446372386274997</v>
      </c>
      <c r="S85" s="35">
        <f t="shared" si="14"/>
        <v>3.7848772379583142</v>
      </c>
    </row>
    <row r="86" spans="7:19" ht="18.5" x14ac:dyDescent="0.45">
      <c r="G86" s="59">
        <v>2016</v>
      </c>
      <c r="H86" s="46">
        <v>3</v>
      </c>
      <c r="I86" s="46">
        <f t="shared" si="15"/>
        <v>24</v>
      </c>
      <c r="J86" s="46">
        <f t="shared" si="15"/>
        <v>83</v>
      </c>
      <c r="K86" s="87">
        <v>19.899999999999999</v>
      </c>
      <c r="L86" s="87">
        <v>-0.4</v>
      </c>
      <c r="M86" s="54">
        <f t="shared" si="10"/>
        <v>9.75</v>
      </c>
      <c r="N86" s="36">
        <v>60.5</v>
      </c>
      <c r="O86" s="55">
        <f t="shared" si="11"/>
        <v>22.616786922034962</v>
      </c>
      <c r="P86" s="56">
        <f t="shared" si="12"/>
        <v>36.729661961384778</v>
      </c>
      <c r="Q86" s="56">
        <v>16.304177999999997</v>
      </c>
      <c r="R86" s="11">
        <f t="shared" si="13"/>
        <v>2.6344413093734991</v>
      </c>
      <c r="S86" s="35">
        <f t="shared" si="14"/>
        <v>4.7407041728600197</v>
      </c>
    </row>
    <row r="87" spans="7:19" ht="18.5" x14ac:dyDescent="0.45">
      <c r="G87" s="59">
        <v>2016</v>
      </c>
      <c r="H87" s="46">
        <v>3</v>
      </c>
      <c r="I87" s="46">
        <f t="shared" si="15"/>
        <v>25</v>
      </c>
      <c r="J87" s="46">
        <f t="shared" si="15"/>
        <v>84</v>
      </c>
      <c r="K87" s="87">
        <v>20.3</v>
      </c>
      <c r="L87" s="87">
        <v>6.2</v>
      </c>
      <c r="M87" s="54">
        <f t="shared" si="10"/>
        <v>13.25</v>
      </c>
      <c r="N87" s="36">
        <v>62.5</v>
      </c>
      <c r="O87" s="55">
        <f t="shared" si="11"/>
        <v>26.677513663562198</v>
      </c>
      <c r="P87" s="56">
        <f t="shared" si="12"/>
        <v>30.092235412498162</v>
      </c>
      <c r="Q87" s="56">
        <v>16.027836000000001</v>
      </c>
      <c r="R87" s="11">
        <f t="shared" si="13"/>
        <v>2.9188011652469998</v>
      </c>
      <c r="S87" s="35">
        <f t="shared" si="14"/>
        <v>4.6792400692685376</v>
      </c>
    </row>
    <row r="88" spans="7:19" ht="18.5" x14ac:dyDescent="0.45">
      <c r="G88" s="59">
        <v>2016</v>
      </c>
      <c r="H88" s="46">
        <v>3</v>
      </c>
      <c r="I88" s="46">
        <f t="shared" si="15"/>
        <v>26</v>
      </c>
      <c r="J88" s="46">
        <f t="shared" si="15"/>
        <v>85</v>
      </c>
      <c r="K88" s="87">
        <v>18.600000000000001</v>
      </c>
      <c r="L88" s="87">
        <v>11.8</v>
      </c>
      <c r="M88" s="54">
        <f t="shared" si="10"/>
        <v>15.200000000000001</v>
      </c>
      <c r="N88" s="36">
        <v>50.5</v>
      </c>
      <c r="O88" s="55">
        <f t="shared" si="11"/>
        <v>27.817733861932876</v>
      </c>
      <c r="P88" s="56">
        <f t="shared" si="12"/>
        <v>15.132847220891486</v>
      </c>
      <c r="Q88" s="56">
        <v>11.606363999999999</v>
      </c>
      <c r="R88" s="11">
        <f t="shared" si="13"/>
        <v>2.2463537203799997</v>
      </c>
      <c r="S88" s="35">
        <f t="shared" si="14"/>
        <v>2.6872204008225395</v>
      </c>
    </row>
    <row r="89" spans="7:19" ht="18.5" x14ac:dyDescent="0.45">
      <c r="G89" s="59">
        <v>2016</v>
      </c>
      <c r="H89" s="46">
        <v>3</v>
      </c>
      <c r="I89" s="46">
        <f t="shared" si="15"/>
        <v>27</v>
      </c>
      <c r="J89" s="46">
        <f t="shared" si="15"/>
        <v>86</v>
      </c>
      <c r="K89" s="87">
        <v>20.6</v>
      </c>
      <c r="L89" s="87">
        <v>6.1</v>
      </c>
      <c r="M89" s="54">
        <f t="shared" si="10"/>
        <v>13.350000000000001</v>
      </c>
      <c r="N89" s="36">
        <v>58</v>
      </c>
      <c r="O89" s="55">
        <f t="shared" si="11"/>
        <v>28.121248758724121</v>
      </c>
      <c r="P89" s="56">
        <f t="shared" si="12"/>
        <v>32.620648560119982</v>
      </c>
      <c r="Q89" s="56">
        <v>17.133203999999999</v>
      </c>
      <c r="R89" s="11">
        <f t="shared" si="13"/>
        <v>3.1301464214789996</v>
      </c>
      <c r="S89" s="35">
        <f t="shared" si="14"/>
        <v>5.0670200728767734</v>
      </c>
    </row>
    <row r="90" spans="7:19" ht="18.5" x14ac:dyDescent="0.45">
      <c r="G90" s="59">
        <v>2016</v>
      </c>
      <c r="H90" s="46">
        <v>3</v>
      </c>
      <c r="I90" s="46">
        <f t="shared" si="15"/>
        <v>28</v>
      </c>
      <c r="J90" s="46">
        <f t="shared" si="15"/>
        <v>87</v>
      </c>
      <c r="K90" s="87">
        <v>16.5</v>
      </c>
      <c r="L90" s="87">
        <v>8.8000000000000007</v>
      </c>
      <c r="M90" s="54">
        <f t="shared" si="10"/>
        <v>12.65</v>
      </c>
      <c r="N90" s="36">
        <v>69</v>
      </c>
      <c r="O90" s="55">
        <f t="shared" si="11"/>
        <v>35.279735774354727</v>
      </c>
      <c r="P90" s="56">
        <f t="shared" si="12"/>
        <v>21.732317237002512</v>
      </c>
      <c r="Q90" s="56">
        <v>15.663567</v>
      </c>
      <c r="R90" s="11">
        <f t="shared" si="13"/>
        <v>2.7973446828547504</v>
      </c>
      <c r="S90" s="35">
        <f t="shared" si="14"/>
        <v>3.3786335278446784</v>
      </c>
    </row>
    <row r="91" spans="7:19" ht="18.5" x14ac:dyDescent="0.45">
      <c r="G91" s="59">
        <v>2016</v>
      </c>
      <c r="H91" s="46">
        <v>3</v>
      </c>
      <c r="I91" s="46">
        <f t="shared" si="15"/>
        <v>29</v>
      </c>
      <c r="J91" s="46">
        <f t="shared" si="15"/>
        <v>88</v>
      </c>
      <c r="K91" s="87">
        <v>12.2</v>
      </c>
      <c r="L91" s="87">
        <v>6</v>
      </c>
      <c r="M91" s="54">
        <f t="shared" si="10"/>
        <v>9.1</v>
      </c>
      <c r="N91" s="36">
        <v>80</v>
      </c>
      <c r="O91" s="55">
        <f t="shared" si="11"/>
        <v>45.354277653469559</v>
      </c>
      <c r="P91" s="56">
        <f t="shared" si="12"/>
        <v>22.495721716120897</v>
      </c>
      <c r="Q91" s="56">
        <v>18.068998499999999</v>
      </c>
      <c r="R91" s="11">
        <f t="shared" si="13"/>
        <v>2.8507187898472495</v>
      </c>
      <c r="S91" s="35">
        <f t="shared" si="14"/>
        <v>2.8778556415426157</v>
      </c>
    </row>
    <row r="92" spans="7:19" ht="18.5" x14ac:dyDescent="0.45">
      <c r="G92" s="59">
        <v>2016</v>
      </c>
      <c r="H92" s="46">
        <v>3</v>
      </c>
      <c r="I92" s="46">
        <f t="shared" si="15"/>
        <v>30</v>
      </c>
      <c r="J92" s="46">
        <f t="shared" si="15"/>
        <v>89</v>
      </c>
      <c r="K92" s="87">
        <v>10.8</v>
      </c>
      <c r="L92" s="87">
        <v>3.9</v>
      </c>
      <c r="M92" s="54">
        <f t="shared" si="10"/>
        <v>7.3500000000000005</v>
      </c>
      <c r="N92" s="36">
        <v>82.5</v>
      </c>
      <c r="O92" s="55">
        <f t="shared" si="11"/>
        <v>50.329402520196339</v>
      </c>
      <c r="P92" s="56">
        <f t="shared" si="12"/>
        <v>27.78183019114838</v>
      </c>
      <c r="Q92" s="56">
        <v>21.152723999999999</v>
      </c>
      <c r="R92" s="11">
        <f t="shared" si="13"/>
        <v>3.1201272654390002</v>
      </c>
      <c r="S92" s="35">
        <f t="shared" si="14"/>
        <v>3.0453228228425768</v>
      </c>
    </row>
    <row r="93" spans="7:19" ht="18.5" x14ac:dyDescent="0.45">
      <c r="G93" s="59">
        <v>2016</v>
      </c>
      <c r="H93" s="60">
        <v>3</v>
      </c>
      <c r="I93" s="60">
        <f t="shared" si="15"/>
        <v>31</v>
      </c>
      <c r="J93" s="46">
        <f t="shared" si="15"/>
        <v>90</v>
      </c>
      <c r="K93" s="87">
        <v>14.5</v>
      </c>
      <c r="L93" s="87">
        <v>-0.5</v>
      </c>
      <c r="M93" s="54">
        <f t="shared" si="10"/>
        <v>7</v>
      </c>
      <c r="N93" s="36">
        <v>68.5</v>
      </c>
      <c r="O93" s="55">
        <f t="shared" si="11"/>
        <v>29.290477419967878</v>
      </c>
      <c r="P93" s="56">
        <f t="shared" si="12"/>
        <v>35.148572903961451</v>
      </c>
      <c r="Q93" s="56">
        <v>18.150644999999997</v>
      </c>
      <c r="R93" s="49">
        <f t="shared" si="13"/>
        <v>2.6400476165399995</v>
      </c>
      <c r="S93" s="48">
        <f t="shared" si="14"/>
        <v>3.6730774182543797</v>
      </c>
    </row>
    <row r="94" spans="7:19" ht="18.5" x14ac:dyDescent="0.45">
      <c r="G94" s="59">
        <v>2016</v>
      </c>
      <c r="H94" s="59">
        <v>4</v>
      </c>
      <c r="I94" s="46">
        <v>1</v>
      </c>
      <c r="J94" s="46">
        <f t="shared" si="15"/>
        <v>91</v>
      </c>
      <c r="K94" s="87">
        <v>16.7</v>
      </c>
      <c r="L94" s="87">
        <v>-0.6</v>
      </c>
      <c r="M94" s="54">
        <f t="shared" si="10"/>
        <v>8.0499999999999989</v>
      </c>
      <c r="N94" s="36">
        <v>60.5</v>
      </c>
      <c r="O94" s="55">
        <f t="shared" si="11"/>
        <v>16.238575587702385</v>
      </c>
      <c r="P94" s="56">
        <f t="shared" si="12"/>
        <v>22.474188613380104</v>
      </c>
      <c r="Q94" s="56">
        <v>10.806647</v>
      </c>
      <c r="R94" s="11">
        <f t="shared" si="13"/>
        <v>1.6383984533317497</v>
      </c>
      <c r="S94" s="35">
        <f t="shared" si="14"/>
        <v>2.6594330882728872</v>
      </c>
    </row>
    <row r="95" spans="7:19" ht="18.5" x14ac:dyDescent="0.45">
      <c r="G95" s="59">
        <v>2016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87">
        <v>17.600000000000001</v>
      </c>
      <c r="L95" s="87">
        <v>-1.5</v>
      </c>
      <c r="M95" s="54">
        <f t="shared" si="10"/>
        <v>8.0500000000000007</v>
      </c>
      <c r="N95" s="36">
        <v>59</v>
      </c>
      <c r="O95" s="55">
        <f t="shared" si="11"/>
        <v>4.3291695181962471</v>
      </c>
      <c r="P95" s="56">
        <f t="shared" si="12"/>
        <v>6.6149710238038661</v>
      </c>
      <c r="Q95" s="56">
        <v>3.0272009999999998</v>
      </c>
      <c r="R95" s="11">
        <f t="shared" si="13"/>
        <v>0.45895470041024999</v>
      </c>
      <c r="S95" s="35">
        <f t="shared" si="14"/>
        <v>0.94244057223004551</v>
      </c>
    </row>
    <row r="96" spans="7:19" ht="18.5" x14ac:dyDescent="0.45">
      <c r="G96" s="59">
        <v>2016</v>
      </c>
      <c r="H96" s="59">
        <v>4</v>
      </c>
      <c r="I96" s="46">
        <f t="shared" si="16"/>
        <v>3</v>
      </c>
      <c r="J96" s="46">
        <f t="shared" si="16"/>
        <v>93</v>
      </c>
      <c r="K96" s="87">
        <v>20.7</v>
      </c>
      <c r="L96" s="87">
        <v>-0.9</v>
      </c>
      <c r="M96" s="54">
        <f t="shared" si="10"/>
        <v>9.9</v>
      </c>
      <c r="N96" s="36">
        <v>52</v>
      </c>
      <c r="O96" s="55">
        <f t="shared" si="11"/>
        <v>9.2426602623754857</v>
      </c>
      <c r="P96" s="56">
        <f t="shared" si="12"/>
        <v>15.971316933384838</v>
      </c>
      <c r="Q96" s="56">
        <v>6.8729604999999996</v>
      </c>
      <c r="R96" s="11">
        <f t="shared" si="13"/>
        <v>1.1165845993102499</v>
      </c>
      <c r="S96" s="35">
        <f t="shared" si="14"/>
        <v>2.2261117135967101</v>
      </c>
    </row>
    <row r="97" spans="7:32" ht="18.5" x14ac:dyDescent="0.45">
      <c r="G97" s="59">
        <v>2016</v>
      </c>
      <c r="H97" s="59">
        <v>4</v>
      </c>
      <c r="I97" s="46">
        <f t="shared" si="16"/>
        <v>4</v>
      </c>
      <c r="J97" s="46">
        <f t="shared" si="16"/>
        <v>94</v>
      </c>
      <c r="K97" s="87">
        <v>22.5</v>
      </c>
      <c r="L97" s="87">
        <v>5.7</v>
      </c>
      <c r="M97" s="54">
        <f t="shared" si="10"/>
        <v>14.1</v>
      </c>
      <c r="N97" s="36">
        <v>61</v>
      </c>
      <c r="O97" s="55">
        <f t="shared" si="11"/>
        <v>28.577117153014587</v>
      </c>
      <c r="P97" s="56">
        <f t="shared" si="12"/>
        <v>38.407645453651611</v>
      </c>
      <c r="Q97" s="56">
        <v>18.741012000000001</v>
      </c>
      <c r="R97" s="11">
        <f t="shared" si="13"/>
        <v>3.5063215286219998</v>
      </c>
      <c r="S97" s="35">
        <f t="shared" si="14"/>
        <v>6.0829968480381851</v>
      </c>
    </row>
    <row r="98" spans="7:32" ht="18.5" x14ac:dyDescent="0.45">
      <c r="G98" s="59">
        <v>2016</v>
      </c>
      <c r="H98" s="59">
        <v>4</v>
      </c>
      <c r="I98" s="46">
        <f t="shared" si="16"/>
        <v>5</v>
      </c>
      <c r="J98" s="46">
        <f t="shared" si="16"/>
        <v>95</v>
      </c>
      <c r="K98" s="87">
        <v>20.7</v>
      </c>
      <c r="L98" s="87">
        <v>4.9000000000000004</v>
      </c>
      <c r="M98" s="54">
        <f t="shared" si="10"/>
        <v>12.8</v>
      </c>
      <c r="N98" s="36">
        <v>61.5</v>
      </c>
      <c r="O98" s="55">
        <f t="shared" si="11"/>
        <v>10.507207810444934</v>
      </c>
      <c r="P98" s="56">
        <f t="shared" si="12"/>
        <v>13.281110672402397</v>
      </c>
      <c r="Q98" s="56">
        <v>6.6824519999999996</v>
      </c>
      <c r="R98" s="11">
        <f t="shared" si="13"/>
        <v>1.1992929779879999</v>
      </c>
      <c r="S98" s="35">
        <f t="shared" si="14"/>
        <v>2.1939772355429032</v>
      </c>
    </row>
    <row r="99" spans="7:32" ht="18.5" x14ac:dyDescent="0.45">
      <c r="G99" s="59">
        <v>2016</v>
      </c>
      <c r="H99" s="59">
        <v>4</v>
      </c>
      <c r="I99" s="46">
        <f t="shared" si="16"/>
        <v>6</v>
      </c>
      <c r="J99" s="46">
        <f t="shared" si="16"/>
        <v>96</v>
      </c>
      <c r="K99" s="87">
        <v>24.1</v>
      </c>
      <c r="L99" s="87">
        <v>2.2000000000000002</v>
      </c>
      <c r="M99" s="54">
        <f t="shared" si="10"/>
        <v>13.15</v>
      </c>
      <c r="N99" s="36">
        <v>60</v>
      </c>
      <c r="O99" s="55">
        <f t="shared" si="11"/>
        <v>20.550304637444039</v>
      </c>
      <c r="P99" s="56">
        <f t="shared" si="12"/>
        <v>36.00413372480196</v>
      </c>
      <c r="Q99" s="56">
        <v>15.387224999999999</v>
      </c>
      <c r="R99" s="11">
        <f t="shared" si="13"/>
        <v>2.7931160096437497</v>
      </c>
      <c r="S99" s="35">
        <f t="shared" si="14"/>
        <v>5.5165448003252298</v>
      </c>
    </row>
    <row r="100" spans="7:32" ht="18.5" x14ac:dyDescent="0.45">
      <c r="G100" s="59">
        <v>2016</v>
      </c>
      <c r="H100" s="59">
        <v>4</v>
      </c>
      <c r="I100" s="46">
        <f t="shared" si="16"/>
        <v>7</v>
      </c>
      <c r="J100" s="46">
        <f t="shared" si="16"/>
        <v>97</v>
      </c>
      <c r="K100" s="87">
        <v>25.8</v>
      </c>
      <c r="L100" s="87">
        <v>4</v>
      </c>
      <c r="M100" s="54">
        <f t="shared" si="10"/>
        <v>14.9</v>
      </c>
      <c r="N100" s="36">
        <v>60.5</v>
      </c>
      <c r="O100" s="55">
        <f t="shared" si="11"/>
        <v>21.253137898497922</v>
      </c>
      <c r="P100" s="56">
        <f t="shared" si="12"/>
        <v>37.065472494980376</v>
      </c>
      <c r="Q100" s="56">
        <v>15.877103999999999</v>
      </c>
      <c r="R100" s="11">
        <f t="shared" si="13"/>
        <v>3.044998329192</v>
      </c>
      <c r="S100" s="35">
        <f t="shared" si="14"/>
        <v>6.0488002493081732</v>
      </c>
    </row>
    <row r="101" spans="7:32" ht="18.5" x14ac:dyDescent="0.45">
      <c r="G101" s="59">
        <v>2016</v>
      </c>
      <c r="H101" s="59">
        <v>4</v>
      </c>
      <c r="I101" s="46">
        <f t="shared" si="16"/>
        <v>8</v>
      </c>
      <c r="J101" s="46">
        <f t="shared" si="16"/>
        <v>98</v>
      </c>
      <c r="K101" s="87">
        <v>25.5</v>
      </c>
      <c r="L101" s="87">
        <v>7.6</v>
      </c>
      <c r="M101" s="54">
        <f t="shared" si="10"/>
        <v>16.55</v>
      </c>
      <c r="N101" s="36">
        <v>56.5</v>
      </c>
      <c r="O101" s="55">
        <f t="shared" si="11"/>
        <v>31.785941548696542</v>
      </c>
      <c r="P101" s="56">
        <f t="shared" si="12"/>
        <v>45.517468297733444</v>
      </c>
      <c r="Q101" s="56">
        <v>21.516992999999999</v>
      </c>
      <c r="R101" s="11">
        <f t="shared" si="13"/>
        <v>4.3348725815107496</v>
      </c>
      <c r="S101" s="35">
        <f t="shared" si="14"/>
        <v>7.7416835531385564</v>
      </c>
    </row>
    <row r="102" spans="7:32" ht="18.5" x14ac:dyDescent="0.45">
      <c r="G102" s="59">
        <v>2016</v>
      </c>
      <c r="H102" s="59">
        <v>4</v>
      </c>
      <c r="I102" s="46">
        <f t="shared" si="16"/>
        <v>9</v>
      </c>
      <c r="J102" s="46">
        <f t="shared" si="16"/>
        <v>99</v>
      </c>
      <c r="K102" s="87">
        <v>26.7</v>
      </c>
      <c r="L102" s="87">
        <v>5.7</v>
      </c>
      <c r="M102" s="54">
        <f t="shared" si="10"/>
        <v>16.2</v>
      </c>
      <c r="N102" s="36">
        <v>61</v>
      </c>
      <c r="O102" s="55">
        <f t="shared" si="11"/>
        <v>19.735451418630962</v>
      </c>
      <c r="P102" s="56">
        <f t="shared" si="12"/>
        <v>33.155558383300018</v>
      </c>
      <c r="Q102" s="56">
        <v>14.470272</v>
      </c>
      <c r="R102" s="11">
        <f t="shared" si="13"/>
        <v>2.88551693952</v>
      </c>
      <c r="S102" s="35">
        <f t="shared" si="14"/>
        <v>5.6731793013119463</v>
      </c>
    </row>
    <row r="103" spans="7:32" ht="18.5" x14ac:dyDescent="0.45">
      <c r="G103" s="59">
        <v>2016</v>
      </c>
      <c r="H103" s="59">
        <v>4</v>
      </c>
      <c r="I103" s="46">
        <f t="shared" si="16"/>
        <v>10</v>
      </c>
      <c r="J103" s="46">
        <f t="shared" si="16"/>
        <v>100</v>
      </c>
      <c r="K103" s="87">
        <v>26.8</v>
      </c>
      <c r="L103" s="87">
        <v>7.6</v>
      </c>
      <c r="M103" s="54">
        <f t="shared" si="10"/>
        <v>17.2</v>
      </c>
      <c r="N103" s="36">
        <v>60</v>
      </c>
      <c r="O103" s="55">
        <f t="shared" si="11"/>
        <v>25.871452491467529</v>
      </c>
      <c r="P103" s="56">
        <f t="shared" si="12"/>
        <v>39.738551026894129</v>
      </c>
      <c r="Q103" s="56">
        <v>18.138083999999999</v>
      </c>
      <c r="R103" s="11">
        <f t="shared" si="13"/>
        <v>3.7232951930999998</v>
      </c>
      <c r="S103" s="35">
        <f t="shared" si="14"/>
        <v>6.926392362590045</v>
      </c>
      <c r="AF103" s="34"/>
    </row>
    <row r="104" spans="7:32" ht="18.5" x14ac:dyDescent="0.45">
      <c r="G104" s="59">
        <v>2016</v>
      </c>
      <c r="H104" s="59">
        <v>4</v>
      </c>
      <c r="I104" s="46">
        <f t="shared" si="16"/>
        <v>11</v>
      </c>
      <c r="J104" s="46">
        <f t="shared" si="16"/>
        <v>101</v>
      </c>
      <c r="K104" s="87">
        <v>24.6</v>
      </c>
      <c r="L104" s="87">
        <v>14.7</v>
      </c>
      <c r="M104" s="54">
        <f t="shared" si="10"/>
        <v>19.649999999999999</v>
      </c>
      <c r="N104" s="36">
        <v>59</v>
      </c>
      <c r="O104" s="55">
        <f t="shared" si="11"/>
        <v>24.584977245046559</v>
      </c>
      <c r="P104" s="56">
        <f t="shared" si="12"/>
        <v>19.47130197807688</v>
      </c>
      <c r="Q104" s="56">
        <v>12.376772000000001</v>
      </c>
      <c r="R104" s="11">
        <f t="shared" si="13"/>
        <v>2.7184868033610003</v>
      </c>
      <c r="S104" s="35">
        <f t="shared" si="14"/>
        <v>3.7904955555398363</v>
      </c>
      <c r="AF104" s="34"/>
    </row>
    <row r="105" spans="7:32" ht="18.5" x14ac:dyDescent="0.45">
      <c r="G105" s="59">
        <v>2016</v>
      </c>
      <c r="H105" s="59">
        <v>4</v>
      </c>
      <c r="I105" s="46">
        <f t="shared" si="16"/>
        <v>12</v>
      </c>
      <c r="J105" s="46">
        <f t="shared" si="16"/>
        <v>102</v>
      </c>
      <c r="K105" s="87">
        <v>17.399999999999999</v>
      </c>
      <c r="L105" s="87">
        <v>11.2</v>
      </c>
      <c r="M105" s="54">
        <f t="shared" si="10"/>
        <v>14.299999999999999</v>
      </c>
      <c r="N105" s="36">
        <v>80.5</v>
      </c>
      <c r="O105" s="55">
        <f t="shared" si="11"/>
        <v>56.688905958246963</v>
      </c>
      <c r="P105" s="56">
        <f t="shared" si="12"/>
        <v>28.117697355290492</v>
      </c>
      <c r="Q105" s="56">
        <v>22.584677999999997</v>
      </c>
      <c r="R105" s="11">
        <f t="shared" si="13"/>
        <v>4.251938280686999</v>
      </c>
      <c r="S105" s="35">
        <f t="shared" si="14"/>
        <v>4.5703318217065778</v>
      </c>
      <c r="AF105" s="34"/>
    </row>
    <row r="106" spans="7:32" ht="18.5" x14ac:dyDescent="0.45">
      <c r="G106" s="59">
        <v>2016</v>
      </c>
      <c r="H106" s="59">
        <v>4</v>
      </c>
      <c r="I106" s="46">
        <f t="shared" si="16"/>
        <v>13</v>
      </c>
      <c r="J106" s="46">
        <f t="shared" si="16"/>
        <v>103</v>
      </c>
      <c r="K106" s="87">
        <v>19.7</v>
      </c>
      <c r="L106" s="87">
        <v>7.5</v>
      </c>
      <c r="M106" s="54">
        <f t="shared" si="10"/>
        <v>13.6</v>
      </c>
      <c r="N106" s="36">
        <v>72</v>
      </c>
      <c r="O106" s="55">
        <f t="shared" si="11"/>
        <v>37.546615702991275</v>
      </c>
      <c r="P106" s="56">
        <f t="shared" si="12"/>
        <v>36.645496926119485</v>
      </c>
      <c r="Q106" s="56">
        <v>20.983150499999997</v>
      </c>
      <c r="R106" s="11">
        <f t="shared" si="13"/>
        <v>3.8642779792304984</v>
      </c>
      <c r="S106" s="35">
        <f t="shared" si="14"/>
        <v>5.7100998265915983</v>
      </c>
      <c r="AF106" s="34"/>
    </row>
    <row r="107" spans="7:32" ht="18.5" x14ac:dyDescent="0.45">
      <c r="G107" s="59">
        <v>2016</v>
      </c>
      <c r="H107" s="59">
        <v>4</v>
      </c>
      <c r="I107" s="46">
        <f t="shared" si="16"/>
        <v>14</v>
      </c>
      <c r="J107" s="46">
        <f t="shared" si="16"/>
        <v>104</v>
      </c>
      <c r="K107" s="87">
        <v>20.5</v>
      </c>
      <c r="L107" s="87">
        <v>8.1</v>
      </c>
      <c r="M107" s="54">
        <f t="shared" si="10"/>
        <v>14.3</v>
      </c>
      <c r="N107" s="36">
        <v>67.5</v>
      </c>
      <c r="O107" s="55">
        <f t="shared" si="11"/>
        <v>34.734483371139866</v>
      </c>
      <c r="P107" s="56">
        <f t="shared" si="12"/>
        <v>34.456607504170748</v>
      </c>
      <c r="Q107" s="56">
        <v>19.570037999999997</v>
      </c>
      <c r="R107" s="11">
        <f t="shared" si="13"/>
        <v>3.6843825591269987</v>
      </c>
      <c r="S107" s="35">
        <f t="shared" si="14"/>
        <v>5.5293894561770971</v>
      </c>
      <c r="AF107" s="34"/>
    </row>
    <row r="108" spans="7:32" ht="18.5" x14ac:dyDescent="0.45">
      <c r="G108" s="59">
        <v>2016</v>
      </c>
      <c r="H108" s="59">
        <v>4</v>
      </c>
      <c r="I108" s="46">
        <f t="shared" si="16"/>
        <v>15</v>
      </c>
      <c r="J108" s="46">
        <f t="shared" si="16"/>
        <v>105</v>
      </c>
      <c r="K108" s="87">
        <v>21.9</v>
      </c>
      <c r="L108" s="87">
        <v>5.2</v>
      </c>
      <c r="M108" s="54">
        <f t="shared" si="10"/>
        <v>13.549999999999999</v>
      </c>
      <c r="N108" s="36">
        <v>73</v>
      </c>
      <c r="O108" s="55">
        <f t="shared" si="11"/>
        <v>9.1059306630132628</v>
      </c>
      <c r="P108" s="56">
        <f t="shared" si="12"/>
        <v>12.16552336578572</v>
      </c>
      <c r="Q108" s="56">
        <v>5.9539139999999993</v>
      </c>
      <c r="R108" s="11">
        <f t="shared" si="13"/>
        <v>1.0947327708735</v>
      </c>
      <c r="S108" s="35">
        <f t="shared" si="14"/>
        <v>2.0973844447629744</v>
      </c>
      <c r="AF108" s="34"/>
    </row>
    <row r="109" spans="7:32" ht="18.5" x14ac:dyDescent="0.45">
      <c r="G109" s="59">
        <v>2016</v>
      </c>
      <c r="H109" s="59">
        <v>4</v>
      </c>
      <c r="I109" s="46">
        <f t="shared" si="16"/>
        <v>16</v>
      </c>
      <c r="J109" s="46">
        <f t="shared" si="16"/>
        <v>106</v>
      </c>
      <c r="K109" s="87">
        <v>24.4</v>
      </c>
      <c r="L109" s="87">
        <v>5.3</v>
      </c>
      <c r="M109" s="54">
        <f t="shared" si="10"/>
        <v>14.85</v>
      </c>
      <c r="N109" s="36">
        <v>80</v>
      </c>
      <c r="O109" s="55">
        <f t="shared" si="11"/>
        <v>28.992861420617196</v>
      </c>
      <c r="P109" s="56">
        <f t="shared" si="12"/>
        <v>44.301092250703071</v>
      </c>
      <c r="Q109" s="56">
        <v>20.273453999999997</v>
      </c>
      <c r="R109" s="11">
        <f t="shared" si="13"/>
        <v>3.8822093217314992</v>
      </c>
      <c r="S109" s="35">
        <f t="shared" si="14"/>
        <v>7.1544855335380761</v>
      </c>
      <c r="AF109" s="34"/>
    </row>
    <row r="110" spans="7:32" ht="18.5" x14ac:dyDescent="0.45">
      <c r="G110" s="59">
        <v>2016</v>
      </c>
      <c r="H110" s="59">
        <v>4</v>
      </c>
      <c r="I110" s="46">
        <f t="shared" si="16"/>
        <v>17</v>
      </c>
      <c r="J110" s="46">
        <f t="shared" si="16"/>
        <v>107</v>
      </c>
      <c r="K110" s="87">
        <v>22.9</v>
      </c>
      <c r="L110" s="87">
        <v>9.6999999999999993</v>
      </c>
      <c r="M110" s="54">
        <f t="shared" si="10"/>
        <v>16.299999999999997</v>
      </c>
      <c r="N110" s="36">
        <v>54.5</v>
      </c>
      <c r="O110" s="55">
        <f t="shared" si="11"/>
        <v>30.611523374191101</v>
      </c>
      <c r="P110" s="56">
        <f t="shared" si="12"/>
        <v>32.325768683145803</v>
      </c>
      <c r="Q110" s="56">
        <v>17.794750000000001</v>
      </c>
      <c r="R110" s="11">
        <f t="shared" si="13"/>
        <v>3.5588877183749994</v>
      </c>
      <c r="S110" s="35">
        <f t="shared" si="14"/>
        <v>5.5560025289436341</v>
      </c>
      <c r="AF110" s="34"/>
    </row>
    <row r="111" spans="7:32" ht="18.5" x14ac:dyDescent="0.45">
      <c r="G111" s="59">
        <v>2016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87">
        <v>25.1</v>
      </c>
      <c r="L111" s="87">
        <v>4</v>
      </c>
      <c r="M111" s="54">
        <f t="shared" si="10"/>
        <v>14.55</v>
      </c>
      <c r="N111" s="36">
        <v>56</v>
      </c>
      <c r="O111" s="55">
        <f t="shared" si="11"/>
        <v>27.464954385430026</v>
      </c>
      <c r="P111" s="56">
        <f t="shared" si="12"/>
        <v>46.36084300260589</v>
      </c>
      <c r="Q111" s="56">
        <v>20.185527</v>
      </c>
      <c r="R111" s="11">
        <f t="shared" si="13"/>
        <v>3.8298555479092506</v>
      </c>
      <c r="S111" s="35">
        <f t="shared" si="14"/>
        <v>7.3955170004485238</v>
      </c>
      <c r="AF111" s="34"/>
    </row>
    <row r="112" spans="7:32" ht="18.5" x14ac:dyDescent="0.45">
      <c r="G112" s="59">
        <v>2016</v>
      </c>
      <c r="H112" s="59">
        <v>4</v>
      </c>
      <c r="I112" s="46">
        <f t="shared" si="17"/>
        <v>19</v>
      </c>
      <c r="J112" s="46">
        <f t="shared" si="17"/>
        <v>109</v>
      </c>
      <c r="K112" s="87">
        <v>25</v>
      </c>
      <c r="L112" s="87">
        <v>4.2</v>
      </c>
      <c r="M112" s="54">
        <f t="shared" si="10"/>
        <v>14.6</v>
      </c>
      <c r="N112" s="36">
        <v>58</v>
      </c>
      <c r="O112" s="55">
        <f t="shared" si="11"/>
        <v>28.557418859180263</v>
      </c>
      <c r="P112" s="56">
        <f t="shared" si="12"/>
        <v>47.519544981675963</v>
      </c>
      <c r="Q112" s="56">
        <v>20.838698999999998</v>
      </c>
      <c r="R112" s="11">
        <f t="shared" si="13"/>
        <v>3.9598946161739992</v>
      </c>
      <c r="S112" s="35">
        <f t="shared" si="14"/>
        <v>7.5855675874008579</v>
      </c>
      <c r="AF112" s="34"/>
    </row>
    <row r="113" spans="7:32" ht="18.5" x14ac:dyDescent="0.45">
      <c r="G113" s="59">
        <v>2016</v>
      </c>
      <c r="H113" s="59">
        <v>4</v>
      </c>
      <c r="I113" s="46">
        <f t="shared" si="17"/>
        <v>20</v>
      </c>
      <c r="J113" s="46">
        <f t="shared" si="17"/>
        <v>110</v>
      </c>
      <c r="K113" s="87">
        <v>26.6</v>
      </c>
      <c r="L113" s="87">
        <v>3.5</v>
      </c>
      <c r="M113" s="54">
        <f t="shared" si="10"/>
        <v>15.05</v>
      </c>
      <c r="N113" s="36">
        <v>54.5</v>
      </c>
      <c r="O113" s="55">
        <f t="shared" si="11"/>
        <v>27.882503418821333</v>
      </c>
      <c r="P113" s="56">
        <f t="shared" si="12"/>
        <v>51.526866317981828</v>
      </c>
      <c r="Q113" s="56">
        <v>21.441627</v>
      </c>
      <c r="R113" s="11">
        <f t="shared" si="13"/>
        <v>4.1310564263617495</v>
      </c>
      <c r="S113" s="35">
        <f t="shared" si="14"/>
        <v>8.3244422564573775</v>
      </c>
      <c r="AF113" s="34"/>
    </row>
    <row r="114" spans="7:32" ht="18.5" x14ac:dyDescent="0.45">
      <c r="G114" s="59">
        <v>2016</v>
      </c>
      <c r="H114" s="59">
        <v>4</v>
      </c>
      <c r="I114" s="46">
        <f t="shared" si="17"/>
        <v>21</v>
      </c>
      <c r="J114" s="46">
        <f t="shared" si="17"/>
        <v>111</v>
      </c>
      <c r="K114" s="87">
        <v>28.4</v>
      </c>
      <c r="L114" s="87">
        <v>6.5</v>
      </c>
      <c r="M114" s="54">
        <f t="shared" si="10"/>
        <v>17.45</v>
      </c>
      <c r="N114" s="36">
        <v>46.5</v>
      </c>
      <c r="O114" s="55">
        <f t="shared" si="11"/>
        <v>24.900818108990016</v>
      </c>
      <c r="P114" s="56">
        <f t="shared" si="12"/>
        <v>43.626233326950512</v>
      </c>
      <c r="Q114" s="56">
        <v>18.644711000000001</v>
      </c>
      <c r="R114" s="11">
        <f t="shared" si="13"/>
        <v>3.8546308580287492</v>
      </c>
      <c r="S114" s="35">
        <f t="shared" si="14"/>
        <v>8.0020666376346909</v>
      </c>
      <c r="AF114" s="34"/>
    </row>
    <row r="115" spans="7:32" ht="18.5" x14ac:dyDescent="0.45">
      <c r="G115" s="59">
        <v>2016</v>
      </c>
      <c r="H115" s="59">
        <v>4</v>
      </c>
      <c r="I115" s="46">
        <f t="shared" si="17"/>
        <v>22</v>
      </c>
      <c r="J115" s="46">
        <f t="shared" si="17"/>
        <v>112</v>
      </c>
      <c r="K115" s="87">
        <v>27.8</v>
      </c>
      <c r="L115" s="87">
        <v>7.9</v>
      </c>
      <c r="M115" s="54">
        <f t="shared" si="10"/>
        <v>17.850000000000001</v>
      </c>
      <c r="N115" s="36">
        <v>56</v>
      </c>
      <c r="O115" s="55">
        <f t="shared" si="11"/>
        <v>31.131892895790493</v>
      </c>
      <c r="P115" s="56">
        <f t="shared" si="12"/>
        <v>49.56197349009846</v>
      </c>
      <c r="Q115" s="56">
        <v>22.220409</v>
      </c>
      <c r="R115" s="11">
        <f t="shared" si="13"/>
        <v>4.6460042116852502</v>
      </c>
      <c r="S115" s="35">
        <f t="shared" si="14"/>
        <v>8.7006452148389588</v>
      </c>
      <c r="AF115" s="34"/>
    </row>
    <row r="116" spans="7:32" ht="18.5" x14ac:dyDescent="0.45">
      <c r="G116" s="59">
        <v>2016</v>
      </c>
      <c r="H116" s="59">
        <v>4</v>
      </c>
      <c r="I116" s="46">
        <f t="shared" si="17"/>
        <v>23</v>
      </c>
      <c r="J116" s="46">
        <f t="shared" si="17"/>
        <v>113</v>
      </c>
      <c r="K116" s="87">
        <v>24.5</v>
      </c>
      <c r="L116" s="87">
        <v>8.1999999999999993</v>
      </c>
      <c r="M116" s="54">
        <f t="shared" si="10"/>
        <v>16.350000000000001</v>
      </c>
      <c r="N116" s="36">
        <v>54.5</v>
      </c>
      <c r="O116" s="55">
        <f t="shared" si="11"/>
        <v>24.850852095259004</v>
      </c>
      <c r="P116" s="56">
        <f t="shared" si="12"/>
        <v>32.40551113221774</v>
      </c>
      <c r="Q116" s="56">
        <v>16.052957999999997</v>
      </c>
      <c r="R116" s="11">
        <f t="shared" si="13"/>
        <v>3.2152429445804995</v>
      </c>
      <c r="S116" s="35">
        <f t="shared" si="14"/>
        <v>5.5770493835293671</v>
      </c>
      <c r="AF116" s="34"/>
    </row>
    <row r="117" spans="7:32" ht="18.5" x14ac:dyDescent="0.45">
      <c r="G117" s="59">
        <v>2016</v>
      </c>
      <c r="H117" s="59">
        <v>4</v>
      </c>
      <c r="I117" s="46">
        <f t="shared" si="17"/>
        <v>24</v>
      </c>
      <c r="J117" s="46">
        <f t="shared" si="17"/>
        <v>114</v>
      </c>
      <c r="K117" s="87">
        <v>26.7</v>
      </c>
      <c r="L117" s="87">
        <v>0.6</v>
      </c>
      <c r="M117" s="54">
        <f t="shared" si="10"/>
        <v>13.65</v>
      </c>
      <c r="N117" s="36">
        <v>55</v>
      </c>
      <c r="O117" s="55">
        <f t="shared" si="11"/>
        <v>18.639951591863003</v>
      </c>
      <c r="P117" s="56">
        <f t="shared" si="12"/>
        <v>38.920218923809955</v>
      </c>
      <c r="Q117" s="56">
        <v>15.236492999999998</v>
      </c>
      <c r="R117" s="11">
        <f t="shared" si="13"/>
        <v>2.8104358889452494</v>
      </c>
      <c r="S117" s="35">
        <f t="shared" si="14"/>
        <v>6.0570590358150733</v>
      </c>
      <c r="AF117" s="34"/>
    </row>
    <row r="118" spans="7:32" ht="18.5" x14ac:dyDescent="0.45">
      <c r="G118" s="59">
        <v>2016</v>
      </c>
      <c r="H118" s="59">
        <v>4</v>
      </c>
      <c r="I118" s="46">
        <f t="shared" si="17"/>
        <v>25</v>
      </c>
      <c r="J118" s="46">
        <f t="shared" si="17"/>
        <v>115</v>
      </c>
      <c r="K118" s="87">
        <v>28.1</v>
      </c>
      <c r="L118" s="87">
        <v>5.2</v>
      </c>
      <c r="M118" s="54">
        <f t="shared" si="10"/>
        <v>16.650000000000002</v>
      </c>
      <c r="N118" s="36">
        <v>56.5</v>
      </c>
      <c r="O118" s="55">
        <f t="shared" si="11"/>
        <v>7.0324427552524025</v>
      </c>
      <c r="P118" s="56">
        <f t="shared" si="12"/>
        <v>12.883435127622404</v>
      </c>
      <c r="Q118" s="56">
        <v>5.3844819999999993</v>
      </c>
      <c r="R118" s="11">
        <f t="shared" si="13"/>
        <v>1.0879305497384997</v>
      </c>
      <c r="S118" s="35">
        <f t="shared" si="14"/>
        <v>2.4418763163103647</v>
      </c>
      <c r="AF118" s="34"/>
    </row>
    <row r="119" spans="7:32" ht="18.5" x14ac:dyDescent="0.45">
      <c r="G119" s="59">
        <v>2016</v>
      </c>
      <c r="H119" s="59">
        <v>4</v>
      </c>
      <c r="I119" s="46">
        <f t="shared" si="17"/>
        <v>26</v>
      </c>
      <c r="J119" s="46">
        <f t="shared" si="17"/>
        <v>116</v>
      </c>
      <c r="K119" s="87">
        <v>27.8</v>
      </c>
      <c r="L119" s="87">
        <v>8.1999999999999993</v>
      </c>
      <c r="M119" s="54">
        <f t="shared" si="10"/>
        <v>18</v>
      </c>
      <c r="N119" s="36">
        <v>48</v>
      </c>
      <c r="O119" s="55">
        <f t="shared" si="11"/>
        <v>30.145682353543535</v>
      </c>
      <c r="P119" s="56">
        <f t="shared" si="12"/>
        <v>47.268429930356263</v>
      </c>
      <c r="Q119" s="56">
        <v>21.3537</v>
      </c>
      <c r="R119" s="11">
        <f t="shared" si="13"/>
        <v>4.4835723278999993</v>
      </c>
      <c r="S119" s="35">
        <f t="shared" si="14"/>
        <v>8.5845206964588439</v>
      </c>
      <c r="AF119" s="34"/>
    </row>
    <row r="120" spans="7:32" ht="18.5" x14ac:dyDescent="0.45">
      <c r="G120" s="59">
        <v>2016</v>
      </c>
      <c r="H120" s="59">
        <v>4</v>
      </c>
      <c r="I120" s="46">
        <f t="shared" si="17"/>
        <v>27</v>
      </c>
      <c r="J120" s="46">
        <f t="shared" si="17"/>
        <v>117</v>
      </c>
      <c r="K120" s="87">
        <v>27.6</v>
      </c>
      <c r="L120" s="87">
        <v>5.4</v>
      </c>
      <c r="M120" s="54">
        <f t="shared" si="10"/>
        <v>16.5</v>
      </c>
      <c r="N120" s="36">
        <v>65.5</v>
      </c>
      <c r="O120" s="55">
        <f t="shared" si="11"/>
        <v>32.407635936546654</v>
      </c>
      <c r="P120" s="56">
        <f t="shared" si="12"/>
        <v>57.555961423306869</v>
      </c>
      <c r="Q120" s="56">
        <v>24.431144999999997</v>
      </c>
      <c r="R120" s="11">
        <f t="shared" si="13"/>
        <v>4.9148012240774994</v>
      </c>
      <c r="S120" s="35">
        <f t="shared" si="14"/>
        <v>9.6853680215941154</v>
      </c>
      <c r="AF120" s="34"/>
    </row>
    <row r="121" spans="7:32" ht="18.5" x14ac:dyDescent="0.45">
      <c r="G121" s="59">
        <v>2016</v>
      </c>
      <c r="H121" s="59">
        <v>4</v>
      </c>
      <c r="I121" s="46">
        <f t="shared" si="17"/>
        <v>28</v>
      </c>
      <c r="J121" s="46">
        <f t="shared" si="17"/>
        <v>118</v>
      </c>
      <c r="K121" s="87">
        <v>27.7</v>
      </c>
      <c r="L121" s="87">
        <v>14.9</v>
      </c>
      <c r="M121" s="54">
        <f t="shared" si="10"/>
        <v>21.3</v>
      </c>
      <c r="N121" s="36">
        <v>60.5</v>
      </c>
      <c r="O121" s="55">
        <f t="shared" si="11"/>
        <v>33.989960969895044</v>
      </c>
      <c r="P121" s="56">
        <f t="shared" si="12"/>
        <v>34.805720033172527</v>
      </c>
      <c r="Q121" s="56">
        <v>19.456989</v>
      </c>
      <c r="R121" s="11">
        <f t="shared" si="13"/>
        <v>4.4619059029635002</v>
      </c>
      <c r="S121" s="35">
        <f t="shared" si="14"/>
        <v>6.711361966364688</v>
      </c>
      <c r="AF121" s="34"/>
    </row>
    <row r="122" spans="7:32" ht="18.5" x14ac:dyDescent="0.45">
      <c r="G122" s="59">
        <v>2016</v>
      </c>
      <c r="H122" s="59">
        <v>4</v>
      </c>
      <c r="I122" s="46">
        <f t="shared" si="17"/>
        <v>29</v>
      </c>
      <c r="J122" s="46">
        <f t="shared" si="17"/>
        <v>119</v>
      </c>
      <c r="K122" s="87">
        <v>25.9</v>
      </c>
      <c r="L122" s="87">
        <v>11.2</v>
      </c>
      <c r="M122" s="54">
        <f t="shared" si="10"/>
        <v>18.549999999999997</v>
      </c>
      <c r="N122" s="36">
        <v>59</v>
      </c>
      <c r="O122" s="55">
        <f t="shared" si="11"/>
        <v>31.799260561336826</v>
      </c>
      <c r="P122" s="56">
        <f t="shared" si="12"/>
        <v>37.395930420132103</v>
      </c>
      <c r="Q122" s="56">
        <v>19.507232999999999</v>
      </c>
      <c r="R122" s="11">
        <f t="shared" si="13"/>
        <v>4.1588006481607485</v>
      </c>
      <c r="S122" s="35">
        <f t="shared" si="14"/>
        <v>6.7679237818470837</v>
      </c>
      <c r="AF122" s="34"/>
    </row>
    <row r="123" spans="7:32" ht="18.5" x14ac:dyDescent="0.45">
      <c r="G123" s="59">
        <v>2016</v>
      </c>
      <c r="H123" s="60">
        <v>4</v>
      </c>
      <c r="I123" s="60">
        <f t="shared" si="17"/>
        <v>30</v>
      </c>
      <c r="J123" s="46">
        <f t="shared" si="17"/>
        <v>120</v>
      </c>
      <c r="K123" s="87">
        <v>26</v>
      </c>
      <c r="L123" s="87">
        <v>5.6</v>
      </c>
      <c r="M123" s="54">
        <f t="shared" si="10"/>
        <v>15.8</v>
      </c>
      <c r="N123" s="36">
        <v>59</v>
      </c>
      <c r="O123" s="55">
        <f t="shared" si="11"/>
        <v>27.115258407093524</v>
      </c>
      <c r="P123" s="56">
        <f t="shared" si="12"/>
        <v>44.252101720376629</v>
      </c>
      <c r="Q123" s="56">
        <v>19.59516</v>
      </c>
      <c r="R123" s="49">
        <f t="shared" si="13"/>
        <v>3.8615006102399998</v>
      </c>
      <c r="S123" s="48">
        <f t="shared" si="14"/>
        <v>7.3695978644936613</v>
      </c>
      <c r="AF123" s="34"/>
    </row>
    <row r="124" spans="7:32" ht="18.5" x14ac:dyDescent="0.45">
      <c r="G124" s="59">
        <v>2016</v>
      </c>
      <c r="H124" s="59">
        <v>5</v>
      </c>
      <c r="I124" s="46">
        <v>1</v>
      </c>
      <c r="J124" s="46">
        <f t="shared" si="17"/>
        <v>121</v>
      </c>
      <c r="K124" s="87">
        <v>26.5</v>
      </c>
      <c r="L124" s="87">
        <v>8.1</v>
      </c>
      <c r="M124" s="54">
        <f t="shared" si="10"/>
        <v>17.3</v>
      </c>
      <c r="N124" s="36">
        <v>58</v>
      </c>
      <c r="O124" s="55">
        <f t="shared" si="11"/>
        <v>32.815241973558905</v>
      </c>
      <c r="P124" s="56">
        <f t="shared" si="12"/>
        <v>48.304036185078708</v>
      </c>
      <c r="Q124" s="56">
        <v>22.521872999999999</v>
      </c>
      <c r="R124" s="11">
        <f t="shared" si="13"/>
        <v>4.636386558589499</v>
      </c>
      <c r="S124" s="35">
        <f t="shared" si="14"/>
        <v>8.3672822309776205</v>
      </c>
      <c r="AF124" s="34"/>
    </row>
    <row r="125" spans="7:32" ht="18.5" x14ac:dyDescent="0.45">
      <c r="G125" s="59">
        <v>2016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87">
        <v>27.4</v>
      </c>
      <c r="L125" s="87">
        <v>10.199999999999999</v>
      </c>
      <c r="M125" s="54">
        <f t="shared" si="10"/>
        <v>18.799999999999997</v>
      </c>
      <c r="N125" s="36">
        <v>72.5</v>
      </c>
      <c r="O125" s="55">
        <f t="shared" si="11"/>
        <v>26.217409823926019</v>
      </c>
      <c r="P125" s="56">
        <f t="shared" si="12"/>
        <v>36.075155917722199</v>
      </c>
      <c r="Q125" s="56">
        <v>17.396984999999997</v>
      </c>
      <c r="R125" s="11">
        <f t="shared" si="13"/>
        <v>3.7344194031149982</v>
      </c>
      <c r="S125" s="35">
        <f t="shared" si="14"/>
        <v>6.580666529245117</v>
      </c>
      <c r="AF125" s="34"/>
    </row>
    <row r="126" spans="7:32" ht="18.5" x14ac:dyDescent="0.45">
      <c r="G126" s="59">
        <v>2016</v>
      </c>
      <c r="H126" s="59">
        <v>5</v>
      </c>
      <c r="I126" s="46">
        <f t="shared" si="18"/>
        <v>3</v>
      </c>
      <c r="J126" s="46">
        <f t="shared" si="17"/>
        <v>123</v>
      </c>
      <c r="K126" s="87">
        <v>26.8</v>
      </c>
      <c r="L126" s="87">
        <v>13</v>
      </c>
      <c r="M126" s="54">
        <f t="shared" si="10"/>
        <v>19.899999999999999</v>
      </c>
      <c r="N126" s="36">
        <v>68</v>
      </c>
      <c r="O126" s="55">
        <f t="shared" si="11"/>
        <v>24.704678183996275</v>
      </c>
      <c r="P126" s="56">
        <f t="shared" si="12"/>
        <v>27.273964715131889</v>
      </c>
      <c r="Q126" s="56">
        <v>14.683808999999998</v>
      </c>
      <c r="R126" s="11">
        <f t="shared" si="13"/>
        <v>3.2467443498945001</v>
      </c>
      <c r="S126" s="35">
        <f t="shared" si="14"/>
        <v>5.1904383474970945</v>
      </c>
      <c r="AF126" s="34"/>
    </row>
    <row r="127" spans="7:32" ht="18.5" x14ac:dyDescent="0.45">
      <c r="G127" s="59">
        <v>2016</v>
      </c>
      <c r="H127" s="59">
        <v>5</v>
      </c>
      <c r="I127" s="46">
        <f t="shared" si="18"/>
        <v>4</v>
      </c>
      <c r="J127" s="46">
        <f t="shared" si="18"/>
        <v>124</v>
      </c>
      <c r="K127" s="87">
        <v>23.1</v>
      </c>
      <c r="L127" s="87">
        <v>14.4</v>
      </c>
      <c r="M127" s="54">
        <f t="shared" si="10"/>
        <v>18.75</v>
      </c>
      <c r="N127" s="36">
        <v>63.5</v>
      </c>
      <c r="O127" s="55">
        <f t="shared" si="11"/>
        <v>52.220810695439745</v>
      </c>
      <c r="P127" s="56">
        <f t="shared" si="12"/>
        <v>36.345684244026067</v>
      </c>
      <c r="Q127" s="56">
        <v>24.644682</v>
      </c>
      <c r="R127" s="11">
        <f t="shared" si="13"/>
        <v>5.2829757404414988</v>
      </c>
      <c r="S127" s="35">
        <f t="shared" si="14"/>
        <v>6.6194789531378229</v>
      </c>
      <c r="AF127" s="34"/>
    </row>
    <row r="128" spans="7:32" ht="18.5" x14ac:dyDescent="0.45">
      <c r="G128" s="59">
        <v>2016</v>
      </c>
      <c r="H128" s="59">
        <v>5</v>
      </c>
      <c r="I128" s="46">
        <f t="shared" si="18"/>
        <v>5</v>
      </c>
      <c r="J128" s="46">
        <f t="shared" si="18"/>
        <v>125</v>
      </c>
      <c r="K128" s="87">
        <v>24.5</v>
      </c>
      <c r="L128" s="87">
        <v>12.7</v>
      </c>
      <c r="M128" s="54">
        <f t="shared" si="10"/>
        <v>18.600000000000001</v>
      </c>
      <c r="N128" s="36">
        <v>54.5</v>
      </c>
      <c r="O128" s="55">
        <f t="shared" si="11"/>
        <v>31.38623272160023</v>
      </c>
      <c r="P128" s="56">
        <f t="shared" si="12"/>
        <v>29.628603689190619</v>
      </c>
      <c r="Q128" s="56">
        <v>17.250439999999998</v>
      </c>
      <c r="R128" s="11">
        <f t="shared" si="13"/>
        <v>3.6827274338400002</v>
      </c>
      <c r="S128" s="35">
        <f t="shared" si="14"/>
        <v>5.443138954520033</v>
      </c>
      <c r="AF128" s="34"/>
    </row>
    <row r="129" spans="7:32" ht="18.5" x14ac:dyDescent="0.45">
      <c r="G129" s="59">
        <v>2016</v>
      </c>
      <c r="H129" s="59">
        <v>5</v>
      </c>
      <c r="I129" s="46">
        <f t="shared" si="18"/>
        <v>6</v>
      </c>
      <c r="J129" s="46">
        <f t="shared" si="18"/>
        <v>126</v>
      </c>
      <c r="K129" s="87">
        <v>24.9</v>
      </c>
      <c r="L129" s="87">
        <v>6.1</v>
      </c>
      <c r="M129" s="54">
        <f t="shared" si="10"/>
        <v>15.5</v>
      </c>
      <c r="N129" s="36">
        <v>66.5</v>
      </c>
      <c r="O129" s="55">
        <f t="shared" si="11"/>
        <v>19.337332328634812</v>
      </c>
      <c r="P129" s="56">
        <f t="shared" si="12"/>
        <v>29.083347822266752</v>
      </c>
      <c r="Q129" s="56">
        <v>13.415147999999999</v>
      </c>
      <c r="R129" s="11">
        <f t="shared" si="13"/>
        <v>2.6200387725659988</v>
      </c>
      <c r="S129" s="35">
        <f t="shared" si="14"/>
        <v>4.9110798782292377</v>
      </c>
      <c r="AF129" s="34"/>
    </row>
    <row r="130" spans="7:32" ht="18.5" x14ac:dyDescent="0.45">
      <c r="G130" s="59">
        <v>2016</v>
      </c>
      <c r="H130" s="59">
        <v>5</v>
      </c>
      <c r="I130" s="46">
        <f t="shared" si="18"/>
        <v>7</v>
      </c>
      <c r="J130" s="46">
        <f t="shared" si="18"/>
        <v>127</v>
      </c>
      <c r="K130" s="87">
        <v>25.8</v>
      </c>
      <c r="L130" s="87">
        <v>10.199999999999999</v>
      </c>
      <c r="M130" s="54">
        <f t="shared" si="10"/>
        <v>18</v>
      </c>
      <c r="N130" s="36">
        <v>60</v>
      </c>
      <c r="O130" s="55">
        <f t="shared" si="11"/>
        <v>30.411186500945373</v>
      </c>
      <c r="P130" s="56">
        <f t="shared" si="12"/>
        <v>37.95316075317983</v>
      </c>
      <c r="Q130" s="56">
        <v>19.218329999999998</v>
      </c>
      <c r="R130" s="11">
        <f t="shared" si="13"/>
        <v>4.035215095109999</v>
      </c>
      <c r="S130" s="35">
        <f t="shared" si="14"/>
        <v>6.7709344546285894</v>
      </c>
      <c r="AF130" s="34"/>
    </row>
    <row r="131" spans="7:32" ht="18.5" x14ac:dyDescent="0.45">
      <c r="G131" s="59">
        <v>2016</v>
      </c>
      <c r="H131" s="59">
        <v>5</v>
      </c>
      <c r="I131" s="46">
        <f t="shared" si="18"/>
        <v>8</v>
      </c>
      <c r="J131" s="46">
        <f t="shared" si="18"/>
        <v>128</v>
      </c>
      <c r="K131" s="87">
        <v>21.2</v>
      </c>
      <c r="L131" s="87">
        <v>5.5</v>
      </c>
      <c r="M131" s="54">
        <f t="shared" si="10"/>
        <v>13.35</v>
      </c>
      <c r="N131" s="36">
        <v>54</v>
      </c>
      <c r="O131" s="55">
        <f t="shared" si="11"/>
        <v>31.839796512976982</v>
      </c>
      <c r="P131" s="56">
        <f t="shared" si="12"/>
        <v>39.990784420299086</v>
      </c>
      <c r="Q131" s="56">
        <v>20.185527</v>
      </c>
      <c r="R131" s="11">
        <f t="shared" si="13"/>
        <v>3.6877898088832497</v>
      </c>
      <c r="S131" s="35">
        <f t="shared" si="14"/>
        <v>6.1429039267515959</v>
      </c>
      <c r="AF131" s="34"/>
    </row>
    <row r="132" spans="7:32" ht="18.5" x14ac:dyDescent="0.45">
      <c r="G132" s="59">
        <v>2016</v>
      </c>
      <c r="H132" s="59">
        <v>5</v>
      </c>
      <c r="I132" s="46">
        <f t="shared" si="18"/>
        <v>9</v>
      </c>
      <c r="J132" s="46">
        <f t="shared" si="18"/>
        <v>129</v>
      </c>
      <c r="K132" s="87">
        <v>24.2</v>
      </c>
      <c r="L132" s="87">
        <v>4.0999999999999996</v>
      </c>
      <c r="M132" s="54">
        <f t="shared" si="10"/>
        <v>14.149999999999999</v>
      </c>
      <c r="N132" s="36">
        <v>54.5</v>
      </c>
      <c r="O132" s="55">
        <f t="shared" si="11"/>
        <v>35.395181377424741</v>
      </c>
      <c r="P132" s="56">
        <f t="shared" si="12"/>
        <v>56.915451654898987</v>
      </c>
      <c r="Q132" s="56">
        <v>25.389967999999996</v>
      </c>
      <c r="R132" s="11">
        <f t="shared" si="13"/>
        <v>4.7577435861239978</v>
      </c>
      <c r="S132" s="35">
        <f t="shared" si="14"/>
        <v>8.8791565586351435</v>
      </c>
      <c r="AF132" s="34"/>
    </row>
    <row r="133" spans="7:32" ht="18.5" x14ac:dyDescent="0.45">
      <c r="G133" s="59">
        <v>2016</v>
      </c>
      <c r="H133" s="59">
        <v>5</v>
      </c>
      <c r="I133" s="46">
        <f t="shared" si="18"/>
        <v>10</v>
      </c>
      <c r="J133" s="46">
        <f t="shared" si="18"/>
        <v>130</v>
      </c>
      <c r="K133" s="87">
        <v>27</v>
      </c>
      <c r="L133" s="87">
        <v>5</v>
      </c>
      <c r="M133" s="54">
        <f t="shared" ref="M133:M196" si="19">(K133+L133)/2</f>
        <v>16</v>
      </c>
      <c r="N133" s="36">
        <v>58.5</v>
      </c>
      <c r="O133" s="55">
        <f t="shared" ref="O133:O196" si="20">((Q133)/(0.16*(K133-(L133))^0.5))</f>
        <v>33.433333504939299</v>
      </c>
      <c r="P133" s="56">
        <f t="shared" ref="P133:P196" si="21">0.16*((K133-L133)^1/2)*O133</f>
        <v>58.842666968693166</v>
      </c>
      <c r="Q133" s="56">
        <v>25.090597499999998</v>
      </c>
      <c r="R133" s="11">
        <f t="shared" ref="R133:R196" si="22">0.0023*0.408*O133*(K133-L133)^0.5*(M133+17.8)</f>
        <v>4.9738847766074983</v>
      </c>
      <c r="S133" s="35">
        <f t="shared" ref="S133:S196" si="23">0.31*(IF(N133&gt;50,1,(1+(50-N133)/70)))*(P133+2.09)*((M133/(M133+15)))</f>
        <v>9.7492267149909075</v>
      </c>
      <c r="AF133" s="34"/>
    </row>
    <row r="134" spans="7:32" ht="18.5" x14ac:dyDescent="0.45">
      <c r="G134" s="59">
        <v>2016</v>
      </c>
      <c r="H134" s="59">
        <v>5</v>
      </c>
      <c r="I134" s="46">
        <f t="shared" si="18"/>
        <v>11</v>
      </c>
      <c r="J134" s="46">
        <f t="shared" si="18"/>
        <v>131</v>
      </c>
      <c r="K134" s="87">
        <v>28.3</v>
      </c>
      <c r="L134" s="87">
        <v>6</v>
      </c>
      <c r="M134" s="54">
        <f t="shared" si="19"/>
        <v>17.149999999999999</v>
      </c>
      <c r="N134" s="36">
        <v>58.5</v>
      </c>
      <c r="O134" s="55">
        <f t="shared" si="20"/>
        <v>30.567139869504011</v>
      </c>
      <c r="P134" s="56">
        <f t="shared" si="21"/>
        <v>54.531777527195153</v>
      </c>
      <c r="Q134" s="56">
        <v>23.095492</v>
      </c>
      <c r="R134" s="11">
        <f t="shared" si="22"/>
        <v>4.7341543672709996</v>
      </c>
      <c r="S134" s="35">
        <f t="shared" si="23"/>
        <v>9.3632870987039816</v>
      </c>
      <c r="AF134" s="34"/>
    </row>
    <row r="135" spans="7:32" ht="18.5" x14ac:dyDescent="0.45">
      <c r="G135" s="59">
        <v>2016</v>
      </c>
      <c r="H135" s="59">
        <v>5</v>
      </c>
      <c r="I135" s="46">
        <f t="shared" si="18"/>
        <v>12</v>
      </c>
      <c r="J135" s="46">
        <f t="shared" si="18"/>
        <v>132</v>
      </c>
      <c r="K135" s="87">
        <v>26.5</v>
      </c>
      <c r="L135" s="87">
        <v>9.1999999999999993</v>
      </c>
      <c r="M135" s="54">
        <f t="shared" si="19"/>
        <v>17.850000000000001</v>
      </c>
      <c r="N135" s="36">
        <v>56</v>
      </c>
      <c r="O135" s="55">
        <f t="shared" si="20"/>
        <v>36.45657738974873</v>
      </c>
      <c r="P135" s="56">
        <f t="shared" si="21"/>
        <v>50.455903107412247</v>
      </c>
      <c r="Q135" s="56">
        <v>24.261571499999999</v>
      </c>
      <c r="R135" s="11">
        <f t="shared" si="22"/>
        <v>5.0727852656133754</v>
      </c>
      <c r="S135" s="35">
        <f t="shared" si="23"/>
        <v>8.8512254138467483</v>
      </c>
      <c r="AF135" s="34"/>
    </row>
    <row r="136" spans="7:32" ht="18.5" x14ac:dyDescent="0.45">
      <c r="G136" s="59">
        <v>2016</v>
      </c>
      <c r="H136" s="59">
        <v>5</v>
      </c>
      <c r="I136" s="46">
        <f t="shared" si="18"/>
        <v>13</v>
      </c>
      <c r="J136" s="46">
        <f t="shared" si="18"/>
        <v>133</v>
      </c>
      <c r="K136" s="87">
        <v>27.9</v>
      </c>
      <c r="L136" s="87">
        <v>11</v>
      </c>
      <c r="M136" s="54">
        <f t="shared" si="19"/>
        <v>19.45</v>
      </c>
      <c r="N136" s="36">
        <v>62.5</v>
      </c>
      <c r="O136" s="55">
        <f t="shared" si="20"/>
        <v>35.500974159878915</v>
      </c>
      <c r="P136" s="56">
        <f t="shared" si="21"/>
        <v>47.997317064156292</v>
      </c>
      <c r="Q136" s="56">
        <v>23.350899000000002</v>
      </c>
      <c r="R136" s="11">
        <f t="shared" si="22"/>
        <v>5.1015000931537493</v>
      </c>
      <c r="S136" s="35">
        <f t="shared" si="23"/>
        <v>8.7663709212868017</v>
      </c>
      <c r="AF136" s="34"/>
    </row>
    <row r="137" spans="7:32" ht="18.5" x14ac:dyDescent="0.45">
      <c r="G137" s="59">
        <v>2016</v>
      </c>
      <c r="H137" s="59">
        <v>5</v>
      </c>
      <c r="I137" s="46">
        <f t="shared" si="18"/>
        <v>14</v>
      </c>
      <c r="J137" s="46">
        <f t="shared" si="18"/>
        <v>134</v>
      </c>
      <c r="K137" s="87">
        <v>30.6</v>
      </c>
      <c r="L137" s="87">
        <v>11</v>
      </c>
      <c r="M137" s="54">
        <f t="shared" si="19"/>
        <v>20.8</v>
      </c>
      <c r="N137" s="36">
        <v>57.5</v>
      </c>
      <c r="O137" s="55">
        <f t="shared" si="20"/>
        <v>36.476275647787681</v>
      </c>
      <c r="P137" s="56">
        <f t="shared" si="21"/>
        <v>57.194800215731085</v>
      </c>
      <c r="Q137" s="56">
        <v>25.837976999999999</v>
      </c>
      <c r="R137" s="11">
        <f t="shared" si="22"/>
        <v>5.8494337750529999</v>
      </c>
      <c r="S137" s="35">
        <f t="shared" si="23"/>
        <v>10.6778880388557</v>
      </c>
      <c r="AF137" s="34"/>
    </row>
    <row r="138" spans="7:32" ht="18.5" x14ac:dyDescent="0.45">
      <c r="G138" s="59">
        <v>2016</v>
      </c>
      <c r="H138" s="59">
        <v>5</v>
      </c>
      <c r="I138" s="46">
        <f t="shared" si="18"/>
        <v>15</v>
      </c>
      <c r="J138" s="46">
        <f t="shared" si="18"/>
        <v>135</v>
      </c>
      <c r="K138" s="87">
        <v>31.7</v>
      </c>
      <c r="L138" s="87">
        <v>14.6</v>
      </c>
      <c r="M138" s="54">
        <f t="shared" si="19"/>
        <v>23.15</v>
      </c>
      <c r="N138" s="36">
        <v>53.5</v>
      </c>
      <c r="O138" s="55">
        <f t="shared" si="20"/>
        <v>38.491695422184556</v>
      </c>
      <c r="P138" s="56">
        <f t="shared" si="21"/>
        <v>52.656639337548476</v>
      </c>
      <c r="Q138" s="56">
        <v>25.467427499999999</v>
      </c>
      <c r="R138" s="11">
        <f t="shared" si="22"/>
        <v>6.1165566306731245</v>
      </c>
      <c r="S138" s="35">
        <f t="shared" si="23"/>
        <v>10.298538852055479</v>
      </c>
      <c r="AF138" s="34"/>
    </row>
    <row r="139" spans="7:32" ht="18.5" x14ac:dyDescent="0.45">
      <c r="G139" s="59">
        <v>2016</v>
      </c>
      <c r="H139" s="59">
        <v>5</v>
      </c>
      <c r="I139" s="46">
        <f t="shared" si="18"/>
        <v>16</v>
      </c>
      <c r="J139" s="46">
        <f t="shared" si="18"/>
        <v>136</v>
      </c>
      <c r="K139" s="87">
        <v>33.1</v>
      </c>
      <c r="L139" s="87">
        <v>14.9</v>
      </c>
      <c r="M139" s="54">
        <f t="shared" si="19"/>
        <v>24</v>
      </c>
      <c r="N139" s="36">
        <v>57</v>
      </c>
      <c r="O139" s="55">
        <f t="shared" si="20"/>
        <v>32.553401292533813</v>
      </c>
      <c r="P139" s="56">
        <f t="shared" si="21"/>
        <v>47.397752281929236</v>
      </c>
      <c r="Q139" s="56">
        <v>22.220409</v>
      </c>
      <c r="R139" s="11">
        <f t="shared" si="22"/>
        <v>5.4474888092129987</v>
      </c>
      <c r="S139" s="35">
        <f t="shared" si="23"/>
        <v>9.4407404353218851</v>
      </c>
      <c r="AF139" s="34"/>
    </row>
    <row r="140" spans="7:32" ht="18.5" x14ac:dyDescent="0.45">
      <c r="G140" s="59">
        <v>2016</v>
      </c>
      <c r="H140" s="59">
        <v>5</v>
      </c>
      <c r="I140" s="46">
        <f t="shared" si="18"/>
        <v>17</v>
      </c>
      <c r="J140" s="46">
        <f t="shared" si="18"/>
        <v>137</v>
      </c>
      <c r="K140" s="87">
        <v>32.1</v>
      </c>
      <c r="L140" s="87">
        <v>17.600000000000001</v>
      </c>
      <c r="M140" s="54">
        <f t="shared" si="19"/>
        <v>24.85</v>
      </c>
      <c r="N140" s="36">
        <v>52</v>
      </c>
      <c r="O140" s="55">
        <f t="shared" si="20"/>
        <v>42.532357910005764</v>
      </c>
      <c r="P140" s="56">
        <f t="shared" si="21"/>
        <v>49.337535175606682</v>
      </c>
      <c r="Q140" s="56">
        <v>25.913342999999998</v>
      </c>
      <c r="R140" s="11">
        <f t="shared" si="22"/>
        <v>6.4820219230417511</v>
      </c>
      <c r="S140" s="35">
        <f t="shared" si="23"/>
        <v>9.9415813607349062</v>
      </c>
      <c r="AF140" s="34"/>
    </row>
    <row r="141" spans="7:32" ht="18.5" x14ac:dyDescent="0.45">
      <c r="G141" s="59">
        <v>2016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87">
        <v>31.4</v>
      </c>
      <c r="L141" s="87">
        <v>12.3</v>
      </c>
      <c r="M141" s="54">
        <f t="shared" si="19"/>
        <v>21.85</v>
      </c>
      <c r="N141" s="36">
        <v>53</v>
      </c>
      <c r="O141" s="55">
        <f t="shared" si="20"/>
        <v>30.753270602290364</v>
      </c>
      <c r="P141" s="56">
        <f t="shared" si="21"/>
        <v>46.990997480299669</v>
      </c>
      <c r="Q141" s="56">
        <v>21.504432000000001</v>
      </c>
      <c r="R141" s="11">
        <f t="shared" si="22"/>
        <v>5.0007965244120012</v>
      </c>
      <c r="S141" s="35">
        <f t="shared" si="23"/>
        <v>9.0217133360328301</v>
      </c>
      <c r="AF141" s="34"/>
    </row>
    <row r="142" spans="7:32" ht="18.5" x14ac:dyDescent="0.45">
      <c r="G142" s="59">
        <v>2016</v>
      </c>
      <c r="H142" s="59">
        <v>5</v>
      </c>
      <c r="I142" s="46">
        <f t="shared" si="24"/>
        <v>19</v>
      </c>
      <c r="J142" s="46">
        <f t="shared" si="24"/>
        <v>139</v>
      </c>
      <c r="K142" s="87">
        <v>33.1</v>
      </c>
      <c r="L142" s="87">
        <v>15</v>
      </c>
      <c r="M142" s="54">
        <f t="shared" si="19"/>
        <v>24.05</v>
      </c>
      <c r="N142" s="36">
        <v>52.5</v>
      </c>
      <c r="O142" s="55">
        <f t="shared" si="20"/>
        <v>37.785415839760411</v>
      </c>
      <c r="P142" s="56">
        <f t="shared" si="21"/>
        <v>54.713282135973081</v>
      </c>
      <c r="Q142" s="56">
        <v>25.720740999999997</v>
      </c>
      <c r="R142" s="11">
        <f t="shared" si="22"/>
        <v>6.3131623086352482</v>
      </c>
      <c r="S142" s="35">
        <f t="shared" si="23"/>
        <v>10.844990267983288</v>
      </c>
      <c r="AF142" s="34"/>
    </row>
    <row r="143" spans="7:32" ht="18.5" x14ac:dyDescent="0.45">
      <c r="G143" s="59">
        <v>2016</v>
      </c>
      <c r="H143" s="59">
        <v>5</v>
      </c>
      <c r="I143" s="46">
        <f t="shared" si="24"/>
        <v>20</v>
      </c>
      <c r="J143" s="46">
        <f t="shared" si="24"/>
        <v>140</v>
      </c>
      <c r="K143" s="87">
        <v>28.8</v>
      </c>
      <c r="L143" s="87">
        <v>7.2</v>
      </c>
      <c r="M143" s="54">
        <f t="shared" si="19"/>
        <v>18</v>
      </c>
      <c r="N143" s="36">
        <v>50.5</v>
      </c>
      <c r="O143" s="55">
        <f t="shared" si="20"/>
        <v>29.999935350555337</v>
      </c>
      <c r="P143" s="56">
        <f t="shared" si="21"/>
        <v>51.839888285759628</v>
      </c>
      <c r="Q143" s="56">
        <v>22.308335999999997</v>
      </c>
      <c r="R143" s="11">
        <f t="shared" si="22"/>
        <v>4.6840143849119986</v>
      </c>
      <c r="S143" s="35">
        <f t="shared" si="23"/>
        <v>9.119053837410263</v>
      </c>
      <c r="AF143" s="34"/>
    </row>
    <row r="144" spans="7:32" ht="18.5" x14ac:dyDescent="0.45">
      <c r="G144" s="59">
        <v>2016</v>
      </c>
      <c r="H144" s="59">
        <v>5</v>
      </c>
      <c r="I144" s="46">
        <f t="shared" si="24"/>
        <v>21</v>
      </c>
      <c r="J144" s="46">
        <f t="shared" si="24"/>
        <v>141</v>
      </c>
      <c r="K144" s="87">
        <v>29.3</v>
      </c>
      <c r="L144" s="87">
        <v>6.2</v>
      </c>
      <c r="M144" s="54">
        <f t="shared" si="19"/>
        <v>17.75</v>
      </c>
      <c r="N144" s="36">
        <v>49.5</v>
      </c>
      <c r="O144" s="55">
        <f t="shared" si="20"/>
        <v>33.027780851117008</v>
      </c>
      <c r="P144" s="56">
        <f t="shared" si="21"/>
        <v>61.035339012864235</v>
      </c>
      <c r="Q144" s="56">
        <v>25.398342</v>
      </c>
      <c r="R144" s="11">
        <f t="shared" si="22"/>
        <v>5.295573355756499</v>
      </c>
      <c r="S144" s="35">
        <f t="shared" si="23"/>
        <v>10.681777990507797</v>
      </c>
      <c r="AF144" s="34"/>
    </row>
    <row r="145" spans="7:32" ht="18.5" x14ac:dyDescent="0.45">
      <c r="G145" s="59">
        <v>2016</v>
      </c>
      <c r="H145" s="59">
        <v>5</v>
      </c>
      <c r="I145" s="46">
        <f t="shared" si="24"/>
        <v>22</v>
      </c>
      <c r="J145" s="46">
        <f t="shared" si="24"/>
        <v>142</v>
      </c>
      <c r="K145" s="87">
        <v>30.7</v>
      </c>
      <c r="L145" s="87">
        <v>7.1</v>
      </c>
      <c r="M145" s="54">
        <f t="shared" si="19"/>
        <v>18.899999999999999</v>
      </c>
      <c r="N145" s="36">
        <v>45.5</v>
      </c>
      <c r="O145" s="55">
        <f t="shared" si="20"/>
        <v>31.609460384692852</v>
      </c>
      <c r="P145" s="56">
        <f t="shared" si="21"/>
        <v>59.678661206300106</v>
      </c>
      <c r="Q145" s="56">
        <v>24.569315999999997</v>
      </c>
      <c r="R145" s="11">
        <f t="shared" si="22"/>
        <v>5.2884347070779985</v>
      </c>
      <c r="S145" s="35">
        <f t="shared" si="23"/>
        <v>11.361880597376555</v>
      </c>
      <c r="AF145" s="34"/>
    </row>
    <row r="146" spans="7:32" ht="18.5" x14ac:dyDescent="0.45">
      <c r="G146" s="59">
        <v>2016</v>
      </c>
      <c r="H146" s="59">
        <v>5</v>
      </c>
      <c r="I146" s="46">
        <f t="shared" si="24"/>
        <v>23</v>
      </c>
      <c r="J146" s="46">
        <f t="shared" si="24"/>
        <v>143</v>
      </c>
      <c r="K146" s="87">
        <v>32.4</v>
      </c>
      <c r="L146" s="87">
        <v>8.9</v>
      </c>
      <c r="M146" s="54">
        <f t="shared" si="19"/>
        <v>20.65</v>
      </c>
      <c r="N146" s="36">
        <v>52.5</v>
      </c>
      <c r="O146" s="55">
        <f t="shared" si="20"/>
        <v>31.093637458216087</v>
      </c>
      <c r="P146" s="56">
        <f t="shared" si="21"/>
        <v>58.456038421446245</v>
      </c>
      <c r="Q146" s="56">
        <v>24.11712</v>
      </c>
      <c r="R146" s="11">
        <f t="shared" si="22"/>
        <v>5.4386336433600002</v>
      </c>
      <c r="S146" s="35">
        <f t="shared" si="23"/>
        <v>10.871962551329259</v>
      </c>
      <c r="AF146" s="34"/>
    </row>
    <row r="147" spans="7:32" ht="18.5" x14ac:dyDescent="0.45">
      <c r="G147" s="59">
        <v>2016</v>
      </c>
      <c r="H147" s="59">
        <v>5</v>
      </c>
      <c r="I147" s="46">
        <f t="shared" si="24"/>
        <v>24</v>
      </c>
      <c r="J147" s="46">
        <f t="shared" si="24"/>
        <v>144</v>
      </c>
      <c r="K147" s="87">
        <v>33.5</v>
      </c>
      <c r="L147" s="87">
        <v>11</v>
      </c>
      <c r="M147" s="54">
        <f t="shared" si="19"/>
        <v>22.25</v>
      </c>
      <c r="N147" s="36">
        <v>54.5</v>
      </c>
      <c r="O147" s="55">
        <f t="shared" si="20"/>
        <v>32.902534559365634</v>
      </c>
      <c r="P147" s="56">
        <f t="shared" si="21"/>
        <v>59.224562206858145</v>
      </c>
      <c r="Q147" s="56">
        <v>24.971267999999998</v>
      </c>
      <c r="R147" s="11">
        <f t="shared" si="22"/>
        <v>5.8655822971409988</v>
      </c>
      <c r="S147" s="35">
        <f t="shared" si="23"/>
        <v>11.353481686491385</v>
      </c>
      <c r="AF147" s="34"/>
    </row>
    <row r="148" spans="7:32" ht="18.5" x14ac:dyDescent="0.45">
      <c r="G148" s="59">
        <v>2016</v>
      </c>
      <c r="H148" s="59">
        <v>5</v>
      </c>
      <c r="I148" s="46">
        <f t="shared" si="24"/>
        <v>25</v>
      </c>
      <c r="J148" s="46">
        <f t="shared" si="24"/>
        <v>145</v>
      </c>
      <c r="K148" s="87">
        <v>27.8</v>
      </c>
      <c r="L148" s="87">
        <v>10.1</v>
      </c>
      <c r="M148" s="54">
        <f t="shared" si="19"/>
        <v>18.95</v>
      </c>
      <c r="N148" s="36">
        <v>51</v>
      </c>
      <c r="O148" s="55">
        <f t="shared" si="20"/>
        <v>35.379845558313058</v>
      </c>
      <c r="P148" s="56">
        <f t="shared" si="21"/>
        <v>50.097861310571297</v>
      </c>
      <c r="Q148" s="56">
        <v>23.815655999999997</v>
      </c>
      <c r="R148" s="11">
        <f t="shared" si="22"/>
        <v>5.1331967246699985</v>
      </c>
      <c r="S148" s="35">
        <f t="shared" si="23"/>
        <v>9.0302677840633585</v>
      </c>
      <c r="AF148" s="34"/>
    </row>
    <row r="149" spans="7:32" ht="18.5" x14ac:dyDescent="0.45">
      <c r="G149" s="59">
        <v>2016</v>
      </c>
      <c r="H149" s="59">
        <v>5</v>
      </c>
      <c r="I149" s="46">
        <f t="shared" si="24"/>
        <v>26</v>
      </c>
      <c r="J149" s="46">
        <f t="shared" si="24"/>
        <v>146</v>
      </c>
      <c r="K149" s="87">
        <v>29.1</v>
      </c>
      <c r="L149" s="87">
        <v>8.1</v>
      </c>
      <c r="M149" s="54">
        <f t="shared" si="19"/>
        <v>18.600000000000001</v>
      </c>
      <c r="N149" s="36">
        <v>61.5</v>
      </c>
      <c r="O149" s="55">
        <f t="shared" si="20"/>
        <v>20.249395465991142</v>
      </c>
      <c r="P149" s="56">
        <f t="shared" si="21"/>
        <v>34.018984382865121</v>
      </c>
      <c r="Q149" s="56">
        <v>14.847102</v>
      </c>
      <c r="R149" s="11">
        <f t="shared" si="22"/>
        <v>3.1696484175719997</v>
      </c>
      <c r="S149" s="35">
        <f t="shared" si="23"/>
        <v>6.196559641416675</v>
      </c>
      <c r="AF149" s="34"/>
    </row>
    <row r="150" spans="7:32" ht="18.5" x14ac:dyDescent="0.45">
      <c r="G150" s="59">
        <v>2016</v>
      </c>
      <c r="H150" s="59">
        <v>5</v>
      </c>
      <c r="I150" s="46">
        <f t="shared" si="24"/>
        <v>27</v>
      </c>
      <c r="J150" s="46">
        <f t="shared" si="24"/>
        <v>147</v>
      </c>
      <c r="K150" s="87">
        <v>27</v>
      </c>
      <c r="L150" s="87">
        <v>10.1</v>
      </c>
      <c r="M150" s="54">
        <f t="shared" si="19"/>
        <v>18.55</v>
      </c>
      <c r="N150" s="36">
        <v>56.5</v>
      </c>
      <c r="O150" s="55">
        <f t="shared" si="20"/>
        <v>36.322137090957341</v>
      </c>
      <c r="P150" s="56">
        <f t="shared" si="21"/>
        <v>49.107529346974317</v>
      </c>
      <c r="Q150" s="56">
        <v>23.891022</v>
      </c>
      <c r="R150" s="11">
        <f t="shared" si="22"/>
        <v>5.0933926804905001</v>
      </c>
      <c r="S150" s="35">
        <f t="shared" si="23"/>
        <v>8.7753023102764782</v>
      </c>
      <c r="AF150" s="34"/>
    </row>
    <row r="151" spans="7:32" ht="18.5" x14ac:dyDescent="0.45">
      <c r="G151" s="59">
        <v>2016</v>
      </c>
      <c r="H151" s="59">
        <v>5</v>
      </c>
      <c r="I151" s="46">
        <f t="shared" si="24"/>
        <v>28</v>
      </c>
      <c r="J151" s="46">
        <f t="shared" si="24"/>
        <v>148</v>
      </c>
      <c r="K151" s="87">
        <v>25.5</v>
      </c>
      <c r="L151" s="87">
        <v>15</v>
      </c>
      <c r="M151" s="54">
        <f t="shared" si="19"/>
        <v>20.25</v>
      </c>
      <c r="N151" s="36">
        <v>60.5</v>
      </c>
      <c r="O151" s="55">
        <f t="shared" si="20"/>
        <v>45.983898888781759</v>
      </c>
      <c r="P151" s="56">
        <f t="shared" si="21"/>
        <v>38.626475066576674</v>
      </c>
      <c r="Q151" s="56">
        <v>23.840777999999997</v>
      </c>
      <c r="R151" s="11">
        <f t="shared" si="22"/>
        <v>5.3203855010084986</v>
      </c>
      <c r="S151" s="35">
        <f t="shared" si="23"/>
        <v>7.2509977937712087</v>
      </c>
      <c r="AF151" s="34"/>
    </row>
    <row r="152" spans="7:32" ht="18.5" x14ac:dyDescent="0.45">
      <c r="G152" s="59">
        <v>2016</v>
      </c>
      <c r="H152" s="59">
        <v>5</v>
      </c>
      <c r="I152" s="46">
        <f t="shared" si="24"/>
        <v>29</v>
      </c>
      <c r="J152" s="46">
        <f t="shared" si="24"/>
        <v>149</v>
      </c>
      <c r="K152" s="87">
        <v>29.4</v>
      </c>
      <c r="L152" s="87">
        <v>11.6</v>
      </c>
      <c r="M152" s="54">
        <f t="shared" si="19"/>
        <v>20.5</v>
      </c>
      <c r="N152" s="36">
        <v>60</v>
      </c>
      <c r="O152" s="55">
        <f t="shared" si="20"/>
        <v>38.052881102547069</v>
      </c>
      <c r="P152" s="56">
        <f t="shared" si="21"/>
        <v>54.187302690027018</v>
      </c>
      <c r="Q152" s="56">
        <v>25.687244999999997</v>
      </c>
      <c r="R152" s="11">
        <f t="shared" si="22"/>
        <v>5.7701130007274974</v>
      </c>
      <c r="S152" s="35">
        <f t="shared" si="23"/>
        <v>10.074429819580891</v>
      </c>
      <c r="AF152" s="34"/>
    </row>
    <row r="153" spans="7:32" ht="18.5" x14ac:dyDescent="0.45">
      <c r="G153" s="59">
        <v>2016</v>
      </c>
      <c r="H153" s="59">
        <v>5</v>
      </c>
      <c r="I153" s="46">
        <f t="shared" si="24"/>
        <v>30</v>
      </c>
      <c r="J153" s="46">
        <f t="shared" si="24"/>
        <v>150</v>
      </c>
      <c r="K153" s="87">
        <v>25.4</v>
      </c>
      <c r="L153" s="87">
        <v>12.2</v>
      </c>
      <c r="M153" s="54">
        <f t="shared" si="19"/>
        <v>18.799999999999997</v>
      </c>
      <c r="N153" s="36">
        <v>52</v>
      </c>
      <c r="O153" s="55">
        <f t="shared" si="20"/>
        <v>42.69767307345996</v>
      </c>
      <c r="P153" s="56">
        <f t="shared" si="21"/>
        <v>45.08874276557372</v>
      </c>
      <c r="Q153" s="56">
        <v>24.820535999999997</v>
      </c>
      <c r="R153" s="11">
        <f t="shared" si="22"/>
        <v>5.327951437223998</v>
      </c>
      <c r="S153" s="35">
        <f t="shared" si="23"/>
        <v>8.1348435750817636</v>
      </c>
      <c r="AF153" s="34"/>
    </row>
    <row r="154" spans="7:32" ht="18.5" x14ac:dyDescent="0.45">
      <c r="G154" s="59">
        <v>2016</v>
      </c>
      <c r="H154" s="60">
        <v>5</v>
      </c>
      <c r="I154" s="60">
        <f t="shared" si="24"/>
        <v>31</v>
      </c>
      <c r="J154" s="46">
        <f t="shared" si="24"/>
        <v>151</v>
      </c>
      <c r="K154" s="87">
        <v>28.7</v>
      </c>
      <c r="L154" s="87">
        <v>10.3</v>
      </c>
      <c r="M154" s="54">
        <f t="shared" si="19"/>
        <v>19.5</v>
      </c>
      <c r="N154" s="36">
        <v>49.5</v>
      </c>
      <c r="O154" s="55">
        <f t="shared" si="20"/>
        <v>36.374954502202073</v>
      </c>
      <c r="P154" s="56">
        <f t="shared" si="21"/>
        <v>53.543933027241451</v>
      </c>
      <c r="Q154" s="56">
        <v>24.964987499999999</v>
      </c>
      <c r="R154" s="49">
        <f t="shared" si="22"/>
        <v>5.4614530079437493</v>
      </c>
      <c r="S154" s="48">
        <f t="shared" si="23"/>
        <v>9.8176614174128591</v>
      </c>
      <c r="AF154" s="34"/>
    </row>
    <row r="155" spans="7:32" ht="18.5" x14ac:dyDescent="0.45">
      <c r="G155" s="59">
        <v>2016</v>
      </c>
      <c r="H155" s="59">
        <v>6</v>
      </c>
      <c r="I155" s="46">
        <v>1</v>
      </c>
      <c r="J155" s="46">
        <f t="shared" si="24"/>
        <v>152</v>
      </c>
      <c r="K155" s="87">
        <v>30.4</v>
      </c>
      <c r="L155" s="87">
        <v>9</v>
      </c>
      <c r="M155" s="54">
        <f t="shared" si="19"/>
        <v>19.7</v>
      </c>
      <c r="N155" s="36">
        <v>48.5</v>
      </c>
      <c r="O155" s="55">
        <f t="shared" si="20"/>
        <v>28.346568598238271</v>
      </c>
      <c r="P155" s="56">
        <f t="shared" si="21"/>
        <v>48.529325440183918</v>
      </c>
      <c r="Q155" s="56">
        <v>20.981057</v>
      </c>
      <c r="R155" s="11">
        <f t="shared" si="22"/>
        <v>4.6145212239374995</v>
      </c>
      <c r="S155" s="35">
        <f t="shared" si="23"/>
        <v>9.0996104417945745</v>
      </c>
      <c r="AF155" s="34"/>
    </row>
    <row r="156" spans="7:32" ht="18.5" x14ac:dyDescent="0.45">
      <c r="G156" s="59">
        <v>2016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87">
        <v>31.6</v>
      </c>
      <c r="L156" s="87">
        <v>10</v>
      </c>
      <c r="M156" s="54">
        <f t="shared" si="19"/>
        <v>20.8</v>
      </c>
      <c r="N156" s="36">
        <v>48.5</v>
      </c>
      <c r="O156" s="55">
        <f t="shared" si="20"/>
        <v>28.73304618879202</v>
      </c>
      <c r="P156" s="56">
        <f t="shared" si="21"/>
        <v>49.650703814232614</v>
      </c>
      <c r="Q156" s="56">
        <v>21.366260999999998</v>
      </c>
      <c r="R156" s="11">
        <f t="shared" si="22"/>
        <v>4.8370864615289992</v>
      </c>
      <c r="S156" s="35">
        <f t="shared" si="23"/>
        <v>9.5188029373037892</v>
      </c>
      <c r="AF156" s="34"/>
    </row>
    <row r="157" spans="7:32" ht="18.5" x14ac:dyDescent="0.45">
      <c r="G157" s="59">
        <v>2016</v>
      </c>
      <c r="H157" s="59">
        <v>6</v>
      </c>
      <c r="I157" s="46">
        <f t="shared" si="25"/>
        <v>3</v>
      </c>
      <c r="J157" s="46">
        <f t="shared" si="25"/>
        <v>154</v>
      </c>
      <c r="K157" s="87">
        <v>32.200000000000003</v>
      </c>
      <c r="L157" s="87">
        <v>10.6</v>
      </c>
      <c r="M157" s="54">
        <f t="shared" si="19"/>
        <v>21.400000000000002</v>
      </c>
      <c r="N157" s="36">
        <v>29</v>
      </c>
      <c r="O157" s="55">
        <f t="shared" si="20"/>
        <v>32.142385688559528</v>
      </c>
      <c r="P157" s="56">
        <f t="shared" si="21"/>
        <v>55.542042469830875</v>
      </c>
      <c r="Q157" s="56">
        <v>23.9014895</v>
      </c>
      <c r="R157" s="11">
        <f t="shared" si="22"/>
        <v>5.4951436479660005</v>
      </c>
      <c r="S157" s="35">
        <f t="shared" si="23"/>
        <v>13.65467749088779</v>
      </c>
      <c r="AF157" s="34"/>
    </row>
    <row r="158" spans="7:32" ht="18.5" x14ac:dyDescent="0.45">
      <c r="G158" s="59">
        <v>2016</v>
      </c>
      <c r="H158" s="59">
        <v>6</v>
      </c>
      <c r="I158" s="46">
        <f t="shared" si="25"/>
        <v>4</v>
      </c>
      <c r="J158" s="46">
        <f t="shared" si="25"/>
        <v>155</v>
      </c>
      <c r="K158" s="87">
        <v>34.200000000000003</v>
      </c>
      <c r="L158" s="87">
        <v>11.1</v>
      </c>
      <c r="M158" s="54">
        <f t="shared" si="19"/>
        <v>22.650000000000002</v>
      </c>
      <c r="N158" s="36">
        <v>28.5</v>
      </c>
      <c r="O158" s="55">
        <f t="shared" si="20"/>
        <v>30.980559354245919</v>
      </c>
      <c r="P158" s="56">
        <f t="shared" si="21"/>
        <v>57.252073686646462</v>
      </c>
      <c r="Q158" s="56">
        <v>23.824029999999997</v>
      </c>
      <c r="R158" s="11">
        <f t="shared" si="22"/>
        <v>5.6519950091774991</v>
      </c>
      <c r="S158" s="35">
        <f t="shared" si="23"/>
        <v>14.466074327739371</v>
      </c>
      <c r="AF158" s="34"/>
    </row>
    <row r="159" spans="7:32" ht="18.5" x14ac:dyDescent="0.45">
      <c r="G159" s="59">
        <v>2016</v>
      </c>
      <c r="H159" s="59">
        <v>6</v>
      </c>
      <c r="I159" s="46">
        <f t="shared" si="25"/>
        <v>5</v>
      </c>
      <c r="J159" s="46">
        <f t="shared" si="25"/>
        <v>156</v>
      </c>
      <c r="K159" s="87">
        <v>35.1</v>
      </c>
      <c r="L159" s="87">
        <v>13.9</v>
      </c>
      <c r="M159" s="54">
        <f t="shared" si="19"/>
        <v>24.5</v>
      </c>
      <c r="N159" s="36">
        <v>46.5</v>
      </c>
      <c r="O159" s="55">
        <f t="shared" si="20"/>
        <v>32.753948916023191</v>
      </c>
      <c r="P159" s="56">
        <f t="shared" si="21"/>
        <v>55.550697361575338</v>
      </c>
      <c r="Q159" s="56">
        <v>24.129680999999998</v>
      </c>
      <c r="R159" s="11">
        <f t="shared" si="22"/>
        <v>5.9863204944494992</v>
      </c>
      <c r="S159" s="35">
        <f t="shared" si="23"/>
        <v>11.637219019853744</v>
      </c>
      <c r="AF159" s="34"/>
    </row>
    <row r="160" spans="7:32" ht="18.5" x14ac:dyDescent="0.45">
      <c r="G160" s="59">
        <v>2016</v>
      </c>
      <c r="H160" s="59">
        <v>6</v>
      </c>
      <c r="I160" s="46">
        <f t="shared" si="25"/>
        <v>6</v>
      </c>
      <c r="J160" s="46">
        <f t="shared" si="25"/>
        <v>157</v>
      </c>
      <c r="K160" s="87">
        <v>34.1</v>
      </c>
      <c r="L160" s="87">
        <v>13.9</v>
      </c>
      <c r="M160" s="54">
        <f t="shared" si="19"/>
        <v>24</v>
      </c>
      <c r="N160" s="36">
        <v>33</v>
      </c>
      <c r="O160" s="55">
        <f t="shared" si="20"/>
        <v>33.572364646855654</v>
      </c>
      <c r="P160" s="56">
        <f t="shared" si="21"/>
        <v>54.252941269318747</v>
      </c>
      <c r="Q160" s="56">
        <v>24.142242</v>
      </c>
      <c r="R160" s="11">
        <f t="shared" si="22"/>
        <v>5.9186396219939983</v>
      </c>
      <c r="S160" s="35">
        <f t="shared" si="23"/>
        <v>13.358849459635399</v>
      </c>
      <c r="AF160" s="34"/>
    </row>
    <row r="161" spans="7:32" ht="18.5" x14ac:dyDescent="0.45">
      <c r="G161" s="59">
        <v>2016</v>
      </c>
      <c r="H161" s="59">
        <v>6</v>
      </c>
      <c r="I161" s="46">
        <f t="shared" si="25"/>
        <v>7</v>
      </c>
      <c r="J161" s="46">
        <f t="shared" si="25"/>
        <v>158</v>
      </c>
      <c r="K161" s="87">
        <v>34.299999999999997</v>
      </c>
      <c r="L161" s="87">
        <v>10.7</v>
      </c>
      <c r="M161" s="54">
        <f t="shared" si="19"/>
        <v>22.5</v>
      </c>
      <c r="N161" s="36">
        <v>39</v>
      </c>
      <c r="O161" s="55">
        <f t="shared" si="20"/>
        <v>35.48792178158768</v>
      </c>
      <c r="P161" s="56">
        <f t="shared" si="21"/>
        <v>67.001196323637529</v>
      </c>
      <c r="Q161" s="56">
        <v>27.583955999999997</v>
      </c>
      <c r="R161" s="11">
        <f t="shared" si="22"/>
        <v>6.5197300481819971</v>
      </c>
      <c r="S161" s="35">
        <f t="shared" si="23"/>
        <v>14.87039948302747</v>
      </c>
      <c r="AF161" s="34"/>
    </row>
    <row r="162" spans="7:32" ht="18.5" x14ac:dyDescent="0.45">
      <c r="G162" s="59">
        <v>2016</v>
      </c>
      <c r="H162" s="59">
        <v>6</v>
      </c>
      <c r="I162" s="46">
        <f t="shared" si="25"/>
        <v>8</v>
      </c>
      <c r="J162" s="46">
        <f t="shared" si="25"/>
        <v>159</v>
      </c>
      <c r="K162" s="87">
        <v>31.6</v>
      </c>
      <c r="L162" s="87">
        <v>13.6</v>
      </c>
      <c r="M162" s="54">
        <f t="shared" si="19"/>
        <v>22.6</v>
      </c>
      <c r="N162" s="36">
        <v>58</v>
      </c>
      <c r="O162" s="55">
        <f t="shared" si="20"/>
        <v>37.655844680657076</v>
      </c>
      <c r="P162" s="56">
        <f t="shared" si="21"/>
        <v>54.224416340146185</v>
      </c>
      <c r="Q162" s="56">
        <v>25.561634999999999</v>
      </c>
      <c r="R162" s="11">
        <f t="shared" si="22"/>
        <v>6.05672716671</v>
      </c>
      <c r="S162" s="35">
        <f t="shared" si="23"/>
        <v>10.493053214868727</v>
      </c>
      <c r="AF162" s="34"/>
    </row>
    <row r="163" spans="7:32" ht="18.5" x14ac:dyDescent="0.45">
      <c r="G163" s="59">
        <v>2016</v>
      </c>
      <c r="H163" s="59">
        <v>6</v>
      </c>
      <c r="I163" s="46">
        <f t="shared" si="25"/>
        <v>9</v>
      </c>
      <c r="J163" s="46">
        <f t="shared" si="25"/>
        <v>160</v>
      </c>
      <c r="K163" s="87">
        <v>30.2</v>
      </c>
      <c r="L163" s="87">
        <v>10.3</v>
      </c>
      <c r="M163" s="54">
        <f t="shared" si="19"/>
        <v>20.25</v>
      </c>
      <c r="N163" s="36">
        <v>55</v>
      </c>
      <c r="O163" s="55">
        <f t="shared" si="20"/>
        <v>36.992220953618776</v>
      </c>
      <c r="P163" s="56">
        <f t="shared" si="21"/>
        <v>58.891615758161088</v>
      </c>
      <c r="Q163" s="56">
        <v>26.403222</v>
      </c>
      <c r="R163" s="11">
        <f t="shared" si="22"/>
        <v>5.892228831991499</v>
      </c>
      <c r="S163" s="35">
        <f t="shared" si="23"/>
        <v>10.85991752969805</v>
      </c>
      <c r="AF163" s="34"/>
    </row>
    <row r="164" spans="7:32" ht="18.5" x14ac:dyDescent="0.45">
      <c r="G164" s="59">
        <v>2016</v>
      </c>
      <c r="H164" s="59">
        <v>6</v>
      </c>
      <c r="I164" s="46">
        <f t="shared" si="25"/>
        <v>10</v>
      </c>
      <c r="J164" s="46">
        <f t="shared" si="25"/>
        <v>161</v>
      </c>
      <c r="K164" s="87">
        <v>34</v>
      </c>
      <c r="L164" s="87">
        <v>13.9</v>
      </c>
      <c r="M164" s="54">
        <f t="shared" si="19"/>
        <v>23.95</v>
      </c>
      <c r="N164" s="36">
        <v>45</v>
      </c>
      <c r="O164" s="55">
        <f t="shared" si="20"/>
        <v>38.27862788145638</v>
      </c>
      <c r="P164" s="56">
        <f t="shared" si="21"/>
        <v>61.552033633381861</v>
      </c>
      <c r="Q164" s="56">
        <v>27.458345999999995</v>
      </c>
      <c r="R164" s="11">
        <f t="shared" si="22"/>
        <v>6.7235535703574989</v>
      </c>
      <c r="S164" s="35">
        <f t="shared" si="23"/>
        <v>12.997715350569694</v>
      </c>
      <c r="AF164" s="34"/>
    </row>
    <row r="165" spans="7:32" ht="18.5" x14ac:dyDescent="0.45">
      <c r="G165" s="59">
        <v>2016</v>
      </c>
      <c r="H165" s="59">
        <v>6</v>
      </c>
      <c r="I165" s="46">
        <f t="shared" si="25"/>
        <v>11</v>
      </c>
      <c r="J165" s="46">
        <f t="shared" si="25"/>
        <v>162</v>
      </c>
      <c r="K165" s="87">
        <v>31.4</v>
      </c>
      <c r="L165" s="87">
        <v>12.1</v>
      </c>
      <c r="M165" s="54">
        <f t="shared" si="19"/>
        <v>21.75</v>
      </c>
      <c r="N165" s="36">
        <v>39</v>
      </c>
      <c r="O165" s="55">
        <f t="shared" si="20"/>
        <v>37.783225922883496</v>
      </c>
      <c r="P165" s="56">
        <f t="shared" si="21"/>
        <v>58.337300824932107</v>
      </c>
      <c r="Q165" s="56">
        <v>26.558140999999996</v>
      </c>
      <c r="R165" s="11">
        <f t="shared" si="22"/>
        <v>6.1604463049657481</v>
      </c>
      <c r="S165" s="35">
        <f t="shared" si="23"/>
        <v>12.828733582421954</v>
      </c>
      <c r="AF165" s="34"/>
    </row>
    <row r="166" spans="7:32" ht="18.5" x14ac:dyDescent="0.45">
      <c r="G166" s="59">
        <v>2016</v>
      </c>
      <c r="H166" s="59">
        <v>6</v>
      </c>
      <c r="I166" s="46">
        <f t="shared" si="25"/>
        <v>12</v>
      </c>
      <c r="J166" s="46">
        <f t="shared" si="25"/>
        <v>163</v>
      </c>
      <c r="K166" s="87">
        <v>32.299999999999997</v>
      </c>
      <c r="L166" s="87">
        <v>10.9</v>
      </c>
      <c r="M166" s="54">
        <f t="shared" si="19"/>
        <v>21.599999999999998</v>
      </c>
      <c r="N166" s="36">
        <v>34.5</v>
      </c>
      <c r="O166" s="55">
        <f t="shared" si="20"/>
        <v>36.147390409647286</v>
      </c>
      <c r="P166" s="56">
        <f t="shared" si="21"/>
        <v>61.884332381316156</v>
      </c>
      <c r="Q166" s="56">
        <v>26.754929999999998</v>
      </c>
      <c r="R166" s="11">
        <f t="shared" si="22"/>
        <v>6.1825559793299982</v>
      </c>
      <c r="S166" s="35">
        <f t="shared" si="23"/>
        <v>14.295791211148538</v>
      </c>
      <c r="AF166" s="34"/>
    </row>
    <row r="167" spans="7:32" ht="18.5" x14ac:dyDescent="0.45">
      <c r="G167" s="59">
        <v>2016</v>
      </c>
      <c r="H167" s="59">
        <v>6</v>
      </c>
      <c r="I167" s="46">
        <f t="shared" si="25"/>
        <v>13</v>
      </c>
      <c r="J167" s="46">
        <f t="shared" si="25"/>
        <v>164</v>
      </c>
      <c r="K167" s="87">
        <v>32.200000000000003</v>
      </c>
      <c r="L167" s="87">
        <v>9.6</v>
      </c>
      <c r="M167" s="54">
        <f t="shared" si="19"/>
        <v>20.900000000000002</v>
      </c>
      <c r="N167" s="36">
        <v>36.5</v>
      </c>
      <c r="O167" s="55">
        <f t="shared" si="20"/>
        <v>34.6296772436623</v>
      </c>
      <c r="P167" s="56">
        <f t="shared" si="21"/>
        <v>62.610456456541442</v>
      </c>
      <c r="Q167" s="56">
        <v>26.340416999999999</v>
      </c>
      <c r="R167" s="11">
        <f t="shared" si="22"/>
        <v>5.9786293187834998</v>
      </c>
      <c r="S167" s="35">
        <f t="shared" si="23"/>
        <v>13.928659168878362</v>
      </c>
      <c r="AF167" s="34"/>
    </row>
    <row r="168" spans="7:32" ht="18.5" x14ac:dyDescent="0.45">
      <c r="G168" s="59">
        <v>2016</v>
      </c>
      <c r="H168" s="59">
        <v>6</v>
      </c>
      <c r="I168" s="46">
        <f t="shared" si="25"/>
        <v>14</v>
      </c>
      <c r="J168" s="46">
        <f t="shared" si="25"/>
        <v>165</v>
      </c>
      <c r="K168" s="87">
        <v>34.299999999999997</v>
      </c>
      <c r="L168" s="87">
        <v>10.9</v>
      </c>
      <c r="M168" s="54">
        <f t="shared" si="19"/>
        <v>22.599999999999998</v>
      </c>
      <c r="N168" s="36">
        <v>38</v>
      </c>
      <c r="O168" s="55">
        <f t="shared" si="20"/>
        <v>32.831610513303339</v>
      </c>
      <c r="P168" s="56">
        <f t="shared" si="21"/>
        <v>61.460774880903848</v>
      </c>
      <c r="Q168" s="56">
        <v>25.410902999999998</v>
      </c>
      <c r="R168" s="11">
        <f t="shared" si="22"/>
        <v>6.0210118222379982</v>
      </c>
      <c r="S168" s="35">
        <f t="shared" si="23"/>
        <v>13.871357052766038</v>
      </c>
      <c r="AF168" s="34"/>
    </row>
    <row r="169" spans="7:32" ht="18.5" x14ac:dyDescent="0.45">
      <c r="G169" s="59">
        <v>2016</v>
      </c>
      <c r="H169" s="59">
        <v>6</v>
      </c>
      <c r="I169" s="46">
        <f t="shared" si="25"/>
        <v>15</v>
      </c>
      <c r="J169" s="46">
        <f t="shared" si="25"/>
        <v>166</v>
      </c>
      <c r="K169" s="87">
        <v>36.4</v>
      </c>
      <c r="L169" s="87">
        <v>12.6</v>
      </c>
      <c r="M169" s="54">
        <f t="shared" si="19"/>
        <v>24.5</v>
      </c>
      <c r="N169" s="36">
        <v>34.5</v>
      </c>
      <c r="O169" s="55">
        <f t="shared" si="20"/>
        <v>34.480246964793871</v>
      </c>
      <c r="P169" s="56">
        <f t="shared" si="21"/>
        <v>65.650390220967523</v>
      </c>
      <c r="Q169" s="56">
        <v>26.914035999999996</v>
      </c>
      <c r="R169" s="11">
        <f t="shared" si="22"/>
        <v>6.6770897342219975</v>
      </c>
      <c r="S169" s="35">
        <f t="shared" si="23"/>
        <v>15.909130759047104</v>
      </c>
      <c r="AF169" s="34"/>
    </row>
    <row r="170" spans="7:32" ht="18.5" x14ac:dyDescent="0.45">
      <c r="G170" s="59">
        <v>2016</v>
      </c>
      <c r="H170" s="59">
        <v>6</v>
      </c>
      <c r="I170" s="46">
        <f t="shared" si="25"/>
        <v>16</v>
      </c>
      <c r="J170" s="46">
        <f t="shared" si="25"/>
        <v>167</v>
      </c>
      <c r="K170" s="87">
        <v>36.5</v>
      </c>
      <c r="L170" s="87">
        <v>13.7</v>
      </c>
      <c r="M170" s="54">
        <f t="shared" si="19"/>
        <v>25.1</v>
      </c>
      <c r="N170" s="36">
        <v>32.5</v>
      </c>
      <c r="O170" s="55">
        <f t="shared" si="20"/>
        <v>36.05582532787502</v>
      </c>
      <c r="P170" s="56">
        <f t="shared" si="21"/>
        <v>65.765825398044043</v>
      </c>
      <c r="Q170" s="56">
        <v>27.546272999999996</v>
      </c>
      <c r="R170" s="11">
        <f t="shared" si="22"/>
        <v>6.9308764301204997</v>
      </c>
      <c r="S170" s="35">
        <f t="shared" si="23"/>
        <v>16.458421989469475</v>
      </c>
      <c r="AF170" s="34"/>
    </row>
    <row r="171" spans="7:32" ht="18.5" x14ac:dyDescent="0.45">
      <c r="G171" s="59">
        <v>2016</v>
      </c>
      <c r="H171" s="59">
        <v>6</v>
      </c>
      <c r="I171" s="46">
        <f t="shared" si="25"/>
        <v>17</v>
      </c>
      <c r="J171" s="46">
        <f t="shared" si="25"/>
        <v>168</v>
      </c>
      <c r="K171" s="87">
        <v>32.9</v>
      </c>
      <c r="L171" s="87">
        <v>18.5</v>
      </c>
      <c r="M171" s="54">
        <f t="shared" si="19"/>
        <v>25.7</v>
      </c>
      <c r="N171" s="36">
        <v>28</v>
      </c>
      <c r="O171" s="55">
        <f t="shared" si="20"/>
        <v>45.445108724475922</v>
      </c>
      <c r="P171" s="56">
        <f t="shared" si="21"/>
        <v>52.352765250596256</v>
      </c>
      <c r="Q171" s="56">
        <v>27.592329999999997</v>
      </c>
      <c r="R171" s="11">
        <f t="shared" si="22"/>
        <v>7.0395621720749988</v>
      </c>
      <c r="S171" s="35">
        <f t="shared" si="23"/>
        <v>14.006524039711486</v>
      </c>
      <c r="AF171" s="34"/>
    </row>
    <row r="172" spans="7:32" ht="18.5" x14ac:dyDescent="0.45">
      <c r="G172" s="59">
        <v>2016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87">
        <v>33</v>
      </c>
      <c r="L172" s="87">
        <v>20.3</v>
      </c>
      <c r="M172" s="54">
        <f t="shared" si="19"/>
        <v>26.65</v>
      </c>
      <c r="N172" s="36">
        <v>35.5</v>
      </c>
      <c r="O172" s="55">
        <f t="shared" si="20"/>
        <v>46.915246864153453</v>
      </c>
      <c r="P172" s="56">
        <f t="shared" si="21"/>
        <v>47.665890813979907</v>
      </c>
      <c r="Q172" s="56">
        <v>26.750742999999996</v>
      </c>
      <c r="R172" s="11">
        <f t="shared" si="22"/>
        <v>6.9738986370427485</v>
      </c>
      <c r="S172" s="35">
        <f t="shared" si="23"/>
        <v>11.913711428775242</v>
      </c>
      <c r="AF172" s="34"/>
    </row>
    <row r="173" spans="7:32" ht="18.5" x14ac:dyDescent="0.45">
      <c r="G173" s="59">
        <v>2016</v>
      </c>
      <c r="H173" s="59">
        <v>6</v>
      </c>
      <c r="I173" s="46">
        <f t="shared" si="26"/>
        <v>19</v>
      </c>
      <c r="J173" s="46">
        <f t="shared" si="26"/>
        <v>170</v>
      </c>
      <c r="K173" s="87">
        <v>31.5</v>
      </c>
      <c r="L173" s="87">
        <v>17.3</v>
      </c>
      <c r="M173" s="54">
        <f t="shared" si="19"/>
        <v>24.4</v>
      </c>
      <c r="N173" s="36">
        <v>30.5</v>
      </c>
      <c r="O173" s="55">
        <f t="shared" si="20"/>
        <v>44.333465849215088</v>
      </c>
      <c r="P173" s="56">
        <f t="shared" si="21"/>
        <v>50.362817204708335</v>
      </c>
      <c r="Q173" s="56">
        <v>26.729807999999998</v>
      </c>
      <c r="R173" s="11">
        <f t="shared" si="22"/>
        <v>6.6157076694239993</v>
      </c>
      <c r="S173" s="35">
        <f t="shared" si="23"/>
        <v>12.875055578538447</v>
      </c>
      <c r="AF173" s="34"/>
    </row>
    <row r="174" spans="7:32" ht="18.5" x14ac:dyDescent="0.45">
      <c r="G174" s="59">
        <v>2016</v>
      </c>
      <c r="H174" s="59">
        <v>6</v>
      </c>
      <c r="I174" s="46">
        <f t="shared" si="26"/>
        <v>20</v>
      </c>
      <c r="J174" s="46">
        <f t="shared" si="26"/>
        <v>171</v>
      </c>
      <c r="K174" s="87">
        <v>33.700000000000003</v>
      </c>
      <c r="L174" s="87">
        <v>17.399999999999999</v>
      </c>
      <c r="M174" s="54">
        <f t="shared" si="19"/>
        <v>25.55</v>
      </c>
      <c r="N174" s="36">
        <v>38</v>
      </c>
      <c r="O174" s="55">
        <f t="shared" si="20"/>
        <v>41.178263787475331</v>
      </c>
      <c r="P174" s="56">
        <f t="shared" si="21"/>
        <v>53.696455978867846</v>
      </c>
      <c r="Q174" s="56">
        <v>26.600010999999995</v>
      </c>
      <c r="R174" s="11">
        <f t="shared" si="22"/>
        <v>6.762992946725249</v>
      </c>
      <c r="S174" s="35">
        <f t="shared" si="23"/>
        <v>12.764573970622184</v>
      </c>
      <c r="AF174" s="34"/>
    </row>
    <row r="175" spans="7:32" ht="18.5" x14ac:dyDescent="0.45">
      <c r="G175" s="59">
        <v>2016</v>
      </c>
      <c r="H175" s="59">
        <v>6</v>
      </c>
      <c r="I175" s="46">
        <f t="shared" si="26"/>
        <v>21</v>
      </c>
      <c r="J175" s="46">
        <f t="shared" si="26"/>
        <v>172</v>
      </c>
      <c r="K175" s="87">
        <v>35.799999999999997</v>
      </c>
      <c r="L175" s="87">
        <v>13</v>
      </c>
      <c r="M175" s="54">
        <f t="shared" si="19"/>
        <v>24.4</v>
      </c>
      <c r="N175" s="36">
        <v>33.5</v>
      </c>
      <c r="O175" s="55">
        <f t="shared" si="20"/>
        <v>34.115748999243358</v>
      </c>
      <c r="P175" s="56">
        <f t="shared" si="21"/>
        <v>62.227126174619883</v>
      </c>
      <c r="Q175" s="56">
        <v>26.064074999999999</v>
      </c>
      <c r="R175" s="11">
        <f t="shared" si="22"/>
        <v>6.4509367547250012</v>
      </c>
      <c r="S175" s="35">
        <f t="shared" si="23"/>
        <v>15.258083834766984</v>
      </c>
      <c r="AF175" s="34"/>
    </row>
    <row r="176" spans="7:32" ht="18.5" x14ac:dyDescent="0.45">
      <c r="G176" s="59">
        <v>2016</v>
      </c>
      <c r="H176" s="59">
        <v>6</v>
      </c>
      <c r="I176" s="46">
        <f t="shared" si="26"/>
        <v>22</v>
      </c>
      <c r="J176" s="46">
        <f t="shared" si="26"/>
        <v>173</v>
      </c>
      <c r="K176" s="87">
        <v>36.5</v>
      </c>
      <c r="L176" s="87">
        <v>16.5</v>
      </c>
      <c r="M176" s="54">
        <f t="shared" si="19"/>
        <v>26.5</v>
      </c>
      <c r="N176" s="36">
        <v>35.5</v>
      </c>
      <c r="O176" s="55">
        <f t="shared" si="20"/>
        <v>34.61753545907451</v>
      </c>
      <c r="P176" s="56">
        <f t="shared" si="21"/>
        <v>55.388056734519218</v>
      </c>
      <c r="Q176" s="56">
        <v>24.770291999999998</v>
      </c>
      <c r="R176" s="11">
        <f t="shared" si="22"/>
        <v>6.4358048822939997</v>
      </c>
      <c r="S176" s="35">
        <f t="shared" si="23"/>
        <v>13.734732856543669</v>
      </c>
      <c r="AF176" s="34"/>
    </row>
    <row r="177" spans="7:32" ht="18.5" x14ac:dyDescent="0.45">
      <c r="G177" s="59">
        <v>2016</v>
      </c>
      <c r="H177" s="59">
        <v>6</v>
      </c>
      <c r="I177" s="46">
        <f t="shared" si="26"/>
        <v>23</v>
      </c>
      <c r="J177" s="46">
        <f t="shared" si="26"/>
        <v>174</v>
      </c>
      <c r="K177" s="87">
        <v>36</v>
      </c>
      <c r="L177" s="87">
        <v>18.100000000000001</v>
      </c>
      <c r="M177" s="54">
        <f t="shared" si="19"/>
        <v>27.05</v>
      </c>
      <c r="N177" s="36">
        <v>33</v>
      </c>
      <c r="O177" s="55">
        <f t="shared" si="20"/>
        <v>40.451460931791281</v>
      </c>
      <c r="P177" s="56">
        <f t="shared" si="21"/>
        <v>57.926492054325109</v>
      </c>
      <c r="Q177" s="56">
        <v>27.38298</v>
      </c>
      <c r="R177" s="11">
        <f t="shared" si="22"/>
        <v>7.2029628198450011</v>
      </c>
      <c r="S177" s="35">
        <f t="shared" si="23"/>
        <v>14.874924949405218</v>
      </c>
      <c r="AF177" s="34"/>
    </row>
    <row r="178" spans="7:32" ht="18.5" x14ac:dyDescent="0.45">
      <c r="G178" s="59">
        <v>2016</v>
      </c>
      <c r="H178" s="59">
        <v>6</v>
      </c>
      <c r="I178" s="46">
        <f t="shared" si="26"/>
        <v>24</v>
      </c>
      <c r="J178" s="46">
        <f t="shared" si="26"/>
        <v>175</v>
      </c>
      <c r="K178" s="87">
        <v>36.6</v>
      </c>
      <c r="L178" s="87">
        <v>18.5</v>
      </c>
      <c r="M178" s="54">
        <f t="shared" si="19"/>
        <v>27.55</v>
      </c>
      <c r="N178" s="36">
        <v>27</v>
      </c>
      <c r="O178" s="55">
        <f t="shared" si="20"/>
        <v>33.713472931422245</v>
      </c>
      <c r="P178" s="56">
        <f t="shared" si="21"/>
        <v>48.817108804699416</v>
      </c>
      <c r="Q178" s="56">
        <v>22.948947</v>
      </c>
      <c r="R178" s="11">
        <f t="shared" si="22"/>
        <v>6.1039092879292491</v>
      </c>
      <c r="S178" s="35">
        <f t="shared" si="23"/>
        <v>13.575226165998922</v>
      </c>
      <c r="AF178" s="34"/>
    </row>
    <row r="179" spans="7:32" ht="18.5" x14ac:dyDescent="0.45">
      <c r="G179" s="59">
        <v>2016</v>
      </c>
      <c r="H179" s="59">
        <v>6</v>
      </c>
      <c r="I179" s="46">
        <f t="shared" si="26"/>
        <v>25</v>
      </c>
      <c r="J179" s="46">
        <f t="shared" si="26"/>
        <v>176</v>
      </c>
      <c r="K179" s="87">
        <v>38</v>
      </c>
      <c r="L179" s="87">
        <v>18.100000000000001</v>
      </c>
      <c r="M179" s="54">
        <f t="shared" si="19"/>
        <v>28.05</v>
      </c>
      <c r="N179" s="36">
        <v>27.5</v>
      </c>
      <c r="O179" s="55">
        <f t="shared" si="20"/>
        <v>34.475623619476302</v>
      </c>
      <c r="P179" s="56">
        <f t="shared" si="21"/>
        <v>54.885192802206269</v>
      </c>
      <c r="Q179" s="56">
        <v>24.606999000000002</v>
      </c>
      <c r="R179" s="11">
        <f t="shared" si="22"/>
        <v>6.6170742528397506</v>
      </c>
      <c r="S179" s="35">
        <f t="shared" si="23"/>
        <v>15.207257502429595</v>
      </c>
      <c r="AF179" s="34"/>
    </row>
    <row r="180" spans="7:32" ht="18.5" x14ac:dyDescent="0.45">
      <c r="G180" s="59">
        <v>2016</v>
      </c>
      <c r="H180" s="59">
        <v>6</v>
      </c>
      <c r="I180" s="46">
        <f t="shared" si="26"/>
        <v>26</v>
      </c>
      <c r="J180" s="46">
        <f t="shared" si="26"/>
        <v>177</v>
      </c>
      <c r="K180" s="87">
        <v>36.700000000000003</v>
      </c>
      <c r="L180" s="87">
        <v>19.600000000000001</v>
      </c>
      <c r="M180" s="54">
        <f t="shared" si="19"/>
        <v>28.150000000000002</v>
      </c>
      <c r="N180" s="36">
        <v>35</v>
      </c>
      <c r="O180" s="55">
        <f t="shared" si="20"/>
        <v>36.830524842928746</v>
      </c>
      <c r="P180" s="56">
        <f t="shared" si="21"/>
        <v>50.384157985126528</v>
      </c>
      <c r="Q180" s="56">
        <v>24.36834</v>
      </c>
      <c r="R180" s="11">
        <f t="shared" si="22"/>
        <v>6.5671884328950005</v>
      </c>
      <c r="S180" s="35">
        <f t="shared" si="23"/>
        <v>12.886223430181278</v>
      </c>
      <c r="AF180" s="34"/>
    </row>
    <row r="181" spans="7:32" ht="18.5" x14ac:dyDescent="0.45">
      <c r="G181" s="59">
        <v>2016</v>
      </c>
      <c r="H181" s="59">
        <v>6</v>
      </c>
      <c r="I181" s="46">
        <f t="shared" si="26"/>
        <v>27</v>
      </c>
      <c r="J181" s="46">
        <f t="shared" si="26"/>
        <v>178</v>
      </c>
      <c r="K181" s="87">
        <v>36.200000000000003</v>
      </c>
      <c r="L181" s="87">
        <v>19.7</v>
      </c>
      <c r="M181" s="54">
        <f t="shared" si="19"/>
        <v>27.950000000000003</v>
      </c>
      <c r="N181" s="36">
        <v>32</v>
      </c>
      <c r="O181" s="55">
        <f t="shared" si="20"/>
        <v>37.851738991598161</v>
      </c>
      <c r="P181" s="56">
        <f t="shared" si="21"/>
        <v>49.964295468909583</v>
      </c>
      <c r="Q181" s="56">
        <v>24.600718499999996</v>
      </c>
      <c r="R181" s="11">
        <f t="shared" si="22"/>
        <v>6.6009570406143725</v>
      </c>
      <c r="S181" s="35">
        <f t="shared" si="23"/>
        <v>13.201447195061467</v>
      </c>
      <c r="AF181" s="34"/>
    </row>
    <row r="182" spans="7:32" ht="18.5" x14ac:dyDescent="0.45">
      <c r="G182" s="59">
        <v>2016</v>
      </c>
      <c r="H182" s="59">
        <v>6</v>
      </c>
      <c r="I182" s="46">
        <f t="shared" si="26"/>
        <v>28</v>
      </c>
      <c r="J182" s="46">
        <f t="shared" si="26"/>
        <v>179</v>
      </c>
      <c r="K182" s="87">
        <v>37.4</v>
      </c>
      <c r="L182" s="87">
        <v>21.3</v>
      </c>
      <c r="M182" s="54">
        <f t="shared" si="19"/>
        <v>29.35</v>
      </c>
      <c r="N182" s="36">
        <v>38</v>
      </c>
      <c r="O182" s="55">
        <f t="shared" si="20"/>
        <v>38.387541413779715</v>
      </c>
      <c r="P182" s="56">
        <f t="shared" si="21"/>
        <v>49.443153340948264</v>
      </c>
      <c r="Q182" s="56">
        <v>24.644682</v>
      </c>
      <c r="R182" s="11">
        <f t="shared" si="22"/>
        <v>6.8151109756995005</v>
      </c>
      <c r="S182" s="35">
        <f t="shared" si="23"/>
        <v>12.384506505123097</v>
      </c>
      <c r="AF182" s="34"/>
    </row>
    <row r="183" spans="7:32" ht="18.5" x14ac:dyDescent="0.45">
      <c r="G183" s="59">
        <v>2016</v>
      </c>
      <c r="H183" s="59">
        <v>6</v>
      </c>
      <c r="I183" s="46">
        <f t="shared" si="26"/>
        <v>29</v>
      </c>
      <c r="J183" s="46">
        <f t="shared" si="26"/>
        <v>180</v>
      </c>
      <c r="K183" s="87">
        <v>36.1</v>
      </c>
      <c r="L183" s="87">
        <v>23.2</v>
      </c>
      <c r="M183" s="54">
        <f t="shared" si="19"/>
        <v>29.65</v>
      </c>
      <c r="N183" s="36">
        <v>31</v>
      </c>
      <c r="O183" s="55">
        <f t="shared" si="20"/>
        <v>42.3825601340356</v>
      </c>
      <c r="P183" s="56">
        <f t="shared" si="21"/>
        <v>43.738802058324751</v>
      </c>
      <c r="Q183" s="56">
        <v>24.355779000000002</v>
      </c>
      <c r="R183" s="11">
        <f t="shared" si="22"/>
        <v>6.7780732499707508</v>
      </c>
      <c r="S183" s="35">
        <f t="shared" si="23"/>
        <v>11.994865985154114</v>
      </c>
      <c r="AF183" s="34"/>
    </row>
    <row r="184" spans="7:32" ht="18.5" x14ac:dyDescent="0.45">
      <c r="G184" s="59">
        <v>2016</v>
      </c>
      <c r="H184" s="60">
        <v>6</v>
      </c>
      <c r="I184" s="60">
        <f t="shared" si="26"/>
        <v>30</v>
      </c>
      <c r="J184" s="46">
        <f t="shared" si="26"/>
        <v>181</v>
      </c>
      <c r="K184" s="87">
        <v>36.6</v>
      </c>
      <c r="L184" s="87">
        <v>20</v>
      </c>
      <c r="M184" s="54">
        <f t="shared" si="19"/>
        <v>28.3</v>
      </c>
      <c r="N184" s="36">
        <v>26</v>
      </c>
      <c r="O184" s="55">
        <f t="shared" si="20"/>
        <v>36.533267929928051</v>
      </c>
      <c r="P184" s="56">
        <f t="shared" si="21"/>
        <v>48.516179810944458</v>
      </c>
      <c r="Q184" s="56">
        <v>23.815655999999997</v>
      </c>
      <c r="R184" s="49">
        <f t="shared" si="22"/>
        <v>6.4391937144839995</v>
      </c>
      <c r="S184" s="48">
        <f t="shared" si="23"/>
        <v>13.768721034395606</v>
      </c>
      <c r="AF184" s="34"/>
    </row>
    <row r="185" spans="7:32" ht="18.5" x14ac:dyDescent="0.45">
      <c r="G185" s="59">
        <v>2016</v>
      </c>
      <c r="H185" s="59">
        <v>7</v>
      </c>
      <c r="I185" s="46">
        <v>1</v>
      </c>
      <c r="J185" s="46">
        <f t="shared" si="26"/>
        <v>182</v>
      </c>
      <c r="K185" s="87">
        <v>35.9</v>
      </c>
      <c r="L185" s="87">
        <v>20.5</v>
      </c>
      <c r="M185" s="54">
        <f t="shared" si="19"/>
        <v>28.2</v>
      </c>
      <c r="N185" s="36">
        <v>29.5</v>
      </c>
      <c r="O185" s="55">
        <f t="shared" si="20"/>
        <v>34.389016002696678</v>
      </c>
      <c r="P185" s="56">
        <f t="shared" si="21"/>
        <v>42.367267715322306</v>
      </c>
      <c r="Q185" s="56">
        <v>21.592359000000002</v>
      </c>
      <c r="R185" s="11">
        <f t="shared" si="22"/>
        <v>5.8254025346099993</v>
      </c>
      <c r="S185" s="35">
        <f t="shared" si="23"/>
        <v>11.631088561588939</v>
      </c>
      <c r="AF185" s="34"/>
    </row>
    <row r="186" spans="7:32" ht="18.5" x14ac:dyDescent="0.45">
      <c r="G186" s="59">
        <v>2016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87">
        <v>37.299999999999997</v>
      </c>
      <c r="L186" s="87">
        <v>17.100000000000001</v>
      </c>
      <c r="M186" s="54">
        <f t="shared" si="19"/>
        <v>27.2</v>
      </c>
      <c r="N186" s="36">
        <v>25.5</v>
      </c>
      <c r="O186" s="55">
        <f t="shared" si="20"/>
        <v>31.161861878246874</v>
      </c>
      <c r="P186" s="56">
        <f t="shared" si="21"/>
        <v>50.357568795246941</v>
      </c>
      <c r="Q186" s="56">
        <v>22.408823999999999</v>
      </c>
      <c r="R186" s="11">
        <f t="shared" si="22"/>
        <v>5.9142488741999992</v>
      </c>
      <c r="S186" s="35">
        <f t="shared" si="23"/>
        <v>14.14742097417192</v>
      </c>
      <c r="AF186" s="34"/>
    </row>
    <row r="187" spans="7:32" ht="18.5" x14ac:dyDescent="0.45">
      <c r="G187" s="59">
        <v>2016</v>
      </c>
      <c r="H187" s="59">
        <v>7</v>
      </c>
      <c r="I187" s="46">
        <f t="shared" si="27"/>
        <v>3</v>
      </c>
      <c r="J187" s="46">
        <f t="shared" si="26"/>
        <v>184</v>
      </c>
      <c r="K187" s="87">
        <v>36.799999999999997</v>
      </c>
      <c r="L187" s="87">
        <v>18.100000000000001</v>
      </c>
      <c r="M187" s="54">
        <f t="shared" si="19"/>
        <v>27.45</v>
      </c>
      <c r="N187" s="36">
        <v>28.5</v>
      </c>
      <c r="O187" s="55">
        <f t="shared" si="20"/>
        <v>25.864059625094622</v>
      </c>
      <c r="P187" s="56">
        <f t="shared" si="21"/>
        <v>38.692633199141547</v>
      </c>
      <c r="Q187" s="56">
        <v>17.895237999999999</v>
      </c>
      <c r="R187" s="11">
        <f t="shared" si="22"/>
        <v>4.7492395818675002</v>
      </c>
      <c r="S187" s="35">
        <f t="shared" si="23"/>
        <v>10.686233644469352</v>
      </c>
      <c r="AF187" s="34"/>
    </row>
    <row r="188" spans="7:32" ht="18.5" x14ac:dyDescent="0.45">
      <c r="G188" s="59">
        <v>2016</v>
      </c>
      <c r="H188" s="59">
        <v>7</v>
      </c>
      <c r="I188" s="46">
        <f t="shared" si="27"/>
        <v>4</v>
      </c>
      <c r="J188" s="46">
        <f t="shared" si="27"/>
        <v>185</v>
      </c>
      <c r="K188" s="87">
        <v>35.9</v>
      </c>
      <c r="L188" s="87">
        <v>18.8</v>
      </c>
      <c r="M188" s="54">
        <f t="shared" si="19"/>
        <v>27.35</v>
      </c>
      <c r="N188" s="36">
        <v>27.5</v>
      </c>
      <c r="O188" s="55">
        <f t="shared" si="20"/>
        <v>35.710421252344837</v>
      </c>
      <c r="P188" s="56">
        <f t="shared" si="21"/>
        <v>48.85185627320773</v>
      </c>
      <c r="Q188" s="56">
        <v>23.627240999999998</v>
      </c>
      <c r="R188" s="11">
        <f t="shared" si="22"/>
        <v>6.2566056461947497</v>
      </c>
      <c r="S188" s="35">
        <f t="shared" si="23"/>
        <v>13.476715762572523</v>
      </c>
      <c r="AF188" s="34"/>
    </row>
    <row r="189" spans="7:32" ht="18.5" x14ac:dyDescent="0.45">
      <c r="G189" s="59">
        <v>2016</v>
      </c>
      <c r="H189" s="59">
        <v>7</v>
      </c>
      <c r="I189" s="46">
        <f t="shared" si="27"/>
        <v>5</v>
      </c>
      <c r="J189" s="46">
        <f t="shared" si="27"/>
        <v>186</v>
      </c>
      <c r="K189" s="87">
        <v>36.799999999999997</v>
      </c>
      <c r="L189" s="87">
        <v>19.7</v>
      </c>
      <c r="M189" s="54">
        <f t="shared" si="19"/>
        <v>28.25</v>
      </c>
      <c r="N189" s="36">
        <v>23.5</v>
      </c>
      <c r="O189" s="55">
        <f t="shared" si="20"/>
        <v>38.330324565914005</v>
      </c>
      <c r="P189" s="56">
        <f t="shared" si="21"/>
        <v>52.435884006170355</v>
      </c>
      <c r="Q189" s="56">
        <v>25.360659000000002</v>
      </c>
      <c r="R189" s="11">
        <f t="shared" si="22"/>
        <v>6.8494892048617499</v>
      </c>
      <c r="S189" s="35">
        <f t="shared" si="23"/>
        <v>15.220398485965172</v>
      </c>
      <c r="AF189" s="34"/>
    </row>
    <row r="190" spans="7:32" ht="18.5" x14ac:dyDescent="0.45">
      <c r="G190" s="59">
        <v>2016</v>
      </c>
      <c r="H190" s="59">
        <v>7</v>
      </c>
      <c r="I190" s="46">
        <f t="shared" si="27"/>
        <v>6</v>
      </c>
      <c r="J190" s="46">
        <f t="shared" si="27"/>
        <v>187</v>
      </c>
      <c r="K190" s="87">
        <v>37.4</v>
      </c>
      <c r="L190" s="87">
        <v>20.9</v>
      </c>
      <c r="M190" s="54">
        <f t="shared" si="19"/>
        <v>29.15</v>
      </c>
      <c r="N190" s="36">
        <v>25.5</v>
      </c>
      <c r="O190" s="55">
        <f t="shared" si="20"/>
        <v>38.209286692054931</v>
      </c>
      <c r="P190" s="56">
        <f t="shared" si="21"/>
        <v>50.436258433512513</v>
      </c>
      <c r="Q190" s="56">
        <v>24.833096999999999</v>
      </c>
      <c r="R190" s="11">
        <f t="shared" si="22"/>
        <v>6.8380850478397495</v>
      </c>
      <c r="S190" s="35">
        <f t="shared" si="23"/>
        <v>14.513754730498039</v>
      </c>
      <c r="AF190" s="34"/>
    </row>
    <row r="191" spans="7:32" ht="18.5" x14ac:dyDescent="0.45">
      <c r="G191" s="59">
        <v>2016</v>
      </c>
      <c r="H191" s="59">
        <v>7</v>
      </c>
      <c r="I191" s="46">
        <f t="shared" si="27"/>
        <v>7</v>
      </c>
      <c r="J191" s="46">
        <f t="shared" si="27"/>
        <v>188</v>
      </c>
      <c r="K191" s="87">
        <v>38</v>
      </c>
      <c r="L191" s="87">
        <v>25</v>
      </c>
      <c r="M191" s="54">
        <f t="shared" si="19"/>
        <v>31.5</v>
      </c>
      <c r="N191" s="36">
        <v>22</v>
      </c>
      <c r="O191" s="55">
        <f t="shared" si="20"/>
        <v>37.733850070539326</v>
      </c>
      <c r="P191" s="56">
        <f t="shared" si="21"/>
        <v>39.2432040733609</v>
      </c>
      <c r="Q191" s="56">
        <v>21.768212999999999</v>
      </c>
      <c r="R191" s="11">
        <f t="shared" si="22"/>
        <v>6.2941590637784994</v>
      </c>
      <c r="S191" s="35">
        <f t="shared" si="23"/>
        <v>12.151961997568106</v>
      </c>
      <c r="AF191" s="34"/>
    </row>
    <row r="192" spans="7:32" ht="18.5" x14ac:dyDescent="0.45">
      <c r="G192" s="59">
        <v>2016</v>
      </c>
      <c r="H192" s="59">
        <v>7</v>
      </c>
      <c r="I192" s="46">
        <f t="shared" si="27"/>
        <v>8</v>
      </c>
      <c r="J192" s="46">
        <f t="shared" si="27"/>
        <v>189</v>
      </c>
      <c r="K192" s="87">
        <v>37.1</v>
      </c>
      <c r="L192" s="87">
        <v>21.1</v>
      </c>
      <c r="M192" s="54">
        <f t="shared" si="19"/>
        <v>29.1</v>
      </c>
      <c r="N192" s="36">
        <v>24.5</v>
      </c>
      <c r="O192" s="55">
        <f t="shared" si="20"/>
        <v>39.01760625</v>
      </c>
      <c r="P192" s="56">
        <f t="shared" si="21"/>
        <v>49.942536000000004</v>
      </c>
      <c r="Q192" s="56">
        <v>24.971267999999998</v>
      </c>
      <c r="R192" s="11">
        <f t="shared" si="22"/>
        <v>6.8688092318580001</v>
      </c>
      <c r="S192" s="35">
        <f t="shared" si="23"/>
        <v>14.520996418188536</v>
      </c>
      <c r="AF192" s="34"/>
    </row>
    <row r="193" spans="7:32" ht="18.5" x14ac:dyDescent="0.45">
      <c r="G193" s="59">
        <v>2016</v>
      </c>
      <c r="H193" s="59">
        <v>7</v>
      </c>
      <c r="I193" s="46">
        <f t="shared" si="27"/>
        <v>9</v>
      </c>
      <c r="J193" s="46">
        <f t="shared" si="27"/>
        <v>190</v>
      </c>
      <c r="K193" s="87">
        <v>36.200000000000003</v>
      </c>
      <c r="L193" s="87">
        <v>24.1</v>
      </c>
      <c r="M193" s="54">
        <f t="shared" si="19"/>
        <v>30.150000000000002</v>
      </c>
      <c r="N193" s="36">
        <v>26</v>
      </c>
      <c r="O193" s="55">
        <f t="shared" si="20"/>
        <v>46.582333544812514</v>
      </c>
      <c r="P193" s="56">
        <f t="shared" si="21"/>
        <v>45.091698871378519</v>
      </c>
      <c r="Q193" s="56">
        <v>25.925903999999999</v>
      </c>
      <c r="R193" s="11">
        <f t="shared" si="22"/>
        <v>7.2910577227319999</v>
      </c>
      <c r="S193" s="35">
        <f t="shared" si="23"/>
        <v>13.115795715591171</v>
      </c>
      <c r="AF193" s="34"/>
    </row>
    <row r="194" spans="7:32" ht="18.5" x14ac:dyDescent="0.45">
      <c r="G194" s="59">
        <v>2016</v>
      </c>
      <c r="H194" s="59">
        <v>7</v>
      </c>
      <c r="I194" s="46">
        <f t="shared" si="27"/>
        <v>10</v>
      </c>
      <c r="J194" s="46">
        <f t="shared" si="27"/>
        <v>191</v>
      </c>
      <c r="K194" s="87">
        <v>36.6</v>
      </c>
      <c r="L194" s="87">
        <v>19</v>
      </c>
      <c r="M194" s="54">
        <f t="shared" si="19"/>
        <v>27.8</v>
      </c>
      <c r="N194" s="36">
        <v>24</v>
      </c>
      <c r="O194" s="55">
        <f t="shared" si="20"/>
        <v>37.50123897087785</v>
      </c>
      <c r="P194" s="56">
        <f t="shared" si="21"/>
        <v>52.80174447099602</v>
      </c>
      <c r="Q194" s="56">
        <v>25.172243999999999</v>
      </c>
      <c r="R194" s="11">
        <f t="shared" si="22"/>
        <v>6.732165624336</v>
      </c>
      <c r="S194" s="35">
        <f t="shared" si="23"/>
        <v>15.158036438484711</v>
      </c>
      <c r="AF194" s="34"/>
    </row>
    <row r="195" spans="7:32" ht="18.5" x14ac:dyDescent="0.45">
      <c r="G195" s="59">
        <v>2016</v>
      </c>
      <c r="H195" s="59">
        <v>7</v>
      </c>
      <c r="I195" s="46">
        <f t="shared" si="27"/>
        <v>11</v>
      </c>
      <c r="J195" s="46">
        <f t="shared" si="27"/>
        <v>192</v>
      </c>
      <c r="K195" s="87">
        <v>36.700000000000003</v>
      </c>
      <c r="L195" s="87">
        <v>18.399999999999999</v>
      </c>
      <c r="M195" s="54">
        <f t="shared" si="19"/>
        <v>27.55</v>
      </c>
      <c r="N195" s="36">
        <v>32.5</v>
      </c>
      <c r="O195" s="55">
        <f t="shared" si="20"/>
        <v>37.199100355681288</v>
      </c>
      <c r="P195" s="56">
        <f t="shared" si="21"/>
        <v>54.45948292071742</v>
      </c>
      <c r="Q195" s="56">
        <v>25.461147</v>
      </c>
      <c r="R195" s="11">
        <f t="shared" si="22"/>
        <v>6.7720985914792493</v>
      </c>
      <c r="S195" s="35">
        <f t="shared" si="23"/>
        <v>14.188039332678825</v>
      </c>
      <c r="AF195" s="34"/>
    </row>
    <row r="196" spans="7:32" ht="18.5" x14ac:dyDescent="0.45">
      <c r="G196" s="59">
        <v>2016</v>
      </c>
      <c r="H196" s="59">
        <v>7</v>
      </c>
      <c r="I196" s="46">
        <f t="shared" si="27"/>
        <v>12</v>
      </c>
      <c r="J196" s="46">
        <f t="shared" si="27"/>
        <v>193</v>
      </c>
      <c r="K196" s="87">
        <v>36.299999999999997</v>
      </c>
      <c r="L196" s="87">
        <v>20.6</v>
      </c>
      <c r="M196" s="54">
        <f t="shared" si="19"/>
        <v>28.45</v>
      </c>
      <c r="N196" s="36">
        <v>28</v>
      </c>
      <c r="O196" s="55">
        <f t="shared" si="20"/>
        <v>37.427116125086201</v>
      </c>
      <c r="P196" s="56">
        <f t="shared" si="21"/>
        <v>47.008457853108261</v>
      </c>
      <c r="Q196" s="56">
        <v>23.727729</v>
      </c>
      <c r="R196" s="11">
        <f t="shared" si="22"/>
        <v>6.4362947895562499</v>
      </c>
      <c r="S196" s="35">
        <f t="shared" si="23"/>
        <v>13.098206184864349</v>
      </c>
      <c r="AF196" s="34"/>
    </row>
    <row r="197" spans="7:32" ht="18.5" x14ac:dyDescent="0.45">
      <c r="G197" s="59">
        <v>2016</v>
      </c>
      <c r="H197" s="59">
        <v>7</v>
      </c>
      <c r="I197" s="46">
        <f t="shared" si="27"/>
        <v>13</v>
      </c>
      <c r="J197" s="46">
        <f t="shared" si="27"/>
        <v>194</v>
      </c>
      <c r="K197" s="87">
        <v>36.4</v>
      </c>
      <c r="L197" s="87">
        <v>17.7</v>
      </c>
      <c r="M197" s="54">
        <f t="shared" ref="M197:M260" si="28">(K197+L197)/2</f>
        <v>27.049999999999997</v>
      </c>
      <c r="N197" s="36">
        <v>26.5</v>
      </c>
      <c r="O197" s="55">
        <f t="shared" ref="O197:O260" si="29">((Q197)/(0.16*(K197-(L197))^0.5))</f>
        <v>34.620562731672038</v>
      </c>
      <c r="P197" s="56">
        <f t="shared" ref="P197:P260" si="30">0.16*((K197-L197)^1/2)*O197</f>
        <v>51.792361846581372</v>
      </c>
      <c r="Q197" s="56">
        <v>23.953827</v>
      </c>
      <c r="R197" s="11">
        <f t="shared" ref="R197:R260" si="31">0.0023*0.408*O197*(K197-L197)^0.5*(M197+17.8)</f>
        <v>6.3009404116717489</v>
      </c>
      <c r="S197" s="35">
        <f t="shared" ref="S197:S260" si="32">0.31*(IF(N197&gt;50,1,(1+(50-N197)/70)))*(P197+2.09)*((M197/(M197+15)))</f>
        <v>14.352354673766438</v>
      </c>
      <c r="AF197" s="34"/>
    </row>
    <row r="198" spans="7:32" ht="18.5" x14ac:dyDescent="0.45">
      <c r="G198" s="59">
        <v>2016</v>
      </c>
      <c r="H198" s="59">
        <v>7</v>
      </c>
      <c r="I198" s="46">
        <f t="shared" si="27"/>
        <v>14</v>
      </c>
      <c r="J198" s="46">
        <f t="shared" si="27"/>
        <v>195</v>
      </c>
      <c r="K198" s="87">
        <v>37.799999999999997</v>
      </c>
      <c r="L198" s="87">
        <v>23.5</v>
      </c>
      <c r="M198" s="54">
        <f t="shared" si="28"/>
        <v>30.65</v>
      </c>
      <c r="N198" s="36">
        <v>28</v>
      </c>
      <c r="O198" s="55">
        <f t="shared" si="29"/>
        <v>38.863513294254901</v>
      </c>
      <c r="P198" s="56">
        <f t="shared" si="30"/>
        <v>44.459859208627606</v>
      </c>
      <c r="Q198" s="56">
        <v>23.514192000000001</v>
      </c>
      <c r="R198" s="11">
        <f t="shared" si="31"/>
        <v>6.6817751630759998</v>
      </c>
      <c r="S198" s="35">
        <f t="shared" si="32"/>
        <v>12.733844728183795</v>
      </c>
      <c r="AF198" s="34"/>
    </row>
    <row r="199" spans="7:32" ht="18.5" x14ac:dyDescent="0.45">
      <c r="G199" s="59">
        <v>2016</v>
      </c>
      <c r="H199" s="59">
        <v>7</v>
      </c>
      <c r="I199" s="46">
        <f t="shared" si="27"/>
        <v>15</v>
      </c>
      <c r="J199" s="46">
        <f t="shared" si="27"/>
        <v>196</v>
      </c>
      <c r="K199" s="87">
        <v>37.4</v>
      </c>
      <c r="L199" s="87">
        <v>20.5</v>
      </c>
      <c r="M199" s="54">
        <f t="shared" si="28"/>
        <v>28.95</v>
      </c>
      <c r="N199" s="36">
        <v>23.5</v>
      </c>
      <c r="O199" s="55">
        <f t="shared" si="29"/>
        <v>32.770129993734379</v>
      </c>
      <c r="P199" s="56">
        <f t="shared" si="30"/>
        <v>44.305215751528877</v>
      </c>
      <c r="Q199" s="56">
        <v>21.554675999999997</v>
      </c>
      <c r="R199" s="11">
        <f t="shared" si="31"/>
        <v>5.9100496690949988</v>
      </c>
      <c r="S199" s="35">
        <f t="shared" si="32"/>
        <v>13.060321096389485</v>
      </c>
      <c r="AF199" s="34"/>
    </row>
    <row r="200" spans="7:32" ht="18.5" x14ac:dyDescent="0.45">
      <c r="G200" s="59">
        <v>2016</v>
      </c>
      <c r="H200" s="59">
        <v>7</v>
      </c>
      <c r="I200" s="46">
        <f t="shared" si="27"/>
        <v>16</v>
      </c>
      <c r="J200" s="46">
        <f t="shared" si="27"/>
        <v>197</v>
      </c>
      <c r="K200" s="87">
        <v>36.700000000000003</v>
      </c>
      <c r="L200" s="87">
        <v>17.100000000000001</v>
      </c>
      <c r="M200" s="54">
        <f t="shared" si="28"/>
        <v>26.900000000000002</v>
      </c>
      <c r="N200" s="36">
        <v>22.5</v>
      </c>
      <c r="O200" s="55">
        <f t="shared" si="29"/>
        <v>32.646000713455088</v>
      </c>
      <c r="P200" s="56">
        <f t="shared" si="30"/>
        <v>51.18892911869758</v>
      </c>
      <c r="Q200" s="56">
        <v>23.124800999999998</v>
      </c>
      <c r="R200" s="11">
        <f t="shared" si="31"/>
        <v>6.0625250165654991</v>
      </c>
      <c r="S200" s="35">
        <f t="shared" si="32"/>
        <v>14.769371468557743</v>
      </c>
      <c r="AF200" s="34"/>
    </row>
    <row r="201" spans="7:32" ht="18.5" x14ac:dyDescent="0.45">
      <c r="G201" s="59">
        <v>2016</v>
      </c>
      <c r="H201" s="59">
        <v>7</v>
      </c>
      <c r="I201" s="46">
        <f t="shared" si="27"/>
        <v>17</v>
      </c>
      <c r="J201" s="46">
        <f t="shared" si="27"/>
        <v>198</v>
      </c>
      <c r="K201" s="87">
        <v>37.200000000000003</v>
      </c>
      <c r="L201" s="87">
        <v>19.600000000000001</v>
      </c>
      <c r="M201" s="54">
        <f t="shared" si="28"/>
        <v>28.400000000000002</v>
      </c>
      <c r="N201" s="36">
        <v>26.5</v>
      </c>
      <c r="O201" s="55">
        <f t="shared" si="29"/>
        <v>35.480214116159878</v>
      </c>
      <c r="P201" s="56">
        <f t="shared" si="30"/>
        <v>49.95614147555311</v>
      </c>
      <c r="Q201" s="56">
        <v>23.815655999999997</v>
      </c>
      <c r="R201" s="11">
        <f t="shared" si="31"/>
        <v>6.453161596728</v>
      </c>
      <c r="S201" s="35">
        <f t="shared" si="32"/>
        <v>14.102380007569767</v>
      </c>
      <c r="AF201" s="34"/>
    </row>
    <row r="202" spans="7:32" ht="18.5" x14ac:dyDescent="0.45">
      <c r="G202" s="59">
        <v>2016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87">
        <v>38.1</v>
      </c>
      <c r="L202" s="87">
        <v>20.5</v>
      </c>
      <c r="M202" s="54">
        <f t="shared" si="28"/>
        <v>29.3</v>
      </c>
      <c r="N202" s="36">
        <v>22.5</v>
      </c>
      <c r="O202" s="55">
        <f t="shared" si="29"/>
        <v>34.825252357686459</v>
      </c>
      <c r="P202" s="56">
        <f t="shared" si="30"/>
        <v>49.033955319622542</v>
      </c>
      <c r="Q202" s="56">
        <v>23.376020999999998</v>
      </c>
      <c r="R202" s="11">
        <f t="shared" si="31"/>
        <v>6.4574271050714982</v>
      </c>
      <c r="S202" s="35">
        <f t="shared" si="32"/>
        <v>14.600126217798396</v>
      </c>
      <c r="AF202" s="34"/>
    </row>
    <row r="203" spans="7:32" ht="18.5" x14ac:dyDescent="0.45">
      <c r="G203" s="59">
        <v>2016</v>
      </c>
      <c r="H203" s="59">
        <v>7</v>
      </c>
      <c r="I203" s="46">
        <f t="shared" si="33"/>
        <v>19</v>
      </c>
      <c r="J203" s="46">
        <f t="shared" si="33"/>
        <v>200</v>
      </c>
      <c r="K203" s="87">
        <v>38.5</v>
      </c>
      <c r="L203" s="87">
        <v>21.7</v>
      </c>
      <c r="M203" s="54">
        <f t="shared" si="28"/>
        <v>30.1</v>
      </c>
      <c r="N203" s="36">
        <v>20.5</v>
      </c>
      <c r="O203" s="55">
        <f t="shared" si="29"/>
        <v>37.34944936218394</v>
      </c>
      <c r="P203" s="56">
        <f t="shared" si="30"/>
        <v>50.197659942775218</v>
      </c>
      <c r="Q203" s="56">
        <v>24.493949999999998</v>
      </c>
      <c r="R203" s="11">
        <f t="shared" si="31"/>
        <v>6.8811711023249993</v>
      </c>
      <c r="S203" s="35">
        <f t="shared" si="32"/>
        <v>15.377151541064475</v>
      </c>
      <c r="AF203" s="34"/>
    </row>
    <row r="204" spans="7:32" ht="18.5" x14ac:dyDescent="0.45">
      <c r="G204" s="59">
        <v>2016</v>
      </c>
      <c r="H204" s="59">
        <v>7</v>
      </c>
      <c r="I204" s="46">
        <f t="shared" si="33"/>
        <v>20</v>
      </c>
      <c r="J204" s="46">
        <f t="shared" si="33"/>
        <v>201</v>
      </c>
      <c r="K204" s="87">
        <v>37.799999999999997</v>
      </c>
      <c r="L204" s="87">
        <v>27.8</v>
      </c>
      <c r="M204" s="54">
        <f t="shared" si="28"/>
        <v>32.799999999999997</v>
      </c>
      <c r="N204" s="36">
        <v>29</v>
      </c>
      <c r="O204" s="55">
        <f t="shared" si="29"/>
        <v>47.715295339361745</v>
      </c>
      <c r="P204" s="56">
        <f t="shared" si="30"/>
        <v>38.172236271489382</v>
      </c>
      <c r="Q204" s="56">
        <v>24.142242</v>
      </c>
      <c r="R204" s="11">
        <f t="shared" si="31"/>
        <v>7.1646690160979993</v>
      </c>
      <c r="S204" s="35">
        <f t="shared" si="32"/>
        <v>11.133940249603668</v>
      </c>
      <c r="AF204" s="34"/>
    </row>
    <row r="205" spans="7:32" ht="18.5" x14ac:dyDescent="0.45">
      <c r="G205" s="59">
        <v>2016</v>
      </c>
      <c r="H205" s="59">
        <v>7</v>
      </c>
      <c r="I205" s="46">
        <f t="shared" si="33"/>
        <v>21</v>
      </c>
      <c r="J205" s="46">
        <f t="shared" si="33"/>
        <v>202</v>
      </c>
      <c r="K205" s="87">
        <v>37.200000000000003</v>
      </c>
      <c r="L205" s="87">
        <v>22.2</v>
      </c>
      <c r="M205" s="54">
        <f t="shared" si="28"/>
        <v>29.700000000000003</v>
      </c>
      <c r="N205" s="36">
        <v>21.5</v>
      </c>
      <c r="O205" s="55">
        <f t="shared" si="29"/>
        <v>38.290458025134477</v>
      </c>
      <c r="P205" s="56">
        <f t="shared" si="30"/>
        <v>45.948549630161388</v>
      </c>
      <c r="Q205" s="56">
        <v>23.727729</v>
      </c>
      <c r="R205" s="11">
        <f t="shared" si="31"/>
        <v>6.6102487027874997</v>
      </c>
      <c r="S205" s="35">
        <f t="shared" si="32"/>
        <v>13.923188320492887</v>
      </c>
      <c r="AF205" s="34"/>
    </row>
    <row r="206" spans="7:32" ht="18.5" x14ac:dyDescent="0.45">
      <c r="G206" s="59">
        <v>2016</v>
      </c>
      <c r="H206" s="59">
        <v>7</v>
      </c>
      <c r="I206" s="46">
        <f t="shared" si="33"/>
        <v>22</v>
      </c>
      <c r="J206" s="46">
        <f t="shared" si="33"/>
        <v>203</v>
      </c>
      <c r="K206" s="87">
        <v>37</v>
      </c>
      <c r="L206" s="87">
        <v>18</v>
      </c>
      <c r="M206" s="54">
        <f t="shared" si="28"/>
        <v>27.5</v>
      </c>
      <c r="N206" s="36">
        <v>25</v>
      </c>
      <c r="O206" s="55">
        <f t="shared" si="29"/>
        <v>32.959341191631687</v>
      </c>
      <c r="P206" s="56">
        <f t="shared" si="30"/>
        <v>50.098198611280168</v>
      </c>
      <c r="Q206" s="56">
        <v>22.986629999999998</v>
      </c>
      <c r="R206" s="11">
        <f t="shared" si="31"/>
        <v>6.1071912982349987</v>
      </c>
      <c r="S206" s="35">
        <f t="shared" si="32"/>
        <v>14.207031042121187</v>
      </c>
      <c r="AF206" s="34"/>
    </row>
    <row r="207" spans="7:32" ht="18.5" x14ac:dyDescent="0.45">
      <c r="G207" s="59">
        <v>2016</v>
      </c>
      <c r="H207" s="59">
        <v>7</v>
      </c>
      <c r="I207" s="46">
        <f t="shared" si="33"/>
        <v>23</v>
      </c>
      <c r="J207" s="46">
        <f t="shared" si="33"/>
        <v>204</v>
      </c>
      <c r="K207" s="87">
        <v>36.4</v>
      </c>
      <c r="L207" s="87">
        <v>20</v>
      </c>
      <c r="M207" s="54">
        <f t="shared" si="28"/>
        <v>28.2</v>
      </c>
      <c r="N207" s="36">
        <v>23</v>
      </c>
      <c r="O207" s="55">
        <f t="shared" si="29"/>
        <v>35.727912667592278</v>
      </c>
      <c r="P207" s="56">
        <f t="shared" si="30"/>
        <v>46.875021419881065</v>
      </c>
      <c r="Q207" s="56">
        <v>23.149922999999998</v>
      </c>
      <c r="R207" s="11">
        <f t="shared" si="31"/>
        <v>6.2456177261699981</v>
      </c>
      <c r="S207" s="35">
        <f t="shared" si="32"/>
        <v>13.730510937004702</v>
      </c>
      <c r="AF207" s="34"/>
    </row>
    <row r="208" spans="7:32" ht="18.5" x14ac:dyDescent="0.45">
      <c r="G208" s="59">
        <v>2016</v>
      </c>
      <c r="H208" s="59">
        <v>7</v>
      </c>
      <c r="I208" s="46">
        <f t="shared" si="33"/>
        <v>24</v>
      </c>
      <c r="J208" s="46">
        <f t="shared" si="33"/>
        <v>205</v>
      </c>
      <c r="K208" s="87">
        <v>38.299999999999997</v>
      </c>
      <c r="L208" s="87">
        <v>17.899999999999999</v>
      </c>
      <c r="M208" s="54">
        <f t="shared" si="28"/>
        <v>28.099999999999998</v>
      </c>
      <c r="N208" s="36">
        <v>25.5</v>
      </c>
      <c r="O208" s="55">
        <f t="shared" si="29"/>
        <v>31.982099659648771</v>
      </c>
      <c r="P208" s="56">
        <f t="shared" si="30"/>
        <v>52.194786644546788</v>
      </c>
      <c r="Q208" s="56">
        <v>23.11224</v>
      </c>
      <c r="R208" s="11">
        <f t="shared" si="31"/>
        <v>6.221895900839999</v>
      </c>
      <c r="S208" s="35">
        <f t="shared" si="32"/>
        <v>14.811622928581755</v>
      </c>
      <c r="AF208" s="34"/>
    </row>
    <row r="209" spans="7:32" ht="18.5" x14ac:dyDescent="0.45">
      <c r="G209" s="59">
        <v>2016</v>
      </c>
      <c r="H209" s="59">
        <v>7</v>
      </c>
      <c r="I209" s="46">
        <f t="shared" si="33"/>
        <v>25</v>
      </c>
      <c r="J209" s="46">
        <f t="shared" si="33"/>
        <v>206</v>
      </c>
      <c r="K209" s="87">
        <v>38.299999999999997</v>
      </c>
      <c r="L209" s="87">
        <v>18.8</v>
      </c>
      <c r="M209" s="54">
        <f t="shared" si="28"/>
        <v>28.549999999999997</v>
      </c>
      <c r="N209" s="36">
        <v>25</v>
      </c>
      <c r="O209" s="55">
        <f t="shared" si="29"/>
        <v>32.605154210853442</v>
      </c>
      <c r="P209" s="56">
        <f t="shared" si="30"/>
        <v>50.864040568931365</v>
      </c>
      <c r="Q209" s="56">
        <v>23.036874000000001</v>
      </c>
      <c r="R209" s="11">
        <f t="shared" si="31"/>
        <v>6.2624071795634997</v>
      </c>
      <c r="S209" s="35">
        <f t="shared" si="32"/>
        <v>14.605092644007238</v>
      </c>
      <c r="AF209" s="34"/>
    </row>
    <row r="210" spans="7:32" ht="18.5" x14ac:dyDescent="0.45">
      <c r="G210" s="59">
        <v>2016</v>
      </c>
      <c r="H210" s="59">
        <v>7</v>
      </c>
      <c r="I210" s="46">
        <f t="shared" si="33"/>
        <v>26</v>
      </c>
      <c r="J210" s="46">
        <f t="shared" si="33"/>
        <v>207</v>
      </c>
      <c r="K210" s="87">
        <v>36.700000000000003</v>
      </c>
      <c r="L210" s="87">
        <v>19.7</v>
      </c>
      <c r="M210" s="54">
        <f t="shared" si="28"/>
        <v>28.200000000000003</v>
      </c>
      <c r="N210" s="36">
        <v>27</v>
      </c>
      <c r="O210" s="55">
        <f t="shared" si="29"/>
        <v>28.827411493295038</v>
      </c>
      <c r="P210" s="56">
        <f t="shared" si="30"/>
        <v>39.205279630881265</v>
      </c>
      <c r="Q210" s="56">
        <v>19.017353999999997</v>
      </c>
      <c r="R210" s="11">
        <f t="shared" si="31"/>
        <v>5.1306919356599989</v>
      </c>
      <c r="S210" s="35">
        <f t="shared" si="32"/>
        <v>11.102285089809609</v>
      </c>
      <c r="AF210" s="34"/>
    </row>
    <row r="211" spans="7:32" ht="18.5" x14ac:dyDescent="0.45">
      <c r="G211" s="59">
        <v>2016</v>
      </c>
      <c r="H211" s="59">
        <v>7</v>
      </c>
      <c r="I211" s="46">
        <f t="shared" si="33"/>
        <v>27</v>
      </c>
      <c r="J211" s="46">
        <f t="shared" si="33"/>
        <v>208</v>
      </c>
      <c r="K211" s="87">
        <v>37.700000000000003</v>
      </c>
      <c r="L211" s="87">
        <v>20</v>
      </c>
      <c r="M211" s="54">
        <f t="shared" si="28"/>
        <v>28.85</v>
      </c>
      <c r="N211" s="36">
        <v>30.5</v>
      </c>
      <c r="O211" s="55">
        <f t="shared" si="29"/>
        <v>26.746367071157906</v>
      </c>
      <c r="P211" s="56">
        <f t="shared" si="30"/>
        <v>37.8728557727596</v>
      </c>
      <c r="Q211" s="56">
        <v>18.004099999999998</v>
      </c>
      <c r="R211" s="11">
        <f t="shared" si="31"/>
        <v>4.9259622692250007</v>
      </c>
      <c r="S211" s="35">
        <f t="shared" si="32"/>
        <v>10.421240643110913</v>
      </c>
      <c r="AF211" s="34"/>
    </row>
    <row r="212" spans="7:32" ht="18.5" x14ac:dyDescent="0.45">
      <c r="G212" s="59">
        <v>2016</v>
      </c>
      <c r="H212" s="59">
        <v>7</v>
      </c>
      <c r="I212" s="46">
        <f t="shared" si="33"/>
        <v>28</v>
      </c>
      <c r="J212" s="46">
        <f t="shared" si="33"/>
        <v>209</v>
      </c>
      <c r="K212" s="87">
        <v>37.700000000000003</v>
      </c>
      <c r="L212" s="87">
        <v>18.899999999999999</v>
      </c>
      <c r="M212" s="54">
        <f t="shared" si="28"/>
        <v>28.3</v>
      </c>
      <c r="N212" s="36">
        <v>31</v>
      </c>
      <c r="O212" s="55">
        <f t="shared" si="29"/>
        <v>25.058865115009905</v>
      </c>
      <c r="P212" s="56">
        <f t="shared" si="30"/>
        <v>37.688533132974911</v>
      </c>
      <c r="Q212" s="56">
        <v>17.384423999999999</v>
      </c>
      <c r="R212" s="11">
        <f t="shared" si="31"/>
        <v>4.7003397156359998</v>
      </c>
      <c r="S212" s="35">
        <f t="shared" si="32"/>
        <v>10.247099747485127</v>
      </c>
      <c r="AF212" s="34"/>
    </row>
    <row r="213" spans="7:32" ht="18.5" x14ac:dyDescent="0.45">
      <c r="G213" s="59">
        <v>2016</v>
      </c>
      <c r="H213" s="59">
        <v>7</v>
      </c>
      <c r="I213" s="46">
        <f t="shared" si="33"/>
        <v>29</v>
      </c>
      <c r="J213" s="46">
        <f t="shared" si="33"/>
        <v>210</v>
      </c>
      <c r="K213" s="87">
        <v>38.200000000000003</v>
      </c>
      <c r="L213" s="87">
        <v>19.3</v>
      </c>
      <c r="M213" s="54">
        <f t="shared" si="28"/>
        <v>28.75</v>
      </c>
      <c r="N213" s="36">
        <v>30</v>
      </c>
      <c r="O213" s="55">
        <f t="shared" si="29"/>
        <v>23.234823663105097</v>
      </c>
      <c r="P213" s="56">
        <f t="shared" si="30"/>
        <v>35.131053378614908</v>
      </c>
      <c r="Q213" s="56">
        <v>16.161819999999999</v>
      </c>
      <c r="R213" s="11">
        <f t="shared" si="31"/>
        <v>4.4124314086649994</v>
      </c>
      <c r="S213" s="35">
        <f t="shared" si="32"/>
        <v>9.7488775318600762</v>
      </c>
      <c r="AF213" s="34"/>
    </row>
    <row r="214" spans="7:32" ht="18.5" x14ac:dyDescent="0.45">
      <c r="G214" s="59">
        <v>2016</v>
      </c>
      <c r="H214" s="59">
        <v>7</v>
      </c>
      <c r="I214" s="46">
        <f t="shared" si="33"/>
        <v>30</v>
      </c>
      <c r="J214" s="46">
        <f t="shared" si="33"/>
        <v>211</v>
      </c>
      <c r="K214" s="87">
        <v>38.6</v>
      </c>
      <c r="L214" s="87">
        <v>17.100000000000001</v>
      </c>
      <c r="M214" s="54">
        <f t="shared" si="28"/>
        <v>27.85</v>
      </c>
      <c r="N214" s="36">
        <v>27</v>
      </c>
      <c r="O214" s="55">
        <f t="shared" si="29"/>
        <v>29.155342667085591</v>
      </c>
      <c r="P214" s="56">
        <f t="shared" si="30"/>
        <v>50.147189387387215</v>
      </c>
      <c r="Q214" s="56">
        <v>21.630042</v>
      </c>
      <c r="R214" s="11">
        <f t="shared" si="31"/>
        <v>5.7911679624644998</v>
      </c>
      <c r="S214" s="35">
        <f t="shared" si="32"/>
        <v>13.983013514108583</v>
      </c>
      <c r="AF214" s="34"/>
    </row>
    <row r="215" spans="7:32" ht="18.5" x14ac:dyDescent="0.45">
      <c r="G215" s="59">
        <v>2016</v>
      </c>
      <c r="H215" s="60">
        <v>7</v>
      </c>
      <c r="I215" s="60">
        <f t="shared" si="33"/>
        <v>31</v>
      </c>
      <c r="J215" s="46">
        <f t="shared" si="33"/>
        <v>212</v>
      </c>
      <c r="K215" s="87">
        <v>38.4</v>
      </c>
      <c r="L215" s="87">
        <v>18.399999999999999</v>
      </c>
      <c r="M215" s="54">
        <f t="shared" si="28"/>
        <v>28.4</v>
      </c>
      <c r="N215" s="36">
        <v>27.5</v>
      </c>
      <c r="O215" s="55">
        <f t="shared" si="29"/>
        <v>31.843919534868746</v>
      </c>
      <c r="P215" s="56">
        <f t="shared" si="30"/>
        <v>50.95027125579</v>
      </c>
      <c r="Q215" s="56">
        <v>22.785654000000001</v>
      </c>
      <c r="R215" s="49">
        <f t="shared" si="31"/>
        <v>6.1740691648020007</v>
      </c>
      <c r="S215" s="48">
        <f t="shared" si="32"/>
        <v>14.218040060097991</v>
      </c>
      <c r="AF215" s="34"/>
    </row>
    <row r="216" spans="7:32" ht="18.5" x14ac:dyDescent="0.45">
      <c r="G216" s="59">
        <v>2016</v>
      </c>
      <c r="H216" s="59">
        <v>8</v>
      </c>
      <c r="I216" s="46">
        <v>1</v>
      </c>
      <c r="J216" s="46">
        <f t="shared" si="33"/>
        <v>213</v>
      </c>
      <c r="K216" s="87">
        <v>37.5</v>
      </c>
      <c r="L216" s="87">
        <v>18.3</v>
      </c>
      <c r="M216" s="54">
        <f t="shared" si="28"/>
        <v>27.9</v>
      </c>
      <c r="N216" s="36">
        <v>26</v>
      </c>
      <c r="O216" s="55">
        <f t="shared" si="29"/>
        <v>22.395647932364557</v>
      </c>
      <c r="P216" s="56">
        <f t="shared" si="30"/>
        <v>34.399715224111958</v>
      </c>
      <c r="Q216" s="56">
        <v>15.70125</v>
      </c>
      <c r="R216" s="11">
        <f t="shared" si="31"/>
        <v>4.2084138881249995</v>
      </c>
      <c r="S216" s="35">
        <f t="shared" si="32"/>
        <v>9.8789068982665231</v>
      </c>
      <c r="AF216" s="34"/>
    </row>
    <row r="217" spans="7:32" ht="18.5" x14ac:dyDescent="0.45">
      <c r="G217" s="59">
        <v>2016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87">
        <v>35.700000000000003</v>
      </c>
      <c r="L217" s="87">
        <v>19.100000000000001</v>
      </c>
      <c r="M217" s="54">
        <f t="shared" si="28"/>
        <v>27.400000000000002</v>
      </c>
      <c r="N217" s="36">
        <v>27</v>
      </c>
      <c r="O217" s="55">
        <f t="shared" si="29"/>
        <v>30.762321861882985</v>
      </c>
      <c r="P217" s="56">
        <f t="shared" si="30"/>
        <v>40.852363432580603</v>
      </c>
      <c r="Q217" s="56">
        <v>20.0536365</v>
      </c>
      <c r="R217" s="11">
        <f t="shared" si="31"/>
        <v>5.3161789288770001</v>
      </c>
      <c r="S217" s="35">
        <f t="shared" si="32"/>
        <v>11.42923734995269</v>
      </c>
      <c r="AF217" s="34"/>
    </row>
    <row r="218" spans="7:32" ht="18.5" x14ac:dyDescent="0.45">
      <c r="G218" s="59">
        <v>2016</v>
      </c>
      <c r="H218" s="59">
        <v>8</v>
      </c>
      <c r="I218" s="46">
        <f t="shared" si="34"/>
        <v>3</v>
      </c>
      <c r="J218" s="46">
        <f t="shared" si="34"/>
        <v>215</v>
      </c>
      <c r="K218" s="87">
        <v>39.4</v>
      </c>
      <c r="L218" s="87">
        <v>17.100000000000001</v>
      </c>
      <c r="M218" s="54">
        <f t="shared" si="28"/>
        <v>28.25</v>
      </c>
      <c r="N218" s="36">
        <v>26</v>
      </c>
      <c r="O218" s="55">
        <f t="shared" si="29"/>
        <v>25.85128852270417</v>
      </c>
      <c r="P218" s="56">
        <f t="shared" si="30"/>
        <v>46.118698724504235</v>
      </c>
      <c r="Q218" s="56">
        <v>19.532354999999999</v>
      </c>
      <c r="R218" s="11">
        <f t="shared" si="31"/>
        <v>5.2753619185537479</v>
      </c>
      <c r="S218" s="35">
        <f t="shared" si="32"/>
        <v>13.108387063090175</v>
      </c>
      <c r="AF218" s="34"/>
    </row>
    <row r="219" spans="7:32" ht="18.5" x14ac:dyDescent="0.45">
      <c r="G219" s="59">
        <v>2016</v>
      </c>
      <c r="H219" s="59">
        <v>8</v>
      </c>
      <c r="I219" s="46">
        <f t="shared" si="34"/>
        <v>4</v>
      </c>
      <c r="J219" s="46">
        <f t="shared" si="34"/>
        <v>216</v>
      </c>
      <c r="K219" s="87">
        <v>39.200000000000003</v>
      </c>
      <c r="L219" s="87">
        <v>18.3</v>
      </c>
      <c r="M219" s="54">
        <f t="shared" si="28"/>
        <v>28.75</v>
      </c>
      <c r="N219" s="36">
        <v>26.5</v>
      </c>
      <c r="O219" s="55">
        <f t="shared" si="29"/>
        <v>26.290950082605224</v>
      </c>
      <c r="P219" s="56">
        <f t="shared" si="30"/>
        <v>43.958468538115937</v>
      </c>
      <c r="Q219" s="56">
        <v>19.230891</v>
      </c>
      <c r="R219" s="11">
        <f t="shared" si="31"/>
        <v>5.2503361295332498</v>
      </c>
      <c r="S219" s="35">
        <f t="shared" si="32"/>
        <v>12.529976242154154</v>
      </c>
      <c r="AF219" s="34"/>
    </row>
    <row r="220" spans="7:32" ht="18.5" x14ac:dyDescent="0.45">
      <c r="G220" s="59">
        <v>2016</v>
      </c>
      <c r="H220" s="59">
        <v>8</v>
      </c>
      <c r="I220" s="46">
        <f t="shared" si="34"/>
        <v>5</v>
      </c>
      <c r="J220" s="46">
        <f t="shared" si="34"/>
        <v>217</v>
      </c>
      <c r="K220" s="87">
        <v>36</v>
      </c>
      <c r="L220" s="87">
        <v>18</v>
      </c>
      <c r="M220" s="54">
        <f t="shared" si="28"/>
        <v>27</v>
      </c>
      <c r="N220" s="36">
        <v>25.5</v>
      </c>
      <c r="O220" s="55">
        <f t="shared" si="29"/>
        <v>30.254204448586886</v>
      </c>
      <c r="P220" s="56">
        <f t="shared" si="30"/>
        <v>43.566054405965112</v>
      </c>
      <c r="Q220" s="56">
        <v>20.537234999999999</v>
      </c>
      <c r="R220" s="11">
        <f t="shared" si="31"/>
        <v>5.3961995707199986</v>
      </c>
      <c r="S220" s="35">
        <f t="shared" si="32"/>
        <v>12.283109208576258</v>
      </c>
      <c r="AF220" s="34"/>
    </row>
    <row r="221" spans="7:32" ht="18.5" x14ac:dyDescent="0.45">
      <c r="G221" s="59">
        <v>2016</v>
      </c>
      <c r="H221" s="59">
        <v>8</v>
      </c>
      <c r="I221" s="46">
        <f t="shared" si="34"/>
        <v>6</v>
      </c>
      <c r="J221" s="46">
        <f t="shared" si="34"/>
        <v>218</v>
      </c>
      <c r="K221" s="87">
        <v>37.6</v>
      </c>
      <c r="L221" s="87">
        <v>20.7</v>
      </c>
      <c r="M221" s="54">
        <f t="shared" si="28"/>
        <v>29.15</v>
      </c>
      <c r="N221" s="36">
        <v>26.5</v>
      </c>
      <c r="O221" s="55">
        <f t="shared" si="29"/>
        <v>32.369096934370496</v>
      </c>
      <c r="P221" s="56">
        <f t="shared" si="30"/>
        <v>43.763019055268913</v>
      </c>
      <c r="Q221" s="56">
        <v>21.290894999999999</v>
      </c>
      <c r="R221" s="11">
        <f t="shared" si="31"/>
        <v>5.8626981062662491</v>
      </c>
      <c r="S221" s="35">
        <f t="shared" si="32"/>
        <v>12.535771048629561</v>
      </c>
      <c r="AF221" s="34"/>
    </row>
    <row r="222" spans="7:32" ht="18.5" x14ac:dyDescent="0.45">
      <c r="G222" s="59">
        <v>2016</v>
      </c>
      <c r="H222" s="59">
        <v>8</v>
      </c>
      <c r="I222" s="46">
        <f t="shared" si="34"/>
        <v>7</v>
      </c>
      <c r="J222" s="46">
        <f t="shared" si="34"/>
        <v>219</v>
      </c>
      <c r="K222" s="87">
        <v>35.799999999999997</v>
      </c>
      <c r="L222" s="87">
        <v>19.5</v>
      </c>
      <c r="M222" s="54">
        <f t="shared" si="28"/>
        <v>27.65</v>
      </c>
      <c r="N222" s="36">
        <v>31.5</v>
      </c>
      <c r="O222" s="55">
        <f t="shared" si="29"/>
        <v>31.364964342451312</v>
      </c>
      <c r="P222" s="56">
        <f t="shared" si="30"/>
        <v>40.899913502556508</v>
      </c>
      <c r="Q222" s="56">
        <v>20.260892999999999</v>
      </c>
      <c r="R222" s="11">
        <f t="shared" si="31"/>
        <v>5.4008297468752495</v>
      </c>
      <c r="S222" s="35">
        <f t="shared" si="32"/>
        <v>10.923192717288204</v>
      </c>
      <c r="AF222" s="34"/>
    </row>
    <row r="223" spans="7:32" ht="18.5" x14ac:dyDescent="0.45">
      <c r="G223" s="59">
        <v>2016</v>
      </c>
      <c r="H223" s="59">
        <v>8</v>
      </c>
      <c r="I223" s="46">
        <f t="shared" si="34"/>
        <v>8</v>
      </c>
      <c r="J223" s="46">
        <f t="shared" si="34"/>
        <v>220</v>
      </c>
      <c r="K223" s="87">
        <v>36.700000000000003</v>
      </c>
      <c r="L223" s="87">
        <v>23.9</v>
      </c>
      <c r="M223" s="54">
        <f t="shared" si="28"/>
        <v>30.3</v>
      </c>
      <c r="N223" s="36">
        <v>25.5</v>
      </c>
      <c r="O223" s="55">
        <f t="shared" si="29"/>
        <v>37.149776579749705</v>
      </c>
      <c r="P223" s="56">
        <f t="shared" si="30"/>
        <v>38.041371217663716</v>
      </c>
      <c r="Q223" s="56">
        <v>21.265772999999999</v>
      </c>
      <c r="R223" s="11">
        <f t="shared" si="31"/>
        <v>5.9992127908244992</v>
      </c>
      <c r="S223" s="35">
        <f t="shared" si="32"/>
        <v>11.233727578237213</v>
      </c>
      <c r="AF223" s="34"/>
    </row>
    <row r="224" spans="7:32" ht="18.5" x14ac:dyDescent="0.45">
      <c r="G224" s="59">
        <v>2016</v>
      </c>
      <c r="H224" s="59">
        <v>8</v>
      </c>
      <c r="I224" s="46">
        <f t="shared" si="34"/>
        <v>9</v>
      </c>
      <c r="J224" s="46">
        <f t="shared" si="34"/>
        <v>221</v>
      </c>
      <c r="K224" s="87">
        <v>35.700000000000003</v>
      </c>
      <c r="L224" s="87">
        <v>22.3</v>
      </c>
      <c r="M224" s="54">
        <f t="shared" si="28"/>
        <v>29</v>
      </c>
      <c r="N224" s="36">
        <v>28</v>
      </c>
      <c r="O224" s="55">
        <f t="shared" si="29"/>
        <v>34.249698275941491</v>
      </c>
      <c r="P224" s="56">
        <f t="shared" si="30"/>
        <v>36.715676551809288</v>
      </c>
      <c r="Q224" s="56">
        <v>20.059916999999999</v>
      </c>
      <c r="R224" s="11">
        <f t="shared" si="31"/>
        <v>5.5060861379939983</v>
      </c>
      <c r="S224" s="35">
        <f t="shared" si="32"/>
        <v>10.420584078724161</v>
      </c>
      <c r="AF224" s="34"/>
    </row>
    <row r="225" spans="7:32" ht="18.5" x14ac:dyDescent="0.45">
      <c r="G225" s="59">
        <v>2016</v>
      </c>
      <c r="H225" s="59">
        <v>8</v>
      </c>
      <c r="I225" s="46">
        <f t="shared" si="34"/>
        <v>10</v>
      </c>
      <c r="J225" s="46">
        <f t="shared" si="34"/>
        <v>222</v>
      </c>
      <c r="K225" s="87">
        <v>36</v>
      </c>
      <c r="L225" s="87">
        <v>21.4</v>
      </c>
      <c r="M225" s="54">
        <f t="shared" si="28"/>
        <v>28.7</v>
      </c>
      <c r="N225" s="36">
        <v>24</v>
      </c>
      <c r="O225" s="55">
        <f t="shared" si="29"/>
        <v>35.256978319003544</v>
      </c>
      <c r="P225" s="56">
        <f t="shared" si="30"/>
        <v>41.180150676596142</v>
      </c>
      <c r="Q225" s="56">
        <v>21.554675999999997</v>
      </c>
      <c r="R225" s="11">
        <f t="shared" si="31"/>
        <v>5.878445125409999</v>
      </c>
      <c r="S225" s="35">
        <f t="shared" si="32"/>
        <v>12.081580560539029</v>
      </c>
      <c r="AF225" s="34"/>
    </row>
    <row r="226" spans="7:32" ht="18.5" x14ac:dyDescent="0.45">
      <c r="G226" s="59">
        <v>2016</v>
      </c>
      <c r="H226" s="59">
        <v>8</v>
      </c>
      <c r="I226" s="46">
        <f t="shared" si="34"/>
        <v>11</v>
      </c>
      <c r="J226" s="46">
        <f t="shared" si="34"/>
        <v>223</v>
      </c>
      <c r="K226" s="87">
        <v>36.4</v>
      </c>
      <c r="L226" s="87">
        <v>18.600000000000001</v>
      </c>
      <c r="M226" s="54">
        <f t="shared" si="28"/>
        <v>27.5</v>
      </c>
      <c r="N226" s="36">
        <v>21</v>
      </c>
      <c r="O226" s="55">
        <f t="shared" si="29"/>
        <v>31.502947533795695</v>
      </c>
      <c r="P226" s="56">
        <f t="shared" si="30"/>
        <v>44.860197288125057</v>
      </c>
      <c r="Q226" s="56">
        <v>21.265772999999999</v>
      </c>
      <c r="R226" s="11">
        <f t="shared" si="31"/>
        <v>5.6499862666184981</v>
      </c>
      <c r="S226" s="35">
        <f t="shared" si="32"/>
        <v>13.319258069326168</v>
      </c>
      <c r="AF226" s="34"/>
    </row>
    <row r="227" spans="7:32" ht="18.5" x14ac:dyDescent="0.45">
      <c r="G227" s="59">
        <v>2016</v>
      </c>
      <c r="H227" s="59">
        <v>8</v>
      </c>
      <c r="I227" s="46">
        <f t="shared" si="34"/>
        <v>12</v>
      </c>
      <c r="J227" s="46">
        <f t="shared" si="34"/>
        <v>224</v>
      </c>
      <c r="K227" s="87">
        <v>36.299999999999997</v>
      </c>
      <c r="L227" s="87">
        <v>20.7</v>
      </c>
      <c r="M227" s="54">
        <f t="shared" si="28"/>
        <v>28.5</v>
      </c>
      <c r="N227" s="36">
        <v>22</v>
      </c>
      <c r="O227" s="55">
        <f t="shared" si="29"/>
        <v>34.167862480473929</v>
      </c>
      <c r="P227" s="56">
        <f t="shared" si="30"/>
        <v>42.641492375631458</v>
      </c>
      <c r="Q227" s="56">
        <v>21.592359000000002</v>
      </c>
      <c r="R227" s="11">
        <f t="shared" si="31"/>
        <v>5.8633942902704996</v>
      </c>
      <c r="S227" s="35">
        <f t="shared" si="32"/>
        <v>12.719168487222655</v>
      </c>
      <c r="AF227" s="34"/>
    </row>
    <row r="228" spans="7:32" ht="18.5" x14ac:dyDescent="0.45">
      <c r="G228" s="59">
        <v>2016</v>
      </c>
      <c r="H228" s="59">
        <v>8</v>
      </c>
      <c r="I228" s="46">
        <f t="shared" si="34"/>
        <v>13</v>
      </c>
      <c r="J228" s="46">
        <f t="shared" si="34"/>
        <v>225</v>
      </c>
      <c r="K228" s="87">
        <v>37.799999999999997</v>
      </c>
      <c r="L228" s="87">
        <v>22</v>
      </c>
      <c r="M228" s="54">
        <f t="shared" si="28"/>
        <v>29.9</v>
      </c>
      <c r="N228" s="36">
        <v>22.5</v>
      </c>
      <c r="O228" s="55">
        <f t="shared" si="29"/>
        <v>33.348534563789983</v>
      </c>
      <c r="P228" s="56">
        <f t="shared" si="30"/>
        <v>42.152547688630534</v>
      </c>
      <c r="Q228" s="56">
        <v>21.209248499999998</v>
      </c>
      <c r="R228" s="11">
        <f t="shared" si="31"/>
        <v>5.9335099649842498</v>
      </c>
      <c r="S228" s="35">
        <f t="shared" si="32"/>
        <v>12.721351261939818</v>
      </c>
      <c r="AF228" s="34"/>
    </row>
    <row r="229" spans="7:32" ht="18.5" x14ac:dyDescent="0.45">
      <c r="G229" s="59">
        <v>2016</v>
      </c>
      <c r="H229" s="59">
        <v>8</v>
      </c>
      <c r="I229" s="46">
        <f t="shared" si="34"/>
        <v>14</v>
      </c>
      <c r="J229" s="46">
        <f t="shared" si="34"/>
        <v>226</v>
      </c>
      <c r="K229" s="87">
        <v>37.6</v>
      </c>
      <c r="L229" s="87">
        <v>20.8</v>
      </c>
      <c r="M229" s="54">
        <f t="shared" si="28"/>
        <v>29.200000000000003</v>
      </c>
      <c r="N229" s="36">
        <v>22.5</v>
      </c>
      <c r="O229" s="55">
        <f t="shared" si="29"/>
        <v>31.622533793315736</v>
      </c>
      <c r="P229" s="56">
        <f t="shared" si="30"/>
        <v>42.500685418216349</v>
      </c>
      <c r="Q229" s="56">
        <v>20.738211</v>
      </c>
      <c r="R229" s="11">
        <f t="shared" si="31"/>
        <v>5.7165915532049993</v>
      </c>
      <c r="S229" s="35">
        <f t="shared" si="32"/>
        <v>12.719586693456757</v>
      </c>
      <c r="AF229" s="34"/>
    </row>
    <row r="230" spans="7:32" ht="18.5" x14ac:dyDescent="0.45">
      <c r="G230" s="59">
        <v>2016</v>
      </c>
      <c r="H230" s="59">
        <v>8</v>
      </c>
      <c r="I230" s="46">
        <f t="shared" si="34"/>
        <v>15</v>
      </c>
      <c r="J230" s="46">
        <f t="shared" si="34"/>
        <v>227</v>
      </c>
      <c r="K230" s="87">
        <v>37.6</v>
      </c>
      <c r="L230" s="87">
        <v>20.6</v>
      </c>
      <c r="M230" s="54">
        <f t="shared" si="28"/>
        <v>29.1</v>
      </c>
      <c r="N230" s="36">
        <v>22.5</v>
      </c>
      <c r="O230" s="55">
        <f t="shared" si="29"/>
        <v>31.036116733204036</v>
      </c>
      <c r="P230" s="56">
        <f t="shared" si="30"/>
        <v>42.209118757157491</v>
      </c>
      <c r="Q230" s="56">
        <v>20.474429999999998</v>
      </c>
      <c r="R230" s="11">
        <f t="shared" si="31"/>
        <v>5.6318707484549986</v>
      </c>
      <c r="S230" s="35">
        <f t="shared" si="32"/>
        <v>12.621697167172329</v>
      </c>
      <c r="AF230" s="34"/>
    </row>
    <row r="231" spans="7:32" ht="18.5" x14ac:dyDescent="0.45">
      <c r="G231" s="59">
        <v>2016</v>
      </c>
      <c r="H231" s="59">
        <v>8</v>
      </c>
      <c r="I231" s="46">
        <f t="shared" si="34"/>
        <v>16</v>
      </c>
      <c r="J231" s="46">
        <f t="shared" si="34"/>
        <v>228</v>
      </c>
      <c r="K231" s="87">
        <v>38.200000000000003</v>
      </c>
      <c r="L231" s="87">
        <v>18.7</v>
      </c>
      <c r="M231" s="54">
        <f t="shared" si="28"/>
        <v>28.450000000000003</v>
      </c>
      <c r="N231" s="36">
        <v>23.5</v>
      </c>
      <c r="O231" s="55">
        <f t="shared" si="29"/>
        <v>27.716158895703654</v>
      </c>
      <c r="P231" s="56">
        <f t="shared" si="30"/>
        <v>43.237207877297706</v>
      </c>
      <c r="Q231" s="56">
        <v>19.582598999999998</v>
      </c>
      <c r="R231" s="11">
        <f t="shared" si="31"/>
        <v>5.3119023699937493</v>
      </c>
      <c r="S231" s="35">
        <f t="shared" si="32"/>
        <v>12.683596713077204</v>
      </c>
      <c r="AF231" s="34"/>
    </row>
    <row r="232" spans="7:32" ht="18.5" x14ac:dyDescent="0.45">
      <c r="G232" s="59">
        <v>2016</v>
      </c>
      <c r="H232" s="59">
        <v>8</v>
      </c>
      <c r="I232" s="46">
        <f t="shared" si="34"/>
        <v>17</v>
      </c>
      <c r="J232" s="46">
        <f t="shared" si="34"/>
        <v>229</v>
      </c>
      <c r="K232" s="87">
        <v>38.4</v>
      </c>
      <c r="L232" s="87">
        <v>19.899999999999999</v>
      </c>
      <c r="M232" s="54">
        <f t="shared" si="28"/>
        <v>29.15</v>
      </c>
      <c r="N232" s="36">
        <v>28.5</v>
      </c>
      <c r="O232" s="55">
        <f t="shared" si="29"/>
        <v>29.276741134735335</v>
      </c>
      <c r="P232" s="56">
        <f t="shared" si="30"/>
        <v>43.329576879408293</v>
      </c>
      <c r="Q232" s="56">
        <v>20.147843999999999</v>
      </c>
      <c r="R232" s="11">
        <f t="shared" si="31"/>
        <v>5.5479455825669994</v>
      </c>
      <c r="S232" s="35">
        <f t="shared" si="32"/>
        <v>12.15166205859108</v>
      </c>
      <c r="AF232" s="34"/>
    </row>
    <row r="233" spans="7:32" ht="18.5" x14ac:dyDescent="0.45">
      <c r="G233" s="59">
        <v>2016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87">
        <v>36.4</v>
      </c>
      <c r="L233" s="87">
        <v>22.3</v>
      </c>
      <c r="M233" s="54">
        <f t="shared" si="28"/>
        <v>29.35</v>
      </c>
      <c r="N233" s="36">
        <v>25</v>
      </c>
      <c r="O233" s="55">
        <f t="shared" si="29"/>
        <v>31.318899269605151</v>
      </c>
      <c r="P233" s="56">
        <f t="shared" si="30"/>
        <v>35.327718376114603</v>
      </c>
      <c r="Q233" s="56">
        <v>18.816377999999997</v>
      </c>
      <c r="R233" s="11">
        <f t="shared" si="31"/>
        <v>5.2033823861355</v>
      </c>
      <c r="S233" s="35">
        <f t="shared" si="32"/>
        <v>10.417872607918339</v>
      </c>
      <c r="AF233" s="34"/>
    </row>
    <row r="234" spans="7:32" ht="18.5" x14ac:dyDescent="0.45">
      <c r="G234" s="59">
        <v>2016</v>
      </c>
      <c r="H234" s="59">
        <v>8</v>
      </c>
      <c r="I234" s="46">
        <f t="shared" si="35"/>
        <v>19</v>
      </c>
      <c r="J234" s="46">
        <f t="shared" si="35"/>
        <v>231</v>
      </c>
      <c r="K234" s="87">
        <v>37.1</v>
      </c>
      <c r="L234" s="87">
        <v>19.5</v>
      </c>
      <c r="M234" s="54">
        <f t="shared" si="28"/>
        <v>28.3</v>
      </c>
      <c r="N234" s="36">
        <v>25.5</v>
      </c>
      <c r="O234" s="55">
        <f t="shared" si="29"/>
        <v>29.510705517502178</v>
      </c>
      <c r="P234" s="56">
        <f t="shared" si="30"/>
        <v>41.551073368643067</v>
      </c>
      <c r="Q234" s="56">
        <v>19.808696999999999</v>
      </c>
      <c r="R234" s="11">
        <f t="shared" si="31"/>
        <v>5.3558061644204988</v>
      </c>
      <c r="S234" s="35">
        <f t="shared" si="32"/>
        <v>11.93684144330699</v>
      </c>
      <c r="AF234" s="34"/>
    </row>
    <row r="235" spans="7:32" ht="18.5" x14ac:dyDescent="0.45">
      <c r="G235" s="59">
        <v>2016</v>
      </c>
      <c r="H235" s="59">
        <v>8</v>
      </c>
      <c r="I235" s="46">
        <f t="shared" si="35"/>
        <v>20</v>
      </c>
      <c r="J235" s="46">
        <f t="shared" si="35"/>
        <v>232</v>
      </c>
      <c r="K235" s="87">
        <v>38.299999999999997</v>
      </c>
      <c r="L235" s="87">
        <v>17.3</v>
      </c>
      <c r="M235" s="54">
        <f t="shared" si="28"/>
        <v>27.799999999999997</v>
      </c>
      <c r="N235" s="36">
        <v>24</v>
      </c>
      <c r="O235" s="55">
        <f t="shared" si="29"/>
        <v>28.02708204937522</v>
      </c>
      <c r="P235" s="56">
        <f t="shared" si="30"/>
        <v>47.08549784295036</v>
      </c>
      <c r="Q235" s="56">
        <v>20.549796000000001</v>
      </c>
      <c r="R235" s="11">
        <f t="shared" si="31"/>
        <v>5.495919641423999</v>
      </c>
      <c r="S235" s="35">
        <f t="shared" si="32"/>
        <v>13.579528130645008</v>
      </c>
      <c r="AF235" s="34"/>
    </row>
    <row r="236" spans="7:32" ht="18.5" x14ac:dyDescent="0.45">
      <c r="G236" s="59">
        <v>2016</v>
      </c>
      <c r="H236" s="59">
        <v>8</v>
      </c>
      <c r="I236" s="46">
        <f t="shared" si="35"/>
        <v>21</v>
      </c>
      <c r="J236" s="46">
        <f t="shared" si="35"/>
        <v>233</v>
      </c>
      <c r="K236" s="87">
        <v>35.4</v>
      </c>
      <c r="L236" s="87">
        <v>21.3</v>
      </c>
      <c r="M236" s="54">
        <f t="shared" si="28"/>
        <v>28.35</v>
      </c>
      <c r="N236" s="36">
        <v>26.5</v>
      </c>
      <c r="O236" s="55">
        <f t="shared" si="29"/>
        <v>34.183177774235268</v>
      </c>
      <c r="P236" s="56">
        <f t="shared" si="30"/>
        <v>38.558624529337379</v>
      </c>
      <c r="Q236" s="56">
        <v>20.537234999999999</v>
      </c>
      <c r="R236" s="11">
        <f t="shared" si="31"/>
        <v>5.558808263141251</v>
      </c>
      <c r="S236" s="35">
        <f t="shared" si="32"/>
        <v>11.007408412988507</v>
      </c>
      <c r="AF236" s="34"/>
    </row>
    <row r="237" spans="7:32" ht="18.5" x14ac:dyDescent="0.45">
      <c r="G237" s="59">
        <v>2016</v>
      </c>
      <c r="H237" s="59">
        <v>8</v>
      </c>
      <c r="I237" s="46">
        <f t="shared" si="35"/>
        <v>22</v>
      </c>
      <c r="J237" s="46">
        <f t="shared" si="35"/>
        <v>234</v>
      </c>
      <c r="K237" s="87">
        <v>37.4</v>
      </c>
      <c r="L237" s="87">
        <v>21.3</v>
      </c>
      <c r="M237" s="54">
        <f t="shared" si="28"/>
        <v>29.35</v>
      </c>
      <c r="N237" s="36">
        <v>27.5</v>
      </c>
      <c r="O237" s="55">
        <f t="shared" si="29"/>
        <v>32.400493670346187</v>
      </c>
      <c r="P237" s="56">
        <f t="shared" si="30"/>
        <v>41.731835847405883</v>
      </c>
      <c r="Q237" s="56">
        <v>20.801016000000001</v>
      </c>
      <c r="R237" s="11">
        <f t="shared" si="31"/>
        <v>5.7522037593060009</v>
      </c>
      <c r="S237" s="35">
        <f t="shared" si="32"/>
        <v>11.879835736778892</v>
      </c>
      <c r="AF237" s="34"/>
    </row>
    <row r="238" spans="7:32" ht="18.5" x14ac:dyDescent="0.45">
      <c r="G238" s="59">
        <v>2016</v>
      </c>
      <c r="H238" s="59">
        <v>8</v>
      </c>
      <c r="I238" s="46">
        <f t="shared" si="35"/>
        <v>23</v>
      </c>
      <c r="J238" s="46">
        <f t="shared" si="35"/>
        <v>235</v>
      </c>
      <c r="K238" s="87">
        <v>37.700000000000003</v>
      </c>
      <c r="L238" s="87">
        <v>23.2</v>
      </c>
      <c r="M238" s="54">
        <f t="shared" si="28"/>
        <v>30.450000000000003</v>
      </c>
      <c r="N238" s="36">
        <v>27</v>
      </c>
      <c r="O238" s="55">
        <f t="shared" si="29"/>
        <v>33.708388358148042</v>
      </c>
      <c r="P238" s="56">
        <f t="shared" si="30"/>
        <v>39.10173049545174</v>
      </c>
      <c r="Q238" s="56">
        <v>20.537234999999999</v>
      </c>
      <c r="R238" s="11">
        <f t="shared" si="31"/>
        <v>5.8117551180187492</v>
      </c>
      <c r="S238" s="35">
        <f t="shared" si="32"/>
        <v>11.366062744334103</v>
      </c>
      <c r="AF238" s="34"/>
    </row>
    <row r="239" spans="7:32" ht="18.5" x14ac:dyDescent="0.45">
      <c r="G239" s="59">
        <v>2016</v>
      </c>
      <c r="H239" s="59">
        <v>8</v>
      </c>
      <c r="I239" s="46">
        <f t="shared" si="35"/>
        <v>24</v>
      </c>
      <c r="J239" s="46">
        <f t="shared" si="35"/>
        <v>236</v>
      </c>
      <c r="K239" s="87">
        <v>37.6</v>
      </c>
      <c r="L239" s="87">
        <v>19.100000000000001</v>
      </c>
      <c r="M239" s="54">
        <f t="shared" si="28"/>
        <v>28.35</v>
      </c>
      <c r="N239" s="36">
        <v>30.5</v>
      </c>
      <c r="O239" s="55">
        <f t="shared" si="29"/>
        <v>29.82431110608325</v>
      </c>
      <c r="P239" s="56">
        <f t="shared" si="30"/>
        <v>44.13998043700321</v>
      </c>
      <c r="Q239" s="56">
        <v>20.524673999999997</v>
      </c>
      <c r="R239" s="11">
        <f t="shared" si="31"/>
        <v>5.5554083804114995</v>
      </c>
      <c r="S239" s="35">
        <f t="shared" si="32"/>
        <v>11.983242835662857</v>
      </c>
      <c r="AF239" s="34"/>
    </row>
    <row r="240" spans="7:32" ht="18.5" x14ac:dyDescent="0.45">
      <c r="G240" s="59">
        <v>2016</v>
      </c>
      <c r="H240" s="59">
        <v>8</v>
      </c>
      <c r="I240" s="46">
        <f t="shared" si="35"/>
        <v>25</v>
      </c>
      <c r="J240" s="46">
        <f t="shared" si="35"/>
        <v>237</v>
      </c>
      <c r="K240" s="87">
        <v>38.1</v>
      </c>
      <c r="L240" s="87">
        <v>20.399999999999999</v>
      </c>
      <c r="M240" s="54">
        <f t="shared" si="28"/>
        <v>29.25</v>
      </c>
      <c r="N240" s="36">
        <v>33</v>
      </c>
      <c r="O240" s="55">
        <f t="shared" si="29"/>
        <v>30.043012314812252</v>
      </c>
      <c r="P240" s="56">
        <f t="shared" si="30"/>
        <v>42.54090543777415</v>
      </c>
      <c r="Q240" s="56">
        <v>20.223209999999998</v>
      </c>
      <c r="R240" s="11">
        <f t="shared" si="31"/>
        <v>5.5805594088824986</v>
      </c>
      <c r="S240" s="35">
        <f t="shared" si="32"/>
        <v>11.366616287315733</v>
      </c>
      <c r="AF240" s="34"/>
    </row>
    <row r="241" spans="7:32" ht="18.5" x14ac:dyDescent="0.45">
      <c r="G241" s="59">
        <v>2016</v>
      </c>
      <c r="H241" s="59">
        <v>8</v>
      </c>
      <c r="I241" s="46">
        <f t="shared" si="35"/>
        <v>26</v>
      </c>
      <c r="J241" s="46">
        <f t="shared" si="35"/>
        <v>238</v>
      </c>
      <c r="K241" s="87">
        <v>36.299999999999997</v>
      </c>
      <c r="L241" s="87">
        <v>19.7</v>
      </c>
      <c r="M241" s="54">
        <f t="shared" si="28"/>
        <v>28</v>
      </c>
      <c r="N241" s="36">
        <v>32.5</v>
      </c>
      <c r="O241" s="55">
        <f t="shared" si="29"/>
        <v>29.712183094909843</v>
      </c>
      <c r="P241" s="56">
        <f t="shared" si="30"/>
        <v>39.457779150040267</v>
      </c>
      <c r="Q241" s="56">
        <v>19.369062</v>
      </c>
      <c r="R241" s="11">
        <f t="shared" si="31"/>
        <v>5.202859327254</v>
      </c>
      <c r="S241" s="35">
        <f t="shared" si="32"/>
        <v>10.483567529719464</v>
      </c>
      <c r="AF241" s="34"/>
    </row>
    <row r="242" spans="7:32" ht="18.5" x14ac:dyDescent="0.45">
      <c r="G242" s="59">
        <v>2016</v>
      </c>
      <c r="H242" s="59">
        <v>8</v>
      </c>
      <c r="I242" s="46">
        <f t="shared" si="35"/>
        <v>27</v>
      </c>
      <c r="J242" s="46">
        <f t="shared" si="35"/>
        <v>239</v>
      </c>
      <c r="K242" s="87">
        <v>36.4</v>
      </c>
      <c r="L242" s="87">
        <v>23.2</v>
      </c>
      <c r="M242" s="54">
        <f t="shared" si="28"/>
        <v>29.799999999999997</v>
      </c>
      <c r="N242" s="36">
        <v>24.5</v>
      </c>
      <c r="O242" s="55">
        <f t="shared" si="29"/>
        <v>31.958430402655505</v>
      </c>
      <c r="P242" s="56">
        <f t="shared" si="30"/>
        <v>33.748102505204216</v>
      </c>
      <c r="Q242" s="56">
        <v>18.577718999999998</v>
      </c>
      <c r="R242" s="11">
        <f t="shared" si="31"/>
        <v>5.1864161241059978</v>
      </c>
      <c r="S242" s="35">
        <f t="shared" si="32"/>
        <v>10.082083333885144</v>
      </c>
      <c r="AF242" s="34"/>
    </row>
    <row r="243" spans="7:32" ht="18.5" x14ac:dyDescent="0.45">
      <c r="G243" s="59">
        <v>2016</v>
      </c>
      <c r="H243" s="59">
        <v>8</v>
      </c>
      <c r="I243" s="46">
        <f t="shared" si="35"/>
        <v>28</v>
      </c>
      <c r="J243" s="46">
        <f t="shared" si="35"/>
        <v>240</v>
      </c>
      <c r="K243" s="87">
        <v>36.299999999999997</v>
      </c>
      <c r="L243" s="87">
        <v>23.4</v>
      </c>
      <c r="M243" s="54">
        <f t="shared" si="28"/>
        <v>29.849999999999998</v>
      </c>
      <c r="N243" s="36">
        <v>23.5</v>
      </c>
      <c r="O243" s="55">
        <f t="shared" si="29"/>
        <v>32.000035088307435</v>
      </c>
      <c r="P243" s="56">
        <f t="shared" si="30"/>
        <v>33.024036211133264</v>
      </c>
      <c r="Q243" s="56">
        <v>18.389303999999999</v>
      </c>
      <c r="R243" s="11">
        <f t="shared" si="31"/>
        <v>5.1392082182939998</v>
      </c>
      <c r="S243" s="35">
        <f t="shared" si="32"/>
        <v>9.9874267681774622</v>
      </c>
      <c r="AF243" s="34"/>
    </row>
    <row r="244" spans="7:32" ht="18.5" x14ac:dyDescent="0.45">
      <c r="G244" s="59">
        <v>2016</v>
      </c>
      <c r="H244" s="59">
        <v>8</v>
      </c>
      <c r="I244" s="46">
        <f t="shared" si="35"/>
        <v>29</v>
      </c>
      <c r="J244" s="46">
        <f t="shared" si="35"/>
        <v>241</v>
      </c>
      <c r="K244" s="87">
        <v>38.5</v>
      </c>
      <c r="L244" s="87">
        <v>21.6</v>
      </c>
      <c r="M244" s="54">
        <f t="shared" si="28"/>
        <v>30.05</v>
      </c>
      <c r="N244" s="36">
        <v>23.5</v>
      </c>
      <c r="O244" s="55">
        <f t="shared" si="29"/>
        <v>28.473347214835645</v>
      </c>
      <c r="P244" s="56">
        <f t="shared" si="30"/>
        <v>38.495965434457787</v>
      </c>
      <c r="Q244" s="56">
        <v>18.728451</v>
      </c>
      <c r="R244" s="11">
        <f t="shared" si="31"/>
        <v>5.2559571707527493</v>
      </c>
      <c r="S244" s="35">
        <f t="shared" si="32"/>
        <v>11.569551652751779</v>
      </c>
      <c r="AF244" s="34"/>
    </row>
    <row r="245" spans="7:32" ht="18.5" x14ac:dyDescent="0.45">
      <c r="G245" s="59">
        <v>2016</v>
      </c>
      <c r="H245" s="59">
        <v>8</v>
      </c>
      <c r="I245" s="46">
        <f t="shared" si="35"/>
        <v>30</v>
      </c>
      <c r="J245" s="46">
        <f t="shared" si="35"/>
        <v>242</v>
      </c>
      <c r="K245" s="87">
        <v>36.799999999999997</v>
      </c>
      <c r="L245" s="87">
        <v>16.899999999999999</v>
      </c>
      <c r="M245" s="54">
        <f t="shared" si="28"/>
        <v>26.849999999999998</v>
      </c>
      <c r="N245" s="36">
        <v>21</v>
      </c>
      <c r="O245" s="55">
        <f t="shared" si="29"/>
        <v>20.097581507627325</v>
      </c>
      <c r="P245" s="56">
        <f t="shared" si="30"/>
        <v>31.995349760142698</v>
      </c>
      <c r="Q245" s="56">
        <v>14.344662</v>
      </c>
      <c r="R245" s="11">
        <f t="shared" si="31"/>
        <v>3.7564689134294991</v>
      </c>
      <c r="S245" s="35">
        <f t="shared" si="32"/>
        <v>9.5877219539601395</v>
      </c>
      <c r="AF245" s="34"/>
    </row>
    <row r="246" spans="7:32" ht="18.5" x14ac:dyDescent="0.45">
      <c r="G246" s="59">
        <v>2016</v>
      </c>
      <c r="H246" s="60">
        <v>8</v>
      </c>
      <c r="I246" s="60">
        <f t="shared" si="35"/>
        <v>31</v>
      </c>
      <c r="J246" s="46">
        <f t="shared" si="35"/>
        <v>243</v>
      </c>
      <c r="K246" s="87">
        <v>36.799999999999997</v>
      </c>
      <c r="L246" s="87">
        <v>22</v>
      </c>
      <c r="M246" s="54">
        <f t="shared" si="28"/>
        <v>29.4</v>
      </c>
      <c r="N246" s="36">
        <v>18.5</v>
      </c>
      <c r="O246" s="55">
        <f t="shared" si="29"/>
        <v>28.691859529840134</v>
      </c>
      <c r="P246" s="56">
        <f t="shared" si="30"/>
        <v>33.971161683330713</v>
      </c>
      <c r="Q246" s="56">
        <v>17.660765999999999</v>
      </c>
      <c r="R246" s="49">
        <f t="shared" si="31"/>
        <v>4.8889945302479996</v>
      </c>
      <c r="S246" s="48">
        <f t="shared" si="32"/>
        <v>10.733312387245954</v>
      </c>
      <c r="AF246" s="34"/>
    </row>
    <row r="247" spans="7:32" ht="18.5" x14ac:dyDescent="0.45">
      <c r="G247" s="59">
        <v>2016</v>
      </c>
      <c r="H247" s="59">
        <v>9</v>
      </c>
      <c r="I247" s="46">
        <v>1</v>
      </c>
      <c r="J247" s="46">
        <f t="shared" si="35"/>
        <v>244</v>
      </c>
      <c r="K247" s="87">
        <v>37.799999999999997</v>
      </c>
      <c r="L247" s="87">
        <v>21.5</v>
      </c>
      <c r="M247" s="54">
        <f t="shared" si="28"/>
        <v>29.65</v>
      </c>
      <c r="N247" s="36">
        <v>19.5</v>
      </c>
      <c r="O247" s="55">
        <f t="shared" si="29"/>
        <v>22.945231199065436</v>
      </c>
      <c r="P247" s="56">
        <f t="shared" si="30"/>
        <v>29.920581483581323</v>
      </c>
      <c r="Q247" s="56">
        <v>14.82198</v>
      </c>
      <c r="R247" s="11">
        <f t="shared" si="31"/>
        <v>4.1248718076149986</v>
      </c>
      <c r="S247" s="35">
        <f t="shared" si="32"/>
        <v>9.4607706288552045</v>
      </c>
      <c r="AF247" s="34"/>
    </row>
    <row r="248" spans="7:32" ht="18.5" x14ac:dyDescent="0.45">
      <c r="G248" s="59">
        <v>2016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87">
        <v>37.4</v>
      </c>
      <c r="L248" s="87">
        <v>19.600000000000001</v>
      </c>
      <c r="M248" s="54">
        <f t="shared" si="28"/>
        <v>28.5</v>
      </c>
      <c r="N248" s="36">
        <v>20.5</v>
      </c>
      <c r="O248" s="55">
        <f t="shared" si="29"/>
        <v>26.906829376177537</v>
      </c>
      <c r="P248" s="56">
        <f t="shared" si="30"/>
        <v>38.315325031676807</v>
      </c>
      <c r="Q248" s="56">
        <v>18.163205999999999</v>
      </c>
      <c r="R248" s="11">
        <f t="shared" si="31"/>
        <v>4.9322095076969985</v>
      </c>
      <c r="S248" s="35">
        <f t="shared" si="32"/>
        <v>11.664897912039091</v>
      </c>
      <c r="AF248" s="34"/>
    </row>
    <row r="249" spans="7:32" ht="18.5" x14ac:dyDescent="0.45">
      <c r="G249" s="59">
        <v>2016</v>
      </c>
      <c r="H249" s="59">
        <v>9</v>
      </c>
      <c r="I249" s="46">
        <f t="shared" si="36"/>
        <v>3</v>
      </c>
      <c r="J249" s="46">
        <f t="shared" si="36"/>
        <v>246</v>
      </c>
      <c r="K249" s="87">
        <v>36.1</v>
      </c>
      <c r="L249" s="87">
        <v>16.7</v>
      </c>
      <c r="M249" s="54">
        <f t="shared" si="28"/>
        <v>26.4</v>
      </c>
      <c r="N249" s="36">
        <v>31</v>
      </c>
      <c r="O249" s="55">
        <f t="shared" si="29"/>
        <v>24.703961297363719</v>
      </c>
      <c r="P249" s="56">
        <f t="shared" si="30"/>
        <v>38.340547933508496</v>
      </c>
      <c r="Q249" s="56">
        <v>17.409545999999999</v>
      </c>
      <c r="R249" s="11">
        <f t="shared" si="31"/>
        <v>4.513128838217999</v>
      </c>
      <c r="S249" s="35">
        <f t="shared" si="32"/>
        <v>10.161711794898958</v>
      </c>
      <c r="AF249" s="34"/>
    </row>
    <row r="250" spans="7:32" ht="18.5" x14ac:dyDescent="0.45">
      <c r="G250" s="59">
        <v>2016</v>
      </c>
      <c r="H250" s="59">
        <v>9</v>
      </c>
      <c r="I250" s="46">
        <f t="shared" si="36"/>
        <v>4</v>
      </c>
      <c r="J250" s="46">
        <f t="shared" si="36"/>
        <v>247</v>
      </c>
      <c r="K250" s="87">
        <v>37.200000000000003</v>
      </c>
      <c r="L250" s="87">
        <v>17.7</v>
      </c>
      <c r="M250" s="54">
        <f t="shared" si="28"/>
        <v>27.450000000000003</v>
      </c>
      <c r="N250" s="36">
        <v>47</v>
      </c>
      <c r="O250" s="55">
        <f t="shared" si="29"/>
        <v>24.00052245618982</v>
      </c>
      <c r="P250" s="56">
        <f t="shared" si="30"/>
        <v>37.440815031656129</v>
      </c>
      <c r="Q250" s="56">
        <v>16.957349999999998</v>
      </c>
      <c r="R250" s="11">
        <f t="shared" si="31"/>
        <v>4.5003323131874993</v>
      </c>
      <c r="S250" s="35">
        <f t="shared" si="32"/>
        <v>8.2639358395985489</v>
      </c>
      <c r="AF250" s="34"/>
    </row>
    <row r="251" spans="7:32" ht="18.5" x14ac:dyDescent="0.45">
      <c r="G251" s="59">
        <v>2016</v>
      </c>
      <c r="H251" s="59">
        <v>9</v>
      </c>
      <c r="I251" s="46">
        <f t="shared" si="36"/>
        <v>5</v>
      </c>
      <c r="J251" s="46">
        <f t="shared" si="36"/>
        <v>248</v>
      </c>
      <c r="K251" s="87">
        <v>35.700000000000003</v>
      </c>
      <c r="L251" s="87">
        <v>18.8</v>
      </c>
      <c r="M251" s="54">
        <f t="shared" si="28"/>
        <v>27.25</v>
      </c>
      <c r="N251" s="36">
        <v>49.5</v>
      </c>
      <c r="O251" s="55">
        <f t="shared" si="29"/>
        <v>21.818108110630263</v>
      </c>
      <c r="P251" s="56">
        <f t="shared" si="30"/>
        <v>29.498082165572118</v>
      </c>
      <c r="Q251" s="56">
        <v>14.350942499999999</v>
      </c>
      <c r="R251" s="11">
        <f t="shared" si="31"/>
        <v>3.7917809132006246</v>
      </c>
      <c r="S251" s="35">
        <f t="shared" si="32"/>
        <v>6.3608597966538518</v>
      </c>
      <c r="AF251" s="34"/>
    </row>
    <row r="252" spans="7:32" ht="18.5" x14ac:dyDescent="0.45">
      <c r="G252" s="59">
        <v>2016</v>
      </c>
      <c r="H252" s="59">
        <v>9</v>
      </c>
      <c r="I252" s="46">
        <f t="shared" si="36"/>
        <v>6</v>
      </c>
      <c r="J252" s="46">
        <f t="shared" si="36"/>
        <v>249</v>
      </c>
      <c r="K252" s="87">
        <v>36.200000000000003</v>
      </c>
      <c r="L252" s="87">
        <v>17.399999999999999</v>
      </c>
      <c r="M252" s="54">
        <f t="shared" si="28"/>
        <v>26.8</v>
      </c>
      <c r="N252" s="36">
        <v>44</v>
      </c>
      <c r="O252" s="55">
        <f t="shared" si="29"/>
        <v>19.500287376348027</v>
      </c>
      <c r="P252" s="56">
        <f t="shared" si="30"/>
        <v>29.32843221402744</v>
      </c>
      <c r="Q252" s="56">
        <v>13.528197</v>
      </c>
      <c r="R252" s="11">
        <f t="shared" si="31"/>
        <v>3.5386922430630001</v>
      </c>
      <c r="S252" s="35">
        <f t="shared" si="32"/>
        <v>6.7798528528348045</v>
      </c>
      <c r="AF252" s="34"/>
    </row>
    <row r="253" spans="7:32" ht="18.5" x14ac:dyDescent="0.45">
      <c r="G253" s="59">
        <v>2016</v>
      </c>
      <c r="H253" s="59">
        <v>9</v>
      </c>
      <c r="I253" s="46">
        <f t="shared" si="36"/>
        <v>7</v>
      </c>
      <c r="J253" s="46">
        <f t="shared" si="36"/>
        <v>250</v>
      </c>
      <c r="K253" s="87">
        <v>35.6</v>
      </c>
      <c r="L253" s="87">
        <v>18.600000000000001</v>
      </c>
      <c r="M253" s="54">
        <f t="shared" si="28"/>
        <v>27.1</v>
      </c>
      <c r="N253" s="36">
        <v>43</v>
      </c>
      <c r="O253" s="55">
        <f t="shared" si="29"/>
        <v>22.106092961502998</v>
      </c>
      <c r="P253" s="56">
        <f t="shared" si="30"/>
        <v>30.064286427644081</v>
      </c>
      <c r="Q253" s="56">
        <v>14.583321</v>
      </c>
      <c r="R253" s="11">
        <f t="shared" si="31"/>
        <v>3.8403498771584994</v>
      </c>
      <c r="S253" s="35">
        <f t="shared" si="32"/>
        <v>7.0579804348337714</v>
      </c>
      <c r="AF253" s="34"/>
    </row>
    <row r="254" spans="7:32" ht="18.5" x14ac:dyDescent="0.45">
      <c r="G254" s="59">
        <v>2016</v>
      </c>
      <c r="H254" s="59">
        <v>9</v>
      </c>
      <c r="I254" s="46">
        <f t="shared" si="36"/>
        <v>8</v>
      </c>
      <c r="J254" s="46">
        <f t="shared" si="36"/>
        <v>251</v>
      </c>
      <c r="K254" s="87">
        <v>36.200000000000003</v>
      </c>
      <c r="L254" s="87">
        <v>13.5</v>
      </c>
      <c r="M254" s="54">
        <f t="shared" si="28"/>
        <v>24.85</v>
      </c>
      <c r="N254" s="36">
        <v>26.5</v>
      </c>
      <c r="O254" s="55">
        <f t="shared" si="29"/>
        <v>20.498009247005811</v>
      </c>
      <c r="P254" s="56">
        <f t="shared" si="30"/>
        <v>37.22438479256256</v>
      </c>
      <c r="Q254" s="56">
        <v>15.625883999999999</v>
      </c>
      <c r="R254" s="11">
        <f t="shared" si="31"/>
        <v>3.9086937819990002</v>
      </c>
      <c r="S254" s="35">
        <f t="shared" si="32"/>
        <v>10.151373709922488</v>
      </c>
      <c r="AF254" s="34"/>
    </row>
    <row r="255" spans="7:32" ht="18.5" x14ac:dyDescent="0.45">
      <c r="G255" s="59">
        <v>2016</v>
      </c>
      <c r="H255" s="59">
        <v>9</v>
      </c>
      <c r="I255" s="46">
        <f t="shared" si="36"/>
        <v>9</v>
      </c>
      <c r="J255" s="46">
        <f t="shared" si="36"/>
        <v>252</v>
      </c>
      <c r="K255" s="87">
        <v>36.6</v>
      </c>
      <c r="L255" s="87">
        <v>18.7</v>
      </c>
      <c r="M255" s="54">
        <f t="shared" si="28"/>
        <v>27.65</v>
      </c>
      <c r="N255" s="36">
        <v>24</v>
      </c>
      <c r="O255" s="55">
        <f t="shared" si="29"/>
        <v>23.250312177768105</v>
      </c>
      <c r="P255" s="56">
        <f t="shared" si="30"/>
        <v>33.294447038563931</v>
      </c>
      <c r="Q255" s="56">
        <v>15.738932999999998</v>
      </c>
      <c r="R255" s="11">
        <f t="shared" si="31"/>
        <v>4.1954368709452501</v>
      </c>
      <c r="S255" s="35">
        <f t="shared" si="32"/>
        <v>9.7526671002983996</v>
      </c>
      <c r="AF255" s="34"/>
    </row>
    <row r="256" spans="7:32" ht="18.5" x14ac:dyDescent="0.45">
      <c r="G256" s="59">
        <v>2016</v>
      </c>
      <c r="H256" s="59">
        <v>9</v>
      </c>
      <c r="I256" s="46">
        <f t="shared" si="36"/>
        <v>10</v>
      </c>
      <c r="J256" s="46">
        <f t="shared" si="36"/>
        <v>253</v>
      </c>
      <c r="K256" s="87">
        <v>36.700000000000003</v>
      </c>
      <c r="L256" s="87">
        <v>14.1</v>
      </c>
      <c r="M256" s="54">
        <f t="shared" si="28"/>
        <v>25.400000000000002</v>
      </c>
      <c r="N256" s="36">
        <v>30.5</v>
      </c>
      <c r="O256" s="55">
        <f t="shared" si="29"/>
        <v>17.587318199570984</v>
      </c>
      <c r="P256" s="56">
        <f t="shared" si="30"/>
        <v>31.797871304824341</v>
      </c>
      <c r="Q256" s="56">
        <v>13.377464999999999</v>
      </c>
      <c r="R256" s="11">
        <f t="shared" si="31"/>
        <v>3.38942155212</v>
      </c>
      <c r="S256" s="35">
        <f t="shared" si="32"/>
        <v>8.4446825776342713</v>
      </c>
      <c r="AF256" s="34"/>
    </row>
    <row r="257" spans="7:32" ht="18.5" x14ac:dyDescent="0.45">
      <c r="G257" s="59">
        <v>2016</v>
      </c>
      <c r="H257" s="59">
        <v>9</v>
      </c>
      <c r="I257" s="46">
        <f t="shared" si="36"/>
        <v>11</v>
      </c>
      <c r="J257" s="46">
        <f t="shared" si="36"/>
        <v>254</v>
      </c>
      <c r="K257" s="87">
        <v>36.6</v>
      </c>
      <c r="L257" s="87">
        <v>14.6</v>
      </c>
      <c r="M257" s="54">
        <f t="shared" si="28"/>
        <v>25.6</v>
      </c>
      <c r="N257" s="36">
        <v>39.5</v>
      </c>
      <c r="O257" s="55">
        <f t="shared" si="29"/>
        <v>21.892766069817572</v>
      </c>
      <c r="P257" s="56">
        <f t="shared" si="30"/>
        <v>38.531268282878926</v>
      </c>
      <c r="Q257" s="56">
        <v>16.429787999999999</v>
      </c>
      <c r="R257" s="11">
        <f t="shared" si="31"/>
        <v>4.182054667307999</v>
      </c>
      <c r="S257" s="35">
        <f t="shared" si="32"/>
        <v>9.1311808585435035</v>
      </c>
      <c r="AF257" s="34"/>
    </row>
    <row r="258" spans="7:32" ht="18.5" x14ac:dyDescent="0.45">
      <c r="G258" s="59">
        <v>2016</v>
      </c>
      <c r="H258" s="59">
        <v>9</v>
      </c>
      <c r="I258" s="46">
        <f t="shared" si="36"/>
        <v>12</v>
      </c>
      <c r="J258" s="46">
        <f t="shared" si="36"/>
        <v>255</v>
      </c>
      <c r="K258" s="87">
        <v>36.5</v>
      </c>
      <c r="L258" s="87">
        <v>15.6</v>
      </c>
      <c r="M258" s="54">
        <f t="shared" si="28"/>
        <v>26.05</v>
      </c>
      <c r="N258" s="36">
        <v>42.5</v>
      </c>
      <c r="O258" s="55">
        <f t="shared" si="29"/>
        <v>22.633228092014161</v>
      </c>
      <c r="P258" s="56">
        <f t="shared" si="30"/>
        <v>37.842757369847675</v>
      </c>
      <c r="Q258" s="56">
        <v>16.555397999999997</v>
      </c>
      <c r="R258" s="11">
        <f t="shared" si="31"/>
        <v>4.2577213964894991</v>
      </c>
      <c r="S258" s="35">
        <f t="shared" si="32"/>
        <v>8.6973955510234493</v>
      </c>
      <c r="AF258" s="34"/>
    </row>
    <row r="259" spans="7:32" ht="18.5" x14ac:dyDescent="0.45">
      <c r="G259" s="59">
        <v>2016</v>
      </c>
      <c r="H259" s="59">
        <v>9</v>
      </c>
      <c r="I259" s="46">
        <f t="shared" si="36"/>
        <v>13</v>
      </c>
      <c r="J259" s="46">
        <f t="shared" si="36"/>
        <v>256</v>
      </c>
      <c r="K259" s="87">
        <v>37.4</v>
      </c>
      <c r="L259" s="87">
        <v>12.5</v>
      </c>
      <c r="M259" s="54">
        <f t="shared" si="28"/>
        <v>24.95</v>
      </c>
      <c r="N259" s="36">
        <v>46.5</v>
      </c>
      <c r="O259" s="55">
        <f t="shared" si="29"/>
        <v>19.791795754466097</v>
      </c>
      <c r="P259" s="56">
        <f t="shared" si="30"/>
        <v>39.425257142896463</v>
      </c>
      <c r="Q259" s="56">
        <v>15.801737999999999</v>
      </c>
      <c r="R259" s="11">
        <f t="shared" si="31"/>
        <v>3.9619500165674992</v>
      </c>
      <c r="S259" s="35">
        <f t="shared" si="32"/>
        <v>8.4394178771043613</v>
      </c>
      <c r="AF259" s="34"/>
    </row>
    <row r="260" spans="7:32" ht="18.5" x14ac:dyDescent="0.45">
      <c r="G260" s="59">
        <v>2016</v>
      </c>
      <c r="H260" s="59">
        <v>9</v>
      </c>
      <c r="I260" s="46">
        <f t="shared" si="36"/>
        <v>14</v>
      </c>
      <c r="J260" s="46">
        <f t="shared" si="36"/>
        <v>257</v>
      </c>
      <c r="K260" s="87">
        <v>37.299999999999997</v>
      </c>
      <c r="L260" s="87">
        <v>15</v>
      </c>
      <c r="M260" s="54">
        <f t="shared" si="28"/>
        <v>26.15</v>
      </c>
      <c r="N260" s="36">
        <v>34.5</v>
      </c>
      <c r="O260" s="55">
        <f t="shared" si="29"/>
        <v>21.013523275046992</v>
      </c>
      <c r="P260" s="56">
        <f t="shared" si="30"/>
        <v>37.488125522683831</v>
      </c>
      <c r="Q260" s="56">
        <v>15.877103999999999</v>
      </c>
      <c r="R260" s="11">
        <f t="shared" si="31"/>
        <v>4.0925894974919999</v>
      </c>
      <c r="S260" s="35">
        <f t="shared" si="32"/>
        <v>9.5232863648651005</v>
      </c>
      <c r="AF260" s="34"/>
    </row>
    <row r="261" spans="7:32" ht="18.5" x14ac:dyDescent="0.45">
      <c r="G261" s="59">
        <v>2016</v>
      </c>
      <c r="H261" s="59">
        <v>9</v>
      </c>
      <c r="I261" s="46">
        <f t="shared" si="36"/>
        <v>15</v>
      </c>
      <c r="J261" s="46">
        <f t="shared" si="36"/>
        <v>258</v>
      </c>
      <c r="K261" s="87">
        <v>34.9</v>
      </c>
      <c r="L261" s="87">
        <v>16</v>
      </c>
      <c r="M261" s="54">
        <f t="shared" ref="M261:M324" si="37">(K261+L261)/2</f>
        <v>25.45</v>
      </c>
      <c r="N261" s="36">
        <v>29</v>
      </c>
      <c r="O261" s="55">
        <f t="shared" ref="O261:O324" si="38">((Q261)/(0.16*(K261-(L261))^0.5))</f>
        <v>20.062608100810696</v>
      </c>
      <c r="P261" s="56">
        <f t="shared" ref="P261:P324" si="39">0.16*((K261-L261)^1/2)*O261</f>
        <v>30.334663448425772</v>
      </c>
      <c r="Q261" s="56">
        <v>13.955271</v>
      </c>
      <c r="R261" s="11">
        <f t="shared" ref="R261:R324" si="40">0.0023*0.408*O261*(K261-L261)^0.5*(M261+17.8)</f>
        <v>3.5399114859487493</v>
      </c>
      <c r="S261" s="35">
        <f t="shared" ref="S261:S324" si="41">0.31*(IF(N261&gt;50,1,(1+(50-N261)/70)))*(P261+2.09)*((M261/(M261+15)))</f>
        <v>8.2214758209953445</v>
      </c>
      <c r="AF261" s="34"/>
    </row>
    <row r="262" spans="7:32" ht="18.5" x14ac:dyDescent="0.45">
      <c r="G262" s="59">
        <v>2016</v>
      </c>
      <c r="H262" s="59">
        <v>9</v>
      </c>
      <c r="I262" s="46">
        <f t="shared" si="36"/>
        <v>16</v>
      </c>
      <c r="J262" s="46">
        <f t="shared" si="36"/>
        <v>259</v>
      </c>
      <c r="K262" s="87">
        <v>33.1</v>
      </c>
      <c r="L262" s="87">
        <v>17.7</v>
      </c>
      <c r="M262" s="54">
        <f t="shared" si="37"/>
        <v>25.4</v>
      </c>
      <c r="N262" s="36">
        <v>28</v>
      </c>
      <c r="O262" s="55">
        <f t="shared" si="38"/>
        <v>21.905743177983048</v>
      </c>
      <c r="P262" s="56">
        <f t="shared" si="39"/>
        <v>26.987875595275121</v>
      </c>
      <c r="Q262" s="56">
        <v>13.754294999999999</v>
      </c>
      <c r="R262" s="11">
        <f t="shared" si="40"/>
        <v>3.4848982155599999</v>
      </c>
      <c r="S262" s="35">
        <f t="shared" si="41"/>
        <v>7.448460291450516</v>
      </c>
      <c r="AF262" s="34"/>
    </row>
    <row r="263" spans="7:32" ht="18.5" x14ac:dyDescent="0.45">
      <c r="G263" s="59">
        <v>2016</v>
      </c>
      <c r="H263" s="59">
        <v>9</v>
      </c>
      <c r="I263" s="46">
        <f t="shared" si="36"/>
        <v>17</v>
      </c>
      <c r="J263" s="46">
        <f t="shared" si="36"/>
        <v>260</v>
      </c>
      <c r="K263" s="87">
        <v>33</v>
      </c>
      <c r="L263" s="87">
        <v>13.7</v>
      </c>
      <c r="M263" s="54">
        <f t="shared" si="37"/>
        <v>23.35</v>
      </c>
      <c r="N263" s="36">
        <v>28.5</v>
      </c>
      <c r="O263" s="55">
        <f t="shared" si="38"/>
        <v>20.854339264703629</v>
      </c>
      <c r="P263" s="56">
        <f t="shared" si="39"/>
        <v>32.199099824702401</v>
      </c>
      <c r="Q263" s="56">
        <v>14.658687</v>
      </c>
      <c r="R263" s="11">
        <f t="shared" si="40"/>
        <v>3.537797149343251</v>
      </c>
      <c r="S263" s="35">
        <f t="shared" si="41"/>
        <v>8.4598438781603331</v>
      </c>
      <c r="AF263" s="34"/>
    </row>
    <row r="264" spans="7:32" ht="18.5" x14ac:dyDescent="0.45">
      <c r="G264" s="59">
        <v>2016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87">
        <v>31.2</v>
      </c>
      <c r="L264" s="87">
        <v>13.9</v>
      </c>
      <c r="M264" s="54">
        <f t="shared" si="37"/>
        <v>22.55</v>
      </c>
      <c r="N264" s="36">
        <v>26.5</v>
      </c>
      <c r="O264" s="55">
        <f t="shared" si="38"/>
        <v>21.68708642030613</v>
      </c>
      <c r="P264" s="56">
        <f t="shared" si="39"/>
        <v>30.014927605703683</v>
      </c>
      <c r="Q264" s="56">
        <v>14.432588999999998</v>
      </c>
      <c r="R264" s="11">
        <f t="shared" si="40"/>
        <v>3.4155118764697496</v>
      </c>
      <c r="S264" s="35">
        <f t="shared" si="41"/>
        <v>7.9833204930520418</v>
      </c>
      <c r="AF264" s="34"/>
    </row>
    <row r="265" spans="7:32" ht="18.5" x14ac:dyDescent="0.45">
      <c r="G265" s="59">
        <v>2016</v>
      </c>
      <c r="H265" s="59">
        <v>9</v>
      </c>
      <c r="I265" s="46">
        <f t="shared" si="42"/>
        <v>19</v>
      </c>
      <c r="J265" s="46">
        <f t="shared" si="42"/>
        <v>262</v>
      </c>
      <c r="K265" s="87">
        <v>32.200000000000003</v>
      </c>
      <c r="L265" s="87">
        <v>12.2</v>
      </c>
      <c r="M265" s="54">
        <f t="shared" si="37"/>
        <v>22.200000000000003</v>
      </c>
      <c r="N265" s="36">
        <v>28</v>
      </c>
      <c r="O265" s="55">
        <f t="shared" si="38"/>
        <v>20.960110212035985</v>
      </c>
      <c r="P265" s="56">
        <f t="shared" si="39"/>
        <v>33.536176339257587</v>
      </c>
      <c r="Q265" s="56">
        <v>14.997833999999999</v>
      </c>
      <c r="R265" s="11">
        <f t="shared" si="40"/>
        <v>3.5184918563999994</v>
      </c>
      <c r="S265" s="35">
        <f t="shared" si="41"/>
        <v>8.6622503042023435</v>
      </c>
      <c r="AF265" s="34"/>
    </row>
    <row r="266" spans="7:32" ht="18.5" x14ac:dyDescent="0.45">
      <c r="G266" s="59">
        <v>2016</v>
      </c>
      <c r="H266" s="59">
        <v>9</v>
      </c>
      <c r="I266" s="46">
        <f t="shared" si="42"/>
        <v>20</v>
      </c>
      <c r="J266" s="46">
        <f t="shared" si="42"/>
        <v>263</v>
      </c>
      <c r="K266" s="87">
        <v>33.299999999999997</v>
      </c>
      <c r="L266" s="87">
        <v>10.8</v>
      </c>
      <c r="M266" s="54">
        <f t="shared" si="37"/>
        <v>22.049999999999997</v>
      </c>
      <c r="N266" s="36">
        <v>29</v>
      </c>
      <c r="O266" s="55">
        <f t="shared" si="38"/>
        <v>14.804485494644144</v>
      </c>
      <c r="P266" s="56">
        <f t="shared" si="39"/>
        <v>26.648073890359456</v>
      </c>
      <c r="Q266" s="56">
        <v>11.2358145</v>
      </c>
      <c r="R266" s="11">
        <f t="shared" si="40"/>
        <v>2.6260373738936242</v>
      </c>
      <c r="S266" s="35">
        <f t="shared" si="41"/>
        <v>6.8926001430720021</v>
      </c>
      <c r="AF266" s="34"/>
    </row>
    <row r="267" spans="7:32" ht="18.5" x14ac:dyDescent="0.45">
      <c r="G267" s="59">
        <v>2016</v>
      </c>
      <c r="H267" s="59">
        <v>9</v>
      </c>
      <c r="I267" s="46">
        <f t="shared" si="42"/>
        <v>21</v>
      </c>
      <c r="J267" s="46">
        <f t="shared" si="42"/>
        <v>264</v>
      </c>
      <c r="K267" s="87">
        <v>34.299999999999997</v>
      </c>
      <c r="L267" s="87">
        <v>10.6</v>
      </c>
      <c r="M267" s="54">
        <f t="shared" si="37"/>
        <v>22.45</v>
      </c>
      <c r="N267" s="36">
        <v>27.5</v>
      </c>
      <c r="O267" s="55">
        <f t="shared" si="38"/>
        <v>13.747522768059007</v>
      </c>
      <c r="P267" s="56">
        <f t="shared" si="39"/>
        <v>26.065303168239872</v>
      </c>
      <c r="Q267" s="56">
        <v>10.708252499999999</v>
      </c>
      <c r="R267" s="11">
        <f t="shared" si="40"/>
        <v>2.5278570117281247</v>
      </c>
      <c r="S267" s="35">
        <f t="shared" si="41"/>
        <v>6.9140118241240884</v>
      </c>
      <c r="AF267" s="34"/>
    </row>
    <row r="268" spans="7:32" ht="18.5" x14ac:dyDescent="0.45">
      <c r="G268" s="59">
        <v>2016</v>
      </c>
      <c r="H268" s="59">
        <v>9</v>
      </c>
      <c r="I268" s="46">
        <f t="shared" si="42"/>
        <v>22</v>
      </c>
      <c r="J268" s="46">
        <f t="shared" si="42"/>
        <v>265</v>
      </c>
      <c r="K268" s="87">
        <v>30.8</v>
      </c>
      <c r="L268" s="87">
        <v>16</v>
      </c>
      <c r="M268" s="54">
        <f t="shared" si="37"/>
        <v>23.4</v>
      </c>
      <c r="N268" s="36">
        <v>23.5</v>
      </c>
      <c r="O268" s="55">
        <f t="shared" si="38"/>
        <v>20.590388524615001</v>
      </c>
      <c r="P268" s="56">
        <f t="shared" si="39"/>
        <v>24.379020013144164</v>
      </c>
      <c r="Q268" s="56">
        <v>12.674048999999998</v>
      </c>
      <c r="R268" s="11">
        <f t="shared" si="40"/>
        <v>3.062531852262</v>
      </c>
      <c r="S268" s="35">
        <f t="shared" si="41"/>
        <v>6.8930822799185476</v>
      </c>
      <c r="AF268" s="34"/>
    </row>
    <row r="269" spans="7:32" ht="18.5" x14ac:dyDescent="0.45">
      <c r="G269" s="59">
        <v>2016</v>
      </c>
      <c r="H269" s="59">
        <v>9</v>
      </c>
      <c r="I269" s="46">
        <f t="shared" si="42"/>
        <v>23</v>
      </c>
      <c r="J269" s="46">
        <f t="shared" si="42"/>
        <v>266</v>
      </c>
      <c r="K269" s="87">
        <v>32.1</v>
      </c>
      <c r="L269" s="87">
        <v>12.9</v>
      </c>
      <c r="M269" s="54">
        <f t="shared" si="37"/>
        <v>22.5</v>
      </c>
      <c r="N269" s="36">
        <v>24.5</v>
      </c>
      <c r="O269" s="55">
        <f t="shared" si="38"/>
        <v>12.79239409896663</v>
      </c>
      <c r="P269" s="56">
        <f t="shared" si="39"/>
        <v>19.649117336012747</v>
      </c>
      <c r="Q269" s="56">
        <v>8.9685539999999992</v>
      </c>
      <c r="R269" s="11">
        <f t="shared" si="40"/>
        <v>2.1198029391629993</v>
      </c>
      <c r="S269" s="35">
        <f t="shared" si="41"/>
        <v>5.5164563034227774</v>
      </c>
      <c r="AF269" s="34"/>
    </row>
    <row r="270" spans="7:32" ht="18.5" x14ac:dyDescent="0.45">
      <c r="G270" s="59">
        <v>2016</v>
      </c>
      <c r="H270" s="59">
        <v>9</v>
      </c>
      <c r="I270" s="46">
        <f t="shared" si="42"/>
        <v>24</v>
      </c>
      <c r="J270" s="46">
        <f t="shared" si="42"/>
        <v>267</v>
      </c>
      <c r="K270" s="87">
        <v>31.9</v>
      </c>
      <c r="L270" s="87">
        <v>15.8</v>
      </c>
      <c r="M270" s="54">
        <f t="shared" si="37"/>
        <v>23.85</v>
      </c>
      <c r="N270" s="36">
        <v>22</v>
      </c>
      <c r="O270" s="55">
        <f t="shared" si="38"/>
        <v>23.048177260668961</v>
      </c>
      <c r="P270" s="56">
        <f t="shared" si="39"/>
        <v>29.686052311741616</v>
      </c>
      <c r="Q270" s="56">
        <v>14.796857999999999</v>
      </c>
      <c r="R270" s="11">
        <f t="shared" si="40"/>
        <v>3.6145357808804994</v>
      </c>
      <c r="S270" s="35">
        <f t="shared" si="41"/>
        <v>8.4661709105175351</v>
      </c>
      <c r="AF270" s="34"/>
    </row>
    <row r="271" spans="7:32" ht="18.5" x14ac:dyDescent="0.45">
      <c r="G271" s="59">
        <v>2016</v>
      </c>
      <c r="H271" s="59">
        <v>9</v>
      </c>
      <c r="I271" s="46">
        <f t="shared" si="42"/>
        <v>25</v>
      </c>
      <c r="J271" s="46">
        <f t="shared" si="42"/>
        <v>268</v>
      </c>
      <c r="K271" s="87">
        <v>26.2</v>
      </c>
      <c r="L271" s="87">
        <v>12.9</v>
      </c>
      <c r="M271" s="54">
        <f t="shared" si="37"/>
        <v>19.55</v>
      </c>
      <c r="N271" s="36">
        <v>22.5</v>
      </c>
      <c r="O271" s="55">
        <f t="shared" si="38"/>
        <v>21.720488013598477</v>
      </c>
      <c r="P271" s="56">
        <f t="shared" si="39"/>
        <v>23.110599246468777</v>
      </c>
      <c r="Q271" s="56">
        <v>12.674048999999998</v>
      </c>
      <c r="R271" s="11">
        <f t="shared" si="40"/>
        <v>2.7763486573297493</v>
      </c>
      <c r="S271" s="35">
        <f t="shared" si="41"/>
        <v>6.1571232557326203</v>
      </c>
      <c r="AF271" s="34"/>
    </row>
    <row r="272" spans="7:32" ht="18.5" x14ac:dyDescent="0.45">
      <c r="G272" s="59">
        <v>2016</v>
      </c>
      <c r="H272" s="59">
        <v>9</v>
      </c>
      <c r="I272" s="46">
        <f t="shared" si="42"/>
        <v>26</v>
      </c>
      <c r="J272" s="46">
        <f t="shared" si="42"/>
        <v>269</v>
      </c>
      <c r="K272" s="87">
        <v>27.1</v>
      </c>
      <c r="L272" s="87">
        <v>5.8</v>
      </c>
      <c r="M272" s="54">
        <f t="shared" si="37"/>
        <v>16.45</v>
      </c>
      <c r="N272" s="36">
        <v>21.5</v>
      </c>
      <c r="O272" s="55">
        <f t="shared" si="38"/>
        <v>13.846462572960538</v>
      </c>
      <c r="P272" s="56">
        <f t="shared" si="39"/>
        <v>23.594372224324761</v>
      </c>
      <c r="Q272" s="56">
        <v>10.224653999999999</v>
      </c>
      <c r="R272" s="11">
        <f t="shared" si="40"/>
        <v>2.0538901530674996</v>
      </c>
      <c r="S272" s="35">
        <f t="shared" si="41"/>
        <v>5.8602223173097867</v>
      </c>
      <c r="AF272" s="34"/>
    </row>
    <row r="273" spans="7:32" ht="18.5" x14ac:dyDescent="0.45">
      <c r="G273" s="59">
        <v>2016</v>
      </c>
      <c r="H273" s="59">
        <v>9</v>
      </c>
      <c r="I273" s="46">
        <f t="shared" si="42"/>
        <v>27</v>
      </c>
      <c r="J273" s="46">
        <f t="shared" si="42"/>
        <v>270</v>
      </c>
      <c r="K273" s="87">
        <v>29.1</v>
      </c>
      <c r="L273" s="87">
        <v>5.4</v>
      </c>
      <c r="M273" s="54">
        <f t="shared" si="37"/>
        <v>17.25</v>
      </c>
      <c r="N273" s="36">
        <v>21.5</v>
      </c>
      <c r="O273" s="55">
        <f t="shared" si="38"/>
        <v>19.286847191317968</v>
      </c>
      <c r="P273" s="56">
        <f t="shared" si="39"/>
        <v>36.567862274738872</v>
      </c>
      <c r="Q273" s="56">
        <v>15.022955999999999</v>
      </c>
      <c r="R273" s="11">
        <f t="shared" si="40"/>
        <v>3.0882427747469987</v>
      </c>
      <c r="S273" s="35">
        <f t="shared" si="41"/>
        <v>9.0198039750367052</v>
      </c>
      <c r="AF273" s="34"/>
    </row>
    <row r="274" spans="7:32" ht="18.5" x14ac:dyDescent="0.45">
      <c r="G274" s="59">
        <v>2016</v>
      </c>
      <c r="H274" s="59">
        <v>9</v>
      </c>
      <c r="I274" s="46">
        <f t="shared" si="42"/>
        <v>28</v>
      </c>
      <c r="J274" s="46">
        <f t="shared" si="42"/>
        <v>271</v>
      </c>
      <c r="K274" s="87">
        <v>32.5</v>
      </c>
      <c r="L274" s="87">
        <v>10.9</v>
      </c>
      <c r="M274" s="54">
        <f t="shared" si="37"/>
        <v>21.7</v>
      </c>
      <c r="N274" s="36">
        <v>26</v>
      </c>
      <c r="O274" s="55">
        <f t="shared" si="38"/>
        <v>19.594552368605967</v>
      </c>
      <c r="P274" s="56">
        <f t="shared" si="39"/>
        <v>33.859386492951117</v>
      </c>
      <c r="Q274" s="56">
        <v>14.57076</v>
      </c>
      <c r="R274" s="11">
        <f t="shared" si="40"/>
        <v>3.3755715423000003</v>
      </c>
      <c r="S274" s="35">
        <f t="shared" si="41"/>
        <v>8.8486427233085738</v>
      </c>
      <c r="AF274" s="34"/>
    </row>
    <row r="275" spans="7:32" ht="18.5" x14ac:dyDescent="0.45">
      <c r="G275" s="59">
        <v>2016</v>
      </c>
      <c r="H275" s="59">
        <v>9</v>
      </c>
      <c r="I275" s="46">
        <f t="shared" si="42"/>
        <v>29</v>
      </c>
      <c r="J275" s="46">
        <f t="shared" si="42"/>
        <v>272</v>
      </c>
      <c r="K275" s="87">
        <v>30.7</v>
      </c>
      <c r="L275" s="87">
        <v>10.6</v>
      </c>
      <c r="M275" s="54">
        <f t="shared" si="37"/>
        <v>20.65</v>
      </c>
      <c r="N275" s="36">
        <v>32.5</v>
      </c>
      <c r="O275" s="55">
        <f t="shared" si="38"/>
        <v>18.071154608263033</v>
      </c>
      <c r="P275" s="56">
        <f t="shared" si="39"/>
        <v>29.058416610086958</v>
      </c>
      <c r="Q275" s="56">
        <v>12.962952</v>
      </c>
      <c r="R275" s="11">
        <f t="shared" si="40"/>
        <v>2.9232655833059993</v>
      </c>
      <c r="S275" s="35">
        <f t="shared" si="41"/>
        <v>6.9914652499814753</v>
      </c>
      <c r="AF275" s="34"/>
    </row>
    <row r="276" spans="7:32" ht="18.5" x14ac:dyDescent="0.45">
      <c r="G276" s="59">
        <v>2016</v>
      </c>
      <c r="H276" s="60">
        <v>9</v>
      </c>
      <c r="I276" s="60">
        <f t="shared" si="42"/>
        <v>30</v>
      </c>
      <c r="J276" s="46">
        <f t="shared" si="42"/>
        <v>273</v>
      </c>
      <c r="K276" s="87">
        <v>28.7</v>
      </c>
      <c r="L276" s="87">
        <v>7.7</v>
      </c>
      <c r="M276" s="54">
        <f t="shared" si="37"/>
        <v>18.2</v>
      </c>
      <c r="N276" s="36">
        <v>32</v>
      </c>
      <c r="O276" s="55">
        <f t="shared" si="38"/>
        <v>18.17648780830508</v>
      </c>
      <c r="P276" s="56">
        <f t="shared" si="39"/>
        <v>30.536499517952532</v>
      </c>
      <c r="Q276" s="56">
        <v>13.327221</v>
      </c>
      <c r="R276" s="49">
        <f t="shared" si="40"/>
        <v>2.8139094419399995</v>
      </c>
      <c r="S276" s="48">
        <f t="shared" si="41"/>
        <v>6.9702781861727008</v>
      </c>
      <c r="AF276" s="34"/>
    </row>
    <row r="277" spans="7:32" ht="18.5" x14ac:dyDescent="0.45">
      <c r="G277" s="59">
        <v>2016</v>
      </c>
      <c r="H277" s="59">
        <v>10</v>
      </c>
      <c r="I277" s="46">
        <v>1</v>
      </c>
      <c r="J277" s="46">
        <f t="shared" si="42"/>
        <v>274</v>
      </c>
      <c r="K277" s="87">
        <v>28.3</v>
      </c>
      <c r="L277" s="87">
        <v>6.8</v>
      </c>
      <c r="M277" s="54">
        <f t="shared" si="37"/>
        <v>17.55</v>
      </c>
      <c r="N277" s="36">
        <v>37</v>
      </c>
      <c r="O277" s="55">
        <f t="shared" si="38"/>
        <v>6.4846087348976669</v>
      </c>
      <c r="P277" s="56">
        <f t="shared" si="39"/>
        <v>11.153527024023987</v>
      </c>
      <c r="Q277" s="56">
        <v>4.8108630000000003</v>
      </c>
      <c r="R277" s="11">
        <f t="shared" si="40"/>
        <v>0.99742540134825008</v>
      </c>
      <c r="S277" s="35">
        <f t="shared" si="41"/>
        <v>2.6246508353121829</v>
      </c>
      <c r="AF277" s="34"/>
    </row>
    <row r="278" spans="7:32" ht="18.5" x14ac:dyDescent="0.45">
      <c r="G278" s="59">
        <v>2016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87">
        <v>30.4</v>
      </c>
      <c r="L278" s="87">
        <v>9.3000000000000007</v>
      </c>
      <c r="M278" s="54">
        <f t="shared" si="37"/>
        <v>19.850000000000001</v>
      </c>
      <c r="N278" s="36">
        <v>32.5</v>
      </c>
      <c r="O278" s="55">
        <f t="shared" si="38"/>
        <v>17.065187899098866</v>
      </c>
      <c r="P278" s="56">
        <f t="shared" si="39"/>
        <v>28.806037173678884</v>
      </c>
      <c r="Q278" s="56">
        <v>12.542158499999999</v>
      </c>
      <c r="R278" s="11">
        <f t="shared" si="40"/>
        <v>2.7695249490341252</v>
      </c>
      <c r="S278" s="35">
        <f t="shared" si="41"/>
        <v>6.819180945058573</v>
      </c>
      <c r="AF278" s="34"/>
    </row>
    <row r="279" spans="7:32" ht="18.5" x14ac:dyDescent="0.45">
      <c r="G279" s="59">
        <v>2016</v>
      </c>
      <c r="H279" s="59">
        <v>10</v>
      </c>
      <c r="I279" s="46">
        <f t="shared" si="43"/>
        <v>3</v>
      </c>
      <c r="J279" s="46">
        <f t="shared" si="42"/>
        <v>276</v>
      </c>
      <c r="K279" s="87">
        <v>30.9</v>
      </c>
      <c r="L279" s="87">
        <v>8.3000000000000007</v>
      </c>
      <c r="M279" s="54">
        <f t="shared" si="37"/>
        <v>19.600000000000001</v>
      </c>
      <c r="N279" s="36">
        <v>33</v>
      </c>
      <c r="O279" s="55">
        <f t="shared" si="38"/>
        <v>5.4330776409942301</v>
      </c>
      <c r="P279" s="56">
        <f t="shared" si="39"/>
        <v>9.8230043749175664</v>
      </c>
      <c r="Q279" s="56">
        <v>4.1325690000000002</v>
      </c>
      <c r="R279" s="11">
        <f t="shared" si="40"/>
        <v>0.9064831427190001</v>
      </c>
      <c r="S279" s="35">
        <f t="shared" si="41"/>
        <v>2.6000648507984825</v>
      </c>
      <c r="AF279" s="34"/>
    </row>
    <row r="280" spans="7:32" ht="18.5" x14ac:dyDescent="0.45">
      <c r="G280" s="59">
        <v>2016</v>
      </c>
      <c r="H280" s="59">
        <v>10</v>
      </c>
      <c r="I280" s="46">
        <f t="shared" si="43"/>
        <v>4</v>
      </c>
      <c r="J280" s="46">
        <f t="shared" si="43"/>
        <v>277</v>
      </c>
      <c r="K280" s="87">
        <v>31.2</v>
      </c>
      <c r="L280" s="87">
        <v>8.1999999999999993</v>
      </c>
      <c r="M280" s="54">
        <f t="shared" si="37"/>
        <v>19.7</v>
      </c>
      <c r="N280" s="36">
        <v>28.5</v>
      </c>
      <c r="O280" s="55">
        <f t="shared" si="38"/>
        <v>5.1728203710675595</v>
      </c>
      <c r="P280" s="56">
        <f t="shared" si="39"/>
        <v>9.5179894827643103</v>
      </c>
      <c r="Q280" s="56">
        <v>3.9692759999999998</v>
      </c>
      <c r="R280" s="11">
        <f t="shared" si="40"/>
        <v>0.8729926402499999</v>
      </c>
      <c r="S280" s="35">
        <f t="shared" si="41"/>
        <v>2.6704134405387445</v>
      </c>
      <c r="AF280" s="34"/>
    </row>
    <row r="281" spans="7:32" ht="18.5" x14ac:dyDescent="0.45">
      <c r="G281" s="59">
        <v>2016</v>
      </c>
      <c r="H281" s="59">
        <v>10</v>
      </c>
      <c r="I281" s="46">
        <f t="shared" si="43"/>
        <v>5</v>
      </c>
      <c r="J281" s="46">
        <f t="shared" si="43"/>
        <v>278</v>
      </c>
      <c r="K281" s="87">
        <v>32.1</v>
      </c>
      <c r="L281" s="87">
        <v>8.6</v>
      </c>
      <c r="M281" s="54">
        <f t="shared" si="37"/>
        <v>20.350000000000001</v>
      </c>
      <c r="N281" s="36">
        <v>30.5</v>
      </c>
      <c r="O281" s="55">
        <f t="shared" si="38"/>
        <v>8.9556153720799454</v>
      </c>
      <c r="P281" s="56">
        <f t="shared" si="39"/>
        <v>16.836556899510299</v>
      </c>
      <c r="Q281" s="56">
        <v>6.9462329999999994</v>
      </c>
      <c r="R281" s="11">
        <f t="shared" si="40"/>
        <v>1.5542178971917497</v>
      </c>
      <c r="S281" s="35">
        <f t="shared" si="41"/>
        <v>4.3185037324510738</v>
      </c>
      <c r="AF281" s="34"/>
    </row>
    <row r="282" spans="7:32" ht="18.5" x14ac:dyDescent="0.45">
      <c r="G282" s="59">
        <v>2016</v>
      </c>
      <c r="H282" s="59">
        <v>10</v>
      </c>
      <c r="I282" s="46">
        <f t="shared" si="43"/>
        <v>6</v>
      </c>
      <c r="J282" s="46">
        <f t="shared" si="43"/>
        <v>279</v>
      </c>
      <c r="K282" s="87">
        <v>32.5</v>
      </c>
      <c r="L282" s="87">
        <v>9.1</v>
      </c>
      <c r="M282" s="54">
        <f t="shared" si="37"/>
        <v>20.8</v>
      </c>
      <c r="N282" s="36">
        <v>27.5</v>
      </c>
      <c r="O282" s="55">
        <f t="shared" si="38"/>
        <v>9.8186477313635816</v>
      </c>
      <c r="P282" s="56">
        <f t="shared" si="39"/>
        <v>18.380508553112623</v>
      </c>
      <c r="Q282" s="56">
        <v>7.599405</v>
      </c>
      <c r="R282" s="11">
        <f t="shared" si="40"/>
        <v>1.720421698545</v>
      </c>
      <c r="S282" s="35">
        <f t="shared" si="41"/>
        <v>4.8720790588262153</v>
      </c>
      <c r="AF282" s="34"/>
    </row>
    <row r="283" spans="7:32" ht="18.5" x14ac:dyDescent="0.45">
      <c r="G283" s="59">
        <v>2016</v>
      </c>
      <c r="H283" s="59">
        <v>10</v>
      </c>
      <c r="I283" s="46">
        <f t="shared" si="43"/>
        <v>7</v>
      </c>
      <c r="J283" s="46">
        <f t="shared" si="43"/>
        <v>280</v>
      </c>
      <c r="K283" s="87">
        <v>32.6</v>
      </c>
      <c r="L283" s="87">
        <v>8.6999999999999993</v>
      </c>
      <c r="M283" s="54">
        <f t="shared" si="37"/>
        <v>20.65</v>
      </c>
      <c r="N283" s="36">
        <v>28</v>
      </c>
      <c r="O283" s="55">
        <f t="shared" si="38"/>
        <v>7.1942130760841669</v>
      </c>
      <c r="P283" s="56">
        <f t="shared" si="39"/>
        <v>13.755335401472928</v>
      </c>
      <c r="Q283" s="56">
        <v>5.6273280000000003</v>
      </c>
      <c r="R283" s="11">
        <f t="shared" si="40"/>
        <v>1.2690145167839999</v>
      </c>
      <c r="S283" s="35">
        <f t="shared" si="41"/>
        <v>3.7394991547476111</v>
      </c>
      <c r="AF283" s="34"/>
    </row>
    <row r="284" spans="7:32" ht="18.5" x14ac:dyDescent="0.45">
      <c r="G284" s="59">
        <v>2016</v>
      </c>
      <c r="H284" s="59">
        <v>10</v>
      </c>
      <c r="I284" s="46">
        <f t="shared" si="43"/>
        <v>8</v>
      </c>
      <c r="J284" s="46">
        <f t="shared" si="43"/>
        <v>281</v>
      </c>
      <c r="K284" s="87">
        <v>32.5</v>
      </c>
      <c r="L284" s="87">
        <v>9.1999999999999993</v>
      </c>
      <c r="M284" s="54">
        <f t="shared" si="37"/>
        <v>20.85</v>
      </c>
      <c r="N284" s="36">
        <v>31</v>
      </c>
      <c r="O284" s="55">
        <f t="shared" si="38"/>
        <v>5.3508425310645737</v>
      </c>
      <c r="P284" s="56">
        <f t="shared" si="39"/>
        <v>9.9739704779043663</v>
      </c>
      <c r="Q284" s="56">
        <v>4.1325690000000002</v>
      </c>
      <c r="R284" s="11">
        <f t="shared" si="40"/>
        <v>0.93678003920025021</v>
      </c>
      <c r="S284" s="35">
        <f t="shared" si="41"/>
        <v>2.7654182559753751</v>
      </c>
      <c r="AF284" s="34"/>
    </row>
    <row r="285" spans="7:32" ht="18.5" x14ac:dyDescent="0.45">
      <c r="G285" s="59">
        <v>2016</v>
      </c>
      <c r="H285" s="59">
        <v>10</v>
      </c>
      <c r="I285" s="46">
        <f t="shared" si="43"/>
        <v>9</v>
      </c>
      <c r="J285" s="46">
        <f t="shared" si="43"/>
        <v>282</v>
      </c>
      <c r="K285" s="87">
        <v>32.6</v>
      </c>
      <c r="L285" s="87">
        <v>8.6</v>
      </c>
      <c r="M285" s="54">
        <f t="shared" si="37"/>
        <v>20.6</v>
      </c>
      <c r="N285" s="36">
        <v>34</v>
      </c>
      <c r="O285" s="55">
        <f t="shared" si="38"/>
        <v>14.839169609544866</v>
      </c>
      <c r="P285" s="56">
        <f t="shared" si="39"/>
        <v>28.49120565032614</v>
      </c>
      <c r="Q285" s="56">
        <v>11.631486000000001</v>
      </c>
      <c r="R285" s="11">
        <f t="shared" si="40"/>
        <v>2.6195967509760005</v>
      </c>
      <c r="S285" s="35">
        <f t="shared" si="41"/>
        <v>6.7395970378557442</v>
      </c>
      <c r="AF285" s="34"/>
    </row>
    <row r="286" spans="7:32" ht="18.5" x14ac:dyDescent="0.45">
      <c r="G286" s="59">
        <v>2016</v>
      </c>
      <c r="H286" s="59">
        <v>10</v>
      </c>
      <c r="I286" s="46">
        <f t="shared" si="43"/>
        <v>10</v>
      </c>
      <c r="J286" s="46">
        <f t="shared" si="43"/>
        <v>283</v>
      </c>
      <c r="K286" s="87">
        <v>32</v>
      </c>
      <c r="L286" s="87">
        <v>10.9</v>
      </c>
      <c r="M286" s="54">
        <f t="shared" si="37"/>
        <v>21.45</v>
      </c>
      <c r="N286" s="36">
        <v>38.5</v>
      </c>
      <c r="O286" s="55">
        <f t="shared" si="38"/>
        <v>11.57048793959933</v>
      </c>
      <c r="P286" s="56">
        <f t="shared" si="39"/>
        <v>19.530983642043672</v>
      </c>
      <c r="Q286" s="56">
        <v>8.5037969999999987</v>
      </c>
      <c r="R286" s="11">
        <f t="shared" si="40"/>
        <v>1.9575846991462496</v>
      </c>
      <c r="S286" s="35">
        <f t="shared" si="41"/>
        <v>4.59226006439867</v>
      </c>
      <c r="AF286" s="34"/>
    </row>
    <row r="287" spans="7:32" ht="18.5" x14ac:dyDescent="0.45">
      <c r="G287" s="59">
        <v>2016</v>
      </c>
      <c r="H287" s="59">
        <v>10</v>
      </c>
      <c r="I287" s="46">
        <f t="shared" si="43"/>
        <v>11</v>
      </c>
      <c r="J287" s="46">
        <f t="shared" si="43"/>
        <v>284</v>
      </c>
      <c r="K287" s="87">
        <v>31.6</v>
      </c>
      <c r="L287" s="87">
        <v>10.3</v>
      </c>
      <c r="M287" s="54">
        <f t="shared" si="37"/>
        <v>20.950000000000003</v>
      </c>
      <c r="N287" s="36">
        <v>32.5</v>
      </c>
      <c r="O287" s="55">
        <f t="shared" si="38"/>
        <v>5.1881708657898828</v>
      </c>
      <c r="P287" s="56">
        <f t="shared" si="39"/>
        <v>8.8406431553059619</v>
      </c>
      <c r="Q287" s="56">
        <v>3.831105</v>
      </c>
      <c r="R287" s="11">
        <f t="shared" si="40"/>
        <v>0.87069044446874988</v>
      </c>
      <c r="S287" s="35">
        <f t="shared" si="41"/>
        <v>2.4683262159991157</v>
      </c>
      <c r="AF287" s="34"/>
    </row>
    <row r="288" spans="7:32" ht="18.5" x14ac:dyDescent="0.45">
      <c r="G288" s="59">
        <v>2016</v>
      </c>
      <c r="H288" s="59">
        <v>10</v>
      </c>
      <c r="I288" s="46">
        <f t="shared" si="43"/>
        <v>12</v>
      </c>
      <c r="J288" s="46">
        <f t="shared" si="43"/>
        <v>285</v>
      </c>
      <c r="K288" s="87">
        <v>31</v>
      </c>
      <c r="L288" s="87">
        <v>10</v>
      </c>
      <c r="M288" s="54">
        <f t="shared" si="37"/>
        <v>20.5</v>
      </c>
      <c r="N288" s="36">
        <v>30</v>
      </c>
      <c r="O288" s="55">
        <f t="shared" si="38"/>
        <v>13.362545231364715</v>
      </c>
      <c r="P288" s="56">
        <f t="shared" si="39"/>
        <v>22.449075988692719</v>
      </c>
      <c r="Q288" s="56">
        <v>9.79758</v>
      </c>
      <c r="R288" s="11">
        <f t="shared" si="40"/>
        <v>2.2008254966099998</v>
      </c>
      <c r="S288" s="35">
        <f t="shared" si="41"/>
        <v>5.6479374292687314</v>
      </c>
      <c r="AF288" s="34"/>
    </row>
    <row r="289" spans="7:32" ht="18.5" x14ac:dyDescent="0.45">
      <c r="G289" s="59">
        <v>2016</v>
      </c>
      <c r="H289" s="59">
        <v>10</v>
      </c>
      <c r="I289" s="46">
        <f t="shared" si="43"/>
        <v>13</v>
      </c>
      <c r="J289" s="46">
        <f t="shared" si="43"/>
        <v>286</v>
      </c>
      <c r="K289" s="87">
        <v>30.8</v>
      </c>
      <c r="L289" s="87">
        <v>11.3</v>
      </c>
      <c r="M289" s="54">
        <f t="shared" si="37"/>
        <v>21.05</v>
      </c>
      <c r="N289" s="36">
        <v>32.5</v>
      </c>
      <c r="O289" s="55">
        <f t="shared" si="38"/>
        <v>14.471426132843344</v>
      </c>
      <c r="P289" s="56">
        <f t="shared" si="39"/>
        <v>22.575424767235617</v>
      </c>
      <c r="Q289" s="56">
        <v>10.224653999999999</v>
      </c>
      <c r="R289" s="11">
        <f t="shared" si="40"/>
        <v>2.3297410933334999</v>
      </c>
      <c r="S289" s="35">
        <f t="shared" si="41"/>
        <v>5.5809372163174764</v>
      </c>
      <c r="AF289" s="34"/>
    </row>
    <row r="290" spans="7:32" ht="18.5" x14ac:dyDescent="0.45">
      <c r="G290" s="59">
        <v>2016</v>
      </c>
      <c r="H290" s="59">
        <v>10</v>
      </c>
      <c r="I290" s="46">
        <f t="shared" si="43"/>
        <v>14</v>
      </c>
      <c r="J290" s="46">
        <f t="shared" si="43"/>
        <v>287</v>
      </c>
      <c r="K290" s="87">
        <v>31</v>
      </c>
      <c r="L290" s="87">
        <v>11.2</v>
      </c>
      <c r="M290" s="54">
        <f t="shared" si="37"/>
        <v>21.1</v>
      </c>
      <c r="N290" s="36">
        <v>35.5</v>
      </c>
      <c r="O290" s="55">
        <f t="shared" si="38"/>
        <v>15.966885724005643</v>
      </c>
      <c r="P290" s="56">
        <f t="shared" si="39"/>
        <v>25.29154698682494</v>
      </c>
      <c r="Q290" s="56">
        <v>11.367704999999999</v>
      </c>
      <c r="R290" s="11">
        <f t="shared" si="40"/>
        <v>2.5935248441925003</v>
      </c>
      <c r="S290" s="35">
        <f t="shared" si="41"/>
        <v>5.9889901274433921</v>
      </c>
      <c r="AF290" s="34"/>
    </row>
    <row r="291" spans="7:32" ht="18.5" x14ac:dyDescent="0.45">
      <c r="G291" s="59">
        <v>2016</v>
      </c>
      <c r="H291" s="59">
        <v>10</v>
      </c>
      <c r="I291" s="46">
        <f t="shared" si="43"/>
        <v>15</v>
      </c>
      <c r="J291" s="46">
        <f t="shared" si="43"/>
        <v>288</v>
      </c>
      <c r="K291" s="87">
        <v>31.1</v>
      </c>
      <c r="L291" s="87">
        <v>12.1</v>
      </c>
      <c r="M291" s="54">
        <f t="shared" si="37"/>
        <v>21.6</v>
      </c>
      <c r="N291" s="36">
        <v>40.5</v>
      </c>
      <c r="O291" s="55">
        <f t="shared" si="38"/>
        <v>16.911924250788061</v>
      </c>
      <c r="P291" s="56">
        <f t="shared" si="39"/>
        <v>25.706124861197853</v>
      </c>
      <c r="Q291" s="56">
        <v>11.794778999999998</v>
      </c>
      <c r="R291" s="11">
        <f t="shared" si="40"/>
        <v>2.7255493260989998</v>
      </c>
      <c r="S291" s="35">
        <f t="shared" si="41"/>
        <v>5.7754749178810201</v>
      </c>
      <c r="AF291" s="34"/>
    </row>
    <row r="292" spans="7:32" ht="18.5" x14ac:dyDescent="0.45">
      <c r="G292" s="59">
        <v>2016</v>
      </c>
      <c r="H292" s="59">
        <v>10</v>
      </c>
      <c r="I292" s="46">
        <f t="shared" si="43"/>
        <v>16</v>
      </c>
      <c r="J292" s="46">
        <f t="shared" si="43"/>
        <v>289</v>
      </c>
      <c r="K292" s="87">
        <v>27.8</v>
      </c>
      <c r="L292" s="87">
        <v>13.3</v>
      </c>
      <c r="M292" s="54">
        <f t="shared" si="37"/>
        <v>20.55</v>
      </c>
      <c r="N292" s="36">
        <v>44.5</v>
      </c>
      <c r="O292" s="55">
        <f t="shared" si="38"/>
        <v>18.080890880792563</v>
      </c>
      <c r="P292" s="56">
        <f t="shared" si="39"/>
        <v>20.97383342171937</v>
      </c>
      <c r="Q292" s="56">
        <v>11.015997</v>
      </c>
      <c r="R292" s="11">
        <f t="shared" si="40"/>
        <v>2.4777483392317503</v>
      </c>
      <c r="S292" s="35">
        <f t="shared" si="41"/>
        <v>4.4577357389536969</v>
      </c>
      <c r="AF292" s="34"/>
    </row>
    <row r="293" spans="7:32" ht="18.5" x14ac:dyDescent="0.45">
      <c r="G293" s="59">
        <v>2016</v>
      </c>
      <c r="H293" s="59">
        <v>10</v>
      </c>
      <c r="I293" s="46">
        <f t="shared" si="43"/>
        <v>17</v>
      </c>
      <c r="J293" s="46">
        <f t="shared" si="43"/>
        <v>290</v>
      </c>
      <c r="K293" s="87">
        <v>26.7</v>
      </c>
      <c r="L293" s="87">
        <v>5.4</v>
      </c>
      <c r="M293" s="54">
        <f t="shared" si="37"/>
        <v>16.05</v>
      </c>
      <c r="N293" s="36">
        <v>63</v>
      </c>
      <c r="O293" s="55">
        <f t="shared" si="38"/>
        <v>13.115015532865572</v>
      </c>
      <c r="P293" s="56">
        <f t="shared" si="39"/>
        <v>22.347986468002929</v>
      </c>
      <c r="Q293" s="56">
        <v>9.6845309999999998</v>
      </c>
      <c r="R293" s="11">
        <f t="shared" si="40"/>
        <v>1.9226723605627496</v>
      </c>
      <c r="S293" s="35">
        <f t="shared" si="41"/>
        <v>3.9159807301625946</v>
      </c>
      <c r="AF293" s="34"/>
    </row>
    <row r="294" spans="7:32" ht="18.5" x14ac:dyDescent="0.45">
      <c r="G294" s="59">
        <v>2016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87">
        <v>27.1</v>
      </c>
      <c r="L294" s="87">
        <v>5.4</v>
      </c>
      <c r="M294" s="54">
        <f t="shared" si="37"/>
        <v>16.25</v>
      </c>
      <c r="N294" s="36">
        <v>82.5</v>
      </c>
      <c r="O294" s="55">
        <f t="shared" si="38"/>
        <v>13.094694924180027</v>
      </c>
      <c r="P294" s="56">
        <f t="shared" si="39"/>
        <v>22.73239038837653</v>
      </c>
      <c r="Q294" s="56">
        <v>9.7598969999999987</v>
      </c>
      <c r="R294" s="11">
        <f t="shared" si="40"/>
        <v>1.9490831505652493</v>
      </c>
      <c r="S294" s="35">
        <f t="shared" si="41"/>
        <v>4.0013693306062965</v>
      </c>
      <c r="AF294" s="34"/>
    </row>
    <row r="295" spans="7:32" ht="18.5" x14ac:dyDescent="0.45">
      <c r="G295" s="59">
        <v>2016</v>
      </c>
      <c r="H295" s="59">
        <v>10</v>
      </c>
      <c r="I295" s="46">
        <f t="shared" si="44"/>
        <v>19</v>
      </c>
      <c r="J295" s="46">
        <f t="shared" si="44"/>
        <v>292</v>
      </c>
      <c r="K295" s="87">
        <v>27.6</v>
      </c>
      <c r="L295" s="87">
        <v>6.8</v>
      </c>
      <c r="M295" s="54">
        <f t="shared" si="37"/>
        <v>17.2</v>
      </c>
      <c r="N295" s="36">
        <v>75.5</v>
      </c>
      <c r="O295" s="55">
        <f t="shared" si="38"/>
        <v>11.894621116150429</v>
      </c>
      <c r="P295" s="56">
        <f t="shared" si="39"/>
        <v>19.792649537274315</v>
      </c>
      <c r="Q295" s="56">
        <v>8.6796509999999998</v>
      </c>
      <c r="R295" s="11">
        <f t="shared" si="40"/>
        <v>1.7817153590249997</v>
      </c>
      <c r="S295" s="35">
        <f t="shared" si="41"/>
        <v>3.6235492960480316</v>
      </c>
      <c r="AF295" s="34"/>
    </row>
    <row r="296" spans="7:32" ht="18.5" x14ac:dyDescent="0.45">
      <c r="G296" s="59">
        <v>2016</v>
      </c>
      <c r="H296" s="59">
        <v>10</v>
      </c>
      <c r="I296" s="46">
        <f t="shared" si="44"/>
        <v>20</v>
      </c>
      <c r="J296" s="46">
        <f t="shared" si="44"/>
        <v>293</v>
      </c>
      <c r="K296" s="87">
        <v>28.2</v>
      </c>
      <c r="L296" s="87">
        <v>14.2</v>
      </c>
      <c r="M296" s="54">
        <f t="shared" si="37"/>
        <v>21.2</v>
      </c>
      <c r="N296" s="36">
        <v>79.5</v>
      </c>
      <c r="O296" s="55">
        <f t="shared" si="38"/>
        <v>10.071205378985887</v>
      </c>
      <c r="P296" s="56">
        <f t="shared" si="39"/>
        <v>11.279750024464194</v>
      </c>
      <c r="Q296" s="56">
        <v>6.02928</v>
      </c>
      <c r="R296" s="11">
        <f t="shared" si="40"/>
        <v>1.3791073607999997</v>
      </c>
      <c r="S296" s="35">
        <f t="shared" si="41"/>
        <v>2.4272374906292451</v>
      </c>
      <c r="AF296" s="34"/>
    </row>
    <row r="297" spans="7:32" ht="18.5" x14ac:dyDescent="0.45">
      <c r="G297" s="59">
        <v>2016</v>
      </c>
      <c r="H297" s="59">
        <v>10</v>
      </c>
      <c r="I297" s="46">
        <f t="shared" si="44"/>
        <v>21</v>
      </c>
      <c r="J297" s="46">
        <f t="shared" si="44"/>
        <v>294</v>
      </c>
      <c r="K297" s="87">
        <v>26.6</v>
      </c>
      <c r="L297" s="87">
        <v>7.1</v>
      </c>
      <c r="M297" s="54">
        <f t="shared" si="37"/>
        <v>16.850000000000001</v>
      </c>
      <c r="N297" s="36">
        <v>84.5</v>
      </c>
      <c r="O297" s="55">
        <f t="shared" si="38"/>
        <v>13.475848905031027</v>
      </c>
      <c r="P297" s="56">
        <f t="shared" si="39"/>
        <v>21.022324291848403</v>
      </c>
      <c r="Q297" s="56">
        <v>9.5212380000000003</v>
      </c>
      <c r="R297" s="11">
        <f t="shared" si="40"/>
        <v>1.9349274091455004</v>
      </c>
      <c r="S297" s="35">
        <f t="shared" si="41"/>
        <v>3.7904937500304596</v>
      </c>
      <c r="AF297" s="34"/>
    </row>
    <row r="298" spans="7:32" ht="18.5" x14ac:dyDescent="0.45">
      <c r="G298" s="59">
        <v>2016</v>
      </c>
      <c r="H298" s="59">
        <v>10</v>
      </c>
      <c r="I298" s="46">
        <f t="shared" si="44"/>
        <v>22</v>
      </c>
      <c r="J298" s="46">
        <f t="shared" si="44"/>
        <v>295</v>
      </c>
      <c r="K298" s="87">
        <v>26.9</v>
      </c>
      <c r="L298" s="87">
        <v>7.6</v>
      </c>
      <c r="M298" s="54">
        <f t="shared" si="37"/>
        <v>17.25</v>
      </c>
      <c r="N298" s="36">
        <v>63.5</v>
      </c>
      <c r="O298" s="55">
        <f t="shared" si="38"/>
        <v>13.116610985683346</v>
      </c>
      <c r="P298" s="56">
        <f t="shared" si="39"/>
        <v>20.252047361895084</v>
      </c>
      <c r="Q298" s="56">
        <v>9.2197739999999992</v>
      </c>
      <c r="R298" s="11">
        <f t="shared" si="40"/>
        <v>1.8952928065754997</v>
      </c>
      <c r="S298" s="35">
        <f t="shared" si="41"/>
        <v>3.7046232021002776</v>
      </c>
      <c r="AF298" s="34"/>
    </row>
    <row r="299" spans="7:32" ht="18.5" x14ac:dyDescent="0.45">
      <c r="G299" s="59">
        <v>2016</v>
      </c>
      <c r="H299" s="59">
        <v>10</v>
      </c>
      <c r="I299" s="46">
        <f t="shared" si="44"/>
        <v>23</v>
      </c>
      <c r="J299" s="46">
        <f t="shared" si="44"/>
        <v>296</v>
      </c>
      <c r="K299" s="87">
        <v>26.7</v>
      </c>
      <c r="L299" s="87">
        <v>6.1</v>
      </c>
      <c r="M299" s="54">
        <f t="shared" si="37"/>
        <v>16.399999999999999</v>
      </c>
      <c r="N299" s="36">
        <v>60</v>
      </c>
      <c r="O299" s="55">
        <f t="shared" si="38"/>
        <v>11.969519517340753</v>
      </c>
      <c r="P299" s="56">
        <f t="shared" si="39"/>
        <v>19.725768164577563</v>
      </c>
      <c r="Q299" s="56">
        <v>8.6922119999999996</v>
      </c>
      <c r="R299" s="11">
        <f t="shared" si="40"/>
        <v>1.743509959596</v>
      </c>
      <c r="S299" s="35">
        <f t="shared" si="41"/>
        <v>3.5322090875386092</v>
      </c>
      <c r="AF299" s="34"/>
    </row>
    <row r="300" spans="7:32" ht="18.5" x14ac:dyDescent="0.45">
      <c r="G300" s="59">
        <v>2016</v>
      </c>
      <c r="H300" s="59">
        <v>10</v>
      </c>
      <c r="I300" s="46">
        <f t="shared" si="44"/>
        <v>24</v>
      </c>
      <c r="J300" s="46">
        <f t="shared" si="44"/>
        <v>297</v>
      </c>
      <c r="K300" s="87">
        <v>26.9</v>
      </c>
      <c r="L300" s="87">
        <v>6.5</v>
      </c>
      <c r="M300" s="54">
        <f t="shared" si="37"/>
        <v>16.7</v>
      </c>
      <c r="N300" s="36">
        <v>67</v>
      </c>
      <c r="O300" s="55">
        <f t="shared" si="38"/>
        <v>11.958524220564323</v>
      </c>
      <c r="P300" s="56">
        <f t="shared" si="39"/>
        <v>19.516311527960973</v>
      </c>
      <c r="Q300" s="56">
        <v>8.6419680000000003</v>
      </c>
      <c r="R300" s="11">
        <f t="shared" si="40"/>
        <v>1.74863741004</v>
      </c>
      <c r="S300" s="35">
        <f t="shared" si="41"/>
        <v>3.5285764914906603</v>
      </c>
      <c r="AF300" s="34"/>
    </row>
    <row r="301" spans="7:32" ht="18.5" x14ac:dyDescent="0.45">
      <c r="G301" s="59">
        <v>2016</v>
      </c>
      <c r="H301" s="59">
        <v>10</v>
      </c>
      <c r="I301" s="46">
        <f t="shared" si="44"/>
        <v>25</v>
      </c>
      <c r="J301" s="46">
        <f t="shared" si="44"/>
        <v>298</v>
      </c>
      <c r="K301" s="87">
        <v>26.2</v>
      </c>
      <c r="L301" s="87">
        <v>8.5</v>
      </c>
      <c r="M301" s="54">
        <f t="shared" si="37"/>
        <v>17.350000000000001</v>
      </c>
      <c r="N301" s="36">
        <v>66</v>
      </c>
      <c r="O301" s="55">
        <f t="shared" si="38"/>
        <v>14.21911514527139</v>
      </c>
      <c r="P301" s="56">
        <f t="shared" si="39"/>
        <v>20.134267045704288</v>
      </c>
      <c r="Q301" s="56">
        <v>9.5714819999999996</v>
      </c>
      <c r="R301" s="11">
        <f t="shared" si="40"/>
        <v>1.9732064788395003</v>
      </c>
      <c r="S301" s="35">
        <f t="shared" si="41"/>
        <v>3.6949990820810052</v>
      </c>
      <c r="AF301" s="34"/>
    </row>
    <row r="302" spans="7:32" ht="18.5" x14ac:dyDescent="0.45">
      <c r="G302" s="59">
        <v>2016</v>
      </c>
      <c r="H302" s="59">
        <v>10</v>
      </c>
      <c r="I302" s="46">
        <f t="shared" si="44"/>
        <v>26</v>
      </c>
      <c r="J302" s="46">
        <f t="shared" si="44"/>
        <v>299</v>
      </c>
      <c r="K302" s="87">
        <v>24.5</v>
      </c>
      <c r="L302" s="87">
        <v>8.6999999999999993</v>
      </c>
      <c r="M302" s="54">
        <f t="shared" si="37"/>
        <v>16.600000000000001</v>
      </c>
      <c r="N302" s="36">
        <v>61.5</v>
      </c>
      <c r="O302" s="55">
        <f t="shared" si="38"/>
        <v>16.076817965605592</v>
      </c>
      <c r="P302" s="56">
        <f t="shared" si="39"/>
        <v>20.32109790852547</v>
      </c>
      <c r="Q302" s="56">
        <v>10.224653999999999</v>
      </c>
      <c r="R302" s="11">
        <f t="shared" si="40"/>
        <v>2.0628852924240002</v>
      </c>
      <c r="S302" s="35">
        <f t="shared" si="41"/>
        <v>3.6496047416858248</v>
      </c>
      <c r="AF302" s="34"/>
    </row>
    <row r="303" spans="7:32" ht="18.5" x14ac:dyDescent="0.45">
      <c r="G303" s="59">
        <v>2016</v>
      </c>
      <c r="H303" s="59">
        <v>10</v>
      </c>
      <c r="I303" s="46">
        <f t="shared" si="44"/>
        <v>27</v>
      </c>
      <c r="J303" s="46">
        <f t="shared" si="44"/>
        <v>300</v>
      </c>
      <c r="K303" s="87">
        <v>24.6</v>
      </c>
      <c r="L303" s="87">
        <v>9</v>
      </c>
      <c r="M303" s="54">
        <f t="shared" si="37"/>
        <v>16.8</v>
      </c>
      <c r="N303" s="36">
        <v>60.5</v>
      </c>
      <c r="O303" s="55">
        <f t="shared" si="38"/>
        <v>14.658986957155042</v>
      </c>
      <c r="P303" s="56">
        <f t="shared" si="39"/>
        <v>18.294415722529497</v>
      </c>
      <c r="Q303" s="56">
        <v>9.2637374999999995</v>
      </c>
      <c r="R303" s="11">
        <f t="shared" si="40"/>
        <v>1.8798809871374997</v>
      </c>
      <c r="S303" s="35">
        <f t="shared" si="41"/>
        <v>3.3384288390859629</v>
      </c>
      <c r="AF303" s="34"/>
    </row>
    <row r="304" spans="7:32" ht="18.5" x14ac:dyDescent="0.45">
      <c r="G304" s="59">
        <v>2016</v>
      </c>
      <c r="H304" s="59">
        <v>10</v>
      </c>
      <c r="I304" s="46">
        <f t="shared" si="44"/>
        <v>28</v>
      </c>
      <c r="J304" s="46">
        <f t="shared" si="44"/>
        <v>301</v>
      </c>
      <c r="K304" s="87">
        <v>26.3</v>
      </c>
      <c r="L304" s="87">
        <v>4.9000000000000004</v>
      </c>
      <c r="M304" s="54">
        <f t="shared" si="37"/>
        <v>15.600000000000001</v>
      </c>
      <c r="N304" s="36">
        <v>60.5</v>
      </c>
      <c r="O304" s="55">
        <f t="shared" si="38"/>
        <v>11.030893786981567</v>
      </c>
      <c r="P304" s="56">
        <f t="shared" si="39"/>
        <v>18.884890163312441</v>
      </c>
      <c r="Q304" s="56">
        <v>8.16465</v>
      </c>
      <c r="R304" s="11">
        <f t="shared" si="40"/>
        <v>1.5993814531500001</v>
      </c>
      <c r="S304" s="35">
        <f t="shared" si="41"/>
        <v>3.3148551905156531</v>
      </c>
      <c r="AF304" s="34"/>
    </row>
    <row r="305" spans="7:32" ht="18.5" x14ac:dyDescent="0.45">
      <c r="G305" s="59">
        <v>2016</v>
      </c>
      <c r="H305" s="59">
        <v>10</v>
      </c>
      <c r="I305" s="46">
        <f t="shared" si="44"/>
        <v>29</v>
      </c>
      <c r="J305" s="46">
        <f t="shared" si="44"/>
        <v>302</v>
      </c>
      <c r="K305" s="87">
        <v>21.8</v>
      </c>
      <c r="L305" s="87">
        <v>14.8</v>
      </c>
      <c r="M305" s="54">
        <f t="shared" si="37"/>
        <v>18.3</v>
      </c>
      <c r="N305" s="36">
        <v>60</v>
      </c>
      <c r="O305" s="55">
        <f t="shared" si="38"/>
        <v>19.524553303240864</v>
      </c>
      <c r="P305" s="56">
        <f t="shared" si="39"/>
        <v>10.933749849814886</v>
      </c>
      <c r="Q305" s="56">
        <v>8.2651380000000003</v>
      </c>
      <c r="R305" s="11">
        <f t="shared" si="40"/>
        <v>1.7499487407570002</v>
      </c>
      <c r="S305" s="35">
        <f t="shared" si="41"/>
        <v>2.2187307176576536</v>
      </c>
      <c r="AF305" s="34"/>
    </row>
    <row r="306" spans="7:32" ht="18.5" x14ac:dyDescent="0.45">
      <c r="G306" s="59">
        <v>2016</v>
      </c>
      <c r="H306" s="59">
        <v>10</v>
      </c>
      <c r="I306" s="46">
        <f t="shared" si="44"/>
        <v>30</v>
      </c>
      <c r="J306" s="46">
        <f t="shared" si="44"/>
        <v>303</v>
      </c>
      <c r="K306" s="87">
        <v>19.7</v>
      </c>
      <c r="L306" s="87">
        <v>13</v>
      </c>
      <c r="M306" s="54">
        <f t="shared" si="37"/>
        <v>16.350000000000001</v>
      </c>
      <c r="N306" s="36">
        <v>64.5</v>
      </c>
      <c r="O306" s="55">
        <f t="shared" si="38"/>
        <v>22.201274812902156</v>
      </c>
      <c r="P306" s="56">
        <f t="shared" si="39"/>
        <v>11.899883299715555</v>
      </c>
      <c r="Q306" s="56">
        <v>9.1946519999999996</v>
      </c>
      <c r="R306" s="11">
        <f t="shared" si="40"/>
        <v>1.8415945504170002</v>
      </c>
      <c r="S306" s="35">
        <f t="shared" si="41"/>
        <v>2.2618093621884623</v>
      </c>
      <c r="AF306" s="34"/>
    </row>
    <row r="307" spans="7:32" ht="18.5" x14ac:dyDescent="0.45">
      <c r="G307" s="59">
        <v>2016</v>
      </c>
      <c r="H307" s="61">
        <v>10</v>
      </c>
      <c r="I307" s="60">
        <f t="shared" si="44"/>
        <v>31</v>
      </c>
      <c r="J307" s="46">
        <f t="shared" si="44"/>
        <v>304</v>
      </c>
      <c r="K307" s="87">
        <v>21.5</v>
      </c>
      <c r="L307" s="87">
        <v>10.1</v>
      </c>
      <c r="M307" s="54">
        <f t="shared" si="37"/>
        <v>15.8</v>
      </c>
      <c r="N307" s="36">
        <v>62.5</v>
      </c>
      <c r="O307" s="55">
        <f t="shared" si="38"/>
        <v>15.439025576078814</v>
      </c>
      <c r="P307" s="56">
        <f t="shared" si="39"/>
        <v>14.080391325383879</v>
      </c>
      <c r="Q307" s="56">
        <v>8.3405039999999993</v>
      </c>
      <c r="R307" s="49">
        <f t="shared" si="40"/>
        <v>1.6436130802560001</v>
      </c>
      <c r="S307" s="48">
        <f t="shared" si="41"/>
        <v>2.5715122309003324</v>
      </c>
      <c r="AF307" s="34"/>
    </row>
    <row r="308" spans="7:32" ht="18.5" x14ac:dyDescent="0.45">
      <c r="G308" s="59">
        <v>2016</v>
      </c>
      <c r="H308" s="59">
        <v>11</v>
      </c>
      <c r="I308" s="46">
        <v>1</v>
      </c>
      <c r="J308" s="46">
        <f t="shared" si="44"/>
        <v>305</v>
      </c>
      <c r="K308" s="87">
        <v>18.7</v>
      </c>
      <c r="L308" s="87">
        <v>12.5</v>
      </c>
      <c r="M308" s="54">
        <f t="shared" si="37"/>
        <v>15.6</v>
      </c>
      <c r="N308" s="36">
        <v>62.5</v>
      </c>
      <c r="O308" s="55">
        <f t="shared" si="38"/>
        <v>24.466402126584903</v>
      </c>
      <c r="P308" s="56">
        <f t="shared" si="39"/>
        <v>12.135335454786111</v>
      </c>
      <c r="Q308" s="56">
        <v>9.7473360000000007</v>
      </c>
      <c r="R308" s="11">
        <f t="shared" si="40"/>
        <v>1.9094153963759999</v>
      </c>
      <c r="S308" s="35">
        <f t="shared" si="41"/>
        <v>2.2481608581485499</v>
      </c>
      <c r="AF308" s="34"/>
    </row>
    <row r="309" spans="7:32" ht="18.5" x14ac:dyDescent="0.45">
      <c r="G309" s="59">
        <v>2016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87">
        <v>17</v>
      </c>
      <c r="L309" s="87">
        <v>8.8000000000000007</v>
      </c>
      <c r="M309" s="54">
        <f t="shared" si="37"/>
        <v>12.9</v>
      </c>
      <c r="N309" s="36">
        <v>68</v>
      </c>
      <c r="O309" s="55">
        <f t="shared" si="38"/>
        <v>17.545965890323345</v>
      </c>
      <c r="P309" s="56">
        <f t="shared" si="39"/>
        <v>11.510153624052112</v>
      </c>
      <c r="Q309" s="56">
        <v>8.03904</v>
      </c>
      <c r="R309" s="11">
        <f t="shared" si="40"/>
        <v>1.4474733667199999</v>
      </c>
      <c r="S309" s="35">
        <f t="shared" si="41"/>
        <v>1.949355352780803</v>
      </c>
      <c r="AF309" s="34"/>
    </row>
    <row r="310" spans="7:32" ht="18.5" x14ac:dyDescent="0.45">
      <c r="G310" s="59">
        <v>2016</v>
      </c>
      <c r="H310" s="59">
        <v>11</v>
      </c>
      <c r="I310" s="46">
        <f t="shared" si="45"/>
        <v>3</v>
      </c>
      <c r="J310" s="46">
        <f t="shared" si="45"/>
        <v>307</v>
      </c>
      <c r="K310" s="87">
        <v>14.8</v>
      </c>
      <c r="L310" s="87">
        <v>4.5999999999999996</v>
      </c>
      <c r="M310" s="54">
        <f t="shared" si="37"/>
        <v>9.6999999999999993</v>
      </c>
      <c r="N310" s="36">
        <v>68</v>
      </c>
      <c r="O310" s="55">
        <f t="shared" si="38"/>
        <v>15.68284411988912</v>
      </c>
      <c r="P310" s="56">
        <f t="shared" si="39"/>
        <v>12.797200801829524</v>
      </c>
      <c r="Q310" s="56">
        <v>8.0139180000000003</v>
      </c>
      <c r="R310" s="11">
        <f t="shared" si="40"/>
        <v>1.2925447994249999</v>
      </c>
      <c r="S310" s="35">
        <f t="shared" si="41"/>
        <v>1.8123810854696911</v>
      </c>
      <c r="AF310" s="34"/>
    </row>
    <row r="311" spans="7:32" ht="18.5" x14ac:dyDescent="0.45">
      <c r="G311" s="59">
        <v>2016</v>
      </c>
      <c r="H311" s="59">
        <v>11</v>
      </c>
      <c r="I311" s="46">
        <f t="shared" si="45"/>
        <v>4</v>
      </c>
      <c r="J311" s="46">
        <f t="shared" si="45"/>
        <v>308</v>
      </c>
      <c r="K311" s="87">
        <v>15.9</v>
      </c>
      <c r="L311" s="87">
        <v>-0.6</v>
      </c>
      <c r="M311" s="54">
        <f t="shared" si="37"/>
        <v>7.65</v>
      </c>
      <c r="N311" s="36">
        <v>70</v>
      </c>
      <c r="O311" s="55">
        <f t="shared" si="38"/>
        <v>13.528831909174736</v>
      </c>
      <c r="P311" s="56">
        <f t="shared" si="39"/>
        <v>17.858058120110652</v>
      </c>
      <c r="Q311" s="56">
        <v>8.7927</v>
      </c>
      <c r="R311" s="11">
        <f t="shared" si="40"/>
        <v>1.3124357709750001</v>
      </c>
      <c r="S311" s="35">
        <f t="shared" si="41"/>
        <v>2.0886013170791355</v>
      </c>
      <c r="AF311" s="34"/>
    </row>
    <row r="312" spans="7:32" ht="18.5" x14ac:dyDescent="0.45">
      <c r="G312" s="59">
        <v>2016</v>
      </c>
      <c r="H312" s="59">
        <v>11</v>
      </c>
      <c r="I312" s="46">
        <f t="shared" si="45"/>
        <v>5</v>
      </c>
      <c r="J312" s="46">
        <f t="shared" si="45"/>
        <v>309</v>
      </c>
      <c r="K312" s="87">
        <v>17.899999999999999</v>
      </c>
      <c r="L312" s="87">
        <v>0.2</v>
      </c>
      <c r="M312" s="54">
        <f t="shared" si="37"/>
        <v>9.0499999999999989</v>
      </c>
      <c r="N312" s="36">
        <v>66</v>
      </c>
      <c r="O312" s="55">
        <f t="shared" si="38"/>
        <v>11.270794682078634</v>
      </c>
      <c r="P312" s="56">
        <f t="shared" si="39"/>
        <v>15.959445269823345</v>
      </c>
      <c r="Q312" s="56">
        <v>7.5868439999999993</v>
      </c>
      <c r="R312" s="11">
        <f t="shared" si="40"/>
        <v>1.194740155611</v>
      </c>
      <c r="S312" s="35">
        <f t="shared" si="41"/>
        <v>2.1055184492511185</v>
      </c>
      <c r="AF312" s="34"/>
    </row>
    <row r="313" spans="7:32" ht="18.5" x14ac:dyDescent="0.45">
      <c r="G313" s="59">
        <v>2016</v>
      </c>
      <c r="H313" s="59">
        <v>11</v>
      </c>
      <c r="I313" s="46">
        <f t="shared" si="45"/>
        <v>6</v>
      </c>
      <c r="J313" s="46">
        <f t="shared" si="45"/>
        <v>310</v>
      </c>
      <c r="K313" s="87">
        <v>18.399999999999999</v>
      </c>
      <c r="L313" s="87">
        <v>0.2</v>
      </c>
      <c r="M313" s="54">
        <f t="shared" si="37"/>
        <v>9.2999999999999989</v>
      </c>
      <c r="N313" s="36">
        <v>70.5</v>
      </c>
      <c r="O313" s="55">
        <f t="shared" si="38"/>
        <v>11.630158064941419</v>
      </c>
      <c r="P313" s="56">
        <f t="shared" si="39"/>
        <v>16.933510142554706</v>
      </c>
      <c r="Q313" s="56">
        <v>7.9385519999999996</v>
      </c>
      <c r="R313" s="11">
        <f t="shared" si="40"/>
        <v>1.2617653627079997</v>
      </c>
      <c r="S313" s="35">
        <f t="shared" si="41"/>
        <v>2.2569868206166754</v>
      </c>
      <c r="AF313" s="34"/>
    </row>
    <row r="314" spans="7:32" ht="18.5" x14ac:dyDescent="0.45">
      <c r="G314" s="59">
        <v>2016</v>
      </c>
      <c r="H314" s="59">
        <v>11</v>
      </c>
      <c r="I314" s="46">
        <f t="shared" si="45"/>
        <v>7</v>
      </c>
      <c r="J314" s="46">
        <f t="shared" si="45"/>
        <v>311</v>
      </c>
      <c r="K314" s="87">
        <v>20.7</v>
      </c>
      <c r="L314" s="87">
        <v>-0.3</v>
      </c>
      <c r="M314" s="54">
        <f t="shared" si="37"/>
        <v>10.199999999999999</v>
      </c>
      <c r="N314" s="36">
        <v>67</v>
      </c>
      <c r="O314" s="55">
        <f t="shared" si="38"/>
        <v>10.450195629657021</v>
      </c>
      <c r="P314" s="56">
        <f t="shared" si="39"/>
        <v>17.556328657823794</v>
      </c>
      <c r="Q314" s="56">
        <v>7.66221</v>
      </c>
      <c r="R314" s="11">
        <f t="shared" si="40"/>
        <v>1.2582881262000001</v>
      </c>
      <c r="S314" s="35">
        <f t="shared" si="41"/>
        <v>2.4651464768269382</v>
      </c>
      <c r="AF314" s="34"/>
    </row>
    <row r="315" spans="7:32" ht="18.5" x14ac:dyDescent="0.45">
      <c r="G315" s="59">
        <v>2016</v>
      </c>
      <c r="H315" s="59">
        <v>11</v>
      </c>
      <c r="I315" s="46">
        <f t="shared" si="45"/>
        <v>8</v>
      </c>
      <c r="J315" s="46">
        <f t="shared" si="45"/>
        <v>312</v>
      </c>
      <c r="K315" s="87">
        <v>19.7</v>
      </c>
      <c r="L315" s="87">
        <v>1.2</v>
      </c>
      <c r="M315" s="54">
        <f t="shared" si="37"/>
        <v>10.45</v>
      </c>
      <c r="N315" s="36">
        <v>58</v>
      </c>
      <c r="O315" s="55">
        <f t="shared" si="38"/>
        <v>11.754502051601968</v>
      </c>
      <c r="P315" s="56">
        <f t="shared" si="39"/>
        <v>17.396663036370914</v>
      </c>
      <c r="Q315" s="56">
        <v>8.0892839999999993</v>
      </c>
      <c r="R315" s="11">
        <f t="shared" si="40"/>
        <v>1.3402831311450001</v>
      </c>
      <c r="S315" s="35">
        <f t="shared" si="41"/>
        <v>2.4804339845313779</v>
      </c>
      <c r="AF315" s="34"/>
    </row>
    <row r="316" spans="7:32" ht="18.5" x14ac:dyDescent="0.45">
      <c r="G316" s="59">
        <v>2016</v>
      </c>
      <c r="H316" s="59">
        <v>11</v>
      </c>
      <c r="I316" s="46">
        <f t="shared" si="45"/>
        <v>9</v>
      </c>
      <c r="J316" s="46">
        <f t="shared" si="45"/>
        <v>313</v>
      </c>
      <c r="K316" s="87">
        <v>21</v>
      </c>
      <c r="L316" s="87">
        <v>3.7</v>
      </c>
      <c r="M316" s="54">
        <f t="shared" si="37"/>
        <v>12.35</v>
      </c>
      <c r="N316" s="36">
        <v>57</v>
      </c>
      <c r="O316" s="55">
        <f t="shared" si="38"/>
        <v>8.0406430070064498</v>
      </c>
      <c r="P316" s="56">
        <f t="shared" si="39"/>
        <v>11.128249921696927</v>
      </c>
      <c r="Q316" s="56">
        <v>5.3509859999999998</v>
      </c>
      <c r="R316" s="11">
        <f t="shared" si="40"/>
        <v>0.94621351663349962</v>
      </c>
      <c r="S316" s="35">
        <f t="shared" si="41"/>
        <v>1.8503133391304087</v>
      </c>
      <c r="AF316" s="34"/>
    </row>
    <row r="317" spans="7:32" ht="18.5" x14ac:dyDescent="0.45">
      <c r="G317" s="59">
        <v>2016</v>
      </c>
      <c r="H317" s="59">
        <v>11</v>
      </c>
      <c r="I317" s="46">
        <f t="shared" si="45"/>
        <v>10</v>
      </c>
      <c r="J317" s="46">
        <f t="shared" si="45"/>
        <v>314</v>
      </c>
      <c r="K317" s="87">
        <v>21</v>
      </c>
      <c r="L317" s="87">
        <v>6.1</v>
      </c>
      <c r="M317" s="54">
        <f t="shared" si="37"/>
        <v>13.55</v>
      </c>
      <c r="N317" s="36">
        <v>54</v>
      </c>
      <c r="O317" s="55">
        <f t="shared" si="38"/>
        <v>12.69099545074666</v>
      </c>
      <c r="P317" s="56">
        <f t="shared" si="39"/>
        <v>15.127666577290018</v>
      </c>
      <c r="Q317" s="56">
        <v>7.8380639999999993</v>
      </c>
      <c r="R317" s="11">
        <f t="shared" si="40"/>
        <v>1.4411671920359996</v>
      </c>
      <c r="S317" s="35">
        <f t="shared" si="41"/>
        <v>2.5331981946727398</v>
      </c>
      <c r="AF317" s="34"/>
    </row>
    <row r="318" spans="7:32" ht="18.5" x14ac:dyDescent="0.45">
      <c r="G318" s="59">
        <v>2016</v>
      </c>
      <c r="H318" s="59">
        <v>11</v>
      </c>
      <c r="I318" s="46">
        <f t="shared" si="45"/>
        <v>11</v>
      </c>
      <c r="J318" s="46">
        <f t="shared" si="45"/>
        <v>315</v>
      </c>
      <c r="K318" s="87">
        <v>20.2</v>
      </c>
      <c r="L318" s="87">
        <v>4.2</v>
      </c>
      <c r="M318" s="54">
        <f t="shared" si="37"/>
        <v>12.2</v>
      </c>
      <c r="N318" s="36">
        <v>35</v>
      </c>
      <c r="O318" s="55">
        <f t="shared" si="38"/>
        <v>12.914278125000001</v>
      </c>
      <c r="P318" s="56">
        <f t="shared" si="39"/>
        <v>16.530276000000001</v>
      </c>
      <c r="Q318" s="56">
        <v>8.2651380000000003</v>
      </c>
      <c r="R318" s="11">
        <f t="shared" si="40"/>
        <v>1.4542510311000001</v>
      </c>
      <c r="S318" s="35">
        <f t="shared" si="41"/>
        <v>3.1438340996428566</v>
      </c>
      <c r="AF318" s="34"/>
    </row>
    <row r="319" spans="7:32" ht="18.5" x14ac:dyDescent="0.45">
      <c r="G319" s="59">
        <v>2016</v>
      </c>
      <c r="H319" s="59">
        <v>11</v>
      </c>
      <c r="I319" s="46">
        <f t="shared" si="45"/>
        <v>12</v>
      </c>
      <c r="J319" s="46">
        <f t="shared" si="45"/>
        <v>316</v>
      </c>
      <c r="K319" s="87">
        <v>21.5</v>
      </c>
      <c r="L319" s="87">
        <v>1.7</v>
      </c>
      <c r="M319" s="54">
        <f t="shared" si="37"/>
        <v>11.6</v>
      </c>
      <c r="N319" s="36">
        <v>43.5</v>
      </c>
      <c r="O319" s="55">
        <f t="shared" si="38"/>
        <v>12.914652320411193</v>
      </c>
      <c r="P319" s="56">
        <f t="shared" si="39"/>
        <v>20.456809275531331</v>
      </c>
      <c r="Q319" s="56">
        <v>9.1946519999999996</v>
      </c>
      <c r="R319" s="11">
        <f t="shared" si="40"/>
        <v>1.5854430390119998</v>
      </c>
      <c r="S319" s="35">
        <f t="shared" si="41"/>
        <v>3.331091273277667</v>
      </c>
      <c r="AF319" s="34"/>
    </row>
    <row r="320" spans="7:32" ht="18.5" x14ac:dyDescent="0.45">
      <c r="G320" s="59">
        <v>2016</v>
      </c>
      <c r="H320" s="59">
        <v>11</v>
      </c>
      <c r="I320" s="46">
        <f t="shared" si="45"/>
        <v>13</v>
      </c>
      <c r="J320" s="46">
        <f t="shared" si="45"/>
        <v>317</v>
      </c>
      <c r="K320" s="87">
        <v>21</v>
      </c>
      <c r="L320" s="87">
        <v>2.2999999999999998</v>
      </c>
      <c r="M320" s="54">
        <f t="shared" si="37"/>
        <v>11.65</v>
      </c>
      <c r="N320" s="36">
        <v>46</v>
      </c>
      <c r="O320" s="55">
        <f t="shared" si="38"/>
        <v>12.054564055495664</v>
      </c>
      <c r="P320" s="56">
        <f t="shared" si="39"/>
        <v>18.033627827021512</v>
      </c>
      <c r="Q320" s="56">
        <v>8.3405039999999993</v>
      </c>
      <c r="R320" s="11">
        <f t="shared" si="40"/>
        <v>1.4406072980219999</v>
      </c>
      <c r="S320" s="35">
        <f t="shared" si="41"/>
        <v>2.8829052052529227</v>
      </c>
      <c r="AF320" s="34"/>
    </row>
    <row r="321" spans="7:32" ht="18.5" x14ac:dyDescent="0.45">
      <c r="G321" s="59">
        <v>2016</v>
      </c>
      <c r="H321" s="59">
        <v>11</v>
      </c>
      <c r="I321" s="46">
        <f t="shared" si="45"/>
        <v>14</v>
      </c>
      <c r="J321" s="46">
        <f t="shared" si="45"/>
        <v>318</v>
      </c>
      <c r="K321" s="87">
        <v>18.600000000000001</v>
      </c>
      <c r="L321" s="87">
        <v>2.2000000000000002</v>
      </c>
      <c r="M321" s="54">
        <f t="shared" si="37"/>
        <v>10.4</v>
      </c>
      <c r="N321" s="36">
        <v>46.5</v>
      </c>
      <c r="O321" s="55">
        <f t="shared" si="38"/>
        <v>15.043331649512538</v>
      </c>
      <c r="P321" s="56">
        <f t="shared" si="39"/>
        <v>19.736851124160456</v>
      </c>
      <c r="Q321" s="56">
        <v>9.7473360000000007</v>
      </c>
      <c r="R321" s="11">
        <f t="shared" si="40"/>
        <v>1.6121411430480002</v>
      </c>
      <c r="S321" s="35">
        <f t="shared" si="41"/>
        <v>2.908986473445196</v>
      </c>
      <c r="AF321" s="34"/>
    </row>
    <row r="322" spans="7:32" ht="18.5" x14ac:dyDescent="0.45">
      <c r="G322" s="59">
        <v>2016</v>
      </c>
      <c r="H322" s="59">
        <v>11</v>
      </c>
      <c r="I322" s="46">
        <f t="shared" si="45"/>
        <v>15</v>
      </c>
      <c r="J322" s="46">
        <f t="shared" si="45"/>
        <v>319</v>
      </c>
      <c r="K322" s="87">
        <v>19.100000000000001</v>
      </c>
      <c r="L322" s="87">
        <v>3.9</v>
      </c>
      <c r="M322" s="54">
        <f t="shared" si="37"/>
        <v>11.5</v>
      </c>
      <c r="N322" s="36">
        <v>51</v>
      </c>
      <c r="O322" s="55">
        <f t="shared" si="38"/>
        <v>12.887314080541621</v>
      </c>
      <c r="P322" s="56">
        <f t="shared" si="39"/>
        <v>15.670973921938614</v>
      </c>
      <c r="Q322" s="56">
        <v>8.03904</v>
      </c>
      <c r="R322" s="11">
        <f t="shared" si="40"/>
        <v>1.3814648092799999</v>
      </c>
      <c r="S322" s="35">
        <f t="shared" si="41"/>
        <v>2.3893536615740061</v>
      </c>
      <c r="AF322" s="34"/>
    </row>
    <row r="323" spans="7:32" ht="18.5" x14ac:dyDescent="0.45">
      <c r="G323" s="59">
        <v>2016</v>
      </c>
      <c r="H323" s="59">
        <v>11</v>
      </c>
      <c r="I323" s="46">
        <f t="shared" si="45"/>
        <v>16</v>
      </c>
      <c r="J323" s="46">
        <f t="shared" si="45"/>
        <v>320</v>
      </c>
      <c r="K323" s="87">
        <v>16.7</v>
      </c>
      <c r="L323" s="87">
        <v>5</v>
      </c>
      <c r="M323" s="54">
        <f t="shared" si="37"/>
        <v>10.85</v>
      </c>
      <c r="N323" s="36">
        <v>53</v>
      </c>
      <c r="O323" s="55">
        <f t="shared" si="38"/>
        <v>14.643064683268644</v>
      </c>
      <c r="P323" s="56">
        <f t="shared" si="39"/>
        <v>13.705908543539451</v>
      </c>
      <c r="Q323" s="56">
        <v>8.0139180000000003</v>
      </c>
      <c r="R323" s="11">
        <f t="shared" si="40"/>
        <v>1.3465966728554999</v>
      </c>
      <c r="S323" s="35">
        <f t="shared" si="41"/>
        <v>2.0553012915355877</v>
      </c>
      <c r="AF323" s="34"/>
    </row>
    <row r="324" spans="7:32" ht="18.5" x14ac:dyDescent="0.45">
      <c r="G324" s="59">
        <v>2016</v>
      </c>
      <c r="H324" s="59">
        <v>11</v>
      </c>
      <c r="I324" s="46">
        <f t="shared" si="45"/>
        <v>17</v>
      </c>
      <c r="J324" s="46">
        <f t="shared" si="45"/>
        <v>321</v>
      </c>
      <c r="K324" s="87">
        <v>19.600000000000001</v>
      </c>
      <c r="L324" s="87">
        <v>5.6</v>
      </c>
      <c r="M324" s="54">
        <f t="shared" si="37"/>
        <v>12.600000000000001</v>
      </c>
      <c r="N324" s="36">
        <v>53</v>
      </c>
      <c r="O324" s="55">
        <f t="shared" si="38"/>
        <v>14.687174511021086</v>
      </c>
      <c r="P324" s="56">
        <f t="shared" si="39"/>
        <v>16.449635452343617</v>
      </c>
      <c r="Q324" s="56">
        <v>8.7927</v>
      </c>
      <c r="R324" s="11">
        <f t="shared" si="40"/>
        <v>1.5677032392000001</v>
      </c>
      <c r="S324" s="35">
        <f t="shared" si="41"/>
        <v>2.6237614520599339</v>
      </c>
      <c r="AF324" s="34"/>
    </row>
    <row r="325" spans="7:32" ht="18.5" x14ac:dyDescent="0.45">
      <c r="G325" s="59">
        <v>2016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87">
        <v>15.8</v>
      </c>
      <c r="L325" s="87">
        <v>6.2</v>
      </c>
      <c r="M325" s="54">
        <f t="shared" ref="M325:M368" si="47">(K325+L325)/2</f>
        <v>11</v>
      </c>
      <c r="N325" s="36">
        <v>55</v>
      </c>
      <c r="O325" s="55">
        <f t="shared" ref="O325:O368" si="48">((Q325)/(0.16*(K325-(L325))^0.5))</f>
        <v>15.304021074100863</v>
      </c>
      <c r="P325" s="56">
        <f t="shared" ref="P325:P368" si="49">0.16*((K325-L325)^1/2)*O325</f>
        <v>11.753488184909465</v>
      </c>
      <c r="Q325" s="56">
        <v>7.5868439999999993</v>
      </c>
      <c r="R325" s="11">
        <f t="shared" ref="R325:R368" si="50">0.0023*0.408*O325*(K325-L325)^0.5*(M325+17.8)</f>
        <v>1.2815089937279998</v>
      </c>
      <c r="S325" s="35">
        <f t="shared" ref="S325:S368" si="51">0.31*(IF(N325&gt;50,1,(1+(50-N325)/70)))*(P325+2.09)*((M325/(M325+15)))</f>
        <v>1.8156267196362028</v>
      </c>
      <c r="AF325" s="34"/>
    </row>
    <row r="326" spans="7:32" ht="18.5" x14ac:dyDescent="0.45">
      <c r="G326" s="59">
        <v>2016</v>
      </c>
      <c r="H326" s="59">
        <v>11</v>
      </c>
      <c r="I326" s="46">
        <f t="shared" si="46"/>
        <v>19</v>
      </c>
      <c r="J326" s="46">
        <f t="shared" si="46"/>
        <v>323</v>
      </c>
      <c r="K326" s="87">
        <v>13.9</v>
      </c>
      <c r="L326" s="87">
        <v>-0.3</v>
      </c>
      <c r="M326" s="54">
        <f t="shared" si="47"/>
        <v>6.8</v>
      </c>
      <c r="N326" s="36">
        <v>68</v>
      </c>
      <c r="O326" s="55">
        <f t="shared" si="48"/>
        <v>13.166706022887189</v>
      </c>
      <c r="P326" s="56">
        <f t="shared" si="49"/>
        <v>14.957378041999847</v>
      </c>
      <c r="Q326" s="56">
        <v>7.9385519999999996</v>
      </c>
      <c r="R326" s="11">
        <f t="shared" si="50"/>
        <v>1.145366344008</v>
      </c>
      <c r="S326" s="35">
        <f t="shared" si="51"/>
        <v>1.6484345372722786</v>
      </c>
      <c r="AF326" s="34"/>
    </row>
    <row r="327" spans="7:32" ht="18.5" x14ac:dyDescent="0.45">
      <c r="G327" s="59">
        <v>2016</v>
      </c>
      <c r="H327" s="59">
        <v>11</v>
      </c>
      <c r="I327" s="46">
        <f t="shared" si="46"/>
        <v>20</v>
      </c>
      <c r="J327" s="46">
        <f t="shared" si="46"/>
        <v>324</v>
      </c>
      <c r="K327" s="87">
        <v>16.600000000000001</v>
      </c>
      <c r="L327" s="87">
        <v>-2.6</v>
      </c>
      <c r="M327" s="54">
        <f t="shared" si="47"/>
        <v>7.0000000000000009</v>
      </c>
      <c r="N327" s="36">
        <v>87.5</v>
      </c>
      <c r="O327" s="55">
        <f t="shared" si="48"/>
        <v>10.929076190993902</v>
      </c>
      <c r="P327" s="56">
        <f t="shared" si="49"/>
        <v>16.787061029366637</v>
      </c>
      <c r="Q327" s="56">
        <v>7.66221</v>
      </c>
      <c r="R327" s="11">
        <f t="shared" si="50"/>
        <v>1.11448376892</v>
      </c>
      <c r="S327" s="35">
        <f t="shared" si="51"/>
        <v>1.8619646560784366</v>
      </c>
      <c r="AF327" s="34"/>
    </row>
    <row r="328" spans="7:32" ht="18.5" x14ac:dyDescent="0.45">
      <c r="G328" s="59">
        <v>2016</v>
      </c>
      <c r="H328" s="59">
        <v>11</v>
      </c>
      <c r="I328" s="46">
        <f t="shared" si="46"/>
        <v>21</v>
      </c>
      <c r="J328" s="46">
        <f t="shared" si="46"/>
        <v>325</v>
      </c>
      <c r="K328" s="87">
        <v>18.2</v>
      </c>
      <c r="L328" s="87">
        <v>-2.2000000000000002</v>
      </c>
      <c r="M328" s="54">
        <f t="shared" si="47"/>
        <v>8</v>
      </c>
      <c r="N328" s="36">
        <v>76</v>
      </c>
      <c r="O328" s="55">
        <f t="shared" si="48"/>
        <v>11.193734880877068</v>
      </c>
      <c r="P328" s="56">
        <f t="shared" si="49"/>
        <v>18.268175325591375</v>
      </c>
      <c r="Q328" s="56">
        <v>8.0892839999999993</v>
      </c>
      <c r="R328" s="11">
        <f t="shared" si="50"/>
        <v>1.2240461870279997</v>
      </c>
      <c r="S328" s="35">
        <f t="shared" si="51"/>
        <v>2.195142382933331</v>
      </c>
      <c r="AF328" s="34"/>
    </row>
    <row r="329" spans="7:32" ht="18.5" x14ac:dyDescent="0.45">
      <c r="G329" s="59">
        <v>2016</v>
      </c>
      <c r="H329" s="59">
        <v>11</v>
      </c>
      <c r="I329" s="46">
        <f t="shared" si="46"/>
        <v>22</v>
      </c>
      <c r="J329" s="46">
        <f t="shared" si="46"/>
        <v>326</v>
      </c>
      <c r="K329" s="87">
        <v>16.3</v>
      </c>
      <c r="L329" s="87">
        <v>-3.2</v>
      </c>
      <c r="M329" s="54">
        <f t="shared" si="47"/>
        <v>6.5500000000000007</v>
      </c>
      <c r="N329" s="36">
        <v>67.5</v>
      </c>
      <c r="O329" s="55">
        <f t="shared" si="48"/>
        <v>7.5734981972865665</v>
      </c>
      <c r="P329" s="56">
        <f t="shared" si="49"/>
        <v>11.814657187767045</v>
      </c>
      <c r="Q329" s="56">
        <v>5.3509859999999998</v>
      </c>
      <c r="R329" s="11">
        <f t="shared" si="50"/>
        <v>0.76418902587149995</v>
      </c>
      <c r="S329" s="35">
        <f t="shared" si="51"/>
        <v>1.3101348686664032</v>
      </c>
      <c r="AF329" s="34"/>
    </row>
    <row r="330" spans="7:32" ht="18.5" x14ac:dyDescent="0.45">
      <c r="G330" s="59">
        <v>2016</v>
      </c>
      <c r="H330" s="59">
        <v>11</v>
      </c>
      <c r="I330" s="46">
        <f t="shared" si="46"/>
        <v>23</v>
      </c>
      <c r="J330" s="46">
        <f t="shared" si="46"/>
        <v>327</v>
      </c>
      <c r="K330" s="87">
        <v>16.5</v>
      </c>
      <c r="L330" s="87">
        <v>1.9</v>
      </c>
      <c r="M330" s="54">
        <f t="shared" si="47"/>
        <v>9.1999999999999993</v>
      </c>
      <c r="N330" s="36">
        <v>81</v>
      </c>
      <c r="O330" s="55">
        <f t="shared" si="48"/>
        <v>12.820719388728563</v>
      </c>
      <c r="P330" s="56">
        <f t="shared" si="49"/>
        <v>14.97460024603496</v>
      </c>
      <c r="Q330" s="56">
        <v>7.8380639999999993</v>
      </c>
      <c r="R330" s="11">
        <f t="shared" si="50"/>
        <v>1.2411966247199997</v>
      </c>
      <c r="S330" s="35">
        <f t="shared" si="51"/>
        <v>2.0110842934583348</v>
      </c>
      <c r="AF330" s="34"/>
    </row>
    <row r="331" spans="7:32" ht="18.5" x14ac:dyDescent="0.45">
      <c r="G331" s="59">
        <v>2016</v>
      </c>
      <c r="H331" s="59">
        <v>11</v>
      </c>
      <c r="I331" s="46">
        <f t="shared" si="46"/>
        <v>24</v>
      </c>
      <c r="J331" s="46">
        <f t="shared" si="46"/>
        <v>328</v>
      </c>
      <c r="K331" s="87">
        <v>15.8</v>
      </c>
      <c r="L331" s="87">
        <v>-5.8</v>
      </c>
      <c r="M331" s="54">
        <f t="shared" si="47"/>
        <v>5</v>
      </c>
      <c r="N331" s="36">
        <v>86</v>
      </c>
      <c r="O331" s="55">
        <f t="shared" si="48"/>
        <v>13.108079860377785</v>
      </c>
      <c r="P331" s="56">
        <f t="shared" si="49"/>
        <v>22.650761998732815</v>
      </c>
      <c r="Q331" s="56">
        <v>9.7473360000000007</v>
      </c>
      <c r="R331" s="11">
        <f t="shared" si="50"/>
        <v>1.3034332645920002</v>
      </c>
      <c r="S331" s="35">
        <f t="shared" si="51"/>
        <v>1.917409054901793</v>
      </c>
      <c r="AF331" s="34"/>
    </row>
    <row r="332" spans="7:32" ht="18.5" x14ac:dyDescent="0.45">
      <c r="G332" s="59">
        <v>2016</v>
      </c>
      <c r="H332" s="59">
        <v>11</v>
      </c>
      <c r="I332" s="46">
        <f t="shared" si="46"/>
        <v>25</v>
      </c>
      <c r="J332" s="46">
        <f t="shared" si="46"/>
        <v>329</v>
      </c>
      <c r="K332" s="87">
        <v>15.5</v>
      </c>
      <c r="L332" s="87">
        <v>-6.4</v>
      </c>
      <c r="M332" s="54">
        <f t="shared" si="47"/>
        <v>4.55</v>
      </c>
      <c r="N332" s="36">
        <v>57.5</v>
      </c>
      <c r="O332" s="55">
        <f t="shared" si="48"/>
        <v>10.73648568813403</v>
      </c>
      <c r="P332" s="56">
        <f t="shared" si="49"/>
        <v>18.810322925610819</v>
      </c>
      <c r="Q332" s="56">
        <v>8.03904</v>
      </c>
      <c r="R332" s="11">
        <f t="shared" si="50"/>
        <v>1.0537794705599999</v>
      </c>
      <c r="S332" s="35">
        <f t="shared" si="51"/>
        <v>1.5079235543004634</v>
      </c>
      <c r="AF332" s="34"/>
    </row>
    <row r="333" spans="7:32" ht="18.5" x14ac:dyDescent="0.45">
      <c r="G333" s="59">
        <v>2016</v>
      </c>
      <c r="H333" s="59">
        <v>11</v>
      </c>
      <c r="I333" s="46">
        <f t="shared" si="46"/>
        <v>26</v>
      </c>
      <c r="J333" s="46">
        <f t="shared" si="46"/>
        <v>330</v>
      </c>
      <c r="K333" s="87">
        <v>15.3</v>
      </c>
      <c r="L333" s="87">
        <v>-5.9</v>
      </c>
      <c r="M333" s="54">
        <f t="shared" si="47"/>
        <v>4.7</v>
      </c>
      <c r="N333" s="36">
        <v>62.5</v>
      </c>
      <c r="O333" s="55">
        <f t="shared" si="48"/>
        <v>10.87819854681041</v>
      </c>
      <c r="P333" s="56">
        <f t="shared" si="49"/>
        <v>18.449424735390458</v>
      </c>
      <c r="Q333" s="56">
        <v>8.0139180000000003</v>
      </c>
      <c r="R333" s="11">
        <f t="shared" si="50"/>
        <v>1.057536654075</v>
      </c>
      <c r="S333" s="35">
        <f t="shared" si="51"/>
        <v>1.5190833421047665</v>
      </c>
    </row>
    <row r="334" spans="7:32" ht="18.5" x14ac:dyDescent="0.45">
      <c r="G334" s="59">
        <v>2016</v>
      </c>
      <c r="H334" s="59">
        <v>11</v>
      </c>
      <c r="I334" s="46">
        <f t="shared" si="46"/>
        <v>27</v>
      </c>
      <c r="J334" s="46">
        <f t="shared" si="46"/>
        <v>331</v>
      </c>
      <c r="K334" s="87">
        <v>13.6</v>
      </c>
      <c r="L334" s="87">
        <v>-5.9</v>
      </c>
      <c r="M334" s="54">
        <f t="shared" si="47"/>
        <v>3.8499999999999996</v>
      </c>
      <c r="N334" s="36">
        <v>56.5</v>
      </c>
      <c r="O334" s="55">
        <f t="shared" si="48"/>
        <v>12.444715347653982</v>
      </c>
      <c r="P334" s="56">
        <f t="shared" si="49"/>
        <v>19.413755942340213</v>
      </c>
      <c r="Q334" s="56">
        <v>8.7927</v>
      </c>
      <c r="R334" s="11">
        <f t="shared" si="50"/>
        <v>1.1164728660749998</v>
      </c>
      <c r="S334" s="35">
        <f t="shared" si="51"/>
        <v>1.3615242820786759</v>
      </c>
    </row>
    <row r="335" spans="7:32" ht="18.5" x14ac:dyDescent="0.45">
      <c r="G335" s="59">
        <v>2016</v>
      </c>
      <c r="H335" s="59">
        <v>11</v>
      </c>
      <c r="I335" s="46">
        <f t="shared" si="46"/>
        <v>28</v>
      </c>
      <c r="J335" s="46">
        <f t="shared" si="46"/>
        <v>332</v>
      </c>
      <c r="K335" s="87">
        <v>13.3</v>
      </c>
      <c r="L335" s="87">
        <v>-6.5</v>
      </c>
      <c r="M335" s="54">
        <f t="shared" si="47"/>
        <v>3.4000000000000004</v>
      </c>
      <c r="N335" s="36">
        <v>57</v>
      </c>
      <c r="O335" s="55">
        <f t="shared" si="48"/>
        <v>10.656352461104317</v>
      </c>
      <c r="P335" s="56">
        <f t="shared" si="49"/>
        <v>16.879662298389238</v>
      </c>
      <c r="Q335" s="56">
        <v>7.5868439999999993</v>
      </c>
      <c r="R335" s="11">
        <f t="shared" si="50"/>
        <v>0.94333300927200003</v>
      </c>
      <c r="S335" s="35">
        <f t="shared" si="51"/>
        <v>1.0866317425272969</v>
      </c>
    </row>
    <row r="336" spans="7:32" ht="18.5" x14ac:dyDescent="0.45">
      <c r="G336" s="59">
        <v>2016</v>
      </c>
      <c r="H336" s="59">
        <v>11</v>
      </c>
      <c r="I336" s="46">
        <f t="shared" si="46"/>
        <v>29</v>
      </c>
      <c r="J336" s="46">
        <f t="shared" si="46"/>
        <v>333</v>
      </c>
      <c r="K336" s="87">
        <v>13</v>
      </c>
      <c r="L336" s="87">
        <v>-6.4</v>
      </c>
      <c r="M336" s="54">
        <f t="shared" si="47"/>
        <v>3.3</v>
      </c>
      <c r="N336" s="36">
        <v>62.5</v>
      </c>
      <c r="O336" s="55">
        <f t="shared" si="48"/>
        <v>11.728143242182776</v>
      </c>
      <c r="P336" s="56">
        <f t="shared" si="49"/>
        <v>18.202078311867666</v>
      </c>
      <c r="Q336" s="56">
        <v>8.2651380000000003</v>
      </c>
      <c r="R336" s="51">
        <f t="shared" si="50"/>
        <v>1.022823225207</v>
      </c>
      <c r="S336" s="50">
        <f t="shared" si="51"/>
        <v>1.134360443335553</v>
      </c>
    </row>
    <row r="337" spans="7:19" ht="18.5" x14ac:dyDescent="0.45">
      <c r="G337" s="59">
        <v>2016</v>
      </c>
      <c r="H337" s="60">
        <v>11</v>
      </c>
      <c r="I337" s="60">
        <f t="shared" si="46"/>
        <v>30</v>
      </c>
      <c r="J337" s="46">
        <f t="shared" si="46"/>
        <v>334</v>
      </c>
      <c r="K337" s="87">
        <v>11.6</v>
      </c>
      <c r="L337" s="87">
        <v>-7.2</v>
      </c>
      <c r="M337" s="54">
        <f t="shared" si="47"/>
        <v>2.1999999999999997</v>
      </c>
      <c r="N337" s="36">
        <v>72</v>
      </c>
      <c r="O337" s="55">
        <f t="shared" si="48"/>
        <v>13.25367721400813</v>
      </c>
      <c r="P337" s="56">
        <f t="shared" si="49"/>
        <v>19.933530529868229</v>
      </c>
      <c r="Q337" s="56">
        <v>9.1946519999999996</v>
      </c>
      <c r="R337" s="49">
        <f t="shared" si="50"/>
        <v>1.0785326795999999</v>
      </c>
      <c r="S337" s="48">
        <f t="shared" si="51"/>
        <v>0.87325859426570518</v>
      </c>
    </row>
    <row r="338" spans="7:19" ht="18.5" x14ac:dyDescent="0.45">
      <c r="G338" s="59">
        <v>2016</v>
      </c>
      <c r="H338" s="59">
        <v>12</v>
      </c>
      <c r="I338" s="46">
        <v>1</v>
      </c>
      <c r="J338" s="46">
        <f t="shared" si="46"/>
        <v>335</v>
      </c>
      <c r="K338" s="87">
        <v>8.4</v>
      </c>
      <c r="L338" s="87">
        <v>2.8</v>
      </c>
      <c r="M338" s="54">
        <f t="shared" si="47"/>
        <v>5.6</v>
      </c>
      <c r="N338" s="36">
        <v>69.5</v>
      </c>
      <c r="O338" s="55">
        <f t="shared" si="48"/>
        <v>22.02816388181316</v>
      </c>
      <c r="P338" s="56">
        <f t="shared" si="49"/>
        <v>9.8686174190522973</v>
      </c>
      <c r="Q338" s="56">
        <v>8.3405039999999993</v>
      </c>
      <c r="R338" s="11">
        <f t="shared" si="50"/>
        <v>1.144659109464</v>
      </c>
      <c r="S338" s="35">
        <f t="shared" si="51"/>
        <v>1.0077747494890672</v>
      </c>
    </row>
    <row r="339" spans="7:19" ht="18.5" x14ac:dyDescent="0.45">
      <c r="G339" s="59">
        <v>2016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87">
        <v>12.2</v>
      </c>
      <c r="L339" s="87">
        <v>4.0999999999999996</v>
      </c>
      <c r="M339" s="54">
        <f t="shared" si="47"/>
        <v>8.1499999999999986</v>
      </c>
      <c r="N339" s="36">
        <v>77</v>
      </c>
      <c r="O339" s="55">
        <f t="shared" si="48"/>
        <v>21.405404777052091</v>
      </c>
      <c r="P339" s="56">
        <f t="shared" si="49"/>
        <v>13.870702295529755</v>
      </c>
      <c r="Q339" s="56">
        <v>9.7473360000000007</v>
      </c>
      <c r="R339" s="11">
        <f t="shared" si="50"/>
        <v>1.4835128603579999</v>
      </c>
      <c r="S339" s="35">
        <f t="shared" si="51"/>
        <v>1.7418883088404287</v>
      </c>
    </row>
    <row r="340" spans="7:19" ht="18.5" x14ac:dyDescent="0.45">
      <c r="G340" s="59">
        <v>2016</v>
      </c>
      <c r="H340" s="59">
        <v>12</v>
      </c>
      <c r="I340" s="46">
        <f t="shared" si="52"/>
        <v>3</v>
      </c>
      <c r="J340" s="46">
        <f t="shared" si="46"/>
        <v>337</v>
      </c>
      <c r="K340" s="87">
        <v>12.8</v>
      </c>
      <c r="L340" s="87">
        <v>6.3</v>
      </c>
      <c r="M340" s="54">
        <f t="shared" si="47"/>
        <v>9.5500000000000007</v>
      </c>
      <c r="N340" s="36">
        <v>82</v>
      </c>
      <c r="O340" s="55">
        <f t="shared" si="48"/>
        <v>19.707318187765836</v>
      </c>
      <c r="P340" s="56">
        <f t="shared" si="49"/>
        <v>10.247805457638236</v>
      </c>
      <c r="Q340" s="56">
        <v>8.03904</v>
      </c>
      <c r="R340" s="11">
        <f t="shared" si="50"/>
        <v>1.28952431856</v>
      </c>
      <c r="S340" s="35">
        <f t="shared" si="51"/>
        <v>1.4878237497897353</v>
      </c>
    </row>
    <row r="341" spans="7:19" ht="18.5" x14ac:dyDescent="0.45">
      <c r="G341" s="59">
        <v>2016</v>
      </c>
      <c r="H341" s="59">
        <v>12</v>
      </c>
      <c r="I341" s="46">
        <f t="shared" si="52"/>
        <v>4</v>
      </c>
      <c r="J341" s="46">
        <f t="shared" si="52"/>
        <v>338</v>
      </c>
      <c r="K341" s="87">
        <v>11.6</v>
      </c>
      <c r="L341" s="87">
        <v>2.5</v>
      </c>
      <c r="M341" s="54">
        <f t="shared" si="47"/>
        <v>7.05</v>
      </c>
      <c r="N341" s="36">
        <v>82</v>
      </c>
      <c r="O341" s="55">
        <f t="shared" si="48"/>
        <v>16.603674678754981</v>
      </c>
      <c r="P341" s="56">
        <f t="shared" si="49"/>
        <v>12.087475166133625</v>
      </c>
      <c r="Q341" s="56">
        <v>8.0139180000000003</v>
      </c>
      <c r="R341" s="11">
        <f t="shared" si="50"/>
        <v>1.1679904823895002</v>
      </c>
      <c r="S341" s="35">
        <f t="shared" si="51"/>
        <v>1.405209613405217</v>
      </c>
    </row>
    <row r="342" spans="7:19" ht="18.5" x14ac:dyDescent="0.45">
      <c r="G342" s="59">
        <v>2016</v>
      </c>
      <c r="H342" s="59">
        <v>12</v>
      </c>
      <c r="I342" s="46">
        <f t="shared" si="52"/>
        <v>5</v>
      </c>
      <c r="J342" s="46">
        <f t="shared" si="52"/>
        <v>339</v>
      </c>
      <c r="K342" s="87">
        <v>12.2</v>
      </c>
      <c r="L342" s="87">
        <v>5.7</v>
      </c>
      <c r="M342" s="54">
        <f t="shared" si="47"/>
        <v>8.9499999999999993</v>
      </c>
      <c r="N342" s="36">
        <v>92.5</v>
      </c>
      <c r="O342" s="55">
        <f t="shared" si="48"/>
        <v>21.554879267868884</v>
      </c>
      <c r="P342" s="56">
        <f t="shared" si="49"/>
        <v>11.208537219291818</v>
      </c>
      <c r="Q342" s="56">
        <v>8.7927</v>
      </c>
      <c r="R342" s="11">
        <f t="shared" si="50"/>
        <v>1.3794757121249996</v>
      </c>
      <c r="S342" s="35">
        <f t="shared" si="51"/>
        <v>1.5405758461346615</v>
      </c>
    </row>
    <row r="343" spans="7:19" ht="18.5" x14ac:dyDescent="0.45">
      <c r="G343" s="59">
        <v>2016</v>
      </c>
      <c r="H343" s="59">
        <v>12</v>
      </c>
      <c r="I343" s="46">
        <f t="shared" si="52"/>
        <v>6</v>
      </c>
      <c r="J343" s="46">
        <f t="shared" si="52"/>
        <v>340</v>
      </c>
      <c r="K343" s="87">
        <v>10.199999999999999</v>
      </c>
      <c r="L343" s="87">
        <v>4.3</v>
      </c>
      <c r="M343" s="54">
        <f t="shared" si="47"/>
        <v>7.25</v>
      </c>
      <c r="N343" s="36">
        <v>85.5</v>
      </c>
      <c r="O343" s="55">
        <f t="shared" si="48"/>
        <v>19.521589031037305</v>
      </c>
      <c r="P343" s="56">
        <f t="shared" si="49"/>
        <v>9.214190022649607</v>
      </c>
      <c r="Q343" s="56">
        <v>7.5868439999999993</v>
      </c>
      <c r="R343" s="11">
        <f t="shared" si="50"/>
        <v>1.1146458435029998</v>
      </c>
      <c r="S343" s="35">
        <f t="shared" si="51"/>
        <v>1.1418502056586513</v>
      </c>
    </row>
    <row r="344" spans="7:19" ht="18.5" x14ac:dyDescent="0.45">
      <c r="G344" s="59">
        <v>2016</v>
      </c>
      <c r="H344" s="59">
        <v>12</v>
      </c>
      <c r="I344" s="46">
        <f t="shared" si="52"/>
        <v>7</v>
      </c>
      <c r="J344" s="46">
        <f t="shared" si="52"/>
        <v>341</v>
      </c>
      <c r="K344" s="87">
        <v>9.1</v>
      </c>
      <c r="L344" s="87">
        <v>-0.8</v>
      </c>
      <c r="M344" s="54">
        <f t="shared" si="47"/>
        <v>4.1499999999999995</v>
      </c>
      <c r="N344" s="36">
        <v>77.5</v>
      </c>
      <c r="O344" s="55">
        <f t="shared" si="48"/>
        <v>15.768984051626614</v>
      </c>
      <c r="P344" s="56">
        <f t="shared" si="49"/>
        <v>12.489035368888279</v>
      </c>
      <c r="Q344" s="56">
        <v>7.9385519999999996</v>
      </c>
      <c r="R344" s="11">
        <f t="shared" si="50"/>
        <v>1.0219833841859998</v>
      </c>
      <c r="S344" s="35">
        <f t="shared" si="51"/>
        <v>0.97942188000390462</v>
      </c>
    </row>
    <row r="345" spans="7:19" ht="18.5" x14ac:dyDescent="0.45">
      <c r="G345" s="59">
        <v>2016</v>
      </c>
      <c r="H345" s="59">
        <v>12</v>
      </c>
      <c r="I345" s="46">
        <f t="shared" si="52"/>
        <v>8</v>
      </c>
      <c r="J345" s="46">
        <f t="shared" si="52"/>
        <v>342</v>
      </c>
      <c r="K345" s="87">
        <v>7.8</v>
      </c>
      <c r="L345" s="87">
        <v>-6</v>
      </c>
      <c r="M345" s="54">
        <f t="shared" si="47"/>
        <v>0.89999999999999991</v>
      </c>
      <c r="N345" s="36">
        <v>76.5</v>
      </c>
      <c r="O345" s="55">
        <f t="shared" si="48"/>
        <v>12.891234980528425</v>
      </c>
      <c r="P345" s="56">
        <f t="shared" si="49"/>
        <v>14.231923418503383</v>
      </c>
      <c r="Q345" s="56">
        <v>7.66221</v>
      </c>
      <c r="R345" s="11">
        <f t="shared" si="50"/>
        <v>0.84035671285499991</v>
      </c>
      <c r="S345" s="35">
        <f t="shared" si="51"/>
        <v>0.28640356187185173</v>
      </c>
    </row>
    <row r="346" spans="7:19" ht="18.5" x14ac:dyDescent="0.45">
      <c r="G346" s="59">
        <v>2016</v>
      </c>
      <c r="H346" s="59">
        <v>12</v>
      </c>
      <c r="I346" s="46">
        <f t="shared" si="52"/>
        <v>9</v>
      </c>
      <c r="J346" s="46">
        <f t="shared" si="52"/>
        <v>343</v>
      </c>
      <c r="K346" s="87">
        <v>8.4</v>
      </c>
      <c r="L346" s="87">
        <v>-5.3</v>
      </c>
      <c r="M346" s="54">
        <f t="shared" si="47"/>
        <v>1.5500000000000003</v>
      </c>
      <c r="N346" s="36">
        <v>70.5</v>
      </c>
      <c r="O346" s="55">
        <f t="shared" si="48"/>
        <v>13.659343188569181</v>
      </c>
      <c r="P346" s="56">
        <f t="shared" si="49"/>
        <v>14.970640134671822</v>
      </c>
      <c r="Q346" s="56">
        <v>8.0892839999999993</v>
      </c>
      <c r="R346" s="11">
        <f t="shared" si="50"/>
        <v>0.91803464027100001</v>
      </c>
      <c r="S346" s="35">
        <f t="shared" si="51"/>
        <v>0.49532553381932393</v>
      </c>
    </row>
    <row r="347" spans="7:19" ht="18.5" x14ac:dyDescent="0.45">
      <c r="G347" s="59">
        <v>2016</v>
      </c>
      <c r="H347" s="59">
        <v>12</v>
      </c>
      <c r="I347" s="46">
        <f t="shared" si="52"/>
        <v>10</v>
      </c>
      <c r="J347" s="46">
        <f t="shared" si="52"/>
        <v>344</v>
      </c>
      <c r="K347" s="87">
        <v>7.9</v>
      </c>
      <c r="L347" s="87">
        <v>-7.7</v>
      </c>
      <c r="M347" s="54">
        <f t="shared" si="47"/>
        <v>0.10000000000000009</v>
      </c>
      <c r="N347" s="36">
        <v>77.5</v>
      </c>
      <c r="O347" s="55">
        <f t="shared" si="48"/>
        <v>8.4674283983024381</v>
      </c>
      <c r="P347" s="56">
        <f t="shared" si="49"/>
        <v>10.567350641081445</v>
      </c>
      <c r="Q347" s="56">
        <v>5.3509859999999998</v>
      </c>
      <c r="R347" s="11">
        <f t="shared" si="50"/>
        <v>0.56176523873100004</v>
      </c>
      <c r="S347" s="35">
        <f t="shared" si="51"/>
        <v>2.5985289395597692E-2</v>
      </c>
    </row>
    <row r="348" spans="7:19" ht="18.5" x14ac:dyDescent="0.45">
      <c r="G348" s="59">
        <v>2016</v>
      </c>
      <c r="H348" s="59">
        <v>12</v>
      </c>
      <c r="I348" s="46">
        <f t="shared" si="52"/>
        <v>11</v>
      </c>
      <c r="J348" s="46">
        <f t="shared" si="52"/>
        <v>345</v>
      </c>
      <c r="K348" s="87">
        <v>7.1</v>
      </c>
      <c r="L348" s="87">
        <v>-5.3</v>
      </c>
      <c r="M348" s="54">
        <f t="shared" si="47"/>
        <v>0.89999999999999991</v>
      </c>
      <c r="N348" s="36">
        <v>69.5</v>
      </c>
      <c r="O348" s="55">
        <f t="shared" si="48"/>
        <v>13.911628769955891</v>
      </c>
      <c r="P348" s="56">
        <f t="shared" si="49"/>
        <v>13.800335739796243</v>
      </c>
      <c r="Q348" s="56">
        <v>7.8380639999999993</v>
      </c>
      <c r="R348" s="11">
        <f t="shared" si="50"/>
        <v>0.85964358823199971</v>
      </c>
      <c r="S348" s="35">
        <f t="shared" si="51"/>
        <v>0.27883041958510385</v>
      </c>
    </row>
    <row r="349" spans="7:19" ht="18.5" x14ac:dyDescent="0.45">
      <c r="G349" s="59">
        <v>2016</v>
      </c>
      <c r="H349" s="59">
        <v>12</v>
      </c>
      <c r="I349" s="46">
        <f t="shared" si="52"/>
        <v>12</v>
      </c>
      <c r="J349" s="46">
        <f t="shared" si="52"/>
        <v>346</v>
      </c>
      <c r="K349" s="87">
        <v>8.3000000000000007</v>
      </c>
      <c r="L349" s="87">
        <v>-4.5999999999999996</v>
      </c>
      <c r="M349" s="54">
        <f t="shared" si="47"/>
        <v>1.8500000000000005</v>
      </c>
      <c r="N349" s="36">
        <v>75</v>
      </c>
      <c r="O349" s="55">
        <f t="shared" si="48"/>
        <v>16.961767232600117</v>
      </c>
      <c r="P349" s="56">
        <f t="shared" si="49"/>
        <v>17.504543784043321</v>
      </c>
      <c r="Q349" s="56">
        <v>9.7473360000000007</v>
      </c>
      <c r="R349" s="11">
        <f t="shared" si="50"/>
        <v>1.1233536688260002</v>
      </c>
      <c r="S349" s="35">
        <f t="shared" si="51"/>
        <v>0.66691221721951599</v>
      </c>
    </row>
    <row r="350" spans="7:19" ht="18.5" x14ac:dyDescent="0.45">
      <c r="G350" s="59">
        <v>2016</v>
      </c>
      <c r="H350" s="59">
        <v>12</v>
      </c>
      <c r="I350" s="46">
        <f t="shared" si="52"/>
        <v>13</v>
      </c>
      <c r="J350" s="46">
        <f t="shared" si="52"/>
        <v>347</v>
      </c>
      <c r="K350" s="87">
        <v>11.2</v>
      </c>
      <c r="L350" s="87">
        <v>-3.9</v>
      </c>
      <c r="M350" s="54">
        <f t="shared" si="47"/>
        <v>3.6499999999999995</v>
      </c>
      <c r="N350" s="36">
        <v>84.5</v>
      </c>
      <c r="O350" s="55">
        <f t="shared" si="48"/>
        <v>12.929916887918377</v>
      </c>
      <c r="P350" s="56">
        <f t="shared" si="49"/>
        <v>15.6193396006054</v>
      </c>
      <c r="Q350" s="56">
        <v>8.03904</v>
      </c>
      <c r="R350" s="11">
        <f t="shared" si="50"/>
        <v>1.01134539792</v>
      </c>
      <c r="S350" s="35">
        <f t="shared" si="51"/>
        <v>1.0744299065997325</v>
      </c>
    </row>
    <row r="351" spans="7:19" ht="18.5" x14ac:dyDescent="0.45">
      <c r="G351" s="59">
        <v>2016</v>
      </c>
      <c r="H351" s="59">
        <v>12</v>
      </c>
      <c r="I351" s="46">
        <f t="shared" si="52"/>
        <v>14</v>
      </c>
      <c r="J351" s="46">
        <f t="shared" si="52"/>
        <v>348</v>
      </c>
      <c r="K351" s="87">
        <v>8.1</v>
      </c>
      <c r="L351" s="87">
        <v>4.9000000000000004</v>
      </c>
      <c r="M351" s="54">
        <f t="shared" si="47"/>
        <v>6.5</v>
      </c>
      <c r="N351" s="36">
        <v>87.5</v>
      </c>
      <c r="O351" s="55">
        <f t="shared" si="48"/>
        <v>27.999477209545567</v>
      </c>
      <c r="P351" s="56">
        <f t="shared" si="49"/>
        <v>7.1678661656436642</v>
      </c>
      <c r="Q351" s="56">
        <v>8.0139180000000003</v>
      </c>
      <c r="R351" s="11">
        <f t="shared" si="50"/>
        <v>1.142139586401</v>
      </c>
      <c r="S351" s="35">
        <f t="shared" si="51"/>
        <v>0.86765582901265037</v>
      </c>
    </row>
    <row r="352" spans="7:19" ht="18.5" x14ac:dyDescent="0.45">
      <c r="G352" s="59">
        <v>2016</v>
      </c>
      <c r="H352" s="59">
        <v>12</v>
      </c>
      <c r="I352" s="46">
        <f t="shared" si="52"/>
        <v>15</v>
      </c>
      <c r="J352" s="46">
        <f t="shared" si="52"/>
        <v>349</v>
      </c>
      <c r="K352" s="87">
        <v>8</v>
      </c>
      <c r="L352" s="87">
        <v>2</v>
      </c>
      <c r="M352" s="54">
        <f t="shared" si="47"/>
        <v>5</v>
      </c>
      <c r="N352" s="36">
        <v>88</v>
      </c>
      <c r="O352" s="55">
        <f t="shared" si="48"/>
        <v>22.435029647260055</v>
      </c>
      <c r="P352" s="56">
        <f t="shared" si="49"/>
        <v>10.768814230684827</v>
      </c>
      <c r="Q352" s="56">
        <v>8.7927</v>
      </c>
      <c r="R352" s="11">
        <f t="shared" si="50"/>
        <v>1.1757774294000001</v>
      </c>
      <c r="S352" s="35">
        <f t="shared" si="51"/>
        <v>0.996558102878074</v>
      </c>
    </row>
    <row r="353" spans="7:19" ht="18.5" x14ac:dyDescent="0.45">
      <c r="G353" s="59">
        <v>2016</v>
      </c>
      <c r="H353" s="59">
        <v>12</v>
      </c>
      <c r="I353" s="46">
        <f t="shared" si="52"/>
        <v>16</v>
      </c>
      <c r="J353" s="46">
        <f t="shared" si="52"/>
        <v>350</v>
      </c>
      <c r="K353" s="87">
        <v>2.1</v>
      </c>
      <c r="L353" s="87">
        <v>-0.7</v>
      </c>
      <c r="M353" s="54">
        <f t="shared" si="47"/>
        <v>0.70000000000000007</v>
      </c>
      <c r="N353" s="36">
        <v>71.5</v>
      </c>
      <c r="O353" s="55">
        <f t="shared" si="48"/>
        <v>28.337540635490583</v>
      </c>
      <c r="P353" s="56">
        <f t="shared" si="49"/>
        <v>6.3476091023498897</v>
      </c>
      <c r="Q353" s="56">
        <v>7.5868439999999993</v>
      </c>
      <c r="R353" s="11">
        <f t="shared" si="50"/>
        <v>0.8231915411099997</v>
      </c>
      <c r="S353" s="35">
        <f t="shared" si="51"/>
        <v>0.11662173090509083</v>
      </c>
    </row>
    <row r="354" spans="7:19" ht="18.5" x14ac:dyDescent="0.45">
      <c r="G354" s="59">
        <v>2016</v>
      </c>
      <c r="H354" s="59">
        <v>12</v>
      </c>
      <c r="I354" s="46">
        <f t="shared" si="52"/>
        <v>17</v>
      </c>
      <c r="J354" s="46">
        <f t="shared" si="52"/>
        <v>351</v>
      </c>
      <c r="K354" s="87">
        <v>0.9</v>
      </c>
      <c r="L354" s="87">
        <v>-0.9</v>
      </c>
      <c r="M354" s="54">
        <f t="shared" si="47"/>
        <v>0</v>
      </c>
      <c r="N354" s="36">
        <v>79</v>
      </c>
      <c r="O354" s="55">
        <f t="shared" si="48"/>
        <v>42.833056044696654</v>
      </c>
      <c r="P354" s="56">
        <f t="shared" si="49"/>
        <v>6.1679600704363189</v>
      </c>
      <c r="Q354" s="56">
        <v>9.1946519999999996</v>
      </c>
      <c r="R354" s="11">
        <f t="shared" si="50"/>
        <v>0.95989408484399985</v>
      </c>
      <c r="S354" s="35">
        <f t="shared" si="51"/>
        <v>0</v>
      </c>
    </row>
    <row r="355" spans="7:19" ht="18.5" x14ac:dyDescent="0.45">
      <c r="G355" s="59">
        <v>2016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87">
        <v>1.6</v>
      </c>
      <c r="L355" s="87">
        <v>-1.5</v>
      </c>
      <c r="M355" s="54">
        <f t="shared" si="47"/>
        <v>5.0000000000000044E-2</v>
      </c>
      <c r="N355" s="36">
        <v>69.5</v>
      </c>
      <c r="O355" s="55">
        <f t="shared" si="48"/>
        <v>29.606799689906129</v>
      </c>
      <c r="P355" s="56">
        <f t="shared" si="49"/>
        <v>7.342486323096721</v>
      </c>
      <c r="Q355" s="56">
        <v>8.3405039999999993</v>
      </c>
      <c r="R355" s="11">
        <f t="shared" si="50"/>
        <v>0.8731694488859999</v>
      </c>
      <c r="S355" s="35">
        <f t="shared" si="51"/>
        <v>9.7145207978737089E-3</v>
      </c>
    </row>
    <row r="356" spans="7:19" ht="18.5" x14ac:dyDescent="0.45">
      <c r="G356" s="59">
        <v>2016</v>
      </c>
      <c r="H356" s="59">
        <v>12</v>
      </c>
      <c r="I356" s="46">
        <f t="shared" si="53"/>
        <v>19</v>
      </c>
      <c r="J356" s="46">
        <f t="shared" si="53"/>
        <v>353</v>
      </c>
      <c r="K356" s="87">
        <v>1.4</v>
      </c>
      <c r="L356" s="87">
        <v>-6.8</v>
      </c>
      <c r="M356" s="54">
        <f t="shared" si="47"/>
        <v>-2.7</v>
      </c>
      <c r="N356" s="36">
        <v>75</v>
      </c>
      <c r="O356" s="55">
        <f t="shared" si="48"/>
        <v>21.274483642017056</v>
      </c>
      <c r="P356" s="56">
        <f t="shared" si="49"/>
        <v>13.956061269163188</v>
      </c>
      <c r="Q356" s="56">
        <v>9.7473360000000007</v>
      </c>
      <c r="R356" s="11">
        <f t="shared" si="50"/>
        <v>0.86323869716400004</v>
      </c>
      <c r="S356" s="35">
        <f t="shared" si="51"/>
        <v>-1.0919149009991536</v>
      </c>
    </row>
    <row r="357" spans="7:19" ht="18.5" x14ac:dyDescent="0.45">
      <c r="G357" s="59">
        <v>2016</v>
      </c>
      <c r="H357" s="59">
        <v>12</v>
      </c>
      <c r="I357" s="46">
        <f t="shared" si="53"/>
        <v>20</v>
      </c>
      <c r="J357" s="46">
        <f t="shared" si="53"/>
        <v>354</v>
      </c>
      <c r="K357" s="87">
        <v>2.5</v>
      </c>
      <c r="L357" s="87">
        <v>-3.3</v>
      </c>
      <c r="M357" s="54">
        <f t="shared" si="47"/>
        <v>-0.39999999999999991</v>
      </c>
      <c r="N357" s="36">
        <v>73.5</v>
      </c>
      <c r="O357" s="55">
        <f t="shared" si="48"/>
        <v>20.862685448856553</v>
      </c>
      <c r="P357" s="56">
        <f t="shared" si="49"/>
        <v>9.6802860482694406</v>
      </c>
      <c r="Q357" s="56">
        <v>8.03904</v>
      </c>
      <c r="R357" s="11">
        <f t="shared" si="50"/>
        <v>0.82039207104</v>
      </c>
      <c r="S357" s="35">
        <f t="shared" si="51"/>
        <v>-9.9966813012699343E-2</v>
      </c>
    </row>
    <row r="358" spans="7:19" ht="18.5" x14ac:dyDescent="0.45">
      <c r="G358" s="59">
        <v>2016</v>
      </c>
      <c r="H358" s="59">
        <v>12</v>
      </c>
      <c r="I358" s="46">
        <f t="shared" si="53"/>
        <v>21</v>
      </c>
      <c r="J358" s="46">
        <f t="shared" si="53"/>
        <v>355</v>
      </c>
      <c r="K358" s="87">
        <v>2.6</v>
      </c>
      <c r="L358" s="87">
        <v>-8.3000000000000007</v>
      </c>
      <c r="M358" s="54">
        <f t="shared" si="47"/>
        <v>-2.8500000000000005</v>
      </c>
      <c r="N358" s="36">
        <v>76.5</v>
      </c>
      <c r="O358" s="55">
        <f t="shared" si="48"/>
        <v>15.170911074421205</v>
      </c>
      <c r="P358" s="56">
        <f t="shared" si="49"/>
        <v>13.229034456895292</v>
      </c>
      <c r="Q358" s="56">
        <v>8.0139180000000003</v>
      </c>
      <c r="R358" s="11">
        <f t="shared" si="50"/>
        <v>0.70267435459649985</v>
      </c>
      <c r="S358" s="35">
        <f t="shared" si="51"/>
        <v>-1.1139396660631271</v>
      </c>
    </row>
    <row r="359" spans="7:19" ht="18.5" x14ac:dyDescent="0.45">
      <c r="G359" s="59">
        <v>2016</v>
      </c>
      <c r="H359" s="59">
        <v>12</v>
      </c>
      <c r="I359" s="46">
        <f t="shared" si="53"/>
        <v>22</v>
      </c>
      <c r="J359" s="46">
        <f t="shared" si="53"/>
        <v>356</v>
      </c>
      <c r="K359" s="87">
        <v>0.1</v>
      </c>
      <c r="L359" s="87">
        <v>-5.8</v>
      </c>
      <c r="M359" s="54">
        <f t="shared" si="47"/>
        <v>-2.85</v>
      </c>
      <c r="N359" s="36">
        <v>69</v>
      </c>
      <c r="O359" s="55">
        <f t="shared" si="48"/>
        <v>22.624358148553171</v>
      </c>
      <c r="P359" s="56">
        <f t="shared" si="49"/>
        <v>10.678697046117096</v>
      </c>
      <c r="Q359" s="56">
        <v>8.7927</v>
      </c>
      <c r="R359" s="11">
        <f t="shared" si="50"/>
        <v>0.77095932322499994</v>
      </c>
      <c r="S359" s="35">
        <f t="shared" si="51"/>
        <v>-0.92848920495839116</v>
      </c>
    </row>
    <row r="360" spans="7:19" ht="18.5" x14ac:dyDescent="0.45">
      <c r="G360" s="59">
        <v>2016</v>
      </c>
      <c r="H360" s="59">
        <v>12</v>
      </c>
      <c r="I360" s="46">
        <f t="shared" si="53"/>
        <v>23</v>
      </c>
      <c r="J360" s="46">
        <f t="shared" si="53"/>
        <v>357</v>
      </c>
      <c r="K360" s="87">
        <v>6.1</v>
      </c>
      <c r="L360" s="87">
        <v>-2.6</v>
      </c>
      <c r="M360" s="54">
        <f t="shared" si="47"/>
        <v>1.7499999999999998</v>
      </c>
      <c r="N360" s="36">
        <v>74</v>
      </c>
      <c r="O360" s="55">
        <f t="shared" si="48"/>
        <v>16.076131325201636</v>
      </c>
      <c r="P360" s="56">
        <f t="shared" si="49"/>
        <v>11.188987402340338</v>
      </c>
      <c r="Q360" s="56">
        <v>7.5868439999999993</v>
      </c>
      <c r="R360" s="11">
        <f t="shared" si="50"/>
        <v>0.86991322317299991</v>
      </c>
      <c r="S360" s="35">
        <f t="shared" si="51"/>
        <v>0.43008063676236613</v>
      </c>
    </row>
    <row r="361" spans="7:19" ht="18.5" x14ac:dyDescent="0.45">
      <c r="G361" s="59">
        <v>2016</v>
      </c>
      <c r="H361" s="59">
        <v>12</v>
      </c>
      <c r="I361" s="46">
        <f t="shared" si="53"/>
        <v>24</v>
      </c>
      <c r="J361" s="46">
        <f t="shared" si="53"/>
        <v>358</v>
      </c>
      <c r="K361" s="87">
        <v>8.5</v>
      </c>
      <c r="L361" s="87">
        <v>-5.4</v>
      </c>
      <c r="M361" s="54">
        <f t="shared" si="47"/>
        <v>1.5499999999999998</v>
      </c>
      <c r="N361" s="36">
        <v>83.5</v>
      </c>
      <c r="O361" s="55">
        <f t="shared" si="48"/>
        <v>13.308034286690106</v>
      </c>
      <c r="P361" s="56">
        <f t="shared" si="49"/>
        <v>14.7985341267994</v>
      </c>
      <c r="Q361" s="56">
        <v>7.9385519999999996</v>
      </c>
      <c r="R361" s="11">
        <f t="shared" si="50"/>
        <v>0.90092840473799995</v>
      </c>
      <c r="S361" s="35">
        <f t="shared" si="51"/>
        <v>0.49032874005601873</v>
      </c>
    </row>
    <row r="362" spans="7:19" ht="18.5" x14ac:dyDescent="0.45">
      <c r="G362" s="59">
        <v>2016</v>
      </c>
      <c r="H362" s="59">
        <v>12</v>
      </c>
      <c r="I362" s="46">
        <f t="shared" si="53"/>
        <v>25</v>
      </c>
      <c r="J362" s="46">
        <f t="shared" si="53"/>
        <v>359</v>
      </c>
      <c r="K362" s="87">
        <v>6.2</v>
      </c>
      <c r="L362" s="87">
        <v>2.2999999999999998</v>
      </c>
      <c r="M362" s="54">
        <f t="shared" si="47"/>
        <v>4.25</v>
      </c>
      <c r="N362" s="36">
        <v>87</v>
      </c>
      <c r="O362" s="55">
        <f t="shared" si="48"/>
        <v>24.249442830819188</v>
      </c>
      <c r="P362" s="56">
        <f t="shared" si="49"/>
        <v>7.5658261632155881</v>
      </c>
      <c r="Q362" s="56">
        <v>7.66221</v>
      </c>
      <c r="R362" s="11">
        <f t="shared" si="50"/>
        <v>0.99090189938249995</v>
      </c>
      <c r="S362" s="35">
        <f t="shared" si="51"/>
        <v>0.66085979065124867</v>
      </c>
    </row>
    <row r="363" spans="7:19" ht="18.5" x14ac:dyDescent="0.45">
      <c r="G363" s="59">
        <v>2016</v>
      </c>
      <c r="H363" s="59">
        <v>12</v>
      </c>
      <c r="I363" s="46">
        <f t="shared" si="53"/>
        <v>26</v>
      </c>
      <c r="J363" s="46">
        <f t="shared" si="53"/>
        <v>360</v>
      </c>
      <c r="K363" s="87">
        <v>9</v>
      </c>
      <c r="L363" s="87">
        <v>4.9000000000000004</v>
      </c>
      <c r="M363" s="54">
        <f t="shared" si="47"/>
        <v>6.95</v>
      </c>
      <c r="N363" s="36">
        <v>88</v>
      </c>
      <c r="O363" s="55">
        <f t="shared" si="48"/>
        <v>24.968828820324934</v>
      </c>
      <c r="P363" s="56">
        <f t="shared" si="49"/>
        <v>8.1897758530665765</v>
      </c>
      <c r="Q363" s="56">
        <v>8.0892839999999993</v>
      </c>
      <c r="R363" s="11">
        <f t="shared" si="50"/>
        <v>1.1742303538349996</v>
      </c>
      <c r="S363" s="35">
        <f t="shared" si="51"/>
        <v>1.0090103451221841</v>
      </c>
    </row>
    <row r="364" spans="7:19" ht="18.5" x14ac:dyDescent="0.45">
      <c r="G364" s="59">
        <v>2016</v>
      </c>
      <c r="H364" s="59">
        <v>12</v>
      </c>
      <c r="I364" s="46">
        <f t="shared" si="53"/>
        <v>27</v>
      </c>
      <c r="J364" s="46">
        <f t="shared" si="53"/>
        <v>361</v>
      </c>
      <c r="K364" s="87">
        <v>8.8000000000000007</v>
      </c>
      <c r="L364" s="87">
        <v>4.5</v>
      </c>
      <c r="M364" s="54">
        <f t="shared" si="47"/>
        <v>6.65</v>
      </c>
      <c r="N364" s="36">
        <v>74.5</v>
      </c>
      <c r="O364" s="55">
        <f t="shared" si="48"/>
        <v>16.12796618771478</v>
      </c>
      <c r="P364" s="56">
        <f t="shared" si="49"/>
        <v>5.5480203685738854</v>
      </c>
      <c r="Q364" s="56">
        <v>5.3509859999999998</v>
      </c>
      <c r="R364" s="11">
        <f t="shared" si="50"/>
        <v>0.7673273791605002</v>
      </c>
      <c r="S364" s="35">
        <f t="shared" si="51"/>
        <v>0.72728771315543028</v>
      </c>
    </row>
    <row r="365" spans="7:19" ht="18.5" x14ac:dyDescent="0.45">
      <c r="G365" s="59">
        <v>2016</v>
      </c>
      <c r="H365" s="59">
        <v>12</v>
      </c>
      <c r="I365" s="46">
        <f t="shared" si="53"/>
        <v>28</v>
      </c>
      <c r="J365" s="46">
        <f t="shared" si="53"/>
        <v>362</v>
      </c>
      <c r="K365" s="87">
        <v>11.6</v>
      </c>
      <c r="L365" s="87">
        <v>2.2000000000000002</v>
      </c>
      <c r="M365" s="54">
        <f t="shared" si="47"/>
        <v>6.9</v>
      </c>
      <c r="N365" s="36">
        <v>76.5</v>
      </c>
      <c r="O365" s="55">
        <f t="shared" si="48"/>
        <v>15.97809120496736</v>
      </c>
      <c r="P365" s="56">
        <f t="shared" si="49"/>
        <v>12.015524586135452</v>
      </c>
      <c r="Q365" s="56">
        <v>7.8380639999999993</v>
      </c>
      <c r="R365" s="11">
        <f t="shared" si="50"/>
        <v>1.135465060392</v>
      </c>
      <c r="S365" s="35">
        <f t="shared" si="51"/>
        <v>1.3777039767006272</v>
      </c>
    </row>
    <row r="366" spans="7:19" ht="18.5" x14ac:dyDescent="0.45">
      <c r="G366" s="59">
        <v>2016</v>
      </c>
      <c r="H366" s="59">
        <v>12</v>
      </c>
      <c r="I366" s="46">
        <f t="shared" si="53"/>
        <v>29</v>
      </c>
      <c r="J366" s="46">
        <f t="shared" si="53"/>
        <v>363</v>
      </c>
      <c r="K366" s="87">
        <v>10.6</v>
      </c>
      <c r="L366" s="87">
        <v>-0.4</v>
      </c>
      <c r="M366" s="54">
        <f t="shared" si="47"/>
        <v>5.0999999999999996</v>
      </c>
      <c r="N366" s="36">
        <v>71.5</v>
      </c>
      <c r="O366" s="55">
        <f t="shared" si="48"/>
        <v>15.101794946974641</v>
      </c>
      <c r="P366" s="56">
        <f t="shared" si="49"/>
        <v>13.289579553337685</v>
      </c>
      <c r="Q366" s="56">
        <v>8.0139180000000003</v>
      </c>
      <c r="R366" s="11">
        <f t="shared" si="50"/>
        <v>1.0763373057029999</v>
      </c>
      <c r="S366" s="35">
        <f t="shared" si="51"/>
        <v>1.2097072275535758</v>
      </c>
    </row>
    <row r="367" spans="7:19" ht="18.5" x14ac:dyDescent="0.45">
      <c r="G367" s="59">
        <v>2016</v>
      </c>
      <c r="H367" s="59">
        <v>12</v>
      </c>
      <c r="I367" s="46">
        <f t="shared" si="53"/>
        <v>30</v>
      </c>
      <c r="J367" s="46">
        <f t="shared" si="53"/>
        <v>364</v>
      </c>
      <c r="K367" s="87">
        <v>11.4</v>
      </c>
      <c r="L367" s="87">
        <v>1.6</v>
      </c>
      <c r="M367" s="54">
        <f t="shared" si="47"/>
        <v>6.5</v>
      </c>
      <c r="N367" s="36">
        <v>73.5</v>
      </c>
      <c r="O367" s="55">
        <f t="shared" si="48"/>
        <v>17.554531165859284</v>
      </c>
      <c r="P367" s="56">
        <f t="shared" si="49"/>
        <v>13.762752434033679</v>
      </c>
      <c r="Q367" s="56">
        <v>8.7927</v>
      </c>
      <c r="R367" s="11">
        <f t="shared" si="50"/>
        <v>1.2531312076499999</v>
      </c>
      <c r="S367" s="35">
        <f t="shared" si="51"/>
        <v>1.4857347048640865</v>
      </c>
    </row>
    <row r="368" spans="7:19" ht="18.5" x14ac:dyDescent="0.45">
      <c r="G368" s="59">
        <v>2016</v>
      </c>
      <c r="H368" s="59">
        <v>12</v>
      </c>
      <c r="I368" s="46">
        <f t="shared" si="53"/>
        <v>31</v>
      </c>
      <c r="J368" s="46">
        <f t="shared" si="53"/>
        <v>365</v>
      </c>
      <c r="K368" s="87">
        <v>12.6</v>
      </c>
      <c r="L368" s="87">
        <v>-1.2</v>
      </c>
      <c r="M368" s="54">
        <f t="shared" si="47"/>
        <v>5.7</v>
      </c>
      <c r="N368" s="36">
        <v>72.5</v>
      </c>
      <c r="O368" s="55">
        <f t="shared" si="48"/>
        <v>12.764435947933064</v>
      </c>
      <c r="P368" s="56">
        <f t="shared" si="49"/>
        <v>14.091937286518101</v>
      </c>
      <c r="Q368" s="56">
        <v>7.5868439999999993</v>
      </c>
      <c r="R368" s="49">
        <f t="shared" si="50"/>
        <v>1.0456757414099997</v>
      </c>
      <c r="S368" s="48">
        <f t="shared" si="51"/>
        <v>1.3813276901100233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7">
        <v>11.7</v>
      </c>
      <c r="L369" s="87">
        <v>-3.2</v>
      </c>
      <c r="M369" s="37"/>
      <c r="N369" s="37"/>
      <c r="O369" s="39"/>
      <c r="P369" s="40"/>
      <c r="Q369" s="56"/>
      <c r="R369" s="36"/>
      <c r="S369" s="38"/>
      <c r="T369" s="2"/>
    </row>
    <row r="370" spans="1:20" x14ac:dyDescent="0.35">
      <c r="R370" s="41">
        <f>SUM(R59:R369)</f>
        <v>1113.634151240916</v>
      </c>
      <c r="S370" s="42">
        <f>SUM(S59:S369)</f>
        <v>2182.6088265259004</v>
      </c>
    </row>
    <row r="372" spans="1:20" ht="15" customHeight="1" x14ac:dyDescent="0.35">
      <c r="R372" s="136" t="s">
        <v>8</v>
      </c>
      <c r="S372" s="138" t="s">
        <v>34</v>
      </c>
    </row>
    <row r="373" spans="1:20" ht="15" customHeight="1" x14ac:dyDescent="0.35">
      <c r="R373" s="137"/>
      <c r="S373" s="139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12</vt:i4>
      </vt:variant>
    </vt:vector>
  </HeadingPairs>
  <TitlesOfParts>
    <vt:vector size="12" baseType="lpstr"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Monthly average</vt:lpstr>
      <vt:lpstr>Calc. Rs.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2021-04-02T08:21:33Z</dcterms:modified>
</cp:coreProperties>
</file>