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Eva\Desktop\BD\Ano 4\Microbioma oral canino\"/>
    </mc:Choice>
  </mc:AlternateContent>
  <xr:revisionPtr revIDLastSave="0" documentId="13_ncr:1_{C5ED4A1D-0418-4D90-9FD2-D1FC72CEEDF0}" xr6:coauthVersionLast="45" xr6:coauthVersionMax="45" xr10:uidLastSave="{00000000-0000-0000-0000-000000000000}"/>
  <bookViews>
    <workbookView xWindow="-120" yWindow="-120" windowWidth="20730" windowHeight="11160" activeTab="1" xr2:uid="{7A075AD2-0CEA-4630-A398-6F06B52B6048}"/>
  </bookViews>
  <sheets>
    <sheet name="Filo" sheetId="10" r:id="rId1"/>
    <sheet name="speci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3" i="10" l="1"/>
  <c r="D23" i="10"/>
  <c r="E23" i="10"/>
  <c r="F23" i="10"/>
  <c r="G23" i="10"/>
  <c r="H23" i="10"/>
  <c r="I23" i="10"/>
  <c r="J23" i="10"/>
  <c r="K23" i="10"/>
  <c r="L23" i="10"/>
  <c r="M23" i="10"/>
  <c r="N23" i="10"/>
  <c r="O23" i="10"/>
  <c r="P23" i="10"/>
  <c r="Q23" i="10"/>
  <c r="R23" i="10"/>
  <c r="S23" i="10"/>
  <c r="C22" i="10"/>
  <c r="D22" i="10"/>
  <c r="E22" i="10"/>
  <c r="F22" i="10"/>
  <c r="G22" i="10"/>
  <c r="H22" i="10"/>
  <c r="I22" i="10"/>
  <c r="J22" i="10"/>
  <c r="K22" i="10"/>
  <c r="L22" i="10"/>
  <c r="M22" i="10"/>
  <c r="N22" i="10"/>
  <c r="O22" i="10"/>
  <c r="P22" i="10"/>
  <c r="Q22" i="10"/>
  <c r="R22" i="10"/>
  <c r="S22" i="10"/>
  <c r="C21" i="10"/>
  <c r="D21" i="10"/>
  <c r="E21" i="10"/>
  <c r="F21" i="10"/>
  <c r="G21" i="10"/>
  <c r="H21" i="10"/>
  <c r="I21" i="10"/>
  <c r="J21" i="10"/>
  <c r="K21" i="10"/>
  <c r="L21" i="10"/>
  <c r="M21" i="10"/>
  <c r="N21" i="10"/>
  <c r="O21" i="10"/>
  <c r="P21" i="10"/>
  <c r="Q21" i="10"/>
  <c r="R21" i="10"/>
  <c r="S21" i="10"/>
  <c r="B23" i="10"/>
  <c r="B22" i="10"/>
  <c r="B21" i="10"/>
  <c r="C19" i="10"/>
  <c r="D19" i="10"/>
  <c r="E19" i="10"/>
  <c r="F19" i="10"/>
  <c r="G19" i="10"/>
  <c r="H19" i="10"/>
  <c r="I19" i="10"/>
  <c r="J19" i="10"/>
  <c r="K19" i="10"/>
  <c r="L19" i="10"/>
  <c r="M19" i="10"/>
  <c r="N19" i="10"/>
  <c r="O19" i="10"/>
  <c r="P19" i="10"/>
  <c r="Q19" i="10"/>
  <c r="R19" i="10"/>
  <c r="S19" i="10"/>
  <c r="C18" i="10"/>
  <c r="D18" i="10"/>
  <c r="E18" i="10"/>
  <c r="F18" i="10"/>
  <c r="G18" i="10"/>
  <c r="H18" i="10"/>
  <c r="I18" i="10"/>
  <c r="J18" i="10"/>
  <c r="K18" i="10"/>
  <c r="L18" i="10"/>
  <c r="M18" i="10"/>
  <c r="N18" i="10"/>
  <c r="O18" i="10"/>
  <c r="P18" i="10"/>
  <c r="Q18" i="10"/>
  <c r="R18" i="10"/>
  <c r="S18" i="10"/>
  <c r="C17" i="10"/>
  <c r="D17" i="10"/>
  <c r="E17" i="10"/>
  <c r="F17" i="10"/>
  <c r="G17" i="10"/>
  <c r="H17" i="10"/>
  <c r="I17" i="10"/>
  <c r="J17" i="10"/>
  <c r="K17" i="10"/>
  <c r="L17" i="10"/>
  <c r="M17" i="10"/>
  <c r="N17" i="10"/>
  <c r="O17" i="10"/>
  <c r="P17" i="10"/>
  <c r="Q17" i="10"/>
  <c r="R17" i="10"/>
  <c r="S17" i="10"/>
  <c r="B19" i="10"/>
  <c r="B18" i="10"/>
  <c r="B17" i="10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B24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B23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B22" i="2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B18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B17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K20" i="2" l="1"/>
  <c r="V20" i="2"/>
  <c r="S20" i="2"/>
  <c r="P20" i="2"/>
  <c r="M20" i="2"/>
  <c r="H20" i="2"/>
  <c r="Y20" i="2"/>
  <c r="Z20" i="2"/>
  <c r="T20" i="2"/>
  <c r="L20" i="2"/>
  <c r="F20" i="2"/>
  <c r="C20" i="2"/>
  <c r="AA20" i="2"/>
  <c r="Q20" i="2"/>
  <c r="N20" i="2"/>
  <c r="I20" i="2"/>
  <c r="X20" i="2"/>
  <c r="W20" i="2"/>
  <c r="U20" i="2"/>
  <c r="O20" i="2"/>
  <c r="J20" i="2"/>
  <c r="R20" i="2"/>
  <c r="E20" i="2"/>
  <c r="B20" i="2"/>
  <c r="G20" i="2"/>
  <c r="D20" i="2"/>
</calcChain>
</file>

<file path=xl/sharedStrings.xml><?xml version="1.0" encoding="utf-8"?>
<sst xmlns="http://schemas.openxmlformats.org/spreadsheetml/2006/main" count="129" uniqueCount="68">
  <si>
    <t>#q2:types</t>
  </si>
  <si>
    <t>numeric</t>
  </si>
  <si>
    <t>Vasco3a</t>
  </si>
  <si>
    <t>Vasco3b</t>
  </si>
  <si>
    <t>Vasco1b</t>
  </si>
  <si>
    <t>Vasco1a</t>
  </si>
  <si>
    <t>Charlie2b</t>
  </si>
  <si>
    <t>Charlie3a</t>
  </si>
  <si>
    <t>Vasco2a</t>
  </si>
  <si>
    <t>Vasco2b</t>
  </si>
  <si>
    <t>Charlie3b</t>
  </si>
  <si>
    <t>Charlie1b</t>
  </si>
  <si>
    <t>Charlie2a</t>
  </si>
  <si>
    <t>Charlie1a</t>
  </si>
  <si>
    <t>id</t>
  </si>
  <si>
    <t>total</t>
  </si>
  <si>
    <t>T1</t>
  </si>
  <si>
    <t>T2</t>
  </si>
  <si>
    <t>T3</t>
  </si>
  <si>
    <t>Actinomyces hyovaginalis</t>
  </si>
  <si>
    <t>Propionibacterium acnes</t>
  </si>
  <si>
    <t xml:space="preserve">Coriobacteriaceae Atopobium </t>
  </si>
  <si>
    <t>Porphyromonas endodontalis</t>
  </si>
  <si>
    <t>Prevotella intermedia</t>
  </si>
  <si>
    <t>Capnocytophaga canimorsus</t>
  </si>
  <si>
    <t>Bergeyella zoohelcum</t>
  </si>
  <si>
    <t>Streptococcus minor</t>
  </si>
  <si>
    <t>Clostridium perfringens</t>
  </si>
  <si>
    <t>Clostridium hathewayi</t>
  </si>
  <si>
    <t>Peptostreptococcus anaerobius</t>
  </si>
  <si>
    <t>Anaerorhabdus furcosa</t>
  </si>
  <si>
    <t>Brachymonas chironomi</t>
  </si>
  <si>
    <t>Neisseria animaloris</t>
  </si>
  <si>
    <t>Neisseria shayeganii</t>
  </si>
  <si>
    <t>Neisseria weaveri</t>
  </si>
  <si>
    <t>Neisseria zoodegmatis</t>
  </si>
  <si>
    <t>Desulfomicrobium orale</t>
  </si>
  <si>
    <t>Arcobacter cryaerophilus</t>
  </si>
  <si>
    <t>Campylobacter fetus</t>
  </si>
  <si>
    <t>Campylobacter rectus</t>
  </si>
  <si>
    <t>Wolinella succinogenes</t>
  </si>
  <si>
    <t>Plesiomonas shigelloides</t>
  </si>
  <si>
    <t>Haemophilus haemoglobinophilus</t>
  </si>
  <si>
    <t>Moraxella ovis</t>
  </si>
  <si>
    <t>Psychrobacter pulmonis</t>
  </si>
  <si>
    <t>%T1</t>
  </si>
  <si>
    <t>%t2</t>
  </si>
  <si>
    <t>%t3</t>
  </si>
  <si>
    <t>%T2</t>
  </si>
  <si>
    <t>%T3</t>
  </si>
  <si>
    <t>Actinobacteria</t>
  </si>
  <si>
    <t>Bacteroidetes</t>
  </si>
  <si>
    <t>Chlorobi</t>
  </si>
  <si>
    <t>Chloroflexi</t>
  </si>
  <si>
    <t>Elusimicrobia</t>
  </si>
  <si>
    <t>Firmicutes</t>
  </si>
  <si>
    <t>Fusobacteria</t>
  </si>
  <si>
    <t>GN02</t>
  </si>
  <si>
    <t>OD1</t>
  </si>
  <si>
    <t>OP11</t>
  </si>
  <si>
    <t>Proteobacteria</t>
  </si>
  <si>
    <t>SR1</t>
  </si>
  <si>
    <t>Spirochaetes</t>
  </si>
  <si>
    <t>Synergistetes</t>
  </si>
  <si>
    <t>TM7</t>
  </si>
  <si>
    <t>Tenericutes</t>
  </si>
  <si>
    <t>WS6</t>
  </si>
  <si>
    <t>ZB3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</si>
</sst>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33333"/>
      <name val="Arial"/>
      <family val="2"/>
    </font>
    <font>
      <b/>
      <sz val="8"/>
      <color rgb="FFFFFFFF"/>
      <name val="Arial"/>
      <family val="2"/>
    </font>
    <font>
      <sz val="11"/>
      <color rgb="FF333333"/>
      <name val="Arial"/>
      <family val="2"/>
    </font>
    <font>
      <sz val="12"/>
      <color theme="1"/>
      <name val="Times New Roman"/>
      <family val="1"/>
    </font>
    <font>
      <b/>
      <sz val="12"/>
      <color rgb="FF333333"/>
      <name val="Times New Roman"/>
      <family val="1"/>
    </font>
    <font>
      <b/>
      <i/>
      <sz val="12"/>
      <color rgb="FF33333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/>
      <right style="medium">
        <color rgb="FFDDDDDD"/>
      </right>
      <top/>
      <bottom style="thick">
        <color rgb="FFDDDDDD"/>
      </bottom>
      <diagonal/>
    </border>
    <border>
      <left/>
      <right style="medium">
        <color rgb="FFDDDDDD"/>
      </right>
      <top/>
      <bottom/>
      <diagonal/>
    </border>
    <border>
      <left/>
      <right style="medium">
        <color rgb="FFDDDDDD"/>
      </right>
      <top style="medium">
        <color rgb="FFDDDDDD"/>
      </top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/>
      <diagonal/>
    </border>
    <border>
      <left style="medium">
        <color rgb="FFDDDDDD"/>
      </left>
      <right style="medium">
        <color rgb="FFDDDDDD"/>
      </right>
      <top/>
      <bottom style="thick">
        <color rgb="FFDDDDDD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/>
      <right style="medium">
        <color rgb="FFDDDDDD"/>
      </right>
      <top style="medium">
        <color rgb="FFDDDDDD"/>
      </top>
      <bottom style="medium">
        <color rgb="FFDDDDDD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2" borderId="2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4" fillId="3" borderId="3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left" wrapText="1"/>
    </xf>
    <xf numFmtId="0" fontId="4" fillId="3" borderId="4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0" fontId="4" fillId="0" borderId="0" xfId="0" applyFont="1" applyAlignment="1">
      <alignment vertical="center"/>
    </xf>
    <xf numFmtId="0" fontId="2" fillId="0" borderId="3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 wrapText="1"/>
    </xf>
    <xf numFmtId="0" fontId="0" fillId="0" borderId="0" xfId="0" applyFill="1"/>
    <xf numFmtId="0" fontId="0" fillId="4" borderId="0" xfId="0" applyFill="1"/>
    <xf numFmtId="0" fontId="4" fillId="3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0" fontId="1" fillId="0" borderId="0" xfId="0" applyFont="1"/>
    <xf numFmtId="0" fontId="4" fillId="0" borderId="0" xfId="0" applyFont="1" applyFill="1" applyBorder="1" applyAlignment="1">
      <alignment vertical="top" wrapText="1"/>
    </xf>
    <xf numFmtId="0" fontId="5" fillId="0" borderId="0" xfId="0" applyFont="1"/>
    <xf numFmtId="0" fontId="6" fillId="0" borderId="3" xfId="0" applyFont="1" applyFill="1" applyBorder="1" applyAlignment="1">
      <alignment horizontal="left" wrapText="1"/>
    </xf>
    <xf numFmtId="2" fontId="5" fillId="0" borderId="0" xfId="0" applyNumberFormat="1" applyFont="1" applyFill="1"/>
    <xf numFmtId="0" fontId="7" fillId="0" borderId="3" xfId="0" applyFont="1" applyFill="1" applyBorder="1" applyAlignment="1">
      <alignment horizontal="left" wrapText="1"/>
    </xf>
    <xf numFmtId="0" fontId="6" fillId="2" borderId="3" xfId="0" applyFont="1" applyFill="1" applyBorder="1" applyAlignment="1">
      <alignment horizontal="left" wrapText="1"/>
    </xf>
    <xf numFmtId="2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AB4DC-991B-413D-9277-0391BCFFD2CC}">
  <dimension ref="A1:V36"/>
  <sheetViews>
    <sheetView topLeftCell="A10" workbookViewId="0">
      <selection activeCell="Y7" sqref="Y7"/>
    </sheetView>
  </sheetViews>
  <sheetFormatPr defaultRowHeight="15" x14ac:dyDescent="0.25"/>
  <cols>
    <col min="2" max="2" width="17" customWidth="1"/>
    <col min="3" max="3" width="16.28515625" customWidth="1"/>
    <col min="4" max="4" width="13.5703125" customWidth="1"/>
    <col min="5" max="5" width="12.28515625" customWidth="1"/>
    <col min="6" max="6" width="15.5703125" customWidth="1"/>
    <col min="7" max="7" width="14.28515625" customWidth="1"/>
    <col min="8" max="8" width="14.140625" customWidth="1"/>
    <col min="11" max="12" width="15.7109375" customWidth="1"/>
    <col min="14" max="14" width="18.28515625" customWidth="1"/>
    <col min="15" max="15" width="14.85546875" customWidth="1"/>
    <col min="16" max="16" width="11.85546875" customWidth="1"/>
  </cols>
  <sheetData>
    <row r="1" spans="1:22" ht="30" x14ac:dyDescent="0.25">
      <c r="A1" s="5" t="s">
        <v>14</v>
      </c>
      <c r="B1" s="6" t="s">
        <v>50</v>
      </c>
      <c r="C1" s="6" t="s">
        <v>51</v>
      </c>
      <c r="D1" s="6" t="s">
        <v>52</v>
      </c>
      <c r="E1" s="6" t="s">
        <v>53</v>
      </c>
      <c r="F1" s="6" t="s">
        <v>54</v>
      </c>
      <c r="G1" s="6" t="s">
        <v>55</v>
      </c>
      <c r="H1" s="6" t="s">
        <v>56</v>
      </c>
      <c r="I1" s="6" t="s">
        <v>57</v>
      </c>
      <c r="J1" s="6" t="s">
        <v>58</v>
      </c>
      <c r="K1" s="6" t="s">
        <v>59</v>
      </c>
      <c r="L1" s="6" t="s">
        <v>60</v>
      </c>
      <c r="M1" s="6" t="s">
        <v>61</v>
      </c>
      <c r="N1" s="6" t="s">
        <v>62</v>
      </c>
      <c r="O1" s="6" t="s">
        <v>63</v>
      </c>
      <c r="P1" s="6" t="s">
        <v>64</v>
      </c>
      <c r="Q1" s="6" t="s">
        <v>65</v>
      </c>
      <c r="R1" s="6" t="s">
        <v>66</v>
      </c>
      <c r="S1" s="6" t="s">
        <v>67</v>
      </c>
      <c r="U1" s="22"/>
      <c r="V1" s="22"/>
    </row>
    <row r="2" spans="1:22" ht="15.75" thickBot="1" x14ac:dyDescent="0.3">
      <c r="A2" s="7" t="s">
        <v>0</v>
      </c>
      <c r="B2" s="2" t="s">
        <v>1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2" t="s">
        <v>1</v>
      </c>
      <c r="O2" s="2" t="s">
        <v>1</v>
      </c>
      <c r="P2" s="2" t="s">
        <v>1</v>
      </c>
      <c r="Q2" s="2" t="s">
        <v>1</v>
      </c>
      <c r="R2" s="2" t="s">
        <v>1</v>
      </c>
      <c r="S2" s="2" t="s">
        <v>1</v>
      </c>
    </row>
    <row r="3" spans="1:22" ht="30" thickTop="1" thickBot="1" x14ac:dyDescent="0.3">
      <c r="A3" s="8" t="s">
        <v>13</v>
      </c>
      <c r="B3" s="3">
        <v>1462</v>
      </c>
      <c r="C3" s="3">
        <v>36051</v>
      </c>
      <c r="D3" s="3">
        <v>34</v>
      </c>
      <c r="E3" s="3">
        <v>54</v>
      </c>
      <c r="F3" s="3">
        <v>0</v>
      </c>
      <c r="G3" s="3">
        <v>6689</v>
      </c>
      <c r="H3" s="3">
        <v>7360</v>
      </c>
      <c r="I3" s="3">
        <v>1178</v>
      </c>
      <c r="J3" s="3">
        <v>0</v>
      </c>
      <c r="K3" s="3">
        <v>0</v>
      </c>
      <c r="L3" s="3">
        <v>30007</v>
      </c>
      <c r="M3" s="3">
        <v>5801</v>
      </c>
      <c r="N3" s="3">
        <v>9654</v>
      </c>
      <c r="O3" s="3">
        <v>133</v>
      </c>
      <c r="P3" s="3">
        <v>2219</v>
      </c>
      <c r="Q3" s="3">
        <v>4229</v>
      </c>
      <c r="R3" s="3">
        <v>361</v>
      </c>
      <c r="S3" s="3">
        <v>0</v>
      </c>
      <c r="V3" s="19"/>
    </row>
    <row r="4" spans="1:22" ht="29.25" thickBot="1" x14ac:dyDescent="0.3">
      <c r="A4" s="9" t="s">
        <v>11</v>
      </c>
      <c r="B4" s="4">
        <v>2212</v>
      </c>
      <c r="C4" s="4">
        <v>42592</v>
      </c>
      <c r="D4" s="4">
        <v>183</v>
      </c>
      <c r="E4" s="4">
        <v>105</v>
      </c>
      <c r="F4" s="4">
        <v>0</v>
      </c>
      <c r="G4" s="4">
        <v>9742</v>
      </c>
      <c r="H4" s="4">
        <v>8786</v>
      </c>
      <c r="I4" s="4">
        <v>197</v>
      </c>
      <c r="J4" s="4">
        <v>0</v>
      </c>
      <c r="K4" s="4">
        <v>0</v>
      </c>
      <c r="L4" s="4">
        <v>19938</v>
      </c>
      <c r="M4" s="4">
        <v>5639</v>
      </c>
      <c r="N4" s="4">
        <v>13626</v>
      </c>
      <c r="O4" s="4">
        <v>379</v>
      </c>
      <c r="P4" s="4">
        <v>3278</v>
      </c>
      <c r="Q4" s="4">
        <v>11437</v>
      </c>
      <c r="R4" s="4">
        <v>688</v>
      </c>
      <c r="S4" s="4">
        <v>0</v>
      </c>
      <c r="V4" s="20"/>
    </row>
    <row r="5" spans="1:22" ht="29.25" thickBot="1" x14ac:dyDescent="0.3">
      <c r="A5" s="8" t="s">
        <v>12</v>
      </c>
      <c r="B5" s="3">
        <v>3831</v>
      </c>
      <c r="C5" s="3">
        <v>33941</v>
      </c>
      <c r="D5" s="3">
        <v>175</v>
      </c>
      <c r="E5" s="3">
        <v>76</v>
      </c>
      <c r="F5" s="3">
        <v>0</v>
      </c>
      <c r="G5" s="3">
        <v>6773</v>
      </c>
      <c r="H5" s="3">
        <v>7415</v>
      </c>
      <c r="I5" s="3">
        <v>514</v>
      </c>
      <c r="J5" s="3">
        <v>0</v>
      </c>
      <c r="K5" s="3">
        <v>0</v>
      </c>
      <c r="L5" s="3">
        <v>26563</v>
      </c>
      <c r="M5" s="3">
        <v>2691</v>
      </c>
      <c r="N5" s="3">
        <v>7788</v>
      </c>
      <c r="O5" s="3">
        <v>397</v>
      </c>
      <c r="P5" s="3">
        <v>1920</v>
      </c>
      <c r="Q5" s="3">
        <v>4012</v>
      </c>
      <c r="R5" s="3">
        <v>162</v>
      </c>
      <c r="S5" s="3">
        <v>0</v>
      </c>
      <c r="V5" s="19"/>
    </row>
    <row r="6" spans="1:22" ht="29.25" thickBot="1" x14ac:dyDescent="0.3">
      <c r="A6" s="9" t="s">
        <v>6</v>
      </c>
      <c r="B6" s="4">
        <v>3215</v>
      </c>
      <c r="C6" s="4">
        <v>53732</v>
      </c>
      <c r="D6" s="4">
        <v>206</v>
      </c>
      <c r="E6" s="4">
        <v>46</v>
      </c>
      <c r="F6" s="4">
        <v>0</v>
      </c>
      <c r="G6" s="4">
        <v>11303</v>
      </c>
      <c r="H6" s="4">
        <v>12455</v>
      </c>
      <c r="I6" s="4">
        <v>1154</v>
      </c>
      <c r="J6" s="4">
        <v>0</v>
      </c>
      <c r="K6" s="4">
        <v>0</v>
      </c>
      <c r="L6" s="4">
        <v>47845</v>
      </c>
      <c r="M6" s="4">
        <v>4926</v>
      </c>
      <c r="N6" s="4">
        <v>5459</v>
      </c>
      <c r="O6" s="4">
        <v>180</v>
      </c>
      <c r="P6" s="4">
        <v>2445</v>
      </c>
      <c r="Q6" s="4">
        <v>5800</v>
      </c>
      <c r="R6" s="4">
        <v>153</v>
      </c>
      <c r="S6" s="4">
        <v>0</v>
      </c>
      <c r="V6" s="20"/>
    </row>
    <row r="7" spans="1:22" ht="29.25" thickBot="1" x14ac:dyDescent="0.3">
      <c r="A7" s="8" t="s">
        <v>7</v>
      </c>
      <c r="B7" s="3">
        <v>2956</v>
      </c>
      <c r="C7" s="3">
        <v>50862</v>
      </c>
      <c r="D7" s="3">
        <v>72</v>
      </c>
      <c r="E7" s="3">
        <v>53</v>
      </c>
      <c r="F7" s="3">
        <v>0</v>
      </c>
      <c r="G7" s="3">
        <v>16898</v>
      </c>
      <c r="H7" s="3">
        <v>12704</v>
      </c>
      <c r="I7" s="3">
        <v>350</v>
      </c>
      <c r="J7" s="3">
        <v>0</v>
      </c>
      <c r="K7" s="3">
        <v>0</v>
      </c>
      <c r="L7" s="3">
        <v>30604</v>
      </c>
      <c r="M7" s="3">
        <v>6397</v>
      </c>
      <c r="N7" s="3">
        <v>8960</v>
      </c>
      <c r="O7" s="3">
        <v>313</v>
      </c>
      <c r="P7" s="3">
        <v>4353</v>
      </c>
      <c r="Q7" s="3">
        <v>6533</v>
      </c>
      <c r="R7" s="3">
        <v>193</v>
      </c>
      <c r="S7" s="3">
        <v>0</v>
      </c>
      <c r="V7" s="19"/>
    </row>
    <row r="8" spans="1:22" ht="29.25" thickBot="1" x14ac:dyDescent="0.3">
      <c r="A8" s="9" t="s">
        <v>10</v>
      </c>
      <c r="B8" s="4">
        <v>2469</v>
      </c>
      <c r="C8" s="4">
        <v>39563</v>
      </c>
      <c r="D8" s="4">
        <v>126</v>
      </c>
      <c r="E8" s="4">
        <v>64</v>
      </c>
      <c r="F8" s="4">
        <v>0</v>
      </c>
      <c r="G8" s="4">
        <v>15234</v>
      </c>
      <c r="H8" s="4">
        <v>10122</v>
      </c>
      <c r="I8" s="4">
        <v>202</v>
      </c>
      <c r="J8" s="4">
        <v>0</v>
      </c>
      <c r="K8" s="4">
        <v>0</v>
      </c>
      <c r="L8" s="4">
        <v>24970</v>
      </c>
      <c r="M8" s="4">
        <v>5333</v>
      </c>
      <c r="N8" s="4">
        <v>8459</v>
      </c>
      <c r="O8" s="4">
        <v>275</v>
      </c>
      <c r="P8" s="4">
        <v>3666</v>
      </c>
      <c r="Q8" s="4">
        <v>8600</v>
      </c>
      <c r="R8" s="4">
        <v>231</v>
      </c>
      <c r="S8" s="4">
        <v>0</v>
      </c>
      <c r="V8" s="20"/>
    </row>
    <row r="9" spans="1:22" ht="15.75" thickBot="1" x14ac:dyDescent="0.3">
      <c r="A9" s="8" t="s">
        <v>5</v>
      </c>
      <c r="B9" s="3">
        <v>1724</v>
      </c>
      <c r="C9" s="3">
        <v>65476</v>
      </c>
      <c r="D9" s="3">
        <v>17</v>
      </c>
      <c r="E9" s="3">
        <v>61</v>
      </c>
      <c r="F9" s="3">
        <v>190</v>
      </c>
      <c r="G9" s="3">
        <v>11883</v>
      </c>
      <c r="H9" s="3">
        <v>9633</v>
      </c>
      <c r="I9" s="3">
        <v>7071</v>
      </c>
      <c r="J9" s="3">
        <v>139</v>
      </c>
      <c r="K9" s="3">
        <v>212</v>
      </c>
      <c r="L9" s="3">
        <v>32256</v>
      </c>
      <c r="M9" s="3">
        <v>8516</v>
      </c>
      <c r="N9" s="3">
        <v>5363</v>
      </c>
      <c r="O9" s="3">
        <v>146</v>
      </c>
      <c r="P9" s="3">
        <v>2010</v>
      </c>
      <c r="Q9" s="3">
        <v>331</v>
      </c>
      <c r="R9" s="3">
        <v>44</v>
      </c>
      <c r="S9" s="3">
        <v>0</v>
      </c>
      <c r="V9" s="19"/>
    </row>
    <row r="10" spans="1:22" ht="15.75" thickBot="1" x14ac:dyDescent="0.3">
      <c r="A10" s="9" t="s">
        <v>4</v>
      </c>
      <c r="B10" s="4">
        <v>1930</v>
      </c>
      <c r="C10" s="4">
        <v>48876</v>
      </c>
      <c r="D10" s="4">
        <v>17</v>
      </c>
      <c r="E10" s="4">
        <v>42</v>
      </c>
      <c r="F10" s="4">
        <v>224</v>
      </c>
      <c r="G10" s="4">
        <v>5119</v>
      </c>
      <c r="H10" s="4">
        <v>10851</v>
      </c>
      <c r="I10" s="4">
        <v>1965</v>
      </c>
      <c r="J10" s="4">
        <v>120</v>
      </c>
      <c r="K10" s="4">
        <v>635</v>
      </c>
      <c r="L10" s="4">
        <v>23140</v>
      </c>
      <c r="M10" s="4">
        <v>3061</v>
      </c>
      <c r="N10" s="4">
        <v>4417</v>
      </c>
      <c r="O10" s="4">
        <v>131</v>
      </c>
      <c r="P10" s="4">
        <v>1165</v>
      </c>
      <c r="Q10" s="4">
        <v>183</v>
      </c>
      <c r="R10" s="4">
        <v>38</v>
      </c>
      <c r="S10" s="4">
        <v>14</v>
      </c>
      <c r="V10" s="20"/>
    </row>
    <row r="11" spans="1:22" ht="15.75" thickBot="1" x14ac:dyDescent="0.3">
      <c r="A11" s="8" t="s">
        <v>8</v>
      </c>
      <c r="B11" s="3">
        <v>2653</v>
      </c>
      <c r="C11" s="3">
        <v>50336</v>
      </c>
      <c r="D11" s="3">
        <v>7</v>
      </c>
      <c r="E11" s="3">
        <v>38</v>
      </c>
      <c r="F11" s="3">
        <v>101</v>
      </c>
      <c r="G11" s="3">
        <v>3755</v>
      </c>
      <c r="H11" s="3">
        <v>3336</v>
      </c>
      <c r="I11" s="3">
        <v>2753</v>
      </c>
      <c r="J11" s="3">
        <v>25</v>
      </c>
      <c r="K11" s="3">
        <v>364</v>
      </c>
      <c r="L11" s="3">
        <v>33269</v>
      </c>
      <c r="M11" s="3">
        <v>1871</v>
      </c>
      <c r="N11" s="3">
        <v>3218</v>
      </c>
      <c r="O11" s="3">
        <v>153</v>
      </c>
      <c r="P11" s="3">
        <v>682</v>
      </c>
      <c r="Q11" s="3">
        <v>405</v>
      </c>
      <c r="R11" s="3">
        <v>137</v>
      </c>
      <c r="S11" s="3">
        <v>0</v>
      </c>
      <c r="V11" s="19"/>
    </row>
    <row r="12" spans="1:22" ht="15.75" thickBot="1" x14ac:dyDescent="0.3">
      <c r="A12" s="9" t="s">
        <v>9</v>
      </c>
      <c r="B12" s="4">
        <v>2333</v>
      </c>
      <c r="C12" s="4">
        <v>55014</v>
      </c>
      <c r="D12" s="4">
        <v>6</v>
      </c>
      <c r="E12" s="4">
        <v>14</v>
      </c>
      <c r="F12" s="4">
        <v>164</v>
      </c>
      <c r="G12" s="4">
        <v>3973</v>
      </c>
      <c r="H12" s="4">
        <v>1651</v>
      </c>
      <c r="I12" s="4">
        <v>1863</v>
      </c>
      <c r="J12" s="4">
        <v>122</v>
      </c>
      <c r="K12" s="4">
        <v>558</v>
      </c>
      <c r="L12" s="4">
        <v>38055</v>
      </c>
      <c r="M12" s="4">
        <v>1460</v>
      </c>
      <c r="N12" s="4">
        <v>2801</v>
      </c>
      <c r="O12" s="4">
        <v>254</v>
      </c>
      <c r="P12" s="4">
        <v>605</v>
      </c>
      <c r="Q12" s="4">
        <v>143</v>
      </c>
      <c r="R12" s="4">
        <v>23</v>
      </c>
      <c r="S12" s="4">
        <v>2</v>
      </c>
      <c r="V12" s="20"/>
    </row>
    <row r="13" spans="1:22" ht="15.75" thickBot="1" x14ac:dyDescent="0.3">
      <c r="A13" s="8" t="s">
        <v>2</v>
      </c>
      <c r="B13" s="3">
        <v>6105</v>
      </c>
      <c r="C13" s="3">
        <v>51030</v>
      </c>
      <c r="D13" s="3">
        <v>328</v>
      </c>
      <c r="E13" s="3">
        <v>41</v>
      </c>
      <c r="F13" s="3">
        <v>144</v>
      </c>
      <c r="G13" s="3">
        <v>19743</v>
      </c>
      <c r="H13" s="3">
        <v>13741</v>
      </c>
      <c r="I13" s="3">
        <v>1338</v>
      </c>
      <c r="J13" s="3">
        <v>23</v>
      </c>
      <c r="K13" s="3">
        <v>910</v>
      </c>
      <c r="L13" s="3">
        <v>35632</v>
      </c>
      <c r="M13" s="3">
        <v>2931</v>
      </c>
      <c r="N13" s="3">
        <v>7102</v>
      </c>
      <c r="O13" s="3">
        <v>689</v>
      </c>
      <c r="P13" s="3">
        <v>2924</v>
      </c>
      <c r="Q13" s="3">
        <v>602</v>
      </c>
      <c r="R13" s="3">
        <v>119</v>
      </c>
      <c r="S13" s="3">
        <v>5</v>
      </c>
      <c r="V13" s="19"/>
    </row>
    <row r="14" spans="1:22" ht="15.75" thickBot="1" x14ac:dyDescent="0.3">
      <c r="A14" s="10" t="s">
        <v>3</v>
      </c>
      <c r="B14" s="11">
        <v>3708</v>
      </c>
      <c r="C14" s="11">
        <v>49146</v>
      </c>
      <c r="D14" s="11">
        <v>24</v>
      </c>
      <c r="E14" s="11">
        <v>72</v>
      </c>
      <c r="F14" s="11">
        <v>172</v>
      </c>
      <c r="G14" s="11">
        <v>17134</v>
      </c>
      <c r="H14" s="11">
        <v>10085</v>
      </c>
      <c r="I14" s="11">
        <v>2434</v>
      </c>
      <c r="J14" s="11">
        <v>65</v>
      </c>
      <c r="K14" s="11">
        <v>251</v>
      </c>
      <c r="L14" s="11">
        <v>36201</v>
      </c>
      <c r="M14" s="11">
        <v>3481</v>
      </c>
      <c r="N14" s="11">
        <v>7759</v>
      </c>
      <c r="O14" s="11">
        <v>496</v>
      </c>
      <c r="P14" s="11">
        <v>3699</v>
      </c>
      <c r="Q14" s="11">
        <v>742</v>
      </c>
      <c r="R14" s="11">
        <v>163</v>
      </c>
      <c r="S14" s="11">
        <v>6</v>
      </c>
      <c r="V14" s="20"/>
    </row>
    <row r="15" spans="1:22" x14ac:dyDescent="0.25">
      <c r="A15" s="12"/>
    </row>
    <row r="17" spans="1:19" x14ac:dyDescent="0.25">
      <c r="A17" t="s">
        <v>16</v>
      </c>
      <c r="B17">
        <f>SUM(B3,B4,B9,B10)</f>
        <v>7328</v>
      </c>
      <c r="C17">
        <f t="shared" ref="C17:U17" si="0">SUM(C3,C4,C9,C10)</f>
        <v>192995</v>
      </c>
      <c r="D17">
        <f t="shared" si="0"/>
        <v>251</v>
      </c>
      <c r="E17">
        <f t="shared" si="0"/>
        <v>262</v>
      </c>
      <c r="F17">
        <f t="shared" si="0"/>
        <v>414</v>
      </c>
      <c r="G17">
        <f t="shared" si="0"/>
        <v>33433</v>
      </c>
      <c r="H17">
        <f t="shared" si="0"/>
        <v>36630</v>
      </c>
      <c r="I17">
        <f t="shared" si="0"/>
        <v>10411</v>
      </c>
      <c r="J17">
        <f t="shared" si="0"/>
        <v>259</v>
      </c>
      <c r="K17">
        <f t="shared" si="0"/>
        <v>847</v>
      </c>
      <c r="L17">
        <f t="shared" si="0"/>
        <v>105341</v>
      </c>
      <c r="M17">
        <f t="shared" si="0"/>
        <v>23017</v>
      </c>
      <c r="N17">
        <f t="shared" si="0"/>
        <v>33060</v>
      </c>
      <c r="O17">
        <f t="shared" si="0"/>
        <v>789</v>
      </c>
      <c r="P17">
        <f t="shared" si="0"/>
        <v>8672</v>
      </c>
      <c r="Q17">
        <f t="shared" si="0"/>
        <v>16180</v>
      </c>
      <c r="R17">
        <f t="shared" si="0"/>
        <v>1131</v>
      </c>
      <c r="S17">
        <f t="shared" si="0"/>
        <v>14</v>
      </c>
    </row>
    <row r="18" spans="1:19" x14ac:dyDescent="0.25">
      <c r="A18" t="s">
        <v>17</v>
      </c>
      <c r="B18">
        <f>SUM(B5,B6,B11,B12)</f>
        <v>12032</v>
      </c>
      <c r="C18">
        <f t="shared" ref="C18:U18" si="1">SUM(C5,C6,C11,C12)</f>
        <v>193023</v>
      </c>
      <c r="D18">
        <f t="shared" si="1"/>
        <v>394</v>
      </c>
      <c r="E18">
        <f t="shared" si="1"/>
        <v>174</v>
      </c>
      <c r="F18">
        <f t="shared" si="1"/>
        <v>265</v>
      </c>
      <c r="G18">
        <f t="shared" si="1"/>
        <v>25804</v>
      </c>
      <c r="H18">
        <f t="shared" si="1"/>
        <v>24857</v>
      </c>
      <c r="I18">
        <f t="shared" si="1"/>
        <v>6284</v>
      </c>
      <c r="J18">
        <f t="shared" si="1"/>
        <v>147</v>
      </c>
      <c r="K18">
        <f t="shared" si="1"/>
        <v>922</v>
      </c>
      <c r="L18">
        <f t="shared" si="1"/>
        <v>145732</v>
      </c>
      <c r="M18">
        <f t="shared" si="1"/>
        <v>10948</v>
      </c>
      <c r="N18">
        <f t="shared" si="1"/>
        <v>19266</v>
      </c>
      <c r="O18">
        <f t="shared" si="1"/>
        <v>984</v>
      </c>
      <c r="P18">
        <f t="shared" si="1"/>
        <v>5652</v>
      </c>
      <c r="Q18">
        <f t="shared" si="1"/>
        <v>10360</v>
      </c>
      <c r="R18">
        <f t="shared" si="1"/>
        <v>475</v>
      </c>
      <c r="S18">
        <f t="shared" si="1"/>
        <v>2</v>
      </c>
    </row>
    <row r="19" spans="1:19" x14ac:dyDescent="0.25">
      <c r="A19" t="s">
        <v>18</v>
      </c>
      <c r="B19">
        <f>SUM(B7,B8,B13,B14)</f>
        <v>15238</v>
      </c>
      <c r="C19">
        <f t="shared" ref="C19:U19" si="2">SUM(C7,C8,C13,C14)</f>
        <v>190601</v>
      </c>
      <c r="D19">
        <f t="shared" si="2"/>
        <v>550</v>
      </c>
      <c r="E19">
        <f t="shared" si="2"/>
        <v>230</v>
      </c>
      <c r="F19">
        <f t="shared" si="2"/>
        <v>316</v>
      </c>
      <c r="G19">
        <f t="shared" si="2"/>
        <v>69009</v>
      </c>
      <c r="H19">
        <f t="shared" si="2"/>
        <v>46652</v>
      </c>
      <c r="I19">
        <f t="shared" si="2"/>
        <v>4324</v>
      </c>
      <c r="J19">
        <f t="shared" si="2"/>
        <v>88</v>
      </c>
      <c r="K19">
        <f t="shared" si="2"/>
        <v>1161</v>
      </c>
      <c r="L19">
        <f t="shared" si="2"/>
        <v>127407</v>
      </c>
      <c r="M19">
        <f t="shared" si="2"/>
        <v>18142</v>
      </c>
      <c r="N19">
        <f t="shared" si="2"/>
        <v>32280</v>
      </c>
      <c r="O19">
        <f t="shared" si="2"/>
        <v>1773</v>
      </c>
      <c r="P19">
        <f t="shared" si="2"/>
        <v>14642</v>
      </c>
      <c r="Q19">
        <f t="shared" si="2"/>
        <v>16477</v>
      </c>
      <c r="R19">
        <f t="shared" si="2"/>
        <v>706</v>
      </c>
      <c r="S19">
        <f t="shared" si="2"/>
        <v>11</v>
      </c>
    </row>
    <row r="21" spans="1:19" x14ac:dyDescent="0.25">
      <c r="A21" t="s">
        <v>45</v>
      </c>
      <c r="B21">
        <f>(B17*100)/471034</f>
        <v>1.5557263382261153</v>
      </c>
      <c r="C21">
        <f t="shared" ref="C21:U21" si="3">(C17*100)/471034</f>
        <v>40.972626179851133</v>
      </c>
      <c r="D21">
        <f t="shared" si="3"/>
        <v>5.3287023866642323E-2</v>
      </c>
      <c r="E21">
        <f t="shared" si="3"/>
        <v>5.5622311765180434E-2</v>
      </c>
      <c r="F21">
        <f t="shared" si="3"/>
        <v>8.7891744544979764E-2</v>
      </c>
      <c r="G21">
        <f t="shared" si="3"/>
        <v>7.0977891192567837</v>
      </c>
      <c r="H21">
        <f t="shared" si="3"/>
        <v>7.7765087021319053</v>
      </c>
      <c r="I21">
        <f t="shared" si="3"/>
        <v>2.2102438465163874</v>
      </c>
      <c r="J21">
        <f t="shared" si="3"/>
        <v>5.4985415065579128E-2</v>
      </c>
      <c r="K21">
        <f t="shared" si="3"/>
        <v>0.17981716818743446</v>
      </c>
      <c r="L21">
        <f t="shared" si="3"/>
        <v>22.363778410900274</v>
      </c>
      <c r="M21">
        <f t="shared" si="3"/>
        <v>4.8864837782410611</v>
      </c>
      <c r="N21">
        <f t="shared" si="3"/>
        <v>7.0186016296063558</v>
      </c>
      <c r="O21">
        <f t="shared" si="3"/>
        <v>0.1675038319951426</v>
      </c>
      <c r="P21">
        <f t="shared" si="3"/>
        <v>1.841056059647499</v>
      </c>
      <c r="Q21">
        <f t="shared" si="3"/>
        <v>3.4349961998496923</v>
      </c>
      <c r="R21">
        <f t="shared" si="3"/>
        <v>0.2401100557496911</v>
      </c>
      <c r="S21">
        <f t="shared" si="3"/>
        <v>2.9721845981394122E-3</v>
      </c>
    </row>
    <row r="22" spans="1:19" x14ac:dyDescent="0.25">
      <c r="A22" t="s">
        <v>48</v>
      </c>
      <c r="B22">
        <f>(B18*100)/457321</f>
        <v>2.6309747420302152</v>
      </c>
      <c r="C22">
        <f t="shared" ref="C22:U22" si="4">(C18*100)/457321</f>
        <v>42.207333579695664</v>
      </c>
      <c r="D22">
        <f t="shared" si="4"/>
        <v>8.6153926891614427E-2</v>
      </c>
      <c r="E22">
        <f t="shared" si="4"/>
        <v>3.8047673297311957E-2</v>
      </c>
      <c r="F22">
        <f t="shared" si="4"/>
        <v>5.7946169102227975E-2</v>
      </c>
      <c r="G22">
        <f t="shared" si="4"/>
        <v>5.6424262170335497</v>
      </c>
      <c r="H22">
        <f t="shared" si="4"/>
        <v>5.4353506617889842</v>
      </c>
      <c r="I22">
        <f t="shared" si="4"/>
        <v>1.3740895344845305</v>
      </c>
      <c r="J22">
        <f t="shared" si="4"/>
        <v>3.2143723992556654E-2</v>
      </c>
      <c r="K22">
        <f t="shared" si="4"/>
        <v>0.20160893551794035</v>
      </c>
      <c r="L22">
        <f t="shared" si="4"/>
        <v>31.866457040022215</v>
      </c>
      <c r="M22">
        <f t="shared" si="4"/>
        <v>2.3939421106837431</v>
      </c>
      <c r="N22">
        <f t="shared" si="4"/>
        <v>4.2127958261265066</v>
      </c>
      <c r="O22">
        <f t="shared" si="4"/>
        <v>0.21516615243997106</v>
      </c>
      <c r="P22">
        <f t="shared" si="4"/>
        <v>1.2358933877954434</v>
      </c>
      <c r="Q22">
        <f t="shared" si="4"/>
        <v>2.2653672147135162</v>
      </c>
      <c r="R22">
        <f t="shared" si="4"/>
        <v>0.10386577480588033</v>
      </c>
      <c r="S22">
        <f t="shared" si="4"/>
        <v>4.3732957813002245E-4</v>
      </c>
    </row>
    <row r="23" spans="1:19" x14ac:dyDescent="0.25">
      <c r="A23" t="s">
        <v>49</v>
      </c>
      <c r="B23">
        <f>(B19*100)/539607</f>
        <v>2.8239070286338022</v>
      </c>
      <c r="C23">
        <f t="shared" ref="C23:U23" si="5">(C19*100)/539607</f>
        <v>35.322188185105084</v>
      </c>
      <c r="D23">
        <f t="shared" si="5"/>
        <v>0.10192603135244724</v>
      </c>
      <c r="E23">
        <f t="shared" si="5"/>
        <v>4.262361311102339E-2</v>
      </c>
      <c r="F23">
        <f t="shared" si="5"/>
        <v>5.8561138013406053E-2</v>
      </c>
      <c r="G23">
        <f t="shared" si="5"/>
        <v>12.788751813820058</v>
      </c>
      <c r="H23">
        <f t="shared" si="5"/>
        <v>8.6455512993715793</v>
      </c>
      <c r="I23">
        <f t="shared" si="5"/>
        <v>0.80132392648723982</v>
      </c>
      <c r="J23">
        <f t="shared" si="5"/>
        <v>1.6308165016391558E-2</v>
      </c>
      <c r="K23">
        <f t="shared" si="5"/>
        <v>0.2151565861821659</v>
      </c>
      <c r="L23">
        <f t="shared" si="5"/>
        <v>23.6110725027659</v>
      </c>
      <c r="M23">
        <f t="shared" si="5"/>
        <v>3.3620764741747236</v>
      </c>
      <c r="N23">
        <f t="shared" si="5"/>
        <v>5.9821314401036307</v>
      </c>
      <c r="O23">
        <f t="shared" si="5"/>
        <v>0.32857246106888904</v>
      </c>
      <c r="P23">
        <f t="shared" si="5"/>
        <v>2.71345627465915</v>
      </c>
      <c r="Q23">
        <f t="shared" si="5"/>
        <v>3.053518579262315</v>
      </c>
      <c r="R23">
        <f t="shared" si="5"/>
        <v>0.13083596024514138</v>
      </c>
      <c r="S23">
        <f t="shared" si="5"/>
        <v>2.0385206270489447E-3</v>
      </c>
    </row>
    <row r="27" spans="1:19" ht="15.75" thickBot="1" x14ac:dyDescent="0.3"/>
    <row r="28" spans="1:19" ht="15.75" x14ac:dyDescent="0.25">
      <c r="A28" s="25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</row>
    <row r="29" spans="1:19" ht="15.75" x14ac:dyDescent="0.25">
      <c r="A29" s="25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  <row r="30" spans="1:19" ht="15.75" x14ac:dyDescent="0.25">
      <c r="A30" s="25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</row>
    <row r="31" spans="1:19" ht="15.75" x14ac:dyDescent="0.25">
      <c r="A31" s="25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</row>
    <row r="32" spans="1:19" ht="15.75" thickBot="1" x14ac:dyDescent="0.3"/>
    <row r="33" spans="1:19" ht="15.75" x14ac:dyDescent="0.25">
      <c r="A33" s="25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</row>
    <row r="34" spans="1:19" ht="15.75" x14ac:dyDescent="0.25">
      <c r="A34" s="25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</row>
    <row r="35" spans="1:19" ht="15.75" x14ac:dyDescent="0.25">
      <c r="A35" s="25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</row>
    <row r="36" spans="1:19" ht="15.75" x14ac:dyDescent="0.25">
      <c r="A36" s="25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7FE2E-6DB0-4A8E-80C5-26AB6F6221DC}">
  <dimension ref="A1:AD31"/>
  <sheetViews>
    <sheetView tabSelected="1" topLeftCell="T10" workbookViewId="0">
      <selection activeCell="AA27" sqref="AA27"/>
    </sheetView>
  </sheetViews>
  <sheetFormatPr defaultRowHeight="15" x14ac:dyDescent="0.25"/>
  <cols>
    <col min="2" max="2" width="20.28515625" style="17" customWidth="1"/>
    <col min="3" max="3" width="16.85546875" style="17" customWidth="1"/>
    <col min="4" max="4" width="19.5703125" style="17" customWidth="1"/>
    <col min="5" max="5" width="18.42578125" style="17" customWidth="1"/>
    <col min="6" max="6" width="17.28515625" style="17" customWidth="1"/>
    <col min="7" max="7" width="19.85546875" style="17" customWidth="1"/>
    <col min="8" max="8" width="19.42578125" style="17" customWidth="1"/>
    <col min="9" max="9" width="17.7109375" style="17" customWidth="1"/>
    <col min="10" max="10" width="14.42578125" style="17" customWidth="1"/>
    <col min="11" max="11" width="13.28515625" style="17" customWidth="1"/>
    <col min="12" max="12" width="21.7109375" style="17" customWidth="1"/>
    <col min="13" max="13" width="19.28515625" style="17" customWidth="1"/>
    <col min="14" max="14" width="17" style="17" customWidth="1"/>
    <col min="15" max="15" width="23.140625" style="17" customWidth="1"/>
    <col min="16" max="16" width="24.28515625" style="17" customWidth="1"/>
    <col min="17" max="17" width="12.5703125" style="17" customWidth="1"/>
    <col min="18" max="18" width="14.28515625" style="17" customWidth="1"/>
    <col min="19" max="19" width="22.5703125" style="17" customWidth="1"/>
    <col min="20" max="20" width="16.42578125" style="17" customWidth="1"/>
    <col min="21" max="21" width="17.140625" style="17" customWidth="1"/>
    <col min="22" max="22" width="16.140625" style="17" customWidth="1"/>
    <col min="23" max="23" width="16" style="17" customWidth="1"/>
    <col min="24" max="24" width="15.85546875" style="17" customWidth="1"/>
    <col min="25" max="25" width="22.5703125" style="17" customWidth="1"/>
    <col min="26" max="26" width="15.28515625" style="17" customWidth="1"/>
    <col min="27" max="27" width="17" style="17" customWidth="1"/>
    <col min="30" max="30" width="23" customWidth="1"/>
  </cols>
  <sheetData>
    <row r="1" spans="1:30" ht="30" x14ac:dyDescent="0.25">
      <c r="A1" s="5" t="s">
        <v>14</v>
      </c>
      <c r="B1" s="13" t="s">
        <v>19</v>
      </c>
      <c r="C1" s="13" t="s">
        <v>20</v>
      </c>
      <c r="D1" s="13" t="s">
        <v>21</v>
      </c>
      <c r="E1" s="13" t="s">
        <v>22</v>
      </c>
      <c r="F1" s="13" t="s">
        <v>23</v>
      </c>
      <c r="G1" s="13" t="s">
        <v>24</v>
      </c>
      <c r="H1" s="13" t="s">
        <v>25</v>
      </c>
      <c r="I1" s="13" t="s">
        <v>26</v>
      </c>
      <c r="J1" s="13" t="s">
        <v>27</v>
      </c>
      <c r="K1" s="13" t="s">
        <v>28</v>
      </c>
      <c r="L1" s="13" t="s">
        <v>29</v>
      </c>
      <c r="M1" s="13" t="s">
        <v>30</v>
      </c>
      <c r="N1" s="13" t="s">
        <v>31</v>
      </c>
      <c r="O1" s="13" t="s">
        <v>32</v>
      </c>
      <c r="P1" s="13" t="s">
        <v>33</v>
      </c>
      <c r="Q1" s="13" t="s">
        <v>34</v>
      </c>
      <c r="R1" s="13" t="s">
        <v>35</v>
      </c>
      <c r="S1" s="13" t="s">
        <v>36</v>
      </c>
      <c r="T1" s="13" t="s">
        <v>37</v>
      </c>
      <c r="U1" s="13" t="s">
        <v>38</v>
      </c>
      <c r="V1" s="13" t="s">
        <v>39</v>
      </c>
      <c r="W1" s="13" t="s">
        <v>40</v>
      </c>
      <c r="X1" s="13" t="s">
        <v>41</v>
      </c>
      <c r="Y1" s="13" t="s">
        <v>42</v>
      </c>
      <c r="Z1" s="13" t="s">
        <v>43</v>
      </c>
      <c r="AA1" s="13" t="s">
        <v>44</v>
      </c>
      <c r="AB1" s="1"/>
      <c r="AD1" s="21"/>
    </row>
    <row r="2" spans="1:30" ht="15.75" thickBot="1" x14ac:dyDescent="0.3">
      <c r="A2" s="7" t="s">
        <v>0</v>
      </c>
      <c r="B2" s="14" t="s">
        <v>1</v>
      </c>
      <c r="C2" s="14" t="s">
        <v>1</v>
      </c>
      <c r="D2" s="14" t="s">
        <v>1</v>
      </c>
      <c r="E2" s="14" t="s">
        <v>1</v>
      </c>
      <c r="F2" s="14" t="s">
        <v>1</v>
      </c>
      <c r="G2" s="14" t="s">
        <v>1</v>
      </c>
      <c r="H2" s="14" t="s">
        <v>1</v>
      </c>
      <c r="I2" s="14" t="s">
        <v>1</v>
      </c>
      <c r="J2" s="14" t="s">
        <v>1</v>
      </c>
      <c r="K2" s="14" t="s">
        <v>1</v>
      </c>
      <c r="L2" s="14" t="s">
        <v>1</v>
      </c>
      <c r="M2" s="14" t="s">
        <v>1</v>
      </c>
      <c r="N2" s="14" t="s">
        <v>1</v>
      </c>
      <c r="O2" s="14" t="s">
        <v>1</v>
      </c>
      <c r="P2" s="14" t="s">
        <v>1</v>
      </c>
      <c r="Q2" s="14" t="s">
        <v>1</v>
      </c>
      <c r="R2" s="14" t="s">
        <v>1</v>
      </c>
      <c r="S2" s="14" t="s">
        <v>1</v>
      </c>
      <c r="T2" s="14" t="s">
        <v>1</v>
      </c>
      <c r="U2" s="14" t="s">
        <v>1</v>
      </c>
      <c r="V2" s="14" t="s">
        <v>1</v>
      </c>
      <c r="W2" s="14" t="s">
        <v>1</v>
      </c>
      <c r="X2" s="14" t="s">
        <v>1</v>
      </c>
      <c r="Y2" s="14" t="s">
        <v>1</v>
      </c>
      <c r="Z2" s="14" t="s">
        <v>1</v>
      </c>
      <c r="AA2" s="14" t="s">
        <v>1</v>
      </c>
    </row>
    <row r="3" spans="1:30" ht="30" thickTop="1" thickBot="1" x14ac:dyDescent="0.3">
      <c r="A3" s="8" t="s">
        <v>13</v>
      </c>
      <c r="B3" s="15">
        <v>2</v>
      </c>
      <c r="C3" s="15">
        <v>5</v>
      </c>
      <c r="D3" s="15">
        <v>0</v>
      </c>
      <c r="E3" s="15">
        <v>1320</v>
      </c>
      <c r="F3" s="15">
        <v>90</v>
      </c>
      <c r="G3" s="15">
        <v>1418</v>
      </c>
      <c r="H3" s="15">
        <v>4959</v>
      </c>
      <c r="I3" s="15">
        <v>0</v>
      </c>
      <c r="J3" s="15">
        <v>0</v>
      </c>
      <c r="K3" s="15">
        <v>20</v>
      </c>
      <c r="L3" s="15">
        <v>95</v>
      </c>
      <c r="M3" s="15">
        <v>18</v>
      </c>
      <c r="N3" s="15">
        <v>5</v>
      </c>
      <c r="O3" s="15">
        <v>26</v>
      </c>
      <c r="P3" s="15">
        <v>54</v>
      </c>
      <c r="Q3" s="15">
        <v>147</v>
      </c>
      <c r="R3" s="15">
        <v>103</v>
      </c>
      <c r="S3" s="15">
        <v>484</v>
      </c>
      <c r="T3" s="15">
        <v>4495</v>
      </c>
      <c r="U3" s="15">
        <v>0</v>
      </c>
      <c r="V3" s="15">
        <v>3765</v>
      </c>
      <c r="W3" s="15">
        <v>515</v>
      </c>
      <c r="X3" s="15">
        <v>0</v>
      </c>
      <c r="Y3" s="15">
        <v>23</v>
      </c>
      <c r="Z3" s="15">
        <v>0</v>
      </c>
      <c r="AA3" s="15">
        <v>10</v>
      </c>
      <c r="AD3" s="24"/>
    </row>
    <row r="4" spans="1:30" ht="29.25" thickBot="1" x14ac:dyDescent="0.3">
      <c r="A4" s="9" t="s">
        <v>11</v>
      </c>
      <c r="B4" s="15">
        <v>0</v>
      </c>
      <c r="C4" s="15">
        <v>0</v>
      </c>
      <c r="D4" s="15">
        <v>0</v>
      </c>
      <c r="E4" s="15">
        <v>1784</v>
      </c>
      <c r="F4" s="15">
        <v>2</v>
      </c>
      <c r="G4" s="15">
        <v>1277</v>
      </c>
      <c r="H4" s="15">
        <v>810</v>
      </c>
      <c r="I4" s="15">
        <v>0</v>
      </c>
      <c r="J4" s="15">
        <v>13</v>
      </c>
      <c r="K4" s="15">
        <v>57</v>
      </c>
      <c r="L4" s="15">
        <v>37</v>
      </c>
      <c r="M4" s="15">
        <v>61</v>
      </c>
      <c r="N4" s="15">
        <v>102</v>
      </c>
      <c r="O4" s="15">
        <v>99</v>
      </c>
      <c r="P4" s="15">
        <v>34</v>
      </c>
      <c r="Q4" s="15">
        <v>137</v>
      </c>
      <c r="R4" s="15">
        <v>40</v>
      </c>
      <c r="S4" s="15">
        <v>1343</v>
      </c>
      <c r="T4" s="15">
        <v>1445</v>
      </c>
      <c r="U4" s="15">
        <v>0</v>
      </c>
      <c r="V4" s="15">
        <v>5732</v>
      </c>
      <c r="W4" s="15">
        <v>243</v>
      </c>
      <c r="X4" s="15">
        <v>0</v>
      </c>
      <c r="Y4" s="15">
        <v>45</v>
      </c>
      <c r="Z4" s="15">
        <v>0</v>
      </c>
      <c r="AA4" s="15">
        <v>0</v>
      </c>
      <c r="AD4" s="24"/>
    </row>
    <row r="5" spans="1:30" ht="29.25" thickBot="1" x14ac:dyDescent="0.3">
      <c r="A5" s="8" t="s">
        <v>12</v>
      </c>
      <c r="B5" s="15">
        <v>4</v>
      </c>
      <c r="C5" s="15">
        <v>7</v>
      </c>
      <c r="D5" s="15">
        <v>0</v>
      </c>
      <c r="E5" s="15">
        <v>1802</v>
      </c>
      <c r="F5" s="15">
        <v>34</v>
      </c>
      <c r="G5" s="15">
        <v>2762</v>
      </c>
      <c r="H5" s="15">
        <v>2120</v>
      </c>
      <c r="I5" s="15">
        <v>0</v>
      </c>
      <c r="J5" s="15">
        <v>0</v>
      </c>
      <c r="K5" s="15">
        <v>0</v>
      </c>
      <c r="L5" s="15">
        <v>17</v>
      </c>
      <c r="M5" s="15">
        <v>20</v>
      </c>
      <c r="N5" s="15">
        <v>99</v>
      </c>
      <c r="O5" s="15">
        <v>82</v>
      </c>
      <c r="P5" s="15">
        <v>57</v>
      </c>
      <c r="Q5" s="15">
        <v>346</v>
      </c>
      <c r="R5" s="15">
        <v>18</v>
      </c>
      <c r="S5" s="15">
        <v>1504</v>
      </c>
      <c r="T5" s="15">
        <v>725</v>
      </c>
      <c r="U5" s="15">
        <v>0</v>
      </c>
      <c r="V5" s="15">
        <v>6148</v>
      </c>
      <c r="W5" s="15">
        <v>364</v>
      </c>
      <c r="X5" s="15">
        <v>9</v>
      </c>
      <c r="Y5" s="15">
        <v>50</v>
      </c>
      <c r="Z5" s="15">
        <v>0</v>
      </c>
      <c r="AA5" s="15">
        <v>0</v>
      </c>
      <c r="AD5" s="24"/>
    </row>
    <row r="6" spans="1:30" ht="29.25" thickBot="1" x14ac:dyDescent="0.3">
      <c r="A6" s="9" t="s">
        <v>6</v>
      </c>
      <c r="B6" s="15">
        <v>0</v>
      </c>
      <c r="C6" s="15">
        <v>20</v>
      </c>
      <c r="D6" s="15">
        <v>0</v>
      </c>
      <c r="E6" s="15">
        <v>9550</v>
      </c>
      <c r="F6" s="15">
        <v>0</v>
      </c>
      <c r="G6" s="15">
        <v>3703</v>
      </c>
      <c r="H6" s="15">
        <v>12799</v>
      </c>
      <c r="I6" s="15">
        <v>15</v>
      </c>
      <c r="J6" s="15">
        <v>6</v>
      </c>
      <c r="K6" s="15">
        <v>0</v>
      </c>
      <c r="L6" s="15">
        <v>2</v>
      </c>
      <c r="M6" s="15">
        <v>38</v>
      </c>
      <c r="N6" s="15">
        <v>71</v>
      </c>
      <c r="O6" s="15">
        <v>128</v>
      </c>
      <c r="P6" s="15">
        <v>57</v>
      </c>
      <c r="Q6" s="15">
        <v>229</v>
      </c>
      <c r="R6" s="15">
        <v>116</v>
      </c>
      <c r="S6" s="15">
        <v>244</v>
      </c>
      <c r="T6" s="15">
        <v>5498</v>
      </c>
      <c r="U6" s="15">
        <v>0</v>
      </c>
      <c r="V6" s="15">
        <v>6758</v>
      </c>
      <c r="W6" s="15">
        <v>353</v>
      </c>
      <c r="X6" s="15">
        <v>22</v>
      </c>
      <c r="Y6" s="15">
        <v>106</v>
      </c>
      <c r="Z6" s="15">
        <v>0</v>
      </c>
      <c r="AA6" s="15">
        <v>0</v>
      </c>
      <c r="AD6" s="24"/>
    </row>
    <row r="7" spans="1:30" ht="29.25" thickBot="1" x14ac:dyDescent="0.3">
      <c r="A7" s="8" t="s">
        <v>7</v>
      </c>
      <c r="B7" s="15">
        <v>0</v>
      </c>
      <c r="C7" s="15">
        <v>5</v>
      </c>
      <c r="D7" s="15">
        <v>0</v>
      </c>
      <c r="E7" s="15">
        <v>3114</v>
      </c>
      <c r="F7" s="15">
        <v>0</v>
      </c>
      <c r="G7" s="15">
        <v>2522</v>
      </c>
      <c r="H7" s="15">
        <v>3296</v>
      </c>
      <c r="I7" s="15">
        <v>7</v>
      </c>
      <c r="J7" s="15">
        <v>13</v>
      </c>
      <c r="K7" s="15">
        <v>0</v>
      </c>
      <c r="L7" s="15">
        <v>22</v>
      </c>
      <c r="M7" s="15">
        <v>50</v>
      </c>
      <c r="N7" s="15">
        <v>41</v>
      </c>
      <c r="O7" s="15">
        <v>46</v>
      </c>
      <c r="P7" s="15">
        <v>117</v>
      </c>
      <c r="Q7" s="15">
        <v>152</v>
      </c>
      <c r="R7" s="15">
        <v>50</v>
      </c>
      <c r="S7" s="15">
        <v>419</v>
      </c>
      <c r="T7" s="15">
        <v>1645</v>
      </c>
      <c r="U7" s="15">
        <v>0</v>
      </c>
      <c r="V7" s="15">
        <v>7602</v>
      </c>
      <c r="W7" s="15">
        <v>222</v>
      </c>
      <c r="X7" s="15">
        <v>2</v>
      </c>
      <c r="Y7" s="15">
        <v>12</v>
      </c>
      <c r="Z7" s="15">
        <v>0</v>
      </c>
      <c r="AA7" s="15">
        <v>0</v>
      </c>
      <c r="AD7" s="24"/>
    </row>
    <row r="8" spans="1:30" ht="29.25" thickBot="1" x14ac:dyDescent="0.3">
      <c r="A8" s="9" t="s">
        <v>10</v>
      </c>
      <c r="B8" s="15">
        <v>0</v>
      </c>
      <c r="C8" s="15">
        <v>4</v>
      </c>
      <c r="D8" s="15">
        <v>0</v>
      </c>
      <c r="E8" s="15">
        <v>1791</v>
      </c>
      <c r="F8" s="15">
        <v>55</v>
      </c>
      <c r="G8" s="15">
        <v>1959</v>
      </c>
      <c r="H8" s="15">
        <v>1492</v>
      </c>
      <c r="I8" s="15">
        <v>2</v>
      </c>
      <c r="J8" s="15">
        <v>0</v>
      </c>
      <c r="K8" s="15">
        <v>0</v>
      </c>
      <c r="L8" s="15">
        <v>12</v>
      </c>
      <c r="M8" s="15">
        <v>251</v>
      </c>
      <c r="N8" s="15">
        <v>122</v>
      </c>
      <c r="O8" s="15">
        <v>18</v>
      </c>
      <c r="P8" s="15">
        <v>104</v>
      </c>
      <c r="Q8" s="15">
        <v>143</v>
      </c>
      <c r="R8" s="15">
        <v>50</v>
      </c>
      <c r="S8" s="15">
        <v>184</v>
      </c>
      <c r="T8" s="15">
        <v>2649</v>
      </c>
      <c r="U8" s="15">
        <v>0</v>
      </c>
      <c r="V8" s="15">
        <v>6863</v>
      </c>
      <c r="W8" s="15">
        <v>209</v>
      </c>
      <c r="X8" s="15">
        <v>0</v>
      </c>
      <c r="Y8" s="15">
        <v>47</v>
      </c>
      <c r="Z8" s="15">
        <v>0</v>
      </c>
      <c r="AA8" s="15">
        <v>0</v>
      </c>
      <c r="AD8" s="24"/>
    </row>
    <row r="9" spans="1:30" ht="15.75" thickBot="1" x14ac:dyDescent="0.3">
      <c r="A9" s="8" t="s">
        <v>5</v>
      </c>
      <c r="B9" s="15">
        <v>4</v>
      </c>
      <c r="C9" s="15">
        <v>2</v>
      </c>
      <c r="D9" s="15">
        <v>3</v>
      </c>
      <c r="E9" s="15">
        <v>3413</v>
      </c>
      <c r="F9" s="15">
        <v>43</v>
      </c>
      <c r="G9" s="15">
        <v>5621</v>
      </c>
      <c r="H9" s="15">
        <v>6519</v>
      </c>
      <c r="I9" s="15">
        <v>85</v>
      </c>
      <c r="J9" s="15">
        <v>0</v>
      </c>
      <c r="K9" s="15">
        <v>0</v>
      </c>
      <c r="L9" s="15">
        <v>26</v>
      </c>
      <c r="M9" s="15">
        <v>0</v>
      </c>
      <c r="N9" s="15">
        <v>42</v>
      </c>
      <c r="O9" s="15">
        <v>130</v>
      </c>
      <c r="P9" s="15">
        <v>409</v>
      </c>
      <c r="Q9" s="15">
        <v>272</v>
      </c>
      <c r="R9" s="15">
        <v>0</v>
      </c>
      <c r="S9" s="15">
        <v>314</v>
      </c>
      <c r="T9" s="15">
        <v>2131</v>
      </c>
      <c r="U9" s="15">
        <v>29</v>
      </c>
      <c r="V9" s="15">
        <v>4402</v>
      </c>
      <c r="W9" s="15">
        <v>29</v>
      </c>
      <c r="X9" s="15">
        <v>0</v>
      </c>
      <c r="Y9" s="15">
        <v>559</v>
      </c>
      <c r="Z9" s="15">
        <v>0</v>
      </c>
      <c r="AA9" s="15">
        <v>0</v>
      </c>
      <c r="AD9" s="24"/>
    </row>
    <row r="10" spans="1:30" ht="15.75" thickBot="1" x14ac:dyDescent="0.3">
      <c r="A10" s="9" t="s">
        <v>4</v>
      </c>
      <c r="B10" s="15">
        <v>17</v>
      </c>
      <c r="C10" s="15">
        <v>0</v>
      </c>
      <c r="D10" s="15">
        <v>0</v>
      </c>
      <c r="E10" s="15">
        <v>2987</v>
      </c>
      <c r="F10" s="15">
        <v>18</v>
      </c>
      <c r="G10" s="15">
        <v>2491</v>
      </c>
      <c r="H10" s="15">
        <v>2876</v>
      </c>
      <c r="I10" s="15">
        <v>12</v>
      </c>
      <c r="J10" s="15">
        <v>0</v>
      </c>
      <c r="K10" s="15">
        <v>0</v>
      </c>
      <c r="L10" s="15">
        <v>29</v>
      </c>
      <c r="M10" s="15">
        <v>0</v>
      </c>
      <c r="N10" s="15">
        <v>40</v>
      </c>
      <c r="O10" s="15">
        <v>173</v>
      </c>
      <c r="P10" s="15">
        <v>507</v>
      </c>
      <c r="Q10" s="15">
        <v>102</v>
      </c>
      <c r="R10" s="15">
        <v>6</v>
      </c>
      <c r="S10" s="15">
        <v>109</v>
      </c>
      <c r="T10" s="15">
        <v>1022</v>
      </c>
      <c r="U10" s="15">
        <v>0</v>
      </c>
      <c r="V10" s="15">
        <v>2182</v>
      </c>
      <c r="W10" s="15">
        <v>16</v>
      </c>
      <c r="X10" s="15">
        <v>0</v>
      </c>
      <c r="Y10" s="15">
        <v>43</v>
      </c>
      <c r="Z10" s="15">
        <v>0</v>
      </c>
      <c r="AA10" s="15">
        <v>0</v>
      </c>
      <c r="AD10" s="24"/>
    </row>
    <row r="11" spans="1:30" ht="15.75" thickBot="1" x14ac:dyDescent="0.3">
      <c r="A11" s="8" t="s">
        <v>8</v>
      </c>
      <c r="B11" s="15">
        <v>69</v>
      </c>
      <c r="C11" s="15">
        <v>4</v>
      </c>
      <c r="D11" s="15">
        <v>0</v>
      </c>
      <c r="E11" s="15">
        <v>908</v>
      </c>
      <c r="F11" s="15">
        <v>139</v>
      </c>
      <c r="G11" s="15">
        <v>4241</v>
      </c>
      <c r="H11" s="15">
        <v>8603</v>
      </c>
      <c r="I11" s="15">
        <v>25</v>
      </c>
      <c r="J11" s="15">
        <v>9</v>
      </c>
      <c r="K11" s="15">
        <v>0</v>
      </c>
      <c r="L11" s="15">
        <v>11</v>
      </c>
      <c r="M11" s="15">
        <v>0</v>
      </c>
      <c r="N11" s="15">
        <v>0</v>
      </c>
      <c r="O11" s="15">
        <v>633</v>
      </c>
      <c r="P11" s="15">
        <v>517</v>
      </c>
      <c r="Q11" s="15">
        <v>1146</v>
      </c>
      <c r="R11" s="15">
        <v>66</v>
      </c>
      <c r="S11" s="15">
        <v>716</v>
      </c>
      <c r="T11" s="15">
        <v>495</v>
      </c>
      <c r="U11" s="15">
        <v>0</v>
      </c>
      <c r="V11" s="15">
        <v>3349</v>
      </c>
      <c r="W11" s="15">
        <v>29</v>
      </c>
      <c r="X11" s="15">
        <v>0</v>
      </c>
      <c r="Y11" s="15">
        <v>87</v>
      </c>
      <c r="Z11" s="15">
        <v>0</v>
      </c>
      <c r="AA11" s="15">
        <v>0</v>
      </c>
      <c r="AD11" s="24"/>
    </row>
    <row r="12" spans="1:30" ht="15.75" thickBot="1" x14ac:dyDescent="0.3">
      <c r="A12" s="9" t="s">
        <v>9</v>
      </c>
      <c r="B12" s="15">
        <v>12</v>
      </c>
      <c r="C12" s="15">
        <v>15</v>
      </c>
      <c r="D12" s="15">
        <v>0</v>
      </c>
      <c r="E12" s="15">
        <v>963</v>
      </c>
      <c r="F12" s="15">
        <v>102</v>
      </c>
      <c r="G12" s="15">
        <v>3012</v>
      </c>
      <c r="H12" s="15">
        <v>7672</v>
      </c>
      <c r="I12" s="15">
        <v>30</v>
      </c>
      <c r="J12" s="15">
        <v>0</v>
      </c>
      <c r="K12" s="15">
        <v>0</v>
      </c>
      <c r="L12" s="15">
        <v>4</v>
      </c>
      <c r="M12" s="15">
        <v>0</v>
      </c>
      <c r="N12" s="15">
        <v>0</v>
      </c>
      <c r="O12" s="15">
        <v>523</v>
      </c>
      <c r="P12" s="15">
        <v>966</v>
      </c>
      <c r="Q12" s="15">
        <v>13</v>
      </c>
      <c r="R12" s="15">
        <v>0</v>
      </c>
      <c r="S12" s="15">
        <v>668</v>
      </c>
      <c r="T12" s="15">
        <v>1455</v>
      </c>
      <c r="U12" s="15">
        <v>0</v>
      </c>
      <c r="V12" s="15">
        <v>3211</v>
      </c>
      <c r="W12" s="15">
        <v>25</v>
      </c>
      <c r="X12" s="15">
        <v>0</v>
      </c>
      <c r="Y12" s="15">
        <v>32</v>
      </c>
      <c r="Z12" s="15">
        <v>0</v>
      </c>
      <c r="AA12" s="15">
        <v>0</v>
      </c>
      <c r="AD12" s="24"/>
    </row>
    <row r="13" spans="1:30" ht="15.75" thickBot="1" x14ac:dyDescent="0.3">
      <c r="A13" s="8" t="s">
        <v>2</v>
      </c>
      <c r="B13" s="15">
        <v>0</v>
      </c>
      <c r="C13" s="15">
        <v>8</v>
      </c>
      <c r="D13" s="15">
        <v>7</v>
      </c>
      <c r="E13" s="15">
        <v>1868</v>
      </c>
      <c r="F13" s="15">
        <v>63</v>
      </c>
      <c r="G13" s="15">
        <v>4654</v>
      </c>
      <c r="H13" s="15">
        <v>1136</v>
      </c>
      <c r="I13" s="15">
        <v>9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2035</v>
      </c>
      <c r="P13" s="15">
        <v>882</v>
      </c>
      <c r="Q13" s="15">
        <v>0</v>
      </c>
      <c r="R13" s="15">
        <v>208</v>
      </c>
      <c r="S13" s="15">
        <v>718</v>
      </c>
      <c r="T13" s="15">
        <v>221</v>
      </c>
      <c r="U13" s="15">
        <v>0</v>
      </c>
      <c r="V13" s="15">
        <v>5448</v>
      </c>
      <c r="W13" s="15">
        <v>66</v>
      </c>
      <c r="X13" s="15">
        <v>0</v>
      </c>
      <c r="Y13" s="15">
        <v>289</v>
      </c>
      <c r="Z13" s="15">
        <v>245</v>
      </c>
      <c r="AA13" s="15">
        <v>0</v>
      </c>
      <c r="AD13" s="24"/>
    </row>
    <row r="14" spans="1:30" ht="15.75" thickBot="1" x14ac:dyDescent="0.3">
      <c r="A14" s="10" t="s">
        <v>3</v>
      </c>
      <c r="B14" s="16">
        <v>7</v>
      </c>
      <c r="C14" s="16">
        <v>63</v>
      </c>
      <c r="D14" s="16">
        <v>0</v>
      </c>
      <c r="E14" s="16">
        <v>1382</v>
      </c>
      <c r="F14" s="16">
        <v>208</v>
      </c>
      <c r="G14" s="16">
        <v>2509</v>
      </c>
      <c r="H14" s="16">
        <v>825</v>
      </c>
      <c r="I14" s="16">
        <v>12</v>
      </c>
      <c r="J14" s="16">
        <v>0</v>
      </c>
      <c r="K14" s="16">
        <v>0</v>
      </c>
      <c r="L14" s="16">
        <v>0</v>
      </c>
      <c r="M14" s="16">
        <v>2</v>
      </c>
      <c r="N14" s="16">
        <v>0</v>
      </c>
      <c r="O14" s="16">
        <v>318</v>
      </c>
      <c r="P14" s="16">
        <v>605</v>
      </c>
      <c r="Q14" s="16">
        <v>275</v>
      </c>
      <c r="R14" s="16">
        <v>57</v>
      </c>
      <c r="S14" s="16">
        <v>1385</v>
      </c>
      <c r="T14" s="16">
        <v>1551</v>
      </c>
      <c r="U14" s="16">
        <v>0</v>
      </c>
      <c r="V14" s="16">
        <v>6127</v>
      </c>
      <c r="W14" s="16">
        <v>62</v>
      </c>
      <c r="X14" s="16">
        <v>0</v>
      </c>
      <c r="Y14" s="16">
        <v>110</v>
      </c>
      <c r="Z14" s="16">
        <v>0</v>
      </c>
      <c r="AA14" s="16">
        <v>0</v>
      </c>
      <c r="AD14" s="24"/>
    </row>
    <row r="15" spans="1:30" x14ac:dyDescent="0.25">
      <c r="A15" s="12"/>
      <c r="AB15" s="23"/>
    </row>
    <row r="17" spans="1:28" x14ac:dyDescent="0.25">
      <c r="A17" t="s">
        <v>16</v>
      </c>
      <c r="B17" s="17">
        <f t="shared" ref="B17:L17" si="0">SUM(B3,B4,B9,B10)</f>
        <v>23</v>
      </c>
      <c r="C17" s="17">
        <f t="shared" si="0"/>
        <v>7</v>
      </c>
      <c r="D17" s="17">
        <f t="shared" si="0"/>
        <v>3</v>
      </c>
      <c r="E17" s="17">
        <f t="shared" si="0"/>
        <v>9504</v>
      </c>
      <c r="F17" s="17">
        <f t="shared" si="0"/>
        <v>153</v>
      </c>
      <c r="G17" s="17">
        <f t="shared" si="0"/>
        <v>10807</v>
      </c>
      <c r="H17" s="17">
        <f t="shared" si="0"/>
        <v>15164</v>
      </c>
      <c r="I17" s="17">
        <f t="shared" si="0"/>
        <v>97</v>
      </c>
      <c r="J17" s="17">
        <f t="shared" si="0"/>
        <v>13</v>
      </c>
      <c r="K17" s="17">
        <f t="shared" si="0"/>
        <v>77</v>
      </c>
      <c r="L17" s="17">
        <f t="shared" si="0"/>
        <v>187</v>
      </c>
      <c r="M17" s="17">
        <f t="shared" ref="M17:X17" si="1">SUM(M3,M4,M9,M10)</f>
        <v>79</v>
      </c>
      <c r="N17" s="17">
        <f t="shared" si="1"/>
        <v>189</v>
      </c>
      <c r="O17" s="17">
        <f t="shared" si="1"/>
        <v>428</v>
      </c>
      <c r="P17" s="17">
        <f t="shared" si="1"/>
        <v>1004</v>
      </c>
      <c r="Q17" s="17">
        <f t="shared" si="1"/>
        <v>658</v>
      </c>
      <c r="R17" s="17">
        <f t="shared" si="1"/>
        <v>149</v>
      </c>
      <c r="S17" s="17">
        <f t="shared" si="1"/>
        <v>2250</v>
      </c>
      <c r="T17" s="17">
        <f t="shared" si="1"/>
        <v>9093</v>
      </c>
      <c r="U17" s="17">
        <f t="shared" si="1"/>
        <v>29</v>
      </c>
      <c r="V17" s="17">
        <f t="shared" si="1"/>
        <v>16081</v>
      </c>
      <c r="W17" s="17">
        <f t="shared" si="1"/>
        <v>803</v>
      </c>
      <c r="X17" s="17">
        <f t="shared" si="1"/>
        <v>0</v>
      </c>
      <c r="Y17" s="17">
        <f t="shared" ref="Y17:AA17" si="2">SUM(Y3,Y4,Y9,Y10)</f>
        <v>670</v>
      </c>
      <c r="Z17" s="17">
        <f t="shared" si="2"/>
        <v>0</v>
      </c>
      <c r="AA17" s="17">
        <f t="shared" si="2"/>
        <v>10</v>
      </c>
      <c r="AB17" s="23"/>
    </row>
    <row r="18" spans="1:28" x14ac:dyDescent="0.25">
      <c r="A18" t="s">
        <v>17</v>
      </c>
      <c r="B18" s="17">
        <f t="shared" ref="B18:L18" si="3">SUM(B5,B6,B11,B12)</f>
        <v>85</v>
      </c>
      <c r="C18" s="17">
        <f t="shared" si="3"/>
        <v>46</v>
      </c>
      <c r="D18" s="17">
        <f t="shared" si="3"/>
        <v>0</v>
      </c>
      <c r="E18" s="17">
        <f t="shared" si="3"/>
        <v>13223</v>
      </c>
      <c r="F18" s="17">
        <f t="shared" si="3"/>
        <v>275</v>
      </c>
      <c r="G18" s="17">
        <f t="shared" si="3"/>
        <v>13718</v>
      </c>
      <c r="H18" s="17">
        <f t="shared" si="3"/>
        <v>31194</v>
      </c>
      <c r="I18" s="17">
        <f t="shared" si="3"/>
        <v>70</v>
      </c>
      <c r="J18" s="17">
        <f t="shared" si="3"/>
        <v>15</v>
      </c>
      <c r="K18" s="17">
        <f t="shared" si="3"/>
        <v>0</v>
      </c>
      <c r="L18" s="17">
        <f t="shared" si="3"/>
        <v>34</v>
      </c>
      <c r="M18" s="17">
        <f t="shared" ref="M18:X18" si="4">SUM(M5,M6,M11,M12)</f>
        <v>58</v>
      </c>
      <c r="N18" s="17">
        <f t="shared" si="4"/>
        <v>170</v>
      </c>
      <c r="O18" s="17">
        <f t="shared" si="4"/>
        <v>1366</v>
      </c>
      <c r="P18" s="17">
        <f t="shared" si="4"/>
        <v>1597</v>
      </c>
      <c r="Q18" s="17">
        <f t="shared" si="4"/>
        <v>1734</v>
      </c>
      <c r="R18" s="17">
        <f t="shared" si="4"/>
        <v>200</v>
      </c>
      <c r="S18" s="17">
        <f t="shared" si="4"/>
        <v>3132</v>
      </c>
      <c r="T18" s="17">
        <f t="shared" si="4"/>
        <v>8173</v>
      </c>
      <c r="U18" s="17">
        <f t="shared" si="4"/>
        <v>0</v>
      </c>
      <c r="V18" s="17">
        <f t="shared" si="4"/>
        <v>19466</v>
      </c>
      <c r="W18" s="17">
        <f t="shared" si="4"/>
        <v>771</v>
      </c>
      <c r="X18" s="17">
        <f t="shared" si="4"/>
        <v>31</v>
      </c>
      <c r="Y18" s="17">
        <f t="shared" ref="Y18:AB18" si="5">SUM(Y5,Y6,Y11,Y12)</f>
        <v>275</v>
      </c>
      <c r="Z18" s="17">
        <f t="shared" si="5"/>
        <v>0</v>
      </c>
      <c r="AA18" s="17">
        <f t="shared" si="5"/>
        <v>0</v>
      </c>
      <c r="AB18" s="23"/>
    </row>
    <row r="19" spans="1:28" x14ac:dyDescent="0.25">
      <c r="A19" t="s">
        <v>18</v>
      </c>
      <c r="B19" s="17">
        <f t="shared" ref="B19:L19" si="6">SUM(B7,B8,B13,B14)</f>
        <v>7</v>
      </c>
      <c r="C19" s="17">
        <f t="shared" si="6"/>
        <v>80</v>
      </c>
      <c r="D19" s="17">
        <f t="shared" si="6"/>
        <v>7</v>
      </c>
      <c r="E19" s="17">
        <f t="shared" si="6"/>
        <v>8155</v>
      </c>
      <c r="F19" s="17">
        <f t="shared" si="6"/>
        <v>326</v>
      </c>
      <c r="G19" s="17">
        <f t="shared" si="6"/>
        <v>11644</v>
      </c>
      <c r="H19" s="17">
        <f t="shared" si="6"/>
        <v>6749</v>
      </c>
      <c r="I19" s="17">
        <f t="shared" si="6"/>
        <v>30</v>
      </c>
      <c r="J19" s="17">
        <f t="shared" si="6"/>
        <v>13</v>
      </c>
      <c r="K19" s="17">
        <f t="shared" si="6"/>
        <v>0</v>
      </c>
      <c r="L19" s="17">
        <f t="shared" si="6"/>
        <v>34</v>
      </c>
      <c r="M19" s="17">
        <f t="shared" ref="M19:X19" si="7">SUM(M7,M8,M13,M14)</f>
        <v>303</v>
      </c>
      <c r="N19" s="17">
        <f t="shared" si="7"/>
        <v>163</v>
      </c>
      <c r="O19" s="17">
        <f t="shared" si="7"/>
        <v>2417</v>
      </c>
      <c r="P19" s="17">
        <f t="shared" si="7"/>
        <v>1708</v>
      </c>
      <c r="Q19" s="17">
        <f t="shared" si="7"/>
        <v>570</v>
      </c>
      <c r="R19" s="17">
        <f t="shared" si="7"/>
        <v>365</v>
      </c>
      <c r="S19" s="17">
        <f t="shared" si="7"/>
        <v>2706</v>
      </c>
      <c r="T19" s="17">
        <f t="shared" si="7"/>
        <v>6066</v>
      </c>
      <c r="U19" s="17">
        <f t="shared" si="7"/>
        <v>0</v>
      </c>
      <c r="V19" s="17">
        <f t="shared" si="7"/>
        <v>26040</v>
      </c>
      <c r="W19" s="17">
        <f t="shared" si="7"/>
        <v>559</v>
      </c>
      <c r="X19" s="17">
        <f t="shared" si="7"/>
        <v>2</v>
      </c>
      <c r="Y19" s="17">
        <f t="shared" ref="Y19:AB19" si="8">SUM(Y7,Y8,Y13,Y14)</f>
        <v>458</v>
      </c>
      <c r="Z19" s="17">
        <f t="shared" si="8"/>
        <v>245</v>
      </c>
      <c r="AA19" s="17">
        <f t="shared" si="8"/>
        <v>0</v>
      </c>
      <c r="AB19" s="23"/>
    </row>
    <row r="20" spans="1:28" x14ac:dyDescent="0.25">
      <c r="A20" t="s">
        <v>15</v>
      </c>
      <c r="B20" s="17">
        <f t="shared" ref="B20:L20" si="9">SUM(B17:B19)</f>
        <v>115</v>
      </c>
      <c r="C20" s="17">
        <f t="shared" si="9"/>
        <v>133</v>
      </c>
      <c r="D20" s="17">
        <f t="shared" si="9"/>
        <v>10</v>
      </c>
      <c r="E20" s="17">
        <f t="shared" si="9"/>
        <v>30882</v>
      </c>
      <c r="F20" s="17">
        <f t="shared" si="9"/>
        <v>754</v>
      </c>
      <c r="G20" s="17">
        <f t="shared" si="9"/>
        <v>36169</v>
      </c>
      <c r="H20" s="17">
        <f t="shared" si="9"/>
        <v>53107</v>
      </c>
      <c r="I20" s="17">
        <f t="shared" si="9"/>
        <v>197</v>
      </c>
      <c r="J20" s="17">
        <f t="shared" si="9"/>
        <v>41</v>
      </c>
      <c r="K20" s="17">
        <f t="shared" si="9"/>
        <v>77</v>
      </c>
      <c r="L20" s="17">
        <f t="shared" si="9"/>
        <v>255</v>
      </c>
      <c r="M20" s="17">
        <f t="shared" ref="M20:X20" si="10">SUM(M17:M19)</f>
        <v>440</v>
      </c>
      <c r="N20" s="17">
        <f t="shared" si="10"/>
        <v>522</v>
      </c>
      <c r="O20" s="17">
        <f t="shared" si="10"/>
        <v>4211</v>
      </c>
      <c r="P20" s="17">
        <f t="shared" si="10"/>
        <v>4309</v>
      </c>
      <c r="Q20" s="17">
        <f t="shared" si="10"/>
        <v>2962</v>
      </c>
      <c r="R20" s="17">
        <f t="shared" si="10"/>
        <v>714</v>
      </c>
      <c r="S20" s="17">
        <f t="shared" si="10"/>
        <v>8088</v>
      </c>
      <c r="T20" s="17">
        <f t="shared" si="10"/>
        <v>23332</v>
      </c>
      <c r="U20" s="17">
        <f t="shared" si="10"/>
        <v>29</v>
      </c>
      <c r="V20" s="17">
        <f t="shared" si="10"/>
        <v>61587</v>
      </c>
      <c r="W20" s="17">
        <f t="shared" si="10"/>
        <v>2133</v>
      </c>
      <c r="X20" s="17">
        <f t="shared" si="10"/>
        <v>33</v>
      </c>
      <c r="Y20" s="17">
        <f t="shared" ref="Y20:AB20" si="11">SUM(Y17:Y19)</f>
        <v>1403</v>
      </c>
      <c r="Z20" s="17">
        <f t="shared" si="11"/>
        <v>245</v>
      </c>
      <c r="AA20" s="17">
        <f t="shared" si="11"/>
        <v>10</v>
      </c>
      <c r="AB20" s="23"/>
    </row>
    <row r="22" spans="1:28" x14ac:dyDescent="0.25">
      <c r="A22" t="s">
        <v>45</v>
      </c>
      <c r="B22" s="17">
        <f>(B17*100)/67478</f>
        <v>3.4085183319007679E-2</v>
      </c>
      <c r="C22" s="17">
        <f t="shared" ref="C22:AB22" si="12">(C17*100)/67478</f>
        <v>1.0373751444915379E-2</v>
      </c>
      <c r="D22" s="17">
        <f t="shared" si="12"/>
        <v>4.4458934763923061E-3</v>
      </c>
      <c r="E22" s="18">
        <f t="shared" si="12"/>
        <v>14.084590533210823</v>
      </c>
      <c r="F22" s="18">
        <f t="shared" si="12"/>
        <v>0.22674056729600758</v>
      </c>
      <c r="G22" s="18">
        <f t="shared" si="12"/>
        <v>16.015590266457217</v>
      </c>
      <c r="H22" s="18">
        <f t="shared" si="12"/>
        <v>22.472509558670975</v>
      </c>
      <c r="I22" s="17">
        <f t="shared" si="12"/>
        <v>0.14375055573668455</v>
      </c>
      <c r="J22" s="17">
        <f t="shared" si="12"/>
        <v>1.926553839769999E-2</v>
      </c>
      <c r="K22" s="17">
        <f t="shared" si="12"/>
        <v>0.11411126589406918</v>
      </c>
      <c r="L22" s="17">
        <f t="shared" si="12"/>
        <v>0.27712736002845373</v>
      </c>
      <c r="M22" s="17">
        <f t="shared" si="12"/>
        <v>0.11707519487833072</v>
      </c>
      <c r="N22" s="17">
        <f t="shared" si="12"/>
        <v>0.28009128901271524</v>
      </c>
      <c r="O22" s="17">
        <f t="shared" si="12"/>
        <v>0.63428080263196895</v>
      </c>
      <c r="P22" s="17">
        <f t="shared" si="12"/>
        <v>1.4878923500992915</v>
      </c>
      <c r="Q22" s="17">
        <f t="shared" si="12"/>
        <v>0.97513263582204568</v>
      </c>
      <c r="R22" s="17">
        <f t="shared" si="12"/>
        <v>0.22081270932748451</v>
      </c>
      <c r="S22" s="17">
        <f t="shared" si="12"/>
        <v>3.3344201072942292</v>
      </c>
      <c r="T22" s="17">
        <f t="shared" si="12"/>
        <v>13.475503126945078</v>
      </c>
      <c r="U22" s="17">
        <f t="shared" si="12"/>
        <v>4.2976970271792286E-2</v>
      </c>
      <c r="V22" s="17">
        <f t="shared" si="12"/>
        <v>23.831470997954888</v>
      </c>
      <c r="W22" s="17">
        <f t="shared" si="12"/>
        <v>1.1900174871810072</v>
      </c>
      <c r="X22" s="17">
        <f t="shared" si="12"/>
        <v>0</v>
      </c>
      <c r="Y22" s="17">
        <f t="shared" si="12"/>
        <v>0.99291620972761496</v>
      </c>
      <c r="Z22" s="17">
        <f t="shared" si="12"/>
        <v>0</v>
      </c>
      <c r="AA22" s="17">
        <f t="shared" si="12"/>
        <v>1.4819644921307686E-2</v>
      </c>
      <c r="AB22" s="17"/>
    </row>
    <row r="23" spans="1:28" x14ac:dyDescent="0.25">
      <c r="A23" t="s">
        <v>46</v>
      </c>
      <c r="B23" s="17">
        <f>(B18*100)/95633</f>
        <v>8.8881453054907827E-2</v>
      </c>
      <c r="C23" s="17">
        <f t="shared" ref="C23:AB23" si="13">(C18*100)/95633</f>
        <v>4.8100551065008941E-2</v>
      </c>
      <c r="D23" s="17">
        <f t="shared" si="13"/>
        <v>0</v>
      </c>
      <c r="E23" s="18">
        <f t="shared" si="13"/>
        <v>13.826817102882895</v>
      </c>
      <c r="F23" s="18">
        <f t="shared" si="13"/>
        <v>0.28755764223646652</v>
      </c>
      <c r="G23" s="18">
        <f t="shared" si="13"/>
        <v>14.344420858908535</v>
      </c>
      <c r="H23" s="18">
        <f t="shared" si="13"/>
        <v>32.618447606997584</v>
      </c>
      <c r="I23" s="17">
        <f t="shared" si="13"/>
        <v>7.319649075110056E-2</v>
      </c>
      <c r="J23" s="17">
        <f t="shared" si="13"/>
        <v>1.5684962303807264E-2</v>
      </c>
      <c r="K23" s="17">
        <f t="shared" si="13"/>
        <v>0</v>
      </c>
      <c r="L23" s="17">
        <f t="shared" si="13"/>
        <v>3.5552581221963128E-2</v>
      </c>
      <c r="M23" s="17">
        <f t="shared" si="13"/>
        <v>6.0648520908054754E-2</v>
      </c>
      <c r="N23" s="17">
        <f t="shared" si="13"/>
        <v>0.17776290610981565</v>
      </c>
      <c r="O23" s="17">
        <f t="shared" si="13"/>
        <v>1.428377233800048</v>
      </c>
      <c r="P23" s="17">
        <f t="shared" si="13"/>
        <v>1.6699256532786799</v>
      </c>
      <c r="Q23" s="17">
        <f t="shared" si="13"/>
        <v>1.8131816423201197</v>
      </c>
      <c r="R23" s="17">
        <f t="shared" si="13"/>
        <v>0.20913283071743016</v>
      </c>
      <c r="S23" s="17">
        <f t="shared" si="13"/>
        <v>3.2750201290349565</v>
      </c>
      <c r="T23" s="17">
        <f t="shared" si="13"/>
        <v>8.5462131272677837</v>
      </c>
      <c r="U23" s="17">
        <f t="shared" si="13"/>
        <v>0</v>
      </c>
      <c r="V23" s="17">
        <f t="shared" si="13"/>
        <v>20.354898413727479</v>
      </c>
      <c r="W23" s="17">
        <f t="shared" si="13"/>
        <v>0.80620706241569329</v>
      </c>
      <c r="X23" s="17">
        <f t="shared" si="13"/>
        <v>3.241558876120168E-2</v>
      </c>
      <c r="Y23" s="17">
        <f t="shared" si="13"/>
        <v>0.28755764223646652</v>
      </c>
      <c r="Z23" s="17">
        <f t="shared" si="13"/>
        <v>0</v>
      </c>
      <c r="AA23" s="17">
        <f t="shared" si="13"/>
        <v>0</v>
      </c>
      <c r="AB23" s="17"/>
    </row>
    <row r="24" spans="1:28" x14ac:dyDescent="0.25">
      <c r="A24" t="s">
        <v>47</v>
      </c>
      <c r="B24" s="17">
        <f>(B19*100)/68647</f>
        <v>1.0197095284571795E-2</v>
      </c>
      <c r="C24" s="17">
        <f t="shared" ref="C24:AB24" si="14">(C19*100)/68647</f>
        <v>0.11653823182367766</v>
      </c>
      <c r="D24" s="17">
        <f t="shared" si="14"/>
        <v>1.0197095284571795E-2</v>
      </c>
      <c r="E24" s="18">
        <f t="shared" si="14"/>
        <v>11.879616006526142</v>
      </c>
      <c r="F24" s="18">
        <f t="shared" si="14"/>
        <v>0.47489329468148644</v>
      </c>
      <c r="G24" s="18">
        <f t="shared" si="14"/>
        <v>16.962139641936282</v>
      </c>
      <c r="H24" s="18">
        <f t="shared" si="14"/>
        <v>9.8314565822250071</v>
      </c>
      <c r="I24" s="17">
        <f t="shared" si="14"/>
        <v>4.3701836933879121E-2</v>
      </c>
      <c r="J24" s="17">
        <f t="shared" si="14"/>
        <v>1.8937462671347619E-2</v>
      </c>
      <c r="K24" s="17">
        <f t="shared" si="14"/>
        <v>0</v>
      </c>
      <c r="L24" s="17">
        <f t="shared" si="14"/>
        <v>4.9528748525063004E-2</v>
      </c>
      <c r="M24" s="17">
        <f t="shared" si="14"/>
        <v>0.44138855303217911</v>
      </c>
      <c r="N24" s="17">
        <f t="shared" si="14"/>
        <v>0.23744664734074322</v>
      </c>
      <c r="O24" s="17">
        <f t="shared" si="14"/>
        <v>3.5209113289728613</v>
      </c>
      <c r="P24" s="17">
        <f t="shared" si="14"/>
        <v>2.4880912494355178</v>
      </c>
      <c r="Q24" s="17">
        <f t="shared" si="14"/>
        <v>0.83033490174370328</v>
      </c>
      <c r="R24" s="17">
        <f t="shared" si="14"/>
        <v>0.53170568269552931</v>
      </c>
      <c r="S24" s="17">
        <f t="shared" si="14"/>
        <v>3.9419056914358968</v>
      </c>
      <c r="T24" s="17">
        <f t="shared" si="14"/>
        <v>8.8365114280303576</v>
      </c>
      <c r="U24" s="17">
        <f t="shared" si="14"/>
        <v>0</v>
      </c>
      <c r="V24" s="17">
        <f t="shared" si="14"/>
        <v>37.933194458607076</v>
      </c>
      <c r="W24" s="17">
        <f t="shared" si="14"/>
        <v>0.81431089486794761</v>
      </c>
      <c r="X24" s="17">
        <f t="shared" si="14"/>
        <v>2.9134557955919414E-3</v>
      </c>
      <c r="Y24" s="17">
        <f t="shared" si="14"/>
        <v>0.66718137719055459</v>
      </c>
      <c r="Z24" s="17">
        <f t="shared" si="14"/>
        <v>0.35689833496001283</v>
      </c>
      <c r="AA24" s="17">
        <f t="shared" si="14"/>
        <v>0</v>
      </c>
      <c r="AB24" s="17"/>
    </row>
    <row r="27" spans="1:28" ht="15.75" thickBot="1" x14ac:dyDescent="0.3"/>
    <row r="28" spans="1:28" ht="15.75" x14ac:dyDescent="0.25">
      <c r="A28" s="25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6"/>
      <c r="X28" s="26"/>
      <c r="AA28" s="26"/>
    </row>
    <row r="29" spans="1:28" ht="15.75" x14ac:dyDescent="0.25">
      <c r="A29" s="25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X29" s="27"/>
      <c r="AA29" s="27"/>
    </row>
    <row r="30" spans="1:28" ht="15.75" x14ac:dyDescent="0.25">
      <c r="A30" s="25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X30" s="27"/>
      <c r="AA30" s="27"/>
    </row>
    <row r="31" spans="1:28" ht="15.75" x14ac:dyDescent="0.25">
      <c r="A31" s="25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X31" s="27"/>
      <c r="AA31" s="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Filo</vt:lpstr>
      <vt:lpstr>species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</dc:creator>
  <cp:lastModifiedBy>Eva</cp:lastModifiedBy>
  <dcterms:created xsi:type="dcterms:W3CDTF">2020-09-03T10:56:24Z</dcterms:created>
  <dcterms:modified xsi:type="dcterms:W3CDTF">2021-02-12T17:37:14Z</dcterms:modified>
</cp:coreProperties>
</file>