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60" windowWidth="18195" windowHeight="8505" activeTab="2"/>
  </bookViews>
  <sheets>
    <sheet name="P. pygospionis" sheetId="1" r:id="rId1"/>
    <sheet name="Infection rate of P.pygosp." sheetId="4" r:id="rId2"/>
    <sheet name="P. cf. spionis" sheetId="2" r:id="rId3"/>
    <sheet name="Infection rate of P.cf.spionis" sheetId="5" r:id="rId4"/>
  </sheets>
  <calcPr calcId="145621"/>
</workbook>
</file>

<file path=xl/calcChain.xml><?xml version="1.0" encoding="utf-8"?>
<calcChain xmlns="http://schemas.openxmlformats.org/spreadsheetml/2006/main">
  <c r="C233" i="1" l="1"/>
  <c r="C232" i="1"/>
  <c r="C231" i="1"/>
  <c r="C230" i="1"/>
  <c r="C229" i="1"/>
  <c r="C228" i="1"/>
  <c r="B233" i="1"/>
  <c r="B232" i="1"/>
  <c r="B231" i="1"/>
  <c r="B230" i="1"/>
  <c r="B229" i="1"/>
  <c r="B228" i="1"/>
  <c r="S117" i="4" l="1"/>
  <c r="S116" i="4"/>
  <c r="S115" i="4"/>
  <c r="S114" i="4"/>
  <c r="S113" i="4"/>
  <c r="P50" i="4"/>
  <c r="P49" i="4"/>
  <c r="P48" i="4"/>
  <c r="P47" i="4"/>
  <c r="D268" i="4"/>
  <c r="D269" i="4"/>
  <c r="D270" i="4"/>
  <c r="D271" i="4"/>
  <c r="D272" i="4"/>
  <c r="D273" i="4"/>
  <c r="D274" i="4"/>
  <c r="D275" i="4"/>
  <c r="D276" i="4"/>
  <c r="D277" i="4"/>
  <c r="D278" i="4"/>
  <c r="D279" i="4"/>
  <c r="D280" i="4"/>
  <c r="D281" i="4"/>
  <c r="D282" i="4"/>
  <c r="D283" i="4"/>
  <c r="D284" i="4"/>
  <c r="D285" i="4"/>
  <c r="D286" i="4"/>
  <c r="D287" i="4"/>
  <c r="D288" i="4"/>
  <c r="D4" i="4"/>
  <c r="D5" i="4"/>
  <c r="D6" i="4"/>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1" i="4"/>
  <c r="D172" i="4"/>
  <c r="D173" i="4"/>
  <c r="D174" i="4"/>
  <c r="D175" i="4"/>
  <c r="D176" i="4"/>
  <c r="D177" i="4"/>
  <c r="D178" i="4"/>
  <c r="D179" i="4"/>
  <c r="D180" i="4"/>
  <c r="D181" i="4"/>
  <c r="D182" i="4"/>
  <c r="D183" i="4"/>
  <c r="D184" i="4"/>
  <c r="D185" i="4"/>
  <c r="D186" i="4"/>
  <c r="D187" i="4"/>
  <c r="D188" i="4"/>
  <c r="D189" i="4"/>
  <c r="D190" i="4"/>
  <c r="D191" i="4"/>
  <c r="D192" i="4"/>
  <c r="D193" i="4"/>
  <c r="D194" i="4"/>
  <c r="D195" i="4"/>
  <c r="D196" i="4"/>
  <c r="D197" i="4"/>
  <c r="D198" i="4"/>
  <c r="D199" i="4"/>
  <c r="D200" i="4"/>
  <c r="D201" i="4"/>
  <c r="D202" i="4"/>
  <c r="D203" i="4"/>
  <c r="D204" i="4"/>
  <c r="D205" i="4"/>
  <c r="D206" i="4"/>
  <c r="D207" i="4"/>
  <c r="D208" i="4"/>
  <c r="D209" i="4"/>
  <c r="D210" i="4"/>
  <c r="D211" i="4"/>
  <c r="D212" i="4"/>
  <c r="D213" i="4"/>
  <c r="D214" i="4"/>
  <c r="D215" i="4"/>
  <c r="D216" i="4"/>
  <c r="D217" i="4"/>
  <c r="D218" i="4"/>
  <c r="D219" i="4"/>
  <c r="D220" i="4"/>
  <c r="D221" i="4"/>
  <c r="D222" i="4"/>
  <c r="D223" i="4"/>
  <c r="D224" i="4"/>
  <c r="D225" i="4"/>
  <c r="D226" i="4"/>
  <c r="D227" i="4"/>
  <c r="D228" i="4"/>
  <c r="D229" i="4"/>
  <c r="D230" i="4"/>
  <c r="D231" i="4"/>
  <c r="D232" i="4"/>
  <c r="D233" i="4"/>
  <c r="D234" i="4"/>
  <c r="D235" i="4"/>
  <c r="D236" i="4"/>
  <c r="D237" i="4"/>
  <c r="D238" i="4"/>
  <c r="D239" i="4"/>
  <c r="D240" i="4"/>
  <c r="D241" i="4"/>
  <c r="D242" i="4"/>
  <c r="D243" i="4"/>
  <c r="D244" i="4"/>
  <c r="D245" i="4"/>
  <c r="D246" i="4"/>
  <c r="D247" i="4"/>
  <c r="D248" i="4"/>
  <c r="D249" i="4"/>
  <c r="D250" i="4"/>
  <c r="D251" i="4"/>
  <c r="D252" i="4"/>
  <c r="D253" i="4"/>
  <c r="D254" i="4"/>
  <c r="D255" i="4"/>
  <c r="D256" i="4"/>
  <c r="D257" i="4"/>
  <c r="D258" i="4"/>
  <c r="D259" i="4"/>
  <c r="D260" i="4"/>
  <c r="D261" i="4"/>
  <c r="D262" i="4"/>
  <c r="D263" i="4"/>
  <c r="D264" i="4"/>
  <c r="D265" i="4"/>
  <c r="D266" i="4"/>
  <c r="D267" i="4"/>
  <c r="D289" i="4"/>
  <c r="D290" i="4"/>
  <c r="D291" i="4"/>
  <c r="D292" i="4"/>
  <c r="D293" i="4"/>
  <c r="D294" i="4"/>
  <c r="D295" i="4"/>
  <c r="D296" i="4"/>
  <c r="D297" i="4"/>
  <c r="D298" i="4"/>
  <c r="D299" i="4"/>
  <c r="D300" i="4"/>
  <c r="D301" i="4"/>
  <c r="D302" i="4"/>
  <c r="D303" i="4"/>
  <c r="D304" i="4"/>
  <c r="D305" i="4"/>
  <c r="K73" i="4"/>
  <c r="J73" i="4"/>
  <c r="K72" i="4"/>
  <c r="J72" i="4"/>
  <c r="K71" i="4"/>
  <c r="J71" i="4"/>
  <c r="K70" i="4"/>
  <c r="J70" i="4"/>
  <c r="G67" i="4"/>
  <c r="G66" i="4"/>
  <c r="G65" i="4"/>
  <c r="G64" i="4"/>
  <c r="C306" i="4"/>
  <c r="B306" i="4"/>
  <c r="D306" i="4" l="1"/>
  <c r="C51" i="2"/>
  <c r="D51" i="2"/>
  <c r="E51" i="2"/>
  <c r="F51" i="2"/>
  <c r="G51" i="2"/>
  <c r="H51" i="2"/>
  <c r="I51" i="2"/>
  <c r="C50" i="2"/>
  <c r="D50" i="2"/>
  <c r="E50" i="2"/>
  <c r="F50" i="2"/>
  <c r="G50" i="2"/>
  <c r="H50" i="2"/>
  <c r="I50" i="2"/>
  <c r="C49" i="2"/>
  <c r="D49" i="2"/>
  <c r="E49" i="2"/>
  <c r="F49" i="2"/>
  <c r="G49" i="2"/>
  <c r="H49" i="2"/>
  <c r="I49" i="2"/>
  <c r="C48" i="2"/>
  <c r="D48" i="2"/>
  <c r="E48" i="2"/>
  <c r="F48" i="2"/>
  <c r="G48" i="2"/>
  <c r="H48" i="2"/>
  <c r="I48" i="2"/>
  <c r="C47" i="2"/>
  <c r="D47" i="2"/>
  <c r="E47" i="2"/>
  <c r="F47" i="2"/>
  <c r="G47" i="2"/>
  <c r="H47" i="2"/>
  <c r="I47" i="2"/>
  <c r="B51" i="2"/>
  <c r="B50" i="2"/>
  <c r="B49" i="2"/>
  <c r="C46" i="2"/>
  <c r="D46" i="2"/>
  <c r="E46" i="2"/>
  <c r="F46" i="2"/>
  <c r="G46" i="2"/>
  <c r="H46" i="2"/>
  <c r="I46" i="2"/>
  <c r="B48" i="2"/>
  <c r="B47" i="2"/>
  <c r="B46" i="2"/>
  <c r="C194" i="1"/>
  <c r="C195" i="1"/>
  <c r="C196" i="1"/>
  <c r="C197" i="1"/>
  <c r="C198" i="1"/>
  <c r="C199" i="1"/>
  <c r="B199" i="1"/>
  <c r="B198" i="1"/>
  <c r="B197" i="1"/>
  <c r="B196" i="1"/>
  <c r="B195" i="1"/>
  <c r="B194" i="1"/>
  <c r="C187" i="1"/>
  <c r="G188" i="1"/>
  <c r="F188" i="1"/>
  <c r="E188" i="1"/>
  <c r="D188" i="1"/>
  <c r="C188" i="1"/>
  <c r="B188" i="1"/>
  <c r="B187" i="1"/>
  <c r="C186" i="1"/>
  <c r="B186" i="1"/>
  <c r="G185" i="1"/>
  <c r="F185" i="1"/>
  <c r="E185" i="1"/>
  <c r="D185" i="1"/>
  <c r="C185" i="1"/>
  <c r="B185" i="1"/>
  <c r="G184" i="1"/>
  <c r="F184" i="1"/>
  <c r="E184" i="1"/>
  <c r="D184" i="1"/>
  <c r="C184" i="1"/>
  <c r="B184" i="1"/>
  <c r="G183" i="1"/>
  <c r="F183" i="1"/>
  <c r="E183" i="1"/>
  <c r="D183" i="1"/>
  <c r="C183" i="1"/>
  <c r="B183" i="1"/>
  <c r="C154" i="1"/>
  <c r="N25" i="1"/>
  <c r="N26" i="1"/>
  <c r="N27" i="1"/>
  <c r="N28" i="1"/>
  <c r="N29" i="1"/>
  <c r="N30" i="1"/>
  <c r="I30" i="1"/>
  <c r="H30" i="1"/>
  <c r="H29" i="1"/>
  <c r="H28" i="1"/>
  <c r="H27" i="1"/>
  <c r="H26" i="1"/>
  <c r="H25" i="1"/>
  <c r="F87" i="1"/>
  <c r="G87" i="1" s="1"/>
  <c r="F86" i="1"/>
  <c r="G86" i="1" s="1"/>
  <c r="F85" i="1"/>
  <c r="G85" i="1" s="1"/>
  <c r="F84" i="1"/>
  <c r="G84" i="1" s="1"/>
  <c r="F83" i="1"/>
  <c r="G83" i="1" s="1"/>
  <c r="E78" i="1"/>
  <c r="D78" i="1"/>
  <c r="C78" i="1"/>
  <c r="B78" i="1"/>
  <c r="E77" i="1"/>
  <c r="D77" i="1"/>
  <c r="C77" i="1"/>
  <c r="B77" i="1"/>
  <c r="E76" i="1"/>
  <c r="D76" i="1"/>
  <c r="C76" i="1"/>
  <c r="B76" i="1"/>
  <c r="E75" i="1"/>
  <c r="D75" i="1"/>
  <c r="C75" i="1"/>
  <c r="B75" i="1"/>
  <c r="E74" i="1"/>
  <c r="D74" i="1"/>
  <c r="C74" i="1"/>
  <c r="B74" i="1"/>
  <c r="B216" i="1" l="1"/>
  <c r="B211" i="1"/>
  <c r="B213" i="1"/>
  <c r="B215" i="1"/>
  <c r="B212" i="1"/>
  <c r="B214" i="1"/>
  <c r="C149" i="1"/>
  <c r="C151" i="1"/>
  <c r="C153" i="1"/>
  <c r="C150" i="1"/>
  <c r="C152" i="1"/>
  <c r="C30" i="1" l="1"/>
  <c r="D30" i="1"/>
  <c r="E30" i="1"/>
  <c r="F30" i="1"/>
  <c r="G30" i="1"/>
  <c r="J30" i="1"/>
  <c r="K30" i="1"/>
  <c r="L30" i="1"/>
  <c r="M30" i="1"/>
  <c r="C29" i="1"/>
  <c r="D29" i="1"/>
  <c r="E29" i="1"/>
  <c r="F29" i="1"/>
  <c r="G29" i="1"/>
  <c r="I29" i="1"/>
  <c r="J29" i="1"/>
  <c r="K29" i="1"/>
  <c r="L29" i="1"/>
  <c r="M29" i="1"/>
  <c r="C28" i="1"/>
  <c r="D28" i="1"/>
  <c r="E28" i="1"/>
  <c r="F28" i="1"/>
  <c r="G28" i="1"/>
  <c r="I28" i="1"/>
  <c r="J28" i="1"/>
  <c r="K28" i="1"/>
  <c r="L28" i="1"/>
  <c r="M28" i="1"/>
  <c r="C27" i="1"/>
  <c r="D27" i="1"/>
  <c r="E27" i="1"/>
  <c r="F27" i="1"/>
  <c r="G27" i="1"/>
  <c r="I27" i="1"/>
  <c r="J27" i="1"/>
  <c r="K27" i="1"/>
  <c r="L27" i="1"/>
  <c r="M27" i="1"/>
  <c r="C26" i="1"/>
  <c r="D26" i="1"/>
  <c r="E26" i="1"/>
  <c r="F26" i="1"/>
  <c r="G26" i="1"/>
  <c r="I26" i="1"/>
  <c r="J26" i="1"/>
  <c r="K26" i="1"/>
  <c r="L26" i="1"/>
  <c r="M26" i="1"/>
  <c r="C25" i="1"/>
  <c r="D25" i="1"/>
  <c r="E25" i="1"/>
  <c r="F25" i="1"/>
  <c r="G25" i="1"/>
  <c r="I25" i="1"/>
  <c r="J25" i="1"/>
  <c r="K25" i="1"/>
  <c r="L25" i="1"/>
  <c r="M25" i="1"/>
  <c r="B25" i="1" l="1"/>
  <c r="B30" i="1"/>
  <c r="B29" i="1"/>
  <c r="B28" i="1"/>
  <c r="B27" i="1"/>
  <c r="B26" i="1"/>
  <c r="G92" i="1" l="1"/>
  <c r="G90" i="1"/>
  <c r="G91" i="1"/>
  <c r="G89" i="1"/>
  <c r="C114" i="1"/>
  <c r="C115" i="1"/>
  <c r="C111" i="1"/>
  <c r="C112" i="1"/>
  <c r="C110" i="1"/>
  <c r="C113" i="1"/>
</calcChain>
</file>

<file path=xl/sharedStrings.xml><?xml version="1.0" encoding="utf-8"?>
<sst xmlns="http://schemas.openxmlformats.org/spreadsheetml/2006/main" count="794" uniqueCount="414">
  <si>
    <t>SEM</t>
  </si>
  <si>
    <t>SD</t>
  </si>
  <si>
    <t>n</t>
  </si>
  <si>
    <t>Length, mkm</t>
  </si>
  <si>
    <t>Number of nucleoli</t>
  </si>
  <si>
    <t>Info about photo</t>
  </si>
  <si>
    <t>NN</t>
  </si>
  <si>
    <t>Average</t>
  </si>
  <si>
    <t>Min</t>
  </si>
  <si>
    <t>Max</t>
  </si>
  <si>
    <t>Density of crests, middle cell</t>
  </si>
  <si>
    <t>Scale length, mm</t>
  </si>
  <si>
    <t>52,5</t>
  </si>
  <si>
    <t>33,6</t>
  </si>
  <si>
    <t>16,8</t>
  </si>
  <si>
    <t>min</t>
  </si>
  <si>
    <t>average</t>
  </si>
  <si>
    <t>Live obsevations</t>
  </si>
  <si>
    <t>Width, mkm</t>
  </si>
  <si>
    <t>Epimerite, length, mkm</t>
  </si>
  <si>
    <t>Epimerite, width, at the base,mkm</t>
  </si>
  <si>
    <t>Width, in the middle cell, mkm</t>
  </si>
  <si>
    <t>Ectoplasm</t>
  </si>
  <si>
    <t>Scale value, mkm</t>
  </si>
  <si>
    <t>Number of crest in sector</t>
  </si>
  <si>
    <t>Length of sector,mm</t>
  </si>
  <si>
    <t>Length of sector, mkm</t>
  </si>
  <si>
    <t>Number of crests in 1 mkm</t>
  </si>
  <si>
    <t>max</t>
  </si>
  <si>
    <t>small</t>
  </si>
  <si>
    <t>large</t>
  </si>
  <si>
    <t>all</t>
  </si>
  <si>
    <t>Length, nm</t>
  </si>
  <si>
    <t>Width, nm</t>
  </si>
  <si>
    <t>Thick of basal lamina, nm</t>
  </si>
  <si>
    <t>Thick of IMC, nm</t>
  </si>
  <si>
    <t>Thick of plasma membrane, nm</t>
  </si>
  <si>
    <t>Thick of pellicle, nm</t>
  </si>
  <si>
    <t>Crests / pellicle</t>
  </si>
  <si>
    <t>Epimerite</t>
  </si>
  <si>
    <t>Length of collar, mkm</t>
  </si>
  <si>
    <t>Length of epimerite, mkm</t>
  </si>
  <si>
    <t>Base of epimerite, mkm</t>
  </si>
  <si>
    <t>Number of crests in H</t>
  </si>
  <si>
    <t>mkm</t>
  </si>
  <si>
    <t>Gamonts+trophozoites / preparations</t>
  </si>
  <si>
    <t>large gamonts</t>
  </si>
  <si>
    <t>Gamonts, small &lt;90 mkm</t>
  </si>
  <si>
    <t>Collar of epimerite</t>
  </si>
  <si>
    <t>Collar length, mkm</t>
  </si>
  <si>
    <t>2</t>
  </si>
  <si>
    <t>1</t>
  </si>
  <si>
    <t>Infection of host</t>
  </si>
  <si>
    <t>NN hosts</t>
  </si>
  <si>
    <t>1 ind.Pygospio elegans</t>
  </si>
  <si>
    <t>2 ind.Pygospio elegans</t>
  </si>
  <si>
    <t>3 ind.Pygospio elegans</t>
  </si>
  <si>
    <t>4 ind.Pygospio elegans</t>
  </si>
  <si>
    <t>5 ind.Pygospio elegans</t>
  </si>
  <si>
    <t>6 ind.Pygospio elegans</t>
  </si>
  <si>
    <t>7 ind.Pygospio elegans</t>
  </si>
  <si>
    <t>8 ind.Pygospio elegans</t>
  </si>
  <si>
    <t>9 ind.Pygospio elegans</t>
  </si>
  <si>
    <t>10 ind.Pygospio elegans</t>
  </si>
  <si>
    <t>11 ind.Pygospio elegans</t>
  </si>
  <si>
    <t>12 ind.Pygospio elegans</t>
  </si>
  <si>
    <t>13 ind.Pygospio elegans</t>
  </si>
  <si>
    <t>14 ind.Pygospio elegans</t>
  </si>
  <si>
    <t>15 ind.Pygospio elegans</t>
  </si>
  <si>
    <t>16 ind.Pygospio elegans</t>
  </si>
  <si>
    <t>17 ind.Pygospio elegans</t>
  </si>
  <si>
    <t>18 ind.Pygospio elegans</t>
  </si>
  <si>
    <t>19 ind.Pygospio elegans</t>
  </si>
  <si>
    <t>20 ind.Pygospio elegans</t>
  </si>
  <si>
    <t>21 ind.Pygospio elegans</t>
  </si>
  <si>
    <t>22 ind.Pygospio elegans</t>
  </si>
  <si>
    <t>23 ind.Pygospio elegans</t>
  </si>
  <si>
    <t>24 ind.Pygospio elegans</t>
  </si>
  <si>
    <t>25 ind.Pygospio elegans</t>
  </si>
  <si>
    <t>26 ind.Pygospio elegans</t>
  </si>
  <si>
    <t>27 ind.Pygospio elegans</t>
  </si>
  <si>
    <t>28 ind.Pygospio elegans</t>
  </si>
  <si>
    <t>29 ind.Pygospio elegans</t>
  </si>
  <si>
    <t>30 ind.Pygospio elegans</t>
  </si>
  <si>
    <t>31 ind.Pygospio elegans</t>
  </si>
  <si>
    <t>32 ind.Pygospio elegans</t>
  </si>
  <si>
    <t>33 ind.Pygospio elegans</t>
  </si>
  <si>
    <t>34 ind.Pygospio elegans</t>
  </si>
  <si>
    <t>35 ind.Pygospio elegans</t>
  </si>
  <si>
    <t>36 ind.Pygospio elegans</t>
  </si>
  <si>
    <t>37 ind.Pygospio elegans</t>
  </si>
  <si>
    <t>38 ind.Pygospio elegans</t>
  </si>
  <si>
    <t>39 ind.Pygospio elegans</t>
  </si>
  <si>
    <t>40 ind.Pygospio elegans</t>
  </si>
  <si>
    <t>41 ind.Pygospio elegans</t>
  </si>
  <si>
    <t>42 ind.Pygospio elegans</t>
  </si>
  <si>
    <t>43 ind.Pygospio elegans</t>
  </si>
  <si>
    <t>44 ind.Pygospio elegans</t>
  </si>
  <si>
    <t>45 ind.Pygospio elegans</t>
  </si>
  <si>
    <t>46 ind.Pygospio elegans</t>
  </si>
  <si>
    <t>47 ind.Pygospio elegans</t>
  </si>
  <si>
    <t>48 ind.Pygospio elegans</t>
  </si>
  <si>
    <t>49 ind.Pygospio elegans</t>
  </si>
  <si>
    <t>50 ind.Pygospio elegans</t>
  </si>
  <si>
    <t>51 ind.Pygospio elegans</t>
  </si>
  <si>
    <t>52 ind.Pygospio elegans</t>
  </si>
  <si>
    <t>53 ind.Pygospio elegans</t>
  </si>
  <si>
    <t>54 ind.Pygospio elegans</t>
  </si>
  <si>
    <t>55 ind.Pygospio elegans</t>
  </si>
  <si>
    <t>56 ind.Pygospio elegans</t>
  </si>
  <si>
    <t>57 ind.Pygospio elegans</t>
  </si>
  <si>
    <t>58 ind.Pygospio elegans</t>
  </si>
  <si>
    <t>59 ind.Pygospio elegans</t>
  </si>
  <si>
    <t>60 ind.Pygospio elegans</t>
  </si>
  <si>
    <t>61 ind.Pygospio elegans</t>
  </si>
  <si>
    <t>62 ind.Pygospio elegans</t>
  </si>
  <si>
    <t>63 ind.Pygospio elegans</t>
  </si>
  <si>
    <t>64 ind.Pygospio elegans</t>
  </si>
  <si>
    <t>65 ind.Pygospio elegans</t>
  </si>
  <si>
    <t>66 ind.Pygospio elegans</t>
  </si>
  <si>
    <t>67 ind.Pygospio elegans</t>
  </si>
  <si>
    <t>68 ind.Pygospio elegans</t>
  </si>
  <si>
    <t>69 ind.Pygospio elegans</t>
  </si>
  <si>
    <t>70 ind.Pygospio elegans</t>
  </si>
  <si>
    <t>71 ind.Pygospio elegans</t>
  </si>
  <si>
    <t>72 ind.Pygospio elegans</t>
  </si>
  <si>
    <t>73 ind.Pygospio elegans</t>
  </si>
  <si>
    <t>74 ind.Pygospio elegans</t>
  </si>
  <si>
    <t>75 ind.Pygospio elegans</t>
  </si>
  <si>
    <t>76 ind.Pygospio elegans</t>
  </si>
  <si>
    <t>77 ind.Pygospio elegans</t>
  </si>
  <si>
    <t>78 ind.Pygospio elegans</t>
  </si>
  <si>
    <t>79 ind.Pygospio elegans</t>
  </si>
  <si>
    <t>80 ind.Pygospio elegans</t>
  </si>
  <si>
    <t>81 ind.Pygospio elegans</t>
  </si>
  <si>
    <t>82 ind.Pygospio elegans</t>
  </si>
  <si>
    <t>83 ind.Pygospio elegans</t>
  </si>
  <si>
    <t>84 ind.Pygospio elegans</t>
  </si>
  <si>
    <t>85 ind.Pygospio elegans</t>
  </si>
  <si>
    <t>86 ind.Pygospio elegans</t>
  </si>
  <si>
    <t>87 ind.Pygospio elegans</t>
  </si>
  <si>
    <t>88 ind.Pygospio elegans</t>
  </si>
  <si>
    <t>89 ind.Pygospio elegans</t>
  </si>
  <si>
    <t>90 ind.Pygospio elegans</t>
  </si>
  <si>
    <t>91 ind.Pygospio elegans</t>
  </si>
  <si>
    <t>92 ind.Pygospio elegans</t>
  </si>
  <si>
    <t>93 ind.Pygospio elegans</t>
  </si>
  <si>
    <t>94 ind.Pygospio elegans</t>
  </si>
  <si>
    <t>95 ind.Pygospio elegans</t>
  </si>
  <si>
    <t>96 ind.Pygospio elegans</t>
  </si>
  <si>
    <t>97 ind.Pygospio elegans</t>
  </si>
  <si>
    <t>98 ind.Pygospio elegans</t>
  </si>
  <si>
    <t>99 ind.Pygospio elegans</t>
  </si>
  <si>
    <t>100 ind.Pygospio elegans</t>
  </si>
  <si>
    <t>101 ind.Pygospio elegans</t>
  </si>
  <si>
    <t>102 ind.Pygospio elegans</t>
  </si>
  <si>
    <t>103 ind.Pygospio elegans</t>
  </si>
  <si>
    <t>104 ind.Pygospio elegans</t>
  </si>
  <si>
    <t>105 ind.Pygospio elegans</t>
  </si>
  <si>
    <t>106 ind.Pygospio elegans</t>
  </si>
  <si>
    <t>107 ind.Pygospio elegans</t>
  </si>
  <si>
    <t>108 ind.Pygospio elegans</t>
  </si>
  <si>
    <t>109 ind.Pygospio elegans</t>
  </si>
  <si>
    <t>110 ind.Pygospio elegans</t>
  </si>
  <si>
    <t>111 ind.Pygospio elegans</t>
  </si>
  <si>
    <t>112 ind.Pygospio elegans</t>
  </si>
  <si>
    <t>113 ind.Pygospio elegans</t>
  </si>
  <si>
    <t>114 ind.Pygospio elegans</t>
  </si>
  <si>
    <t>115 ind.Pygospio elegans</t>
  </si>
  <si>
    <t>116 ind.Pygospio elegans</t>
  </si>
  <si>
    <t>117 ind.Pygospio elegans</t>
  </si>
  <si>
    <t>118 ind.Pygospio elegans</t>
  </si>
  <si>
    <t>119 ind.Pygospio elegans</t>
  </si>
  <si>
    <t>120 ind.Pygospio elegans</t>
  </si>
  <si>
    <t>121 ind.Pygospio elegans</t>
  </si>
  <si>
    <t>122 ind.Pygospio elegans</t>
  </si>
  <si>
    <t>123 ind.Pygospio elegans</t>
  </si>
  <si>
    <t>124 ind.Pygospio elegans</t>
  </si>
  <si>
    <t>125 ind.Pygospio elegans</t>
  </si>
  <si>
    <t>126 ind.Pygospio elegans</t>
  </si>
  <si>
    <t>127 ind.Pygospio elegans</t>
  </si>
  <si>
    <t>128 ind.Pygospio elegans</t>
  </si>
  <si>
    <t>129 ind.Pygospio elegans</t>
  </si>
  <si>
    <t>130 ind.Pygospio elegans</t>
  </si>
  <si>
    <t>131 ind.Pygospio elegans</t>
  </si>
  <si>
    <t>132 ind.Pygospio elegans</t>
  </si>
  <si>
    <t>133 ind.Pygospio elegans</t>
  </si>
  <si>
    <t>134 ind.Pygospio elegans</t>
  </si>
  <si>
    <t>135 ind.Pygospio elegans</t>
  </si>
  <si>
    <t>136 ind.Pygospio elegans</t>
  </si>
  <si>
    <t>137 ind.Pygospio elegans</t>
  </si>
  <si>
    <t>138 ind.Pygospio elegans</t>
  </si>
  <si>
    <t>139 ind.Pygospio elegans</t>
  </si>
  <si>
    <t>140 ind.Pygospio elegans</t>
  </si>
  <si>
    <t>141 ind.Pygospio elegans</t>
  </si>
  <si>
    <t>142 ind.Pygospio elegans</t>
  </si>
  <si>
    <t>143 ind.Pygospio elegans</t>
  </si>
  <si>
    <t>144 ind.Pygospio elegans</t>
  </si>
  <si>
    <t>145 ind.Pygospio elegans</t>
  </si>
  <si>
    <t>146 ind.Pygospio elegans</t>
  </si>
  <si>
    <t>147 ind.Pygospio elegans</t>
  </si>
  <si>
    <t>148 ind.Pygospio elegans</t>
  </si>
  <si>
    <t>149 ind.Pygospio elegans</t>
  </si>
  <si>
    <t>150 ind.Pygospio elegans</t>
  </si>
  <si>
    <t>151 ind.Pygospio elegans</t>
  </si>
  <si>
    <t>152 ind.Pygospio elegans</t>
  </si>
  <si>
    <t>153 ind.Pygospio elegans</t>
  </si>
  <si>
    <t>154 ind.Pygospio elegans</t>
  </si>
  <si>
    <t>155 ind.Pygospio elegans</t>
  </si>
  <si>
    <t>156 ind.Pygospio elegans</t>
  </si>
  <si>
    <t>157 ind.Pygospio elegans</t>
  </si>
  <si>
    <t>158 ind.Pygospio elegans</t>
  </si>
  <si>
    <t>159 ind.Pygospio elegans</t>
  </si>
  <si>
    <t>160 ind.Pygospio elegans</t>
  </si>
  <si>
    <t>161 ind.Pygospio elegans</t>
  </si>
  <si>
    <t>162 ind.Pygospio elegans</t>
  </si>
  <si>
    <t>163 ind.Pygospio elegans</t>
  </si>
  <si>
    <t>164 ind.Pygospio elegans</t>
  </si>
  <si>
    <t>165 ind.Pygospio elegans</t>
  </si>
  <si>
    <t>166 ind.Pygospio elegans</t>
  </si>
  <si>
    <t>167 ind.Pygospio elegans</t>
  </si>
  <si>
    <t>168 ind.Pygospio elegans</t>
  </si>
  <si>
    <t>169 ind.Pygospio elegans</t>
  </si>
  <si>
    <t>170 ind.Pygospio elegans</t>
  </si>
  <si>
    <t>171 ind.Pygospio elegans</t>
  </si>
  <si>
    <t>172 ind.Pygospio elegans</t>
  </si>
  <si>
    <t>173 ind.Pygospio elegans</t>
  </si>
  <si>
    <t>174 ind.Pygospio elegans</t>
  </si>
  <si>
    <t>175 ind.Pygospio elegans</t>
  </si>
  <si>
    <t>176 ind.Pygospio elegans</t>
  </si>
  <si>
    <t>177 ind.Pygospio elegans</t>
  </si>
  <si>
    <t>178 ind.Pygospio elegans</t>
  </si>
  <si>
    <t>179 ind.Pygospio elegans</t>
  </si>
  <si>
    <t>180 ind.Pygospio elegans</t>
  </si>
  <si>
    <t>181 ind.Pygospio elegans</t>
  </si>
  <si>
    <t>182 ind.Pygospio elegans</t>
  </si>
  <si>
    <t>183 ind.Pygospio elegans</t>
  </si>
  <si>
    <t>184 ind.Pygospio elegans</t>
  </si>
  <si>
    <t>185 ind.Pygospio elegans</t>
  </si>
  <si>
    <t>186 ind.Pygospio elegans</t>
  </si>
  <si>
    <t>187 ind.Pygospio elegans</t>
  </si>
  <si>
    <t>188 ind.Pygospio elegans</t>
  </si>
  <si>
    <t>189 ind.Pygospio elegans</t>
  </si>
  <si>
    <t>190 ind.Pygospio elegans</t>
  </si>
  <si>
    <t>191 ind.Pygospio elegans</t>
  </si>
  <si>
    <t>192 ind.Pygospio elegans</t>
  </si>
  <si>
    <t>193 ind.Pygospio elegans</t>
  </si>
  <si>
    <t>194 ind.Pygospio elegans</t>
  </si>
  <si>
    <t>195 ind.Pygospio elegans</t>
  </si>
  <si>
    <t>196 ind.Pygospio elegans</t>
  </si>
  <si>
    <t>197 ind.Pygospio elegans</t>
  </si>
  <si>
    <t>198 ind.Pygospio elegans</t>
  </si>
  <si>
    <t>199 ind.Pygospio elegans</t>
  </si>
  <si>
    <t>200 ind.Pygospio elegans</t>
  </si>
  <si>
    <t>201 ind.Pygospio elegans</t>
  </si>
  <si>
    <t>202 ind.Pygospio elegans</t>
  </si>
  <si>
    <t>203 ind.Pygospio elegans</t>
  </si>
  <si>
    <t>204 ind.Pygospio elegans</t>
  </si>
  <si>
    <t>205 ind.Pygospio elegans</t>
  </si>
  <si>
    <t>206 ind.Pygospio elegans</t>
  </si>
  <si>
    <t>207 ind.Pygospio elegans</t>
  </si>
  <si>
    <t>208 ind.Pygospio elegans</t>
  </si>
  <si>
    <t>209 ind.Pygospio elegans</t>
  </si>
  <si>
    <t>210 ind.Pygospio elegans</t>
  </si>
  <si>
    <t>211 ind.Pygospio elegans</t>
  </si>
  <si>
    <t>212 ind.Pygospio elegans</t>
  </si>
  <si>
    <t>213 ind.Pygospio elegans</t>
  </si>
  <si>
    <t>214 ind.Pygospio elegans</t>
  </si>
  <si>
    <t>215 ind.Pygospio elegans</t>
  </si>
  <si>
    <t>216 ind.Pygospio elegans</t>
  </si>
  <si>
    <t>217 ind.Pygospio elegans</t>
  </si>
  <si>
    <t>218 ind.Pygospio elegans</t>
  </si>
  <si>
    <t>219 ind.Pygospio elegans</t>
  </si>
  <si>
    <t>220 ind.Pygospio elegans</t>
  </si>
  <si>
    <t>221 ind.Pygospio elegans</t>
  </si>
  <si>
    <t>222 ind.Pygospio elegans</t>
  </si>
  <si>
    <t>223 ind.Pygospio elegans</t>
  </si>
  <si>
    <t>224 ind.Pygospio elegans</t>
  </si>
  <si>
    <t>225 ind.Pygospio elegans</t>
  </si>
  <si>
    <t>226 ind.Pygospio elegans</t>
  </si>
  <si>
    <t>227 ind.Pygospio elegans</t>
  </si>
  <si>
    <t>228 ind.Pygospio elegans</t>
  </si>
  <si>
    <t>229 ind.Pygospio elegans</t>
  </si>
  <si>
    <t>230 ind.Pygospio elegans</t>
  </si>
  <si>
    <t>231 ind.Pygospio elegans</t>
  </si>
  <si>
    <t>232 ind.Pygospio elegans</t>
  </si>
  <si>
    <t>233 ind.Pygospio elegans</t>
  </si>
  <si>
    <t>234 ind.Pygospio elegans</t>
  </si>
  <si>
    <t>235 ind.Pygospio elegans</t>
  </si>
  <si>
    <t>236 ind.Pygospio elegans</t>
  </si>
  <si>
    <t>237 ind.Pygospio elegans</t>
  </si>
  <si>
    <t>238 ind.Pygospio elegans</t>
  </si>
  <si>
    <t>239 ind.Pygospio elegans</t>
  </si>
  <si>
    <t>240 ind.Pygospio elegans</t>
  </si>
  <si>
    <t>241 ind.Pygospio elegans</t>
  </si>
  <si>
    <t>242 ind.Pygospio elegans</t>
  </si>
  <si>
    <t>243 ind.Pygospio elegans</t>
  </si>
  <si>
    <t>244 ind.Pygospio elegans</t>
  </si>
  <si>
    <t>245 ind.Pygospio elegans</t>
  </si>
  <si>
    <t>246 ind.Pygospio elegans</t>
  </si>
  <si>
    <t>247 ind.Pygospio elegans</t>
  </si>
  <si>
    <t>248 ind.Pygospio elegans</t>
  </si>
  <si>
    <t>249 ind.Pygospio elegans</t>
  </si>
  <si>
    <t>250 ind.Pygospio elegans</t>
  </si>
  <si>
    <t>251 ind.Pygospio elegans</t>
  </si>
  <si>
    <t>252 ind.Pygospio elegans</t>
  </si>
  <si>
    <t>253 ind.Pygospio elegans</t>
  </si>
  <si>
    <t>254 ind.Pygospio elegans</t>
  </si>
  <si>
    <t>255 ind.Pygospio elegans</t>
  </si>
  <si>
    <t>256 ind.Pygospio elegans</t>
  </si>
  <si>
    <t>257 ind.Pygospio elegans</t>
  </si>
  <si>
    <t>258 ind.Pygospio elegans</t>
  </si>
  <si>
    <t>259 ind.Pygospio elegans</t>
  </si>
  <si>
    <t>260 ind.Pygospio elegans</t>
  </si>
  <si>
    <t>261 ind.Pygospio elegans</t>
  </si>
  <si>
    <t>262 ind.Pygospio elegans</t>
  </si>
  <si>
    <t>263 ind.Pygospio elegans</t>
  </si>
  <si>
    <t>264 ind.Pygospio elegans</t>
  </si>
  <si>
    <t>265 ind.Pygospio elegans</t>
  </si>
  <si>
    <t>266 ind.Pygospio elegans</t>
  </si>
  <si>
    <t>267 ind.Pygospio elegans</t>
  </si>
  <si>
    <t>268 ind.Pygospio elegans</t>
  </si>
  <si>
    <t>269 ind.Pygospio elegans</t>
  </si>
  <si>
    <t>270 ind.Pygospio elegans</t>
  </si>
  <si>
    <t>271 ind.Pygospio elegans</t>
  </si>
  <si>
    <t>272 ind.Pygospio elegans</t>
  </si>
  <si>
    <t>273 ind.Pygospio elegans</t>
  </si>
  <si>
    <t>274 ind.Pygospio elegans</t>
  </si>
  <si>
    <t>275 ind.Pygospio elegans</t>
  </si>
  <si>
    <t>276 ind.Pygospio elegans</t>
  </si>
  <si>
    <t>277 ind.Pygospio elegans</t>
  </si>
  <si>
    <t>278 ind.Pygospio elegans</t>
  </si>
  <si>
    <t>279 ind.Pygospio elegans</t>
  </si>
  <si>
    <t>280 ind.Pygospio elegans</t>
  </si>
  <si>
    <t>281 ind.Pygospio elegans</t>
  </si>
  <si>
    <t>282 ind.Pygospio elegans</t>
  </si>
  <si>
    <t>283 ind.Pygospio elegans</t>
  </si>
  <si>
    <t>284 ind.Pygospio elegans</t>
  </si>
  <si>
    <t>285 ind.Pygospio elegans</t>
  </si>
  <si>
    <t>286 ind.Pygospio elegans</t>
  </si>
  <si>
    <t>287 ind.Pygospio elegans</t>
  </si>
  <si>
    <t>288 ind.Pygospio elegans</t>
  </si>
  <si>
    <t>289 ind.Pygospio elegans</t>
  </si>
  <si>
    <t>290 ind.Pygospio elegans</t>
  </si>
  <si>
    <t>291 ind.Pygospio elegans</t>
  </si>
  <si>
    <t>292 ind.Pygospio elegans</t>
  </si>
  <si>
    <t>293 ind.Pygospio elegans</t>
  </si>
  <si>
    <t>294 ind.Pygospio elegans</t>
  </si>
  <si>
    <t>295 ind.Pygospio elegans</t>
  </si>
  <si>
    <t>296 ind.Pygospio elegans</t>
  </si>
  <si>
    <t>297 ind.Pygospio elegans</t>
  </si>
  <si>
    <t>298 ind.Pygospio elegans</t>
  </si>
  <si>
    <t>299 ind.Pygospio elegans</t>
  </si>
  <si>
    <t>300 ind.Pygospio elegans</t>
  </si>
  <si>
    <t>301 ind.Pygospio elegans</t>
  </si>
  <si>
    <t>302 ind.Pygospio elegans</t>
  </si>
  <si>
    <t>Co-infection</t>
  </si>
  <si>
    <t>Co-infection Polyrhabdina + Selenidium</t>
  </si>
  <si>
    <t>1 indз.Pygospio elegans</t>
  </si>
  <si>
    <t>Polyrhabdina pygospionis, 1 - yes, 0 - no</t>
  </si>
  <si>
    <t>Selenidium pygospionis, 1 - yes, 0 - no</t>
  </si>
  <si>
    <t>65 indз.Pygospio elegans</t>
  </si>
  <si>
    <t>Cells per host</t>
  </si>
  <si>
    <t>Mode</t>
  </si>
  <si>
    <t>cells per host</t>
  </si>
  <si>
    <t>Monoinfection with Selenidium pygospionis</t>
  </si>
  <si>
    <t>Occurrence of Selenidium pygospionis</t>
  </si>
  <si>
    <t>Polyrhabdina cells per host</t>
  </si>
  <si>
    <t>Selenidium cells per host</t>
  </si>
  <si>
    <t>Occurrence of parasites</t>
  </si>
  <si>
    <t>P.pygospionis</t>
  </si>
  <si>
    <t>S.pygospionis</t>
  </si>
  <si>
    <t>Published in: Paskerova GG, Miroliubova TS, Diakin A, Kováčiková M, Valigurová A, Guillou L, Aleoshin VV, Simdyanov TG. 2018. Fine structure and Molecular Phylogenetic Position of Two Marine Gregarines, Selenidium pygospionis sp. n. and S. pherusae sp. n., with Notes on the Phylogeny of Archigregarinida. Protist 169(6): 826-852. 10.1016/j.protis.2018.06.004</t>
  </si>
  <si>
    <t>Monoinfection with Polyrhabdina pygospionis</t>
  </si>
  <si>
    <t>diameter of nucleus, logitudinally, mkm</t>
  </si>
  <si>
    <t>diameter of nucleus, transversally, mkm</t>
  </si>
  <si>
    <t>diameter of nucleolus # 1, mkm</t>
  </si>
  <si>
    <t>diameter of nucleolus in large gamonts, mkm</t>
  </si>
  <si>
    <t>diameter of nucleolus # 2, mkm</t>
  </si>
  <si>
    <t>diameter of nucleolus # 3, mkm</t>
  </si>
  <si>
    <t>diameter of nucleolus # 4, mkm</t>
  </si>
  <si>
    <t>Max diameter, nucleus, mkm</t>
  </si>
  <si>
    <t>diameter nucleolus, mkm</t>
  </si>
  <si>
    <t>Max diameter, mkm</t>
  </si>
  <si>
    <t>Base diameter, mkm</t>
  </si>
  <si>
    <t>Amylopectin</t>
  </si>
  <si>
    <t>Depth, mkm</t>
  </si>
  <si>
    <t>Gap in the epimerite base</t>
  </si>
  <si>
    <t>Polyrhabdina cf. spionis, 1 - yes, 0 - no</t>
  </si>
  <si>
    <t>about 50</t>
  </si>
  <si>
    <t>several (1-5)</t>
  </si>
  <si>
    <t>NN hosts (Malacoceros fuliginosus)</t>
  </si>
  <si>
    <t>1 ind.Malacoceros fuliginosus</t>
  </si>
  <si>
    <t>2 ind.Malacoceros fuliginosus</t>
  </si>
  <si>
    <t>3 ind.Malacoceros fuliginosus</t>
  </si>
  <si>
    <t>4 ind.Malacoceros fuliginosus</t>
  </si>
  <si>
    <t>5 ind.Malacoceros fuliginosus</t>
  </si>
  <si>
    <t>6 ind.Malacoceros fuliginosus</t>
  </si>
  <si>
    <t>7 ind.Malacoceros fuliginosus</t>
  </si>
  <si>
    <t>8 ind.Malacoceros fuliginosus</t>
  </si>
  <si>
    <t>9 ind.Malacoceros fuliginosus</t>
  </si>
  <si>
    <t>10 ind.Malacoceros fuliginosus</t>
  </si>
  <si>
    <t>11 ind.Malacoceros fuliginosus</t>
  </si>
  <si>
    <t>12 ind.Malacoceros fuliginosus</t>
  </si>
  <si>
    <t>13 ind.Malacoceros fuliginosus</t>
  </si>
  <si>
    <t>14 ind.Malacoceros fuliginosus</t>
  </si>
  <si>
    <t>15 ind.Malacoceros fuliginosus</t>
  </si>
  <si>
    <t>16 ind.Malacoceros fuliginosus</t>
  </si>
  <si>
    <t>17 ind.Malacoceros fuliginosus</t>
  </si>
  <si>
    <t>18 ind.Malacoceros fuliginosus</t>
  </si>
  <si>
    <t>Small gamonts</t>
  </si>
  <si>
    <t>Squash preparations</t>
  </si>
  <si>
    <t>Resin blocks and fixed slides containing eugregarines and pieces of infected host intestine deposited in the collection of the Department of Invertebrate Zoology, St Petersburg State University (accession numbers 3-6, 622-623, 678-680, 734, 786, 794-795, 862, 879 in the section “Polyrhabdina pygospionis”).</t>
  </si>
  <si>
    <t>Resin blocks and fixed slides containing eugregarines and pieces of infected host intestine deposited in the collection of the Department of Invertebrate Zoology, St Petersburg State University (accession numbers 742-743 in the section "Polyrhabdina cf. spionis").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</si>
</sst>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9" x14ac:knownFonts="1">
    <font>
      <sz val="11"/>
      <color theme="1"/>
      <name val="Calibri"/>
      <family val="2"/>
      <charset val="204"/>
      <scheme val="minor"/>
    </font>
    <font>
      <sz val="10"/>
      <name val="Arial Cyr"/>
      <charset val="204"/>
    </font>
    <font>
      <sz val="10"/>
      <name val="Times"/>
      <family val="1"/>
    </font>
    <font>
      <b/>
      <sz val="10"/>
      <color rgb="FFC00000"/>
      <name val="Times"/>
      <family val="1"/>
    </font>
    <font>
      <b/>
      <sz val="10"/>
      <name val="Times"/>
      <family val="1"/>
    </font>
    <font>
      <b/>
      <sz val="11"/>
      <color theme="1"/>
      <name val="Times"/>
      <family val="1"/>
    </font>
    <font>
      <sz val="11"/>
      <color theme="1"/>
      <name val="Times"/>
      <family val="1"/>
    </font>
    <font>
      <b/>
      <sz val="10"/>
      <color theme="1"/>
      <name val="Times"/>
      <family val="1"/>
    </font>
    <font>
      <sz val="10"/>
      <color theme="1"/>
      <name val="Times"/>
      <family val="1"/>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
    <border>
      <left/>
      <right/>
      <top/>
      <bottom/>
      <diagonal/>
    </border>
  </borders>
  <cellStyleXfs count="2">
    <xf numFmtId="0" fontId="0" fillId="0" borderId="0"/>
    <xf numFmtId="0" fontId="1" fillId="0" borderId="0"/>
  </cellStyleXfs>
  <cellXfs count="40">
    <xf numFmtId="0" fontId="0" fillId="0" borderId="0" xfId="0"/>
    <xf numFmtId="0" fontId="2" fillId="0" borderId="0" xfId="1" applyFont="1" applyAlignment="1"/>
    <xf numFmtId="0" fontId="3" fillId="0" borderId="0" xfId="1" applyFont="1" applyAlignment="1"/>
    <xf numFmtId="0" fontId="4" fillId="2" borderId="0" xfId="1" applyFont="1" applyFill="1" applyAlignment="1"/>
    <xf numFmtId="0" fontId="2" fillId="2" borderId="0" xfId="1" applyFont="1" applyFill="1" applyAlignment="1"/>
    <xf numFmtId="0" fontId="4" fillId="0" borderId="0" xfId="1" applyFont="1" applyAlignment="1"/>
    <xf numFmtId="0" fontId="2" fillId="0" borderId="0" xfId="1" applyFont="1"/>
    <xf numFmtId="49" fontId="2" fillId="0" borderId="0" xfId="1" applyNumberFormat="1" applyFont="1" applyAlignment="1">
      <alignment horizontal="right"/>
    </xf>
    <xf numFmtId="0" fontId="2" fillId="0" borderId="0" xfId="1" applyNumberFormat="1" applyFont="1" applyAlignment="1">
      <alignment horizontal="right"/>
    </xf>
    <xf numFmtId="0" fontId="4" fillId="0" borderId="0" xfId="1" applyFont="1"/>
    <xf numFmtId="2" fontId="2" fillId="0" borderId="0" xfId="1" applyNumberFormat="1" applyFont="1" applyAlignment="1">
      <alignment horizontal="right"/>
    </xf>
    <xf numFmtId="2" fontId="4" fillId="0" borderId="0" xfId="1" applyNumberFormat="1" applyFont="1" applyAlignment="1">
      <alignment horizontal="right"/>
    </xf>
    <xf numFmtId="2" fontId="4" fillId="0" borderId="0" xfId="1" applyNumberFormat="1" applyFont="1"/>
    <xf numFmtId="0" fontId="4" fillId="0" borderId="0" xfId="1" applyFont="1" applyAlignment="1">
      <alignment horizontal="right"/>
    </xf>
    <xf numFmtId="2" fontId="4" fillId="2" borderId="0" xfId="1" applyNumberFormat="1" applyFont="1" applyFill="1" applyAlignment="1">
      <alignment horizontal="right"/>
    </xf>
    <xf numFmtId="2" fontId="4" fillId="2" borderId="0" xfId="1" applyNumberFormat="1" applyFont="1" applyFill="1"/>
    <xf numFmtId="0" fontId="4" fillId="2" borderId="0" xfId="1" applyFont="1" applyFill="1"/>
    <xf numFmtId="0" fontId="2" fillId="0" borderId="0" xfId="1" applyFont="1" applyAlignment="1">
      <alignment horizontal="right"/>
    </xf>
    <xf numFmtId="0" fontId="5" fillId="0" borderId="0" xfId="0" applyFont="1"/>
    <xf numFmtId="0" fontId="6" fillId="0" borderId="0" xfId="0" applyFont="1"/>
    <xf numFmtId="0" fontId="5" fillId="2" borderId="0" xfId="0" applyFont="1" applyFill="1"/>
    <xf numFmtId="2" fontId="5" fillId="0" borderId="0" xfId="0" applyNumberFormat="1" applyFont="1"/>
    <xf numFmtId="0" fontId="7" fillId="0" borderId="0" xfId="0" applyFont="1"/>
    <xf numFmtId="0" fontId="8" fillId="0" borderId="0" xfId="0" applyFont="1"/>
    <xf numFmtId="2" fontId="7" fillId="0" borderId="0" xfId="0" applyNumberFormat="1" applyFont="1" applyAlignment="1">
      <alignment wrapText="1"/>
    </xf>
    <xf numFmtId="0" fontId="7" fillId="2" borderId="0" xfId="0" applyFont="1" applyFill="1"/>
    <xf numFmtId="0" fontId="7" fillId="3" borderId="0" xfId="0" applyFont="1" applyFill="1"/>
    <xf numFmtId="0" fontId="8" fillId="3" borderId="0" xfId="0" applyFont="1" applyFill="1"/>
    <xf numFmtId="0" fontId="4" fillId="0" borderId="0" xfId="0" applyFont="1"/>
    <xf numFmtId="0" fontId="4" fillId="2" borderId="0" xfId="0" applyFont="1" applyFill="1"/>
    <xf numFmtId="0" fontId="2" fillId="0" borderId="0" xfId="0" applyFont="1"/>
    <xf numFmtId="2" fontId="8" fillId="0" borderId="0" xfId="0" applyNumberFormat="1" applyFont="1"/>
    <xf numFmtId="2" fontId="7" fillId="2" borderId="0" xfId="0" applyNumberFormat="1" applyFont="1" applyFill="1"/>
    <xf numFmtId="2" fontId="7" fillId="0" borderId="0" xfId="0" applyNumberFormat="1" applyFont="1"/>
    <xf numFmtId="0" fontId="4" fillId="0" borderId="0" xfId="1" applyFont="1" applyFill="1" applyBorder="1" applyAlignment="1">
      <alignment vertical="top"/>
    </xf>
    <xf numFmtId="0" fontId="4" fillId="2" borderId="0" xfId="1" applyFont="1" applyFill="1" applyAlignment="1">
      <alignment horizontal="right"/>
    </xf>
    <xf numFmtId="164" fontId="7" fillId="2" borderId="0" xfId="0" applyNumberFormat="1" applyFont="1" applyFill="1"/>
    <xf numFmtId="0" fontId="8" fillId="2" borderId="0" xfId="0" applyFont="1" applyFill="1"/>
    <xf numFmtId="0" fontId="2" fillId="0" borderId="0" xfId="1" applyFont="1" applyFill="1"/>
    <xf numFmtId="0" fontId="6" fillId="2" borderId="0" xfId="0" applyFont="1" applyFill="1"/>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3"/>
  <sheetViews>
    <sheetView workbookViewId="0"/>
  </sheetViews>
  <sheetFormatPr defaultRowHeight="12.75" x14ac:dyDescent="0.2"/>
  <cols>
    <col min="1" max="1" width="20" style="23" customWidth="1"/>
    <col min="2" max="16384" width="9.140625" style="23"/>
  </cols>
  <sheetData>
    <row r="1" spans="1:15" x14ac:dyDescent="0.2">
      <c r="A1" s="37" t="s">
        <v>412</v>
      </c>
    </row>
    <row r="2" spans="1:15" x14ac:dyDescent="0.2">
      <c r="A2" s="22" t="s">
        <v>411</v>
      </c>
    </row>
    <row r="3" spans="1:15" ht="76.5" x14ac:dyDescent="0.2">
      <c r="A3" s="22" t="s">
        <v>5</v>
      </c>
      <c r="B3" s="22" t="s">
        <v>6</v>
      </c>
      <c r="C3" s="24" t="s">
        <v>3</v>
      </c>
      <c r="D3" s="24" t="s">
        <v>21</v>
      </c>
      <c r="E3" s="24" t="s">
        <v>374</v>
      </c>
      <c r="F3" s="24" t="s">
        <v>375</v>
      </c>
      <c r="G3" s="24" t="s">
        <v>4</v>
      </c>
      <c r="H3" s="24" t="s">
        <v>376</v>
      </c>
      <c r="I3" s="24" t="s">
        <v>377</v>
      </c>
      <c r="J3" s="24" t="s">
        <v>378</v>
      </c>
      <c r="K3" s="24" t="s">
        <v>379</v>
      </c>
      <c r="L3" s="24" t="s">
        <v>380</v>
      </c>
      <c r="M3" s="24" t="s">
        <v>19</v>
      </c>
      <c r="N3" s="24" t="s">
        <v>20</v>
      </c>
      <c r="O3" s="24" t="s">
        <v>47</v>
      </c>
    </row>
    <row r="4" spans="1:15" x14ac:dyDescent="0.2">
      <c r="A4" s="23">
        <v>1</v>
      </c>
      <c r="B4" s="23">
        <v>39.83050847457627</v>
      </c>
      <c r="C4" s="23">
        <v>33.050847457627121</v>
      </c>
      <c r="N4" s="23" t="s">
        <v>29</v>
      </c>
    </row>
    <row r="5" spans="1:15" x14ac:dyDescent="0.2">
      <c r="A5" s="23">
        <v>2</v>
      </c>
      <c r="B5" s="23">
        <v>38.135593220338983</v>
      </c>
      <c r="C5" s="23">
        <v>33.050847457627121</v>
      </c>
      <c r="D5" s="23">
        <v>14.40677966101695</v>
      </c>
      <c r="E5" s="23">
        <v>13.559322033898304</v>
      </c>
      <c r="N5" s="23" t="s">
        <v>29</v>
      </c>
    </row>
    <row r="6" spans="1:15" x14ac:dyDescent="0.2">
      <c r="A6" s="23">
        <v>3</v>
      </c>
      <c r="B6" s="23">
        <v>40.677966101694913</v>
      </c>
      <c r="C6" s="23">
        <v>35.593220338983052</v>
      </c>
      <c r="D6" s="23">
        <v>14.40677966101695</v>
      </c>
      <c r="E6" s="23">
        <v>14.40677966101695</v>
      </c>
      <c r="N6" s="23" t="s">
        <v>29</v>
      </c>
    </row>
    <row r="7" spans="1:15" x14ac:dyDescent="0.2">
      <c r="A7" s="23">
        <v>4</v>
      </c>
      <c r="B7" s="23">
        <v>99.152542372881356</v>
      </c>
      <c r="C7" s="23">
        <v>26.271186440677965</v>
      </c>
      <c r="D7" s="23">
        <v>12.711864406779661</v>
      </c>
      <c r="E7" s="23">
        <v>11.864406779661017</v>
      </c>
      <c r="F7" s="23">
        <v>1</v>
      </c>
      <c r="G7" s="23">
        <v>6.7796610169491522</v>
      </c>
      <c r="H7" s="23">
        <v>6.7796610169491522</v>
      </c>
      <c r="N7" s="23" t="s">
        <v>30</v>
      </c>
    </row>
    <row r="8" spans="1:15" x14ac:dyDescent="0.2">
      <c r="A8" s="23">
        <v>5</v>
      </c>
      <c r="B8" s="23">
        <v>50.847457627118644</v>
      </c>
      <c r="C8" s="23">
        <v>31.35593220338983</v>
      </c>
      <c r="D8" s="23">
        <v>16.949152542372882</v>
      </c>
      <c r="E8" s="23">
        <v>16.949152542372882</v>
      </c>
      <c r="F8" s="23">
        <v>2</v>
      </c>
      <c r="G8" s="23">
        <v>5.9322033898305087</v>
      </c>
      <c r="I8" s="23">
        <v>5.0847457627118642</v>
      </c>
      <c r="L8" s="23">
        <v>3.3898305084745761</v>
      </c>
      <c r="M8" s="23">
        <v>3.8135593220338984</v>
      </c>
      <c r="N8" s="23" t="s">
        <v>29</v>
      </c>
    </row>
    <row r="9" spans="1:15" x14ac:dyDescent="0.2">
      <c r="A9" s="23">
        <v>6</v>
      </c>
      <c r="B9" s="23">
        <v>62.711864406779661</v>
      </c>
      <c r="C9" s="23">
        <v>22.881355932203391</v>
      </c>
      <c r="D9" s="23">
        <v>16.949152542372882</v>
      </c>
      <c r="E9" s="23">
        <v>12.711864406779661</v>
      </c>
      <c r="F9" s="23">
        <v>3</v>
      </c>
      <c r="G9" s="23">
        <v>4.2372881355932206</v>
      </c>
      <c r="I9" s="23">
        <v>4.2372881355932206</v>
      </c>
      <c r="J9" s="23">
        <v>3.3898305084745761</v>
      </c>
      <c r="N9" s="23" t="s">
        <v>29</v>
      </c>
    </row>
    <row r="10" spans="1:15" x14ac:dyDescent="0.2">
      <c r="A10" s="23">
        <v>7</v>
      </c>
      <c r="B10" s="23">
        <v>50.847457627118644</v>
      </c>
      <c r="C10" s="23">
        <v>44.915254237288138</v>
      </c>
      <c r="D10" s="23">
        <v>16.949152542372882</v>
      </c>
      <c r="E10" s="23">
        <v>15.254237288135593</v>
      </c>
      <c r="F10" s="23">
        <v>2</v>
      </c>
      <c r="G10" s="23">
        <v>5.9322033898305087</v>
      </c>
      <c r="I10" s="23">
        <v>5.0847457627118642</v>
      </c>
      <c r="N10" s="23" t="s">
        <v>29</v>
      </c>
    </row>
    <row r="11" spans="1:15" x14ac:dyDescent="0.2">
      <c r="A11" s="23">
        <v>8</v>
      </c>
      <c r="B11" s="23">
        <v>61.016949152542374</v>
      </c>
      <c r="C11" s="23">
        <v>33.898305084745765</v>
      </c>
      <c r="D11" s="23">
        <v>16.949152542372882</v>
      </c>
      <c r="E11" s="23">
        <v>14.40677966101695</v>
      </c>
      <c r="F11" s="23">
        <v>2</v>
      </c>
      <c r="G11" s="23">
        <v>6.7796610169491522</v>
      </c>
      <c r="I11" s="23">
        <v>5.9322033898305087</v>
      </c>
      <c r="N11" s="23" t="s">
        <v>29</v>
      </c>
    </row>
    <row r="12" spans="1:15" x14ac:dyDescent="0.2">
      <c r="A12" s="23">
        <v>9</v>
      </c>
      <c r="B12" s="23">
        <v>77.966101694915253</v>
      </c>
      <c r="C12" s="23">
        <v>26.271186440677965</v>
      </c>
      <c r="D12" s="23">
        <v>16.949152542372882</v>
      </c>
      <c r="E12" s="23">
        <v>15.254237288135593</v>
      </c>
      <c r="F12" s="23">
        <v>2</v>
      </c>
      <c r="G12" s="23">
        <v>5.9322033898305087</v>
      </c>
      <c r="I12" s="23">
        <v>5.0847457627118642</v>
      </c>
      <c r="N12" s="23" t="s">
        <v>29</v>
      </c>
    </row>
    <row r="13" spans="1:15" x14ac:dyDescent="0.2">
      <c r="A13" s="23">
        <v>10</v>
      </c>
      <c r="B13" s="23">
        <v>116.10169491525424</v>
      </c>
      <c r="C13" s="23">
        <v>24.576271186440678</v>
      </c>
      <c r="D13" s="23">
        <v>14.40677966101695</v>
      </c>
      <c r="E13" s="23">
        <v>14.40677966101695</v>
      </c>
      <c r="F13" s="23">
        <v>1</v>
      </c>
      <c r="G13" s="23">
        <v>8.4745762711864412</v>
      </c>
      <c r="H13" s="23">
        <v>8.4745762711864412</v>
      </c>
      <c r="N13" s="23" t="s">
        <v>30</v>
      </c>
    </row>
    <row r="14" spans="1:15" x14ac:dyDescent="0.2">
      <c r="A14" s="23">
        <v>11</v>
      </c>
      <c r="B14" s="23">
        <v>108.47457627118644</v>
      </c>
      <c r="C14" s="23">
        <v>24.576271186440678</v>
      </c>
      <c r="D14" s="23">
        <v>14.40677966101695</v>
      </c>
      <c r="E14" s="23">
        <v>13.559322033898304</v>
      </c>
      <c r="F14" s="23">
        <v>1</v>
      </c>
      <c r="G14" s="23">
        <v>6.7796610169491522</v>
      </c>
      <c r="H14" s="23">
        <v>6.7796610169491522</v>
      </c>
      <c r="N14" s="23" t="s">
        <v>30</v>
      </c>
    </row>
    <row r="15" spans="1:15" x14ac:dyDescent="0.2">
      <c r="A15" s="23">
        <v>12</v>
      </c>
      <c r="B15" s="23">
        <v>107.62711864406779</v>
      </c>
      <c r="C15" s="23">
        <v>22.881355932203391</v>
      </c>
      <c r="D15" s="23">
        <v>13.559322033898304</v>
      </c>
      <c r="E15" s="23">
        <v>11.864406779661017</v>
      </c>
      <c r="F15" s="23">
        <v>1</v>
      </c>
      <c r="G15" s="23">
        <v>6.7796610169491522</v>
      </c>
      <c r="H15" s="23">
        <v>6.7796610169491522</v>
      </c>
      <c r="N15" s="23" t="s">
        <v>30</v>
      </c>
    </row>
    <row r="16" spans="1:15" x14ac:dyDescent="0.2">
      <c r="A16" s="23">
        <v>13</v>
      </c>
      <c r="B16" s="23">
        <v>118.64406779661017</v>
      </c>
      <c r="C16" s="23">
        <v>23.728813559322035</v>
      </c>
      <c r="D16" s="23">
        <v>14.40677966101695</v>
      </c>
      <c r="E16" s="23">
        <v>14.40677966101695</v>
      </c>
      <c r="F16" s="23">
        <v>1</v>
      </c>
      <c r="G16" s="23">
        <v>6.7796610169491522</v>
      </c>
      <c r="H16" s="23">
        <v>6.7796610169491522</v>
      </c>
      <c r="N16" s="23" t="s">
        <v>30</v>
      </c>
    </row>
    <row r="17" spans="1:14" x14ac:dyDescent="0.2">
      <c r="A17" s="23">
        <v>14</v>
      </c>
      <c r="B17" s="23">
        <v>65.254237288135599</v>
      </c>
      <c r="C17" s="23">
        <v>18.64406779661017</v>
      </c>
      <c r="D17" s="23">
        <v>11.440677966101696</v>
      </c>
      <c r="E17" s="23">
        <v>11.864406779661017</v>
      </c>
      <c r="F17" s="23">
        <v>1</v>
      </c>
      <c r="G17" s="23">
        <v>5.9322033898305087</v>
      </c>
      <c r="N17" s="23" t="s">
        <v>29</v>
      </c>
    </row>
    <row r="18" spans="1:14" x14ac:dyDescent="0.2">
      <c r="A18" s="23">
        <v>15</v>
      </c>
      <c r="B18" s="23">
        <v>70.33898305084746</v>
      </c>
      <c r="C18" s="23">
        <v>24.576271186440678</v>
      </c>
      <c r="D18" s="23">
        <v>16.949152542372882</v>
      </c>
      <c r="E18" s="23">
        <v>15.254237288135593</v>
      </c>
      <c r="F18" s="23">
        <v>2</v>
      </c>
      <c r="G18" s="23">
        <v>6.7796610169491522</v>
      </c>
      <c r="I18" s="23">
        <v>4.2372881355932206</v>
      </c>
      <c r="N18" s="23" t="s">
        <v>29</v>
      </c>
    </row>
    <row r="19" spans="1:14" x14ac:dyDescent="0.2">
      <c r="A19" s="23">
        <v>16</v>
      </c>
      <c r="B19" s="23">
        <v>28.8135593220339</v>
      </c>
      <c r="C19" s="23">
        <v>16.949152542372882</v>
      </c>
      <c r="D19" s="23">
        <v>9.4915254237288131</v>
      </c>
      <c r="E19" s="23">
        <v>9.4915254237288131</v>
      </c>
      <c r="F19" s="23">
        <v>2</v>
      </c>
      <c r="G19" s="23">
        <v>3.7288135593220337</v>
      </c>
      <c r="I19" s="23">
        <v>2.7118644067796609</v>
      </c>
      <c r="N19" s="23" t="s">
        <v>29</v>
      </c>
    </row>
    <row r="20" spans="1:14" x14ac:dyDescent="0.2">
      <c r="A20" s="23">
        <v>17</v>
      </c>
      <c r="B20" s="23">
        <v>42.372881355932201</v>
      </c>
      <c r="C20" s="23">
        <v>25.423728813559322</v>
      </c>
      <c r="D20" s="23">
        <v>13.559322033898304</v>
      </c>
      <c r="E20" s="23">
        <v>13.559322033898304</v>
      </c>
      <c r="F20" s="23">
        <v>1</v>
      </c>
      <c r="G20" s="23">
        <v>6.4406779661016946</v>
      </c>
      <c r="N20" s="23" t="s">
        <v>29</v>
      </c>
    </row>
    <row r="21" spans="1:14" x14ac:dyDescent="0.2">
      <c r="A21" s="23">
        <v>18</v>
      </c>
      <c r="B21" s="23">
        <v>45.084745762711862</v>
      </c>
      <c r="C21" s="23">
        <v>31.864406779661017</v>
      </c>
      <c r="D21" s="23">
        <v>18.983050847457626</v>
      </c>
      <c r="E21" s="23">
        <v>15.254237288135593</v>
      </c>
      <c r="F21" s="23">
        <v>4</v>
      </c>
      <c r="G21" s="23">
        <v>4.7457627118644066</v>
      </c>
      <c r="I21" s="23">
        <v>4.406779661016949</v>
      </c>
      <c r="J21" s="23">
        <v>4.406779661016949</v>
      </c>
      <c r="K21" s="23">
        <v>3.3898305084745761</v>
      </c>
      <c r="N21" s="23" t="s">
        <v>29</v>
      </c>
    </row>
    <row r="22" spans="1:14" x14ac:dyDescent="0.2">
      <c r="A22" s="23">
        <v>19</v>
      </c>
      <c r="B22" s="23">
        <v>58.305084745762713</v>
      </c>
      <c r="C22" s="23">
        <v>28.8135593220339</v>
      </c>
      <c r="D22" s="23">
        <v>14.576271186440678</v>
      </c>
      <c r="E22" s="23">
        <v>13.559322033898304</v>
      </c>
      <c r="F22" s="23">
        <v>2</v>
      </c>
      <c r="G22" s="23">
        <v>6.4406779661016946</v>
      </c>
      <c r="I22" s="23">
        <v>5.4237288135593218</v>
      </c>
      <c r="N22" s="23" t="s">
        <v>29</v>
      </c>
    </row>
    <row r="23" spans="1:14" x14ac:dyDescent="0.2">
      <c r="A23" s="23">
        <v>20</v>
      </c>
      <c r="B23" s="23">
        <v>51.525423728813557</v>
      </c>
      <c r="C23" s="23">
        <v>21.016949152542374</v>
      </c>
      <c r="D23" s="23">
        <v>12.881355932203389</v>
      </c>
      <c r="E23" s="23">
        <v>15.932203389830509</v>
      </c>
      <c r="F23" s="23">
        <v>2</v>
      </c>
      <c r="G23" s="23">
        <v>7.1186440677966099</v>
      </c>
      <c r="I23" s="23">
        <v>2.7118644067796609</v>
      </c>
      <c r="N23" s="23" t="s">
        <v>29</v>
      </c>
    </row>
    <row r="24" spans="1:14" x14ac:dyDescent="0.2">
      <c r="G24" s="23" t="s">
        <v>31</v>
      </c>
      <c r="H24" s="25" t="s">
        <v>46</v>
      </c>
      <c r="N24" s="25" t="s">
        <v>410</v>
      </c>
    </row>
    <row r="25" spans="1:14" x14ac:dyDescent="0.2">
      <c r="A25" s="25" t="s">
        <v>7</v>
      </c>
      <c r="B25" s="23">
        <f t="shared" ref="B25:M25" si="0">AVERAGE(B4:B23)</f>
        <v>66.686440677966104</v>
      </c>
      <c r="C25" s="23">
        <f t="shared" si="0"/>
        <v>27.516949152542374</v>
      </c>
      <c r="D25" s="25">
        <f t="shared" si="0"/>
        <v>14.785905441570028</v>
      </c>
      <c r="E25" s="25">
        <f t="shared" si="0"/>
        <v>13.871543264942012</v>
      </c>
      <c r="F25" s="23">
        <f t="shared" si="0"/>
        <v>1.7647058823529411</v>
      </c>
      <c r="G25" s="23">
        <f t="shared" si="0"/>
        <v>6.2113659022931182</v>
      </c>
      <c r="H25" s="25">
        <f t="shared" si="0"/>
        <v>7.1186440677966107</v>
      </c>
      <c r="I25" s="23">
        <f t="shared" si="0"/>
        <v>4.491525423728814</v>
      </c>
      <c r="J25" s="23">
        <f t="shared" si="0"/>
        <v>3.8983050847457625</v>
      </c>
      <c r="K25" s="23">
        <f t="shared" si="0"/>
        <v>3.3898305084745761</v>
      </c>
      <c r="L25" s="23">
        <f t="shared" si="0"/>
        <v>3.3898305084745761</v>
      </c>
      <c r="M25" s="23">
        <f t="shared" si="0"/>
        <v>3.8135593220338984</v>
      </c>
      <c r="N25" s="25">
        <f>AVERAGE(I4:I23,J9,J21,K21)</f>
        <v>4.315514993481095</v>
      </c>
    </row>
    <row r="26" spans="1:14" x14ac:dyDescent="0.2">
      <c r="A26" s="25" t="s">
        <v>8</v>
      </c>
      <c r="B26" s="23">
        <f t="shared" ref="B26:M26" si="1">MIN(B4:B23)</f>
        <v>28.8135593220339</v>
      </c>
      <c r="C26" s="23">
        <f t="shared" si="1"/>
        <v>16.949152542372882</v>
      </c>
      <c r="D26" s="25">
        <f t="shared" si="1"/>
        <v>9.4915254237288131</v>
      </c>
      <c r="E26" s="25">
        <f t="shared" si="1"/>
        <v>9.4915254237288131</v>
      </c>
      <c r="F26" s="23">
        <f t="shared" si="1"/>
        <v>1</v>
      </c>
      <c r="G26" s="23">
        <f t="shared" si="1"/>
        <v>3.7288135593220337</v>
      </c>
      <c r="H26" s="25">
        <f t="shared" si="1"/>
        <v>6.7796610169491522</v>
      </c>
      <c r="I26" s="23">
        <f t="shared" si="1"/>
        <v>2.7118644067796609</v>
      </c>
      <c r="J26" s="23">
        <f t="shared" si="1"/>
        <v>3.3898305084745761</v>
      </c>
      <c r="K26" s="23">
        <f t="shared" si="1"/>
        <v>3.3898305084745761</v>
      </c>
      <c r="L26" s="23">
        <f t="shared" si="1"/>
        <v>3.3898305084745761</v>
      </c>
      <c r="M26" s="23">
        <f t="shared" si="1"/>
        <v>3.8135593220338984</v>
      </c>
      <c r="N26" s="25">
        <f>MIN(I4:I23,J9,J21,K21)</f>
        <v>2.7118644067796609</v>
      </c>
    </row>
    <row r="27" spans="1:14" x14ac:dyDescent="0.2">
      <c r="A27" s="25" t="s">
        <v>9</v>
      </c>
      <c r="B27" s="23">
        <f t="shared" ref="B27:M27" si="2">MAX(B4:B23)</f>
        <v>118.64406779661017</v>
      </c>
      <c r="C27" s="23">
        <f t="shared" si="2"/>
        <v>44.915254237288138</v>
      </c>
      <c r="D27" s="25">
        <f t="shared" si="2"/>
        <v>18.983050847457626</v>
      </c>
      <c r="E27" s="25">
        <f t="shared" si="2"/>
        <v>16.949152542372882</v>
      </c>
      <c r="F27" s="23">
        <f t="shared" si="2"/>
        <v>4</v>
      </c>
      <c r="G27" s="23">
        <f t="shared" si="2"/>
        <v>8.4745762711864412</v>
      </c>
      <c r="H27" s="25">
        <f t="shared" si="2"/>
        <v>8.4745762711864412</v>
      </c>
      <c r="I27" s="23">
        <f t="shared" si="2"/>
        <v>5.9322033898305087</v>
      </c>
      <c r="J27" s="23">
        <f t="shared" si="2"/>
        <v>4.406779661016949</v>
      </c>
      <c r="K27" s="23">
        <f t="shared" si="2"/>
        <v>3.3898305084745761</v>
      </c>
      <c r="L27" s="23">
        <f t="shared" si="2"/>
        <v>3.3898305084745761</v>
      </c>
      <c r="M27" s="23">
        <f t="shared" si="2"/>
        <v>3.8135593220338984</v>
      </c>
      <c r="N27" s="25">
        <f>MAX(I4:I23,J9,J21,K21)</f>
        <v>5.9322033898305087</v>
      </c>
    </row>
    <row r="28" spans="1:14" x14ac:dyDescent="0.2">
      <c r="A28" s="25" t="s">
        <v>0</v>
      </c>
      <c r="B28" s="23">
        <f t="shared" ref="B28:M28" si="3">AVEDEV(B4:B23)</f>
        <v>23.150000000000002</v>
      </c>
      <c r="C28" s="23">
        <f t="shared" si="3"/>
        <v>5.2406779661016962</v>
      </c>
      <c r="D28" s="25">
        <f t="shared" si="3"/>
        <v>1.8080661063899721</v>
      </c>
      <c r="E28" s="25">
        <f t="shared" si="3"/>
        <v>1.3484201136203584</v>
      </c>
      <c r="F28" s="23">
        <f t="shared" si="3"/>
        <v>0.62975778546712791</v>
      </c>
      <c r="G28" s="23">
        <f t="shared" si="3"/>
        <v>0.82810392352354723</v>
      </c>
      <c r="H28" s="25">
        <f t="shared" si="3"/>
        <v>0.54237288135593287</v>
      </c>
      <c r="I28" s="23">
        <f t="shared" si="3"/>
        <v>0.83050847457627108</v>
      </c>
      <c r="J28" s="23">
        <f t="shared" si="3"/>
        <v>0.50847457627118642</v>
      </c>
      <c r="K28" s="23">
        <f t="shared" si="3"/>
        <v>0</v>
      </c>
      <c r="L28" s="23">
        <f t="shared" si="3"/>
        <v>0</v>
      </c>
      <c r="M28" s="23">
        <f t="shared" si="3"/>
        <v>0</v>
      </c>
      <c r="N28" s="25">
        <f>AVEDEV(I4:I23,J9,J21,K21)</f>
        <v>0.80232674756794709</v>
      </c>
    </row>
    <row r="29" spans="1:14" x14ac:dyDescent="0.2">
      <c r="A29" s="25" t="s">
        <v>1</v>
      </c>
      <c r="B29" s="23">
        <f t="shared" ref="B29:M29" si="4">STDEV(B4:B23)</f>
        <v>28.391327000647735</v>
      </c>
      <c r="C29" s="23">
        <f t="shared" si="4"/>
        <v>6.6039392858758408</v>
      </c>
      <c r="D29" s="25">
        <f t="shared" si="4"/>
        <v>2.3167920994435951</v>
      </c>
      <c r="E29" s="25">
        <f t="shared" si="4"/>
        <v>1.7562019056946647</v>
      </c>
      <c r="F29" s="23">
        <f t="shared" si="4"/>
        <v>0.83137023677073951</v>
      </c>
      <c r="G29" s="23">
        <f t="shared" si="4"/>
        <v>1.1321430900772991</v>
      </c>
      <c r="H29" s="25">
        <f t="shared" si="4"/>
        <v>0.75798914491518343</v>
      </c>
      <c r="I29" s="23">
        <f t="shared" si="4"/>
        <v>1.0786374628269346</v>
      </c>
      <c r="J29" s="23">
        <f t="shared" si="4"/>
        <v>0.7190916418846246</v>
      </c>
      <c r="K29" s="23" t="e">
        <f t="shared" si="4"/>
        <v>#DIV/0!</v>
      </c>
      <c r="L29" s="23" t="e">
        <f t="shared" si="4"/>
        <v>#DIV/0!</v>
      </c>
      <c r="M29" s="23" t="e">
        <f t="shared" si="4"/>
        <v>#DIV/0!</v>
      </c>
      <c r="N29" s="25">
        <f>STDEV(I4:I23,J9,J21,K21)</f>
        <v>1.0207447637463647</v>
      </c>
    </row>
    <row r="30" spans="1:14" x14ac:dyDescent="0.2">
      <c r="A30" s="25" t="s">
        <v>2</v>
      </c>
      <c r="B30" s="23">
        <f t="shared" ref="B30:M30" si="5">COUNT(B4:B23)</f>
        <v>20</v>
      </c>
      <c r="C30" s="23">
        <f t="shared" si="5"/>
        <v>20</v>
      </c>
      <c r="D30" s="25">
        <f t="shared" si="5"/>
        <v>19</v>
      </c>
      <c r="E30" s="25">
        <f t="shared" si="5"/>
        <v>19</v>
      </c>
      <c r="F30" s="23">
        <f t="shared" si="5"/>
        <v>17</v>
      </c>
      <c r="G30" s="23">
        <f t="shared" si="5"/>
        <v>17</v>
      </c>
      <c r="H30" s="25">
        <f t="shared" si="5"/>
        <v>5</v>
      </c>
      <c r="I30" s="23">
        <f t="shared" si="5"/>
        <v>10</v>
      </c>
      <c r="J30" s="23">
        <f t="shared" si="5"/>
        <v>2</v>
      </c>
      <c r="K30" s="23">
        <f t="shared" si="5"/>
        <v>1</v>
      </c>
      <c r="L30" s="23">
        <f t="shared" si="5"/>
        <v>1</v>
      </c>
      <c r="M30" s="23">
        <f t="shared" si="5"/>
        <v>1</v>
      </c>
      <c r="N30" s="25">
        <f>COUNT(I4:I23,J9,J21,K21)</f>
        <v>13</v>
      </c>
    </row>
    <row r="32" spans="1:14" x14ac:dyDescent="0.2">
      <c r="A32" s="22" t="s">
        <v>17</v>
      </c>
    </row>
    <row r="33" spans="1:5" x14ac:dyDescent="0.2">
      <c r="B33" s="26" t="s">
        <v>3</v>
      </c>
      <c r="C33" s="26" t="s">
        <v>18</v>
      </c>
      <c r="D33" s="23" t="s">
        <v>381</v>
      </c>
      <c r="E33" s="23" t="s">
        <v>382</v>
      </c>
    </row>
    <row r="34" spans="1:5" x14ac:dyDescent="0.2">
      <c r="A34" s="23">
        <v>1</v>
      </c>
      <c r="B34" s="27">
        <v>185</v>
      </c>
      <c r="C34" s="27" t="s">
        <v>12</v>
      </c>
    </row>
    <row r="35" spans="1:5" x14ac:dyDescent="0.2">
      <c r="A35" s="23">
        <v>2</v>
      </c>
      <c r="B35" s="27">
        <v>168</v>
      </c>
      <c r="C35" s="27" t="s">
        <v>13</v>
      </c>
      <c r="D35" s="23" t="s">
        <v>14</v>
      </c>
    </row>
    <row r="36" spans="1:5" x14ac:dyDescent="0.2">
      <c r="A36" s="23">
        <v>3</v>
      </c>
      <c r="B36" s="27">
        <v>78.400000000000006</v>
      </c>
      <c r="C36" s="27">
        <v>32.200000000000003</v>
      </c>
      <c r="D36" s="23">
        <v>11.2</v>
      </c>
    </row>
    <row r="37" spans="1:5" x14ac:dyDescent="0.2">
      <c r="A37" s="23">
        <v>4</v>
      </c>
      <c r="B37" s="27">
        <v>56</v>
      </c>
      <c r="C37" s="27">
        <v>22.4</v>
      </c>
      <c r="D37" s="23">
        <v>8.4</v>
      </c>
    </row>
    <row r="38" spans="1:5" x14ac:dyDescent="0.2">
      <c r="A38" s="23">
        <v>5</v>
      </c>
      <c r="B38" s="27">
        <v>84</v>
      </c>
      <c r="C38" s="27">
        <v>30.8</v>
      </c>
      <c r="D38" s="23">
        <v>16.8</v>
      </c>
    </row>
    <row r="39" spans="1:5" x14ac:dyDescent="0.2">
      <c r="A39" s="23">
        <v>6</v>
      </c>
      <c r="B39" s="27">
        <v>89.6</v>
      </c>
      <c r="C39" s="27">
        <v>33.6</v>
      </c>
      <c r="D39" s="23">
        <v>14</v>
      </c>
    </row>
    <row r="40" spans="1:5" x14ac:dyDescent="0.2">
      <c r="A40" s="23">
        <v>7</v>
      </c>
      <c r="B40" s="27">
        <v>56</v>
      </c>
      <c r="C40" s="27">
        <v>25.2</v>
      </c>
      <c r="D40" s="23">
        <v>11.2</v>
      </c>
      <c r="E40" s="23">
        <v>4.2</v>
      </c>
    </row>
    <row r="41" spans="1:5" x14ac:dyDescent="0.2">
      <c r="A41" s="23">
        <v>8</v>
      </c>
      <c r="B41" s="27">
        <v>114.8</v>
      </c>
      <c r="C41" s="27">
        <v>42</v>
      </c>
      <c r="D41" s="23">
        <v>8.4</v>
      </c>
    </row>
    <row r="42" spans="1:5" x14ac:dyDescent="0.2">
      <c r="A42" s="23">
        <v>9</v>
      </c>
      <c r="B42" s="27">
        <v>117.6</v>
      </c>
      <c r="C42" s="27">
        <v>42</v>
      </c>
      <c r="D42" s="23">
        <v>11.2</v>
      </c>
    </row>
    <row r="43" spans="1:5" x14ac:dyDescent="0.2">
      <c r="A43" s="23">
        <v>10</v>
      </c>
      <c r="B43" s="27">
        <v>92.4</v>
      </c>
      <c r="C43" s="27">
        <v>33.6</v>
      </c>
    </row>
    <row r="44" spans="1:5" x14ac:dyDescent="0.2">
      <c r="A44" s="23">
        <v>11</v>
      </c>
      <c r="B44" s="27">
        <v>95.2</v>
      </c>
      <c r="C44" s="27">
        <v>36.4</v>
      </c>
      <c r="D44" s="23">
        <v>11.2</v>
      </c>
    </row>
    <row r="45" spans="1:5" x14ac:dyDescent="0.2">
      <c r="A45" s="23">
        <v>12</v>
      </c>
      <c r="B45" s="27">
        <v>75.599999999999994</v>
      </c>
      <c r="C45" s="27">
        <v>28</v>
      </c>
      <c r="D45" s="23">
        <v>11.2</v>
      </c>
    </row>
    <row r="46" spans="1:5" x14ac:dyDescent="0.2">
      <c r="A46" s="23">
        <v>13</v>
      </c>
      <c r="B46" s="27">
        <v>103.6</v>
      </c>
      <c r="C46" s="27">
        <v>42</v>
      </c>
      <c r="D46" s="23">
        <v>11.2</v>
      </c>
    </row>
    <row r="47" spans="1:5" x14ac:dyDescent="0.2">
      <c r="A47" s="23">
        <v>14</v>
      </c>
      <c r="B47" s="27">
        <v>64.400000000000006</v>
      </c>
      <c r="C47" s="27">
        <v>28</v>
      </c>
      <c r="D47" s="23">
        <v>5.6</v>
      </c>
    </row>
    <row r="48" spans="1:5" x14ac:dyDescent="0.2">
      <c r="A48" s="23">
        <v>15</v>
      </c>
      <c r="B48" s="27">
        <v>28</v>
      </c>
      <c r="C48" s="27">
        <v>14</v>
      </c>
      <c r="D48" s="23">
        <v>8.4</v>
      </c>
    </row>
    <row r="49" spans="1:5" x14ac:dyDescent="0.2">
      <c r="A49" s="23">
        <v>16</v>
      </c>
      <c r="B49" s="27">
        <v>204.4</v>
      </c>
      <c r="C49" s="27">
        <v>42</v>
      </c>
      <c r="D49" s="23">
        <v>16.8</v>
      </c>
    </row>
    <row r="50" spans="1:5" x14ac:dyDescent="0.2">
      <c r="A50" s="23">
        <v>17</v>
      </c>
      <c r="B50" s="27">
        <v>145.6</v>
      </c>
      <c r="C50" s="27">
        <v>42</v>
      </c>
      <c r="D50" s="23">
        <v>16.8</v>
      </c>
    </row>
    <row r="51" spans="1:5" x14ac:dyDescent="0.2">
      <c r="A51" s="23">
        <v>18</v>
      </c>
      <c r="B51" s="27">
        <v>106.4</v>
      </c>
      <c r="C51" s="27">
        <v>33.6</v>
      </c>
      <c r="D51" s="23">
        <v>16.8</v>
      </c>
    </row>
    <row r="52" spans="1:5" x14ac:dyDescent="0.2">
      <c r="A52" s="23">
        <v>19</v>
      </c>
      <c r="B52" s="27">
        <v>117.6</v>
      </c>
      <c r="C52" s="27">
        <v>33.6</v>
      </c>
      <c r="D52" s="23">
        <v>14</v>
      </c>
    </row>
    <row r="53" spans="1:5" x14ac:dyDescent="0.2">
      <c r="A53" s="23">
        <v>20</v>
      </c>
      <c r="B53" s="27">
        <v>134.4</v>
      </c>
      <c r="C53" s="27">
        <v>36.4</v>
      </c>
      <c r="D53" s="23">
        <v>16.8</v>
      </c>
      <c r="E53" s="23">
        <v>8.4</v>
      </c>
    </row>
    <row r="54" spans="1:5" x14ac:dyDescent="0.2">
      <c r="A54" s="23">
        <v>21</v>
      </c>
      <c r="B54" s="27">
        <v>78.400000000000006</v>
      </c>
      <c r="C54" s="27">
        <v>39.200000000000003</v>
      </c>
      <c r="D54" s="23">
        <v>14</v>
      </c>
    </row>
    <row r="55" spans="1:5" x14ac:dyDescent="0.2">
      <c r="A55" s="23">
        <v>22</v>
      </c>
      <c r="B55" s="27">
        <v>134.4</v>
      </c>
      <c r="C55" s="27">
        <v>39.200000000000003</v>
      </c>
      <c r="D55" s="23">
        <v>14</v>
      </c>
    </row>
    <row r="56" spans="1:5" x14ac:dyDescent="0.2">
      <c r="A56" s="23">
        <v>23</v>
      </c>
      <c r="B56" s="27">
        <v>145.6</v>
      </c>
      <c r="C56" s="27">
        <v>39.200000000000003</v>
      </c>
      <c r="D56" s="23">
        <v>15.4</v>
      </c>
    </row>
    <row r="57" spans="1:5" x14ac:dyDescent="0.2">
      <c r="A57" s="23">
        <v>24</v>
      </c>
      <c r="B57" s="27">
        <v>128.80000000000001</v>
      </c>
      <c r="C57" s="27">
        <v>39.200000000000003</v>
      </c>
    </row>
    <row r="58" spans="1:5" x14ac:dyDescent="0.2">
      <c r="A58" s="23">
        <v>25</v>
      </c>
      <c r="B58" s="27">
        <v>154</v>
      </c>
      <c r="C58" s="27">
        <v>39.200000000000003</v>
      </c>
      <c r="D58" s="23">
        <v>14</v>
      </c>
    </row>
    <row r="59" spans="1:5" x14ac:dyDescent="0.2">
      <c r="A59" s="23">
        <v>26</v>
      </c>
      <c r="B59" s="27">
        <v>154</v>
      </c>
      <c r="C59" s="27">
        <v>39.200000000000003</v>
      </c>
      <c r="D59" s="23">
        <v>14</v>
      </c>
      <c r="E59" s="23">
        <v>5.6</v>
      </c>
    </row>
    <row r="60" spans="1:5" x14ac:dyDescent="0.2">
      <c r="A60" s="23">
        <v>27</v>
      </c>
      <c r="B60" s="27">
        <v>89.6</v>
      </c>
      <c r="C60" s="27">
        <v>28</v>
      </c>
      <c r="D60" s="23">
        <v>11.2</v>
      </c>
    </row>
    <row r="61" spans="1:5" x14ac:dyDescent="0.2">
      <c r="A61" s="23">
        <v>28</v>
      </c>
      <c r="B61" s="27">
        <v>117.6</v>
      </c>
      <c r="C61" s="27">
        <v>28</v>
      </c>
      <c r="D61" s="23">
        <v>11.2</v>
      </c>
      <c r="E61" s="23">
        <v>4.2</v>
      </c>
    </row>
    <row r="62" spans="1:5" x14ac:dyDescent="0.2">
      <c r="A62" s="23">
        <v>29</v>
      </c>
      <c r="B62" s="27">
        <v>117.6</v>
      </c>
      <c r="C62" s="27">
        <v>30.8</v>
      </c>
      <c r="D62" s="23">
        <v>16.8</v>
      </c>
    </row>
    <row r="63" spans="1:5" x14ac:dyDescent="0.2">
      <c r="A63" s="23">
        <v>30</v>
      </c>
      <c r="B63" s="27">
        <v>120.4</v>
      </c>
      <c r="C63" s="27">
        <v>33.6</v>
      </c>
      <c r="D63" s="23">
        <v>16.8</v>
      </c>
    </row>
    <row r="64" spans="1:5" x14ac:dyDescent="0.2">
      <c r="A64" s="23">
        <v>31</v>
      </c>
      <c r="B64" s="27">
        <v>131.6</v>
      </c>
      <c r="C64" s="27">
        <v>33.6</v>
      </c>
      <c r="D64" s="23">
        <v>16.8</v>
      </c>
    </row>
    <row r="65" spans="1:5" x14ac:dyDescent="0.2">
      <c r="A65" s="23">
        <v>32</v>
      </c>
      <c r="B65" s="27">
        <v>123.2</v>
      </c>
      <c r="C65" s="27">
        <v>28</v>
      </c>
      <c r="D65" s="23">
        <v>14</v>
      </c>
    </row>
    <row r="66" spans="1:5" x14ac:dyDescent="0.2">
      <c r="A66" s="23">
        <v>33</v>
      </c>
      <c r="B66" s="27">
        <v>126</v>
      </c>
      <c r="C66" s="27">
        <v>36.4</v>
      </c>
      <c r="D66" s="23">
        <v>14</v>
      </c>
      <c r="E66" s="23">
        <v>7</v>
      </c>
    </row>
    <row r="67" spans="1:5" x14ac:dyDescent="0.2">
      <c r="A67" s="23">
        <v>34</v>
      </c>
      <c r="B67" s="27">
        <v>123.2</v>
      </c>
      <c r="C67" s="27">
        <v>33.6</v>
      </c>
      <c r="D67" s="23">
        <v>11.2</v>
      </c>
      <c r="E67" s="23">
        <v>2.8</v>
      </c>
    </row>
    <row r="68" spans="1:5" x14ac:dyDescent="0.2">
      <c r="A68" s="23">
        <v>35</v>
      </c>
      <c r="B68" s="27">
        <v>123.2</v>
      </c>
      <c r="C68" s="27">
        <v>33.6</v>
      </c>
      <c r="D68" s="23">
        <v>15.4</v>
      </c>
      <c r="E68" s="23">
        <v>8.4</v>
      </c>
    </row>
    <row r="69" spans="1:5" x14ac:dyDescent="0.2">
      <c r="A69" s="23">
        <v>36</v>
      </c>
      <c r="B69" s="27">
        <v>168</v>
      </c>
      <c r="C69" s="27">
        <v>42</v>
      </c>
    </row>
    <row r="70" spans="1:5" x14ac:dyDescent="0.2">
      <c r="A70" s="23">
        <v>37</v>
      </c>
      <c r="B70" s="27">
        <v>114.8</v>
      </c>
      <c r="C70" s="27">
        <v>33.6</v>
      </c>
      <c r="D70" s="23">
        <v>14</v>
      </c>
    </row>
    <row r="71" spans="1:5" x14ac:dyDescent="0.2">
      <c r="A71" s="23">
        <v>38</v>
      </c>
      <c r="B71" s="27">
        <v>170.8</v>
      </c>
      <c r="C71" s="27">
        <v>35</v>
      </c>
      <c r="D71" s="23">
        <v>16.8</v>
      </c>
      <c r="E71" s="23">
        <v>4.2</v>
      </c>
    </row>
    <row r="72" spans="1:5" x14ac:dyDescent="0.2">
      <c r="A72" s="23">
        <v>39</v>
      </c>
      <c r="B72" s="27">
        <v>207.2</v>
      </c>
      <c r="C72" s="27">
        <v>50.4</v>
      </c>
      <c r="D72" s="23">
        <v>16.8</v>
      </c>
    </row>
    <row r="73" spans="1:5" x14ac:dyDescent="0.2">
      <c r="A73" s="23">
        <v>40</v>
      </c>
      <c r="B73" s="27">
        <v>288.39999999999998</v>
      </c>
      <c r="C73" s="27">
        <v>42</v>
      </c>
      <c r="D73" s="23">
        <v>16.8</v>
      </c>
    </row>
    <row r="74" spans="1:5" x14ac:dyDescent="0.2">
      <c r="A74" s="22" t="s">
        <v>9</v>
      </c>
      <c r="B74" s="25">
        <f>MAX(B34:B73)</f>
        <v>288.39999999999998</v>
      </c>
      <c r="C74" s="25">
        <f>MAX(C34:C73)</f>
        <v>50.4</v>
      </c>
      <c r="D74" s="22">
        <f>MAX(D34:D73)</f>
        <v>16.8</v>
      </c>
      <c r="E74" s="22">
        <f>MAX(E34:E73)</f>
        <v>8.4</v>
      </c>
    </row>
    <row r="75" spans="1:5" x14ac:dyDescent="0.2">
      <c r="A75" s="22" t="s">
        <v>15</v>
      </c>
      <c r="B75" s="25">
        <f>MIN(B34:B73)</f>
        <v>28</v>
      </c>
      <c r="C75" s="25">
        <f>MIN(C34:C73)</f>
        <v>14</v>
      </c>
      <c r="D75" s="22">
        <f>MIN(D34:D73)</f>
        <v>5.6</v>
      </c>
      <c r="E75" s="22">
        <f>MIN(E34:E73)</f>
        <v>2.8</v>
      </c>
    </row>
    <row r="76" spans="1:5" x14ac:dyDescent="0.2">
      <c r="A76" s="22" t="s">
        <v>16</v>
      </c>
      <c r="B76" s="25">
        <f>AVERAGE(B34:B73)</f>
        <v>123.34499999999998</v>
      </c>
      <c r="C76" s="25">
        <f>AVERAGE(C34:C73)</f>
        <v>34.778947368421058</v>
      </c>
      <c r="D76" s="22">
        <f>AVERAGE(D34:D73)</f>
        <v>13.520000000000003</v>
      </c>
      <c r="E76" s="22">
        <f>AVERAGE(E34:E73)</f>
        <v>5.6000000000000005</v>
      </c>
    </row>
    <row r="77" spans="1:5" x14ac:dyDescent="0.2">
      <c r="A77" s="22" t="s">
        <v>0</v>
      </c>
      <c r="B77" s="25">
        <f>AVEDEV(B34:B73)</f>
        <v>33.634</v>
      </c>
      <c r="C77" s="25">
        <f>AVEDEV(C34:C73)</f>
        <v>5.1462603878116369</v>
      </c>
      <c r="D77" s="22">
        <f>AVEDEV(D34:D73)</f>
        <v>2.523428571428572</v>
      </c>
      <c r="E77" s="22">
        <f>AVEDEV(E34:E73)</f>
        <v>1.7500000000000002</v>
      </c>
    </row>
    <row r="78" spans="1:5" x14ac:dyDescent="0.2">
      <c r="A78" s="22" t="s">
        <v>1</v>
      </c>
      <c r="B78" s="25">
        <f>STDEV(B34:B73)</f>
        <v>47.663392123493985</v>
      </c>
      <c r="C78" s="25">
        <f>STDEV(C34:C73)</f>
        <v>6.7615429989673421</v>
      </c>
      <c r="D78" s="22">
        <f>STDEV(D34:D73)</f>
        <v>3.0548707491672205</v>
      </c>
      <c r="E78" s="22">
        <f>STDEV(E34:E73)</f>
        <v>2.1166010488516709</v>
      </c>
    </row>
    <row r="79" spans="1:5" x14ac:dyDescent="0.2">
      <c r="A79" s="22" t="s">
        <v>2</v>
      </c>
      <c r="B79" s="25">
        <v>40</v>
      </c>
      <c r="C79" s="25">
        <v>40</v>
      </c>
      <c r="D79" s="22">
        <v>36</v>
      </c>
      <c r="E79" s="22">
        <v>8</v>
      </c>
    </row>
    <row r="81" spans="1:7" x14ac:dyDescent="0.2">
      <c r="A81" s="22" t="s">
        <v>10</v>
      </c>
    </row>
    <row r="82" spans="1:7" x14ac:dyDescent="0.2">
      <c r="B82" s="22" t="s">
        <v>23</v>
      </c>
      <c r="C82" s="22" t="s">
        <v>11</v>
      </c>
      <c r="D82" s="22" t="s">
        <v>25</v>
      </c>
      <c r="E82" s="22" t="s">
        <v>24</v>
      </c>
      <c r="F82" s="22" t="s">
        <v>26</v>
      </c>
      <c r="G82" s="26" t="s">
        <v>27</v>
      </c>
    </row>
    <row r="83" spans="1:7" x14ac:dyDescent="0.2">
      <c r="B83" s="23">
        <v>1</v>
      </c>
      <c r="C83" s="23">
        <v>42</v>
      </c>
      <c r="D83" s="23">
        <v>150</v>
      </c>
      <c r="E83" s="23">
        <v>18</v>
      </c>
      <c r="F83" s="23">
        <f>D83*B83/C83</f>
        <v>3.5714285714285716</v>
      </c>
      <c r="G83" s="27">
        <f t="shared" ref="G83:G87" si="6">E83/F83</f>
        <v>5.04</v>
      </c>
    </row>
    <row r="84" spans="1:7" x14ac:dyDescent="0.2">
      <c r="B84" s="23">
        <v>2</v>
      </c>
      <c r="C84" s="23">
        <v>29</v>
      </c>
      <c r="D84" s="23">
        <v>60</v>
      </c>
      <c r="E84" s="23">
        <v>19</v>
      </c>
      <c r="F84" s="23">
        <f t="shared" ref="F84:F87" si="7">D84*B84/C84</f>
        <v>4.1379310344827589</v>
      </c>
      <c r="G84" s="27">
        <f t="shared" si="6"/>
        <v>4.5916666666666668</v>
      </c>
    </row>
    <row r="85" spans="1:7" x14ac:dyDescent="0.2">
      <c r="B85" s="23">
        <v>1</v>
      </c>
      <c r="C85" s="23">
        <v>35</v>
      </c>
      <c r="D85" s="23">
        <v>130</v>
      </c>
      <c r="E85" s="23">
        <v>18</v>
      </c>
      <c r="F85" s="23">
        <f t="shared" si="7"/>
        <v>3.7142857142857144</v>
      </c>
      <c r="G85" s="27">
        <f t="shared" si="6"/>
        <v>4.8461538461538458</v>
      </c>
    </row>
    <row r="86" spans="1:7" x14ac:dyDescent="0.2">
      <c r="B86" s="23">
        <v>1</v>
      </c>
      <c r="C86" s="23">
        <v>22</v>
      </c>
      <c r="D86" s="23">
        <v>150</v>
      </c>
      <c r="E86" s="23">
        <v>33</v>
      </c>
      <c r="F86" s="23">
        <f t="shared" si="7"/>
        <v>6.8181818181818183</v>
      </c>
      <c r="G86" s="27">
        <f t="shared" si="6"/>
        <v>4.84</v>
      </c>
    </row>
    <row r="87" spans="1:7" x14ac:dyDescent="0.2">
      <c r="B87" s="23">
        <v>1</v>
      </c>
      <c r="C87" s="23">
        <v>38</v>
      </c>
      <c r="D87" s="23">
        <v>105</v>
      </c>
      <c r="E87" s="23">
        <v>15</v>
      </c>
      <c r="F87" s="23">
        <f t="shared" si="7"/>
        <v>2.763157894736842</v>
      </c>
      <c r="G87" s="27">
        <f t="shared" si="6"/>
        <v>5.4285714285714288</v>
      </c>
    </row>
    <row r="88" spans="1:7" x14ac:dyDescent="0.2">
      <c r="G88" s="27"/>
    </row>
    <row r="89" spans="1:7" x14ac:dyDescent="0.2">
      <c r="F89" s="22" t="s">
        <v>7</v>
      </c>
      <c r="G89" s="25">
        <f>AVERAGE(G83:G87)</f>
        <v>4.9492783882783886</v>
      </c>
    </row>
    <row r="90" spans="1:7" x14ac:dyDescent="0.2">
      <c r="F90" s="22" t="s">
        <v>15</v>
      </c>
      <c r="G90" s="25">
        <f>MIN(G83:G87)</f>
        <v>4.5916666666666668</v>
      </c>
    </row>
    <row r="91" spans="1:7" x14ac:dyDescent="0.2">
      <c r="F91" s="22" t="s">
        <v>28</v>
      </c>
      <c r="G91" s="25">
        <f>MAX(G83:G87)</f>
        <v>5.4285714285714288</v>
      </c>
    </row>
    <row r="92" spans="1:7" x14ac:dyDescent="0.2">
      <c r="F92" s="22" t="s">
        <v>2</v>
      </c>
      <c r="G92" s="25">
        <f>COUNT(G83:G87)</f>
        <v>5</v>
      </c>
    </row>
    <row r="94" spans="1:7" x14ac:dyDescent="0.2">
      <c r="A94" s="22" t="s">
        <v>22</v>
      </c>
      <c r="C94" s="26" t="s">
        <v>18</v>
      </c>
    </row>
    <row r="95" spans="1:7" x14ac:dyDescent="0.2">
      <c r="C95" s="27">
        <v>1.65</v>
      </c>
    </row>
    <row r="96" spans="1:7" x14ac:dyDescent="0.2">
      <c r="C96" s="27">
        <v>1.5</v>
      </c>
    </row>
    <row r="97" spans="2:3" x14ac:dyDescent="0.2">
      <c r="C97" s="27">
        <v>0.49371428571428577</v>
      </c>
    </row>
    <row r="98" spans="2:3" x14ac:dyDescent="0.2">
      <c r="C98" s="27">
        <v>0.43885714285714283</v>
      </c>
    </row>
    <row r="99" spans="2:3" x14ac:dyDescent="0.2">
      <c r="C99" s="27">
        <v>0.38400000000000001</v>
      </c>
    </row>
    <row r="100" spans="2:3" x14ac:dyDescent="0.2">
      <c r="C100" s="27">
        <v>0.60342857142857131</v>
      </c>
    </row>
    <row r="101" spans="2:3" x14ac:dyDescent="0.2">
      <c r="C101" s="27">
        <v>0.43885714285714283</v>
      </c>
    </row>
    <row r="102" spans="2:3" x14ac:dyDescent="0.2">
      <c r="C102" s="27">
        <v>0.2742857142857143</v>
      </c>
    </row>
    <row r="103" spans="2:3" x14ac:dyDescent="0.2">
      <c r="C103" s="27">
        <v>0.32914285714285713</v>
      </c>
    </row>
    <row r="104" spans="2:3" x14ac:dyDescent="0.2">
      <c r="C104" s="27">
        <v>0.38400000000000001</v>
      </c>
    </row>
    <row r="105" spans="2:3" x14ac:dyDescent="0.2">
      <c r="C105" s="27">
        <v>0.71314285714285719</v>
      </c>
    </row>
    <row r="106" spans="2:3" x14ac:dyDescent="0.2">
      <c r="C106" s="27">
        <v>0.37714285714285711</v>
      </c>
    </row>
    <row r="107" spans="2:3" x14ac:dyDescent="0.2">
      <c r="C107" s="27">
        <v>0.68571428571428572</v>
      </c>
    </row>
    <row r="108" spans="2:3" x14ac:dyDescent="0.2">
      <c r="C108" s="27">
        <v>0.20816326530612245</v>
      </c>
    </row>
    <row r="109" spans="2:3" x14ac:dyDescent="0.2">
      <c r="C109" s="27"/>
    </row>
    <row r="110" spans="2:3" x14ac:dyDescent="0.2">
      <c r="B110" s="22" t="s">
        <v>7</v>
      </c>
      <c r="C110" s="25">
        <f ca="1">AVERAGE(C95:C116)</f>
        <v>0.60574635568513124</v>
      </c>
    </row>
    <row r="111" spans="2:3" x14ac:dyDescent="0.2">
      <c r="B111" s="22" t="s">
        <v>8</v>
      </c>
      <c r="C111" s="25">
        <f ca="1">MIN(C95:C116)</f>
        <v>0.20816326530612245</v>
      </c>
    </row>
    <row r="112" spans="2:3" x14ac:dyDescent="0.2">
      <c r="B112" s="22" t="s">
        <v>9</v>
      </c>
      <c r="C112" s="25">
        <f ca="1">MAX(C95:C116)</f>
        <v>1.65</v>
      </c>
    </row>
    <row r="113" spans="1:3" x14ac:dyDescent="0.2">
      <c r="B113" s="22" t="s">
        <v>0</v>
      </c>
      <c r="C113" s="25">
        <f ca="1">AVEDEV(C95:C116)</f>
        <v>0.30369596001665977</v>
      </c>
    </row>
    <row r="114" spans="1:3" x14ac:dyDescent="0.2">
      <c r="B114" s="22" t="s">
        <v>1</v>
      </c>
      <c r="C114" s="25">
        <f ca="1">STDEV(C95:C116)</f>
        <v>0.43601297845533671</v>
      </c>
    </row>
    <row r="115" spans="1:3" x14ac:dyDescent="0.2">
      <c r="B115" s="22" t="s">
        <v>2</v>
      </c>
      <c r="C115" s="25">
        <f ca="1">COUNT(C95:C116)</f>
        <v>14</v>
      </c>
    </row>
    <row r="117" spans="1:3" x14ac:dyDescent="0.2">
      <c r="A117" s="22" t="s">
        <v>385</v>
      </c>
      <c r="C117" s="26" t="s">
        <v>383</v>
      </c>
    </row>
    <row r="118" spans="1:3" x14ac:dyDescent="0.2">
      <c r="C118" s="27">
        <v>1.0115714285714286</v>
      </c>
    </row>
    <row r="119" spans="1:3" x14ac:dyDescent="0.2">
      <c r="C119" s="27">
        <v>1.0254285714285714</v>
      </c>
    </row>
    <row r="120" spans="1:3" x14ac:dyDescent="0.2">
      <c r="C120" s="27">
        <v>1.1778571428571429</v>
      </c>
    </row>
    <row r="121" spans="1:3" x14ac:dyDescent="0.2">
      <c r="C121" s="27">
        <v>1.2887142857142857</v>
      </c>
    </row>
    <row r="122" spans="1:3" x14ac:dyDescent="0.2">
      <c r="C122" s="27">
        <v>1.3025714285714285</v>
      </c>
    </row>
    <row r="123" spans="1:3" x14ac:dyDescent="0.2">
      <c r="C123" s="27">
        <v>0.94228571428571417</v>
      </c>
    </row>
    <row r="124" spans="1:3" x14ac:dyDescent="0.2">
      <c r="C124" s="27">
        <v>0.92571428571428571</v>
      </c>
    </row>
    <row r="125" spans="1:3" x14ac:dyDescent="0.2">
      <c r="C125" s="27">
        <v>0.80571428571428572</v>
      </c>
    </row>
    <row r="126" spans="1:3" x14ac:dyDescent="0.2">
      <c r="C126" s="27">
        <v>0.79714285714285715</v>
      </c>
    </row>
    <row r="127" spans="1:3" x14ac:dyDescent="0.2">
      <c r="C127" s="27">
        <v>0.62571428571428567</v>
      </c>
    </row>
    <row r="128" spans="1:3" x14ac:dyDescent="0.2">
      <c r="C128" s="27">
        <v>0.68571428571428572</v>
      </c>
    </row>
    <row r="129" spans="3:3" x14ac:dyDescent="0.2">
      <c r="C129" s="27">
        <v>0.56571428571428573</v>
      </c>
    </row>
    <row r="130" spans="3:3" x14ac:dyDescent="0.2">
      <c r="C130" s="27">
        <v>0.81428571428571428</v>
      </c>
    </row>
    <row r="131" spans="3:3" x14ac:dyDescent="0.2">
      <c r="C131" s="27">
        <v>0.15639810426540285</v>
      </c>
    </row>
    <row r="132" spans="3:3" x14ac:dyDescent="0.2">
      <c r="C132" s="27">
        <v>0.14454976303317535</v>
      </c>
    </row>
    <row r="133" spans="3:3" x14ac:dyDescent="0.2">
      <c r="C133" s="27">
        <v>0.9</v>
      </c>
    </row>
    <row r="134" spans="3:3" x14ac:dyDescent="0.2">
      <c r="C134" s="27">
        <v>0.75</v>
      </c>
    </row>
    <row r="135" spans="3:3" x14ac:dyDescent="0.2">
      <c r="C135" s="27">
        <v>0.8</v>
      </c>
    </row>
    <row r="136" spans="3:3" x14ac:dyDescent="0.2">
      <c r="C136" s="27">
        <v>0.8</v>
      </c>
    </row>
    <row r="137" spans="3:3" x14ac:dyDescent="0.2">
      <c r="C137" s="27">
        <v>0.85</v>
      </c>
    </row>
    <row r="138" spans="3:3" x14ac:dyDescent="0.2">
      <c r="C138" s="27">
        <v>1.05</v>
      </c>
    </row>
    <row r="139" spans="3:3" x14ac:dyDescent="0.2">
      <c r="C139" s="27">
        <v>1.05</v>
      </c>
    </row>
    <row r="140" spans="3:3" x14ac:dyDescent="0.2">
      <c r="C140" s="27">
        <v>0.75</v>
      </c>
    </row>
    <row r="141" spans="3:3" x14ac:dyDescent="0.2">
      <c r="C141" s="27">
        <v>0.8</v>
      </c>
    </row>
    <row r="142" spans="3:3" x14ac:dyDescent="0.2">
      <c r="C142" s="27">
        <v>0.8</v>
      </c>
    </row>
    <row r="143" spans="3:3" x14ac:dyDescent="0.2">
      <c r="C143" s="27">
        <v>0.7</v>
      </c>
    </row>
    <row r="144" spans="3:3" x14ac:dyDescent="0.2">
      <c r="C144" s="27">
        <v>0.85</v>
      </c>
    </row>
    <row r="145" spans="1:7" x14ac:dyDescent="0.2">
      <c r="C145" s="27">
        <v>0.75</v>
      </c>
    </row>
    <row r="146" spans="1:7" x14ac:dyDescent="0.2">
      <c r="C146" s="27">
        <v>0.9</v>
      </c>
    </row>
    <row r="147" spans="1:7" x14ac:dyDescent="0.2">
      <c r="C147" s="27">
        <v>0.85</v>
      </c>
    </row>
    <row r="148" spans="1:7" x14ac:dyDescent="0.2">
      <c r="C148" s="27"/>
    </row>
    <row r="149" spans="1:7" x14ac:dyDescent="0.2">
      <c r="B149" s="25" t="s">
        <v>7</v>
      </c>
      <c r="C149" s="25">
        <f>AVERAGE(C118:C147)</f>
        <v>0.82897921462423851</v>
      </c>
    </row>
    <row r="150" spans="1:7" x14ac:dyDescent="0.2">
      <c r="B150" s="25" t="s">
        <v>8</v>
      </c>
      <c r="C150" s="25">
        <f>MIN(C118:C147)</f>
        <v>0.14454976303317535</v>
      </c>
    </row>
    <row r="151" spans="1:7" x14ac:dyDescent="0.2">
      <c r="B151" s="25" t="s">
        <v>9</v>
      </c>
      <c r="C151" s="25">
        <f>MAX(C118:C147)</f>
        <v>1.3025714285714285</v>
      </c>
    </row>
    <row r="152" spans="1:7" x14ac:dyDescent="0.2">
      <c r="B152" s="25" t="s">
        <v>0</v>
      </c>
      <c r="C152" s="25">
        <f>AVEDEV(C118:C147)</f>
        <v>0.1678955901602347</v>
      </c>
    </row>
    <row r="153" spans="1:7" x14ac:dyDescent="0.2">
      <c r="B153" s="25" t="s">
        <v>1</v>
      </c>
      <c r="C153" s="25">
        <f>STDEV(C118:C147)</f>
        <v>0.25278050490287118</v>
      </c>
    </row>
    <row r="154" spans="1:7" x14ac:dyDescent="0.2">
      <c r="B154" s="25" t="s">
        <v>2</v>
      </c>
      <c r="C154" s="25">
        <f>COUNT(C118:C147)</f>
        <v>30</v>
      </c>
    </row>
    <row r="155" spans="1:7" x14ac:dyDescent="0.2">
      <c r="C155" s="27"/>
    </row>
    <row r="156" spans="1:7" x14ac:dyDescent="0.2">
      <c r="A156" s="22" t="s">
        <v>38</v>
      </c>
      <c r="B156" s="26" t="s">
        <v>32</v>
      </c>
      <c r="C156" s="26" t="s">
        <v>33</v>
      </c>
      <c r="D156" s="23" t="s">
        <v>34</v>
      </c>
      <c r="E156" s="23" t="s">
        <v>35</v>
      </c>
      <c r="F156" s="23" t="s">
        <v>36</v>
      </c>
      <c r="G156" s="23" t="s">
        <v>37</v>
      </c>
    </row>
    <row r="157" spans="1:7" x14ac:dyDescent="0.2">
      <c r="B157" s="27"/>
      <c r="C157" s="27"/>
      <c r="D157" s="23">
        <v>23.255813953488371</v>
      </c>
      <c r="E157" s="23">
        <v>17.441860465116278</v>
      </c>
      <c r="F157" s="23">
        <v>11.627906976744185</v>
      </c>
      <c r="G157" s="23">
        <v>29.069767441860463</v>
      </c>
    </row>
    <row r="158" spans="1:7" x14ac:dyDescent="0.2">
      <c r="B158" s="27"/>
      <c r="C158" s="27"/>
      <c r="D158" s="23">
        <v>23.255813953488371</v>
      </c>
      <c r="E158" s="23">
        <v>17.441860465116278</v>
      </c>
      <c r="F158" s="23">
        <v>17.441860465116278</v>
      </c>
      <c r="G158" s="23">
        <v>34.883720930232556</v>
      </c>
    </row>
    <row r="159" spans="1:7" x14ac:dyDescent="0.2">
      <c r="B159" s="27"/>
      <c r="C159" s="27"/>
      <c r="D159" s="23">
        <v>23.255813953488371</v>
      </c>
      <c r="E159" s="23">
        <v>17.441860465116278</v>
      </c>
      <c r="F159" s="23">
        <v>17.441860465116278</v>
      </c>
      <c r="G159" s="23">
        <v>34.883720930232556</v>
      </c>
    </row>
    <row r="160" spans="1:7" x14ac:dyDescent="0.2">
      <c r="B160" s="27"/>
      <c r="C160" s="27"/>
      <c r="D160" s="23">
        <v>23.255813953488371</v>
      </c>
      <c r="E160" s="23">
        <v>20.348837209302324</v>
      </c>
      <c r="F160" s="23">
        <v>11.627906976744185</v>
      </c>
      <c r="G160" s="23">
        <v>31.97674418604651</v>
      </c>
    </row>
    <row r="161" spans="2:7" x14ac:dyDescent="0.2">
      <c r="B161" s="27"/>
      <c r="C161" s="27"/>
      <c r="D161" s="23">
        <v>23.255813953488371</v>
      </c>
      <c r="E161" s="23">
        <v>29.069767441860463</v>
      </c>
      <c r="F161" s="23">
        <v>26.162790697674417</v>
      </c>
      <c r="G161" s="23">
        <v>55.232558139534881</v>
      </c>
    </row>
    <row r="162" spans="2:7" x14ac:dyDescent="0.2">
      <c r="B162" s="27">
        <v>1449.2753623188405</v>
      </c>
      <c r="C162" s="27">
        <v>260.86956521739131</v>
      </c>
    </row>
    <row r="163" spans="2:7" x14ac:dyDescent="0.2">
      <c r="B163" s="27">
        <v>1391.304347826087</v>
      </c>
      <c r="C163" s="27">
        <v>231.8840579710145</v>
      </c>
    </row>
    <row r="164" spans="2:7" x14ac:dyDescent="0.2">
      <c r="B164" s="27">
        <v>1391.304347826087</v>
      </c>
      <c r="C164" s="27">
        <v>260.86956521739131</v>
      </c>
    </row>
    <row r="165" spans="2:7" x14ac:dyDescent="0.2">
      <c r="B165" s="27"/>
      <c r="C165" s="27"/>
      <c r="D165" s="23">
        <v>17.475728155339805</v>
      </c>
      <c r="E165" s="23">
        <v>15.533980582524272</v>
      </c>
      <c r="F165" s="23">
        <v>15.533980582524272</v>
      </c>
      <c r="G165" s="23">
        <v>31.067961165048544</v>
      </c>
    </row>
    <row r="166" spans="2:7" x14ac:dyDescent="0.2">
      <c r="B166" s="27">
        <v>2276.5714285714284</v>
      </c>
      <c r="C166" s="27">
        <v>521.14285714285711</v>
      </c>
    </row>
    <row r="167" spans="2:7" x14ac:dyDescent="0.2">
      <c r="B167" s="27">
        <v>2413.7142857142858</v>
      </c>
      <c r="C167" s="27">
        <v>356.57142857142856</v>
      </c>
    </row>
    <row r="168" spans="2:7" x14ac:dyDescent="0.2">
      <c r="B168" s="27">
        <v>2304</v>
      </c>
      <c r="C168" s="27">
        <v>411.42857142857144</v>
      </c>
    </row>
    <row r="169" spans="2:7" x14ac:dyDescent="0.2">
      <c r="B169" s="27">
        <v>2235.8695652173915</v>
      </c>
      <c r="C169" s="27">
        <v>499.78260869565219</v>
      </c>
    </row>
    <row r="170" spans="2:7" x14ac:dyDescent="0.2">
      <c r="B170" s="27">
        <v>956.14285714285711</v>
      </c>
      <c r="C170" s="27">
        <v>277.14285714285717</v>
      </c>
    </row>
    <row r="171" spans="2:7" x14ac:dyDescent="0.2">
      <c r="B171" s="27">
        <v>942.28571428571433</v>
      </c>
      <c r="C171" s="27">
        <v>304.85714285714283</v>
      </c>
    </row>
    <row r="172" spans="2:7" x14ac:dyDescent="0.2">
      <c r="B172" s="27">
        <v>900.71428571428567</v>
      </c>
      <c r="C172" s="27">
        <v>304.85714285714283</v>
      </c>
    </row>
    <row r="173" spans="2:7" x14ac:dyDescent="0.2">
      <c r="B173" s="27">
        <v>928.42857142857144</v>
      </c>
      <c r="C173" s="27">
        <v>318.71428571428572</v>
      </c>
    </row>
    <row r="174" spans="2:7" x14ac:dyDescent="0.2">
      <c r="B174" s="27">
        <v>1136.2857142857142</v>
      </c>
      <c r="C174" s="27">
        <v>277.14285714285717</v>
      </c>
    </row>
    <row r="175" spans="2:7" x14ac:dyDescent="0.2">
      <c r="B175" s="27">
        <v>1108.5714285714287</v>
      </c>
      <c r="C175" s="27">
        <v>318.71428571428572</v>
      </c>
    </row>
    <row r="176" spans="2:7" x14ac:dyDescent="0.2">
      <c r="B176" s="27">
        <v>1150.1428571428571</v>
      </c>
      <c r="C176" s="27">
        <v>304.85714285714283</v>
      </c>
    </row>
    <row r="177" spans="1:7" x14ac:dyDescent="0.2">
      <c r="B177" s="27">
        <v>1164</v>
      </c>
      <c r="C177" s="27">
        <v>304.85714285714283</v>
      </c>
    </row>
    <row r="178" spans="1:7" x14ac:dyDescent="0.2">
      <c r="B178" s="27">
        <v>1207.5</v>
      </c>
      <c r="C178" s="27">
        <v>315</v>
      </c>
    </row>
    <row r="179" spans="1:7" x14ac:dyDescent="0.2">
      <c r="B179" s="27">
        <v>1260</v>
      </c>
      <c r="C179" s="27">
        <v>304.5</v>
      </c>
    </row>
    <row r="180" spans="1:7" x14ac:dyDescent="0.2">
      <c r="B180" s="27">
        <v>1155</v>
      </c>
      <c r="C180" s="27">
        <v>252</v>
      </c>
    </row>
    <row r="181" spans="1:7" x14ac:dyDescent="0.2">
      <c r="B181" s="27">
        <v>1228.5</v>
      </c>
      <c r="C181" s="27">
        <v>325.5</v>
      </c>
    </row>
    <row r="183" spans="1:7" x14ac:dyDescent="0.2">
      <c r="A183" s="28" t="s">
        <v>7</v>
      </c>
      <c r="B183" s="29">
        <f>AVERAGE(B157:B181)</f>
        <v>1399.9795140023973</v>
      </c>
      <c r="C183" s="29">
        <f t="shared" ref="C183:G183" si="8">AVERAGE(C157:C181)</f>
        <v>323.72060586248227</v>
      </c>
      <c r="D183" s="30">
        <f t="shared" si="8"/>
        <v>22.292466320463607</v>
      </c>
      <c r="E183" s="30">
        <f t="shared" si="8"/>
        <v>19.546361104839317</v>
      </c>
      <c r="F183" s="30">
        <f t="shared" si="8"/>
        <v>16.639384360653267</v>
      </c>
      <c r="G183" s="30">
        <f t="shared" si="8"/>
        <v>36.18574546549258</v>
      </c>
    </row>
    <row r="184" spans="1:7" x14ac:dyDescent="0.2">
      <c r="A184" s="28" t="s">
        <v>8</v>
      </c>
      <c r="B184" s="29">
        <f>MIN(B157:B181)</f>
        <v>900.71428571428567</v>
      </c>
      <c r="C184" s="29">
        <f t="shared" ref="C184:G184" si="9">MIN(C157:C181)</f>
        <v>231.8840579710145</v>
      </c>
      <c r="D184" s="30">
        <f t="shared" si="9"/>
        <v>17.475728155339805</v>
      </c>
      <c r="E184" s="30">
        <f t="shared" si="9"/>
        <v>15.533980582524272</v>
      </c>
      <c r="F184" s="30">
        <f t="shared" si="9"/>
        <v>11.627906976744185</v>
      </c>
      <c r="G184" s="30">
        <f t="shared" si="9"/>
        <v>29.069767441860463</v>
      </c>
    </row>
    <row r="185" spans="1:7" x14ac:dyDescent="0.2">
      <c r="A185" s="28" t="s">
        <v>9</v>
      </c>
      <c r="B185" s="29">
        <f>MAX(B157:B181)</f>
        <v>2413.7142857142858</v>
      </c>
      <c r="C185" s="29">
        <f t="shared" ref="C185:G185" si="10">MAX(C157:C181)</f>
        <v>521.14285714285711</v>
      </c>
      <c r="D185" s="30">
        <f t="shared" si="10"/>
        <v>23.255813953488371</v>
      </c>
      <c r="E185" s="30">
        <f t="shared" si="10"/>
        <v>29.069767441860463</v>
      </c>
      <c r="F185" s="30">
        <f t="shared" si="10"/>
        <v>26.162790697674417</v>
      </c>
      <c r="G185" s="30">
        <f t="shared" si="10"/>
        <v>55.232558139534881</v>
      </c>
    </row>
    <row r="186" spans="1:7" x14ac:dyDescent="0.2">
      <c r="A186" s="28" t="s">
        <v>0</v>
      </c>
      <c r="B186" s="29">
        <f>AVEDEV(B162:B181)</f>
        <v>387.31927071683782</v>
      </c>
      <c r="C186" s="29">
        <f>AVEDEV(C162:C181)</f>
        <v>52.191835423799759</v>
      </c>
      <c r="D186" s="30"/>
      <c r="E186" s="30"/>
      <c r="F186" s="30"/>
      <c r="G186" s="30"/>
    </row>
    <row r="187" spans="1:7" x14ac:dyDescent="0.2">
      <c r="A187" s="28" t="s">
        <v>1</v>
      </c>
      <c r="B187" s="29">
        <f>STDEV(B162:B181)</f>
        <v>506.14768543684306</v>
      </c>
      <c r="C187" s="29">
        <f t="shared" ref="C187" si="11">STDEV(C162:C181)</f>
        <v>76.914313453837011</v>
      </c>
      <c r="D187" s="30"/>
      <c r="E187" s="30"/>
      <c r="F187" s="30"/>
      <c r="G187" s="30"/>
    </row>
    <row r="188" spans="1:7" x14ac:dyDescent="0.2">
      <c r="A188" s="28" t="s">
        <v>2</v>
      </c>
      <c r="B188" s="29">
        <f>COUNT(B157:B181)</f>
        <v>19</v>
      </c>
      <c r="C188" s="29">
        <f t="shared" ref="C188:G188" si="12">COUNT(C157:C181)</f>
        <v>19</v>
      </c>
      <c r="D188" s="30">
        <f t="shared" si="12"/>
        <v>6</v>
      </c>
      <c r="E188" s="30">
        <f t="shared" si="12"/>
        <v>6</v>
      </c>
      <c r="F188" s="30">
        <f t="shared" si="12"/>
        <v>6</v>
      </c>
      <c r="G188" s="30">
        <f t="shared" si="12"/>
        <v>6</v>
      </c>
    </row>
    <row r="190" spans="1:7" ht="38.25" x14ac:dyDescent="0.2">
      <c r="A190" s="28" t="s">
        <v>39</v>
      </c>
      <c r="B190" s="24" t="s">
        <v>3</v>
      </c>
      <c r="C190" s="24" t="s">
        <v>384</v>
      </c>
    </row>
    <row r="191" spans="1:7" x14ac:dyDescent="0.2">
      <c r="B191" s="31">
        <v>3.3898305084745761</v>
      </c>
      <c r="C191" s="31">
        <v>3.8135593220338984</v>
      </c>
    </row>
    <row r="192" spans="1:7" x14ac:dyDescent="0.2">
      <c r="B192" s="31">
        <v>4</v>
      </c>
      <c r="C192" s="31">
        <v>4.5</v>
      </c>
    </row>
    <row r="193" spans="1:3" x14ac:dyDescent="0.2">
      <c r="B193" s="31"/>
      <c r="C193" s="31"/>
    </row>
    <row r="194" spans="1:3" x14ac:dyDescent="0.2">
      <c r="A194" s="22" t="s">
        <v>7</v>
      </c>
      <c r="B194" s="32">
        <f>AVERAGE(B191:B192)</f>
        <v>3.6949152542372881</v>
      </c>
      <c r="C194" s="32">
        <f>AVERAGE(C191:C192)</f>
        <v>4.156779661016949</v>
      </c>
    </row>
    <row r="195" spans="1:3" x14ac:dyDescent="0.2">
      <c r="A195" s="22" t="s">
        <v>8</v>
      </c>
      <c r="B195" s="32">
        <f>MIN(B191:B192)</f>
        <v>3.3898305084745761</v>
      </c>
      <c r="C195" s="32">
        <f>MIN(C191:C192)</f>
        <v>3.8135593220338984</v>
      </c>
    </row>
    <row r="196" spans="1:3" x14ac:dyDescent="0.2">
      <c r="A196" s="22" t="s">
        <v>9</v>
      </c>
      <c r="B196" s="32">
        <f>MAX(B191:B192)</f>
        <v>4</v>
      </c>
      <c r="C196" s="32">
        <f>MAX(C191:C192)</f>
        <v>4.5</v>
      </c>
    </row>
    <row r="197" spans="1:3" x14ac:dyDescent="0.2">
      <c r="A197" s="22" t="s">
        <v>0</v>
      </c>
      <c r="B197" s="32">
        <f>AVEDEV(B191:B192)</f>
        <v>0.30508474576271194</v>
      </c>
      <c r="C197" s="32">
        <f>AVEDEV(C191:C192)</f>
        <v>0.34322033898305082</v>
      </c>
    </row>
    <row r="198" spans="1:3" x14ac:dyDescent="0.2">
      <c r="A198" s="22" t="s">
        <v>1</v>
      </c>
      <c r="B198" s="32">
        <f>STDEV(B191:B192)</f>
        <v>0.43145498513077485</v>
      </c>
      <c r="C198" s="32">
        <f>STDEV(C191:C192)</f>
        <v>0.48538685827212158</v>
      </c>
    </row>
    <row r="199" spans="1:3" x14ac:dyDescent="0.2">
      <c r="A199" s="22" t="s">
        <v>2</v>
      </c>
      <c r="B199" s="32">
        <f>COUNT(B191:B192)</f>
        <v>2</v>
      </c>
      <c r="C199" s="32">
        <f>COUNT(C191:C192)</f>
        <v>2</v>
      </c>
    </row>
    <row r="200" spans="1:3" x14ac:dyDescent="0.2">
      <c r="B200" s="33"/>
      <c r="C200" s="33"/>
    </row>
    <row r="202" spans="1:3" x14ac:dyDescent="0.2">
      <c r="A202" s="22" t="s">
        <v>48</v>
      </c>
      <c r="B202" s="33" t="s">
        <v>49</v>
      </c>
    </row>
    <row r="203" spans="1:3" x14ac:dyDescent="0.2">
      <c r="B203" s="31">
        <v>1.8580645161290321</v>
      </c>
    </row>
    <row r="204" spans="1:3" x14ac:dyDescent="0.2">
      <c r="A204" s="31"/>
      <c r="B204" s="31">
        <v>1.8284444444444445</v>
      </c>
    </row>
    <row r="205" spans="1:3" x14ac:dyDescent="0.2">
      <c r="A205" s="31"/>
      <c r="B205" s="31">
        <v>2.1511111111111112</v>
      </c>
    </row>
    <row r="206" spans="1:3" x14ac:dyDescent="0.2">
      <c r="A206" s="31"/>
      <c r="B206" s="31">
        <v>2.6778947368421049</v>
      </c>
    </row>
    <row r="207" spans="1:3" x14ac:dyDescent="0.2">
      <c r="A207" s="31"/>
      <c r="B207" s="31">
        <v>2.3747368421052628</v>
      </c>
    </row>
    <row r="208" spans="1:3" x14ac:dyDescent="0.2">
      <c r="A208" s="31"/>
      <c r="B208" s="31">
        <v>0.15646258503401361</v>
      </c>
    </row>
    <row r="209" spans="1:3" x14ac:dyDescent="0.2">
      <c r="A209" s="31"/>
      <c r="B209" s="31">
        <v>1.9047619047619047</v>
      </c>
    </row>
    <row r="210" spans="1:3" x14ac:dyDescent="0.2">
      <c r="A210" s="31"/>
      <c r="B210" s="31"/>
    </row>
    <row r="211" spans="1:3" x14ac:dyDescent="0.2">
      <c r="A211" s="33" t="s">
        <v>7</v>
      </c>
      <c r="B211" s="32">
        <f>AVERAGE(B203:B209)</f>
        <v>1.8502108772039818</v>
      </c>
    </row>
    <row r="212" spans="1:3" x14ac:dyDescent="0.2">
      <c r="A212" s="33" t="s">
        <v>8</v>
      </c>
      <c r="B212" s="32">
        <f>MIN(B203:B209)</f>
        <v>0.15646258503401361</v>
      </c>
    </row>
    <row r="213" spans="1:3" x14ac:dyDescent="0.2">
      <c r="A213" s="33" t="s">
        <v>9</v>
      </c>
      <c r="B213" s="32">
        <f>MAX(B203:B209)</f>
        <v>2.6778947368421049</v>
      </c>
    </row>
    <row r="214" spans="1:3" x14ac:dyDescent="0.2">
      <c r="A214" s="33" t="s">
        <v>0</v>
      </c>
      <c r="B214" s="32">
        <f>AVEDEV(B203:B209)</f>
        <v>0.49014706426557314</v>
      </c>
    </row>
    <row r="215" spans="1:3" x14ac:dyDescent="0.2">
      <c r="A215" s="33" t="s">
        <v>1</v>
      </c>
      <c r="B215" s="32">
        <f>STDEV(B203:B209)</f>
        <v>0.80860204047914286</v>
      </c>
    </row>
    <row r="216" spans="1:3" x14ac:dyDescent="0.2">
      <c r="A216" s="33" t="s">
        <v>2</v>
      </c>
      <c r="B216" s="32">
        <f>COUNT(B203:B209)</f>
        <v>7</v>
      </c>
    </row>
    <row r="218" spans="1:3" x14ac:dyDescent="0.2">
      <c r="A218" s="23" t="s">
        <v>387</v>
      </c>
    </row>
    <row r="219" spans="1:3" x14ac:dyDescent="0.2">
      <c r="B219" s="23" t="s">
        <v>386</v>
      </c>
      <c r="C219" s="23" t="s">
        <v>18</v>
      </c>
    </row>
    <row r="220" spans="1:3" x14ac:dyDescent="0.2">
      <c r="B220" s="23">
        <v>0.56595744680851068</v>
      </c>
      <c r="C220" s="23">
        <v>4.8510638297872347E-2</v>
      </c>
    </row>
    <row r="221" spans="1:3" x14ac:dyDescent="0.2">
      <c r="B221" s="23">
        <v>0.53521126760563376</v>
      </c>
      <c r="C221" s="23">
        <v>4.2816901408450701E-2</v>
      </c>
    </row>
    <row r="222" spans="1:3" x14ac:dyDescent="0.2">
      <c r="B222" s="23">
        <v>0.64186046511627903</v>
      </c>
      <c r="C222" s="23">
        <v>4.1860465116279062E-2</v>
      </c>
    </row>
    <row r="223" spans="1:3" x14ac:dyDescent="0.2">
      <c r="B223" s="23">
        <v>0.55384615384615377</v>
      </c>
      <c r="C223" s="23">
        <v>4.6153846153846149E-2</v>
      </c>
    </row>
    <row r="224" spans="1:3" x14ac:dyDescent="0.2">
      <c r="B224" s="23">
        <v>0.11708860759493671</v>
      </c>
      <c r="C224" s="23">
        <v>9.4936708860759497E-3</v>
      </c>
    </row>
    <row r="225" spans="1:3" x14ac:dyDescent="0.2">
      <c r="B225" s="23">
        <v>0.10126582278481013</v>
      </c>
      <c r="C225" s="23">
        <v>6.3291139240506328E-3</v>
      </c>
    </row>
    <row r="226" spans="1:3" x14ac:dyDescent="0.2">
      <c r="B226" s="23">
        <v>0.61428571428571432</v>
      </c>
      <c r="C226" s="23">
        <v>4.2857142857142858E-2</v>
      </c>
    </row>
    <row r="227" spans="1:3" x14ac:dyDescent="0.2">
      <c r="B227" s="23">
        <v>0.63855421686746983</v>
      </c>
      <c r="C227" s="23">
        <v>4.8192771084337352E-2</v>
      </c>
    </row>
    <row r="228" spans="1:3" x14ac:dyDescent="0.2">
      <c r="A228" s="33" t="s">
        <v>7</v>
      </c>
      <c r="B228" s="36">
        <f>AVERAGE(B220:B227)</f>
        <v>0.47100871186368853</v>
      </c>
      <c r="C228" s="36">
        <f>AVERAGE(C220:C227)</f>
        <v>3.5776818716006881E-2</v>
      </c>
    </row>
    <row r="229" spans="1:3" x14ac:dyDescent="0.2">
      <c r="A229" s="33" t="s">
        <v>8</v>
      </c>
      <c r="B229" s="36">
        <f>MIN(B220:B227)</f>
        <v>0.10126582278481013</v>
      </c>
      <c r="C229" s="36">
        <f>MIN(C220:C227)</f>
        <v>6.3291139240506328E-3</v>
      </c>
    </row>
    <row r="230" spans="1:3" x14ac:dyDescent="0.2">
      <c r="A230" s="33" t="s">
        <v>9</v>
      </c>
      <c r="B230" s="36">
        <f>MAX(B220:B227)</f>
        <v>0.64186046511627903</v>
      </c>
      <c r="C230" s="36">
        <f>MAX(C220:C227)</f>
        <v>4.8510638297872347E-2</v>
      </c>
    </row>
    <row r="231" spans="1:3" x14ac:dyDescent="0.2">
      <c r="A231" s="33" t="s">
        <v>0</v>
      </c>
      <c r="B231" s="36">
        <f>AVEDEV(B220:B227)</f>
        <v>0.18091574833690754</v>
      </c>
      <c r="C231" s="36">
        <f>AVEDEV(C220:C227)</f>
        <v>1.3932713155471795E-2</v>
      </c>
    </row>
    <row r="232" spans="1:3" x14ac:dyDescent="0.2">
      <c r="A232" s="33" t="s">
        <v>1</v>
      </c>
      <c r="B232" s="36">
        <f>STDEV(B220:B227)</f>
        <v>0.22670264782470176</v>
      </c>
      <c r="C232" s="36">
        <f>STDEV(C220:C227)</f>
        <v>1.7397308568320766E-2</v>
      </c>
    </row>
    <row r="233" spans="1:3" x14ac:dyDescent="0.2">
      <c r="A233" s="33" t="s">
        <v>2</v>
      </c>
      <c r="B233" s="36">
        <f>COUNT(B220:B227)</f>
        <v>8</v>
      </c>
      <c r="C233" s="36">
        <f>COUNT(C220:C227)</f>
        <v>8</v>
      </c>
    </row>
  </sheetData>
  <pageMargins left="0.70866141732283472" right="0.70866141732283472" top="0.74803149606299213" bottom="0.74803149606299213" header="0.31496062992125984" footer="0.31496062992125984"/>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2"/>
  <sheetViews>
    <sheetView zoomScale="80" zoomScaleNormal="80" workbookViewId="0"/>
  </sheetViews>
  <sheetFormatPr defaultRowHeight="12.75" x14ac:dyDescent="0.2"/>
  <cols>
    <col min="1" max="1" width="24.85546875" style="1" customWidth="1"/>
    <col min="2" max="2" width="11.85546875" style="1" customWidth="1"/>
    <col min="3" max="4" width="12.28515625" style="1" customWidth="1"/>
    <col min="5" max="5" width="11.7109375" style="1" customWidth="1"/>
    <col min="6" max="6" width="15.7109375" style="1" customWidth="1"/>
    <col min="7" max="7" width="9.140625" style="1"/>
    <col min="8" max="8" width="16.7109375" style="1" customWidth="1"/>
    <col min="9" max="9" width="9.140625" style="1"/>
    <col min="10" max="10" width="15.140625" style="1" customWidth="1"/>
    <col min="11" max="11" width="9.140625" style="1"/>
    <col min="12" max="12" width="15.85546875" style="1" customWidth="1"/>
    <col min="13" max="14" width="9.140625" style="1"/>
    <col min="15" max="15" width="15.7109375" style="1" customWidth="1"/>
    <col min="16" max="236" width="9.140625" style="1"/>
    <col min="237" max="237" width="50" style="1" customWidth="1"/>
    <col min="238" max="238" width="16.140625" style="1" customWidth="1"/>
    <col min="239" max="239" width="12.28515625" style="1" customWidth="1"/>
    <col min="240" max="240" width="17.28515625" style="1" customWidth="1"/>
    <col min="241" max="241" width="10.85546875" style="1" customWidth="1"/>
    <col min="242" max="242" width="11.7109375" style="1" customWidth="1"/>
    <col min="243" max="492" width="9.140625" style="1"/>
    <col min="493" max="493" width="50" style="1" customWidth="1"/>
    <col min="494" max="494" width="16.140625" style="1" customWidth="1"/>
    <col min="495" max="495" width="12.28515625" style="1" customWidth="1"/>
    <col min="496" max="496" width="17.28515625" style="1" customWidth="1"/>
    <col min="497" max="497" width="10.85546875" style="1" customWidth="1"/>
    <col min="498" max="498" width="11.7109375" style="1" customWidth="1"/>
    <col min="499" max="748" width="9.140625" style="1"/>
    <col min="749" max="749" width="50" style="1" customWidth="1"/>
    <col min="750" max="750" width="16.140625" style="1" customWidth="1"/>
    <col min="751" max="751" width="12.28515625" style="1" customWidth="1"/>
    <col min="752" max="752" width="17.28515625" style="1" customWidth="1"/>
    <col min="753" max="753" width="10.85546875" style="1" customWidth="1"/>
    <col min="754" max="754" width="11.7109375" style="1" customWidth="1"/>
    <col min="755" max="1004" width="9.140625" style="1"/>
    <col min="1005" max="1005" width="50" style="1" customWidth="1"/>
    <col min="1006" max="1006" width="16.140625" style="1" customWidth="1"/>
    <col min="1007" max="1007" width="12.28515625" style="1" customWidth="1"/>
    <col min="1008" max="1008" width="17.28515625" style="1" customWidth="1"/>
    <col min="1009" max="1009" width="10.85546875" style="1" customWidth="1"/>
    <col min="1010" max="1010" width="11.7109375" style="1" customWidth="1"/>
    <col min="1011" max="1260" width="9.140625" style="1"/>
    <col min="1261" max="1261" width="50" style="1" customWidth="1"/>
    <col min="1262" max="1262" width="16.140625" style="1" customWidth="1"/>
    <col min="1263" max="1263" width="12.28515625" style="1" customWidth="1"/>
    <col min="1264" max="1264" width="17.28515625" style="1" customWidth="1"/>
    <col min="1265" max="1265" width="10.85546875" style="1" customWidth="1"/>
    <col min="1266" max="1266" width="11.7109375" style="1" customWidth="1"/>
    <col min="1267" max="1516" width="9.140625" style="1"/>
    <col min="1517" max="1517" width="50" style="1" customWidth="1"/>
    <col min="1518" max="1518" width="16.140625" style="1" customWidth="1"/>
    <col min="1519" max="1519" width="12.28515625" style="1" customWidth="1"/>
    <col min="1520" max="1520" width="17.28515625" style="1" customWidth="1"/>
    <col min="1521" max="1521" width="10.85546875" style="1" customWidth="1"/>
    <col min="1522" max="1522" width="11.7109375" style="1" customWidth="1"/>
    <col min="1523" max="1772" width="9.140625" style="1"/>
    <col min="1773" max="1773" width="50" style="1" customWidth="1"/>
    <col min="1774" max="1774" width="16.140625" style="1" customWidth="1"/>
    <col min="1775" max="1775" width="12.28515625" style="1" customWidth="1"/>
    <col min="1776" max="1776" width="17.28515625" style="1" customWidth="1"/>
    <col min="1777" max="1777" width="10.85546875" style="1" customWidth="1"/>
    <col min="1778" max="1778" width="11.7109375" style="1" customWidth="1"/>
    <col min="1779" max="2028" width="9.140625" style="1"/>
    <col min="2029" max="2029" width="50" style="1" customWidth="1"/>
    <col min="2030" max="2030" width="16.140625" style="1" customWidth="1"/>
    <col min="2031" max="2031" width="12.28515625" style="1" customWidth="1"/>
    <col min="2032" max="2032" width="17.28515625" style="1" customWidth="1"/>
    <col min="2033" max="2033" width="10.85546875" style="1" customWidth="1"/>
    <col min="2034" max="2034" width="11.7109375" style="1" customWidth="1"/>
    <col min="2035" max="2284" width="9.140625" style="1"/>
    <col min="2285" max="2285" width="50" style="1" customWidth="1"/>
    <col min="2286" max="2286" width="16.140625" style="1" customWidth="1"/>
    <col min="2287" max="2287" width="12.28515625" style="1" customWidth="1"/>
    <col min="2288" max="2288" width="17.28515625" style="1" customWidth="1"/>
    <col min="2289" max="2289" width="10.85546875" style="1" customWidth="1"/>
    <col min="2290" max="2290" width="11.7109375" style="1" customWidth="1"/>
    <col min="2291" max="2540" width="9.140625" style="1"/>
    <col min="2541" max="2541" width="50" style="1" customWidth="1"/>
    <col min="2542" max="2542" width="16.140625" style="1" customWidth="1"/>
    <col min="2543" max="2543" width="12.28515625" style="1" customWidth="1"/>
    <col min="2544" max="2544" width="17.28515625" style="1" customWidth="1"/>
    <col min="2545" max="2545" width="10.85546875" style="1" customWidth="1"/>
    <col min="2546" max="2546" width="11.7109375" style="1" customWidth="1"/>
    <col min="2547" max="2796" width="9.140625" style="1"/>
    <col min="2797" max="2797" width="50" style="1" customWidth="1"/>
    <col min="2798" max="2798" width="16.140625" style="1" customWidth="1"/>
    <col min="2799" max="2799" width="12.28515625" style="1" customWidth="1"/>
    <col min="2800" max="2800" width="17.28515625" style="1" customWidth="1"/>
    <col min="2801" max="2801" width="10.85546875" style="1" customWidth="1"/>
    <col min="2802" max="2802" width="11.7109375" style="1" customWidth="1"/>
    <col min="2803" max="3052" width="9.140625" style="1"/>
    <col min="3053" max="3053" width="50" style="1" customWidth="1"/>
    <col min="3054" max="3054" width="16.140625" style="1" customWidth="1"/>
    <col min="3055" max="3055" width="12.28515625" style="1" customWidth="1"/>
    <col min="3056" max="3056" width="17.28515625" style="1" customWidth="1"/>
    <col min="3057" max="3057" width="10.85546875" style="1" customWidth="1"/>
    <col min="3058" max="3058" width="11.7109375" style="1" customWidth="1"/>
    <col min="3059" max="3308" width="9.140625" style="1"/>
    <col min="3309" max="3309" width="50" style="1" customWidth="1"/>
    <col min="3310" max="3310" width="16.140625" style="1" customWidth="1"/>
    <col min="3311" max="3311" width="12.28515625" style="1" customWidth="1"/>
    <col min="3312" max="3312" width="17.28515625" style="1" customWidth="1"/>
    <col min="3313" max="3313" width="10.85546875" style="1" customWidth="1"/>
    <col min="3314" max="3314" width="11.7109375" style="1" customWidth="1"/>
    <col min="3315" max="3564" width="9.140625" style="1"/>
    <col min="3565" max="3565" width="50" style="1" customWidth="1"/>
    <col min="3566" max="3566" width="16.140625" style="1" customWidth="1"/>
    <col min="3567" max="3567" width="12.28515625" style="1" customWidth="1"/>
    <col min="3568" max="3568" width="17.28515625" style="1" customWidth="1"/>
    <col min="3569" max="3569" width="10.85546875" style="1" customWidth="1"/>
    <col min="3570" max="3570" width="11.7109375" style="1" customWidth="1"/>
    <col min="3571" max="3820" width="9.140625" style="1"/>
    <col min="3821" max="3821" width="50" style="1" customWidth="1"/>
    <col min="3822" max="3822" width="16.140625" style="1" customWidth="1"/>
    <col min="3823" max="3823" width="12.28515625" style="1" customWidth="1"/>
    <col min="3824" max="3824" width="17.28515625" style="1" customWidth="1"/>
    <col min="3825" max="3825" width="10.85546875" style="1" customWidth="1"/>
    <col min="3826" max="3826" width="11.7109375" style="1" customWidth="1"/>
    <col min="3827" max="4076" width="9.140625" style="1"/>
    <col min="4077" max="4077" width="50" style="1" customWidth="1"/>
    <col min="4078" max="4078" width="16.140625" style="1" customWidth="1"/>
    <col min="4079" max="4079" width="12.28515625" style="1" customWidth="1"/>
    <col min="4080" max="4080" width="17.28515625" style="1" customWidth="1"/>
    <col min="4081" max="4081" width="10.85546875" style="1" customWidth="1"/>
    <col min="4082" max="4082" width="11.7109375" style="1" customWidth="1"/>
    <col min="4083" max="4332" width="9.140625" style="1"/>
    <col min="4333" max="4333" width="50" style="1" customWidth="1"/>
    <col min="4334" max="4334" width="16.140625" style="1" customWidth="1"/>
    <col min="4335" max="4335" width="12.28515625" style="1" customWidth="1"/>
    <col min="4336" max="4336" width="17.28515625" style="1" customWidth="1"/>
    <col min="4337" max="4337" width="10.85546875" style="1" customWidth="1"/>
    <col min="4338" max="4338" width="11.7109375" style="1" customWidth="1"/>
    <col min="4339" max="4588" width="9.140625" style="1"/>
    <col min="4589" max="4589" width="50" style="1" customWidth="1"/>
    <col min="4590" max="4590" width="16.140625" style="1" customWidth="1"/>
    <col min="4591" max="4591" width="12.28515625" style="1" customWidth="1"/>
    <col min="4592" max="4592" width="17.28515625" style="1" customWidth="1"/>
    <col min="4593" max="4593" width="10.85546875" style="1" customWidth="1"/>
    <col min="4594" max="4594" width="11.7109375" style="1" customWidth="1"/>
    <col min="4595" max="4844" width="9.140625" style="1"/>
    <col min="4845" max="4845" width="50" style="1" customWidth="1"/>
    <col min="4846" max="4846" width="16.140625" style="1" customWidth="1"/>
    <col min="4847" max="4847" width="12.28515625" style="1" customWidth="1"/>
    <col min="4848" max="4848" width="17.28515625" style="1" customWidth="1"/>
    <col min="4849" max="4849" width="10.85546875" style="1" customWidth="1"/>
    <col min="4850" max="4850" width="11.7109375" style="1" customWidth="1"/>
    <col min="4851" max="5100" width="9.140625" style="1"/>
    <col min="5101" max="5101" width="50" style="1" customWidth="1"/>
    <col min="5102" max="5102" width="16.140625" style="1" customWidth="1"/>
    <col min="5103" max="5103" width="12.28515625" style="1" customWidth="1"/>
    <col min="5104" max="5104" width="17.28515625" style="1" customWidth="1"/>
    <col min="5105" max="5105" width="10.85546875" style="1" customWidth="1"/>
    <col min="5106" max="5106" width="11.7109375" style="1" customWidth="1"/>
    <col min="5107" max="5356" width="9.140625" style="1"/>
    <col min="5357" max="5357" width="50" style="1" customWidth="1"/>
    <col min="5358" max="5358" width="16.140625" style="1" customWidth="1"/>
    <col min="5359" max="5359" width="12.28515625" style="1" customWidth="1"/>
    <col min="5360" max="5360" width="17.28515625" style="1" customWidth="1"/>
    <col min="5361" max="5361" width="10.85546875" style="1" customWidth="1"/>
    <col min="5362" max="5362" width="11.7109375" style="1" customWidth="1"/>
    <col min="5363" max="5612" width="9.140625" style="1"/>
    <col min="5613" max="5613" width="50" style="1" customWidth="1"/>
    <col min="5614" max="5614" width="16.140625" style="1" customWidth="1"/>
    <col min="5615" max="5615" width="12.28515625" style="1" customWidth="1"/>
    <col min="5616" max="5616" width="17.28515625" style="1" customWidth="1"/>
    <col min="5617" max="5617" width="10.85546875" style="1" customWidth="1"/>
    <col min="5618" max="5618" width="11.7109375" style="1" customWidth="1"/>
    <col min="5619" max="5868" width="9.140625" style="1"/>
    <col min="5869" max="5869" width="50" style="1" customWidth="1"/>
    <col min="5870" max="5870" width="16.140625" style="1" customWidth="1"/>
    <col min="5871" max="5871" width="12.28515625" style="1" customWidth="1"/>
    <col min="5872" max="5872" width="17.28515625" style="1" customWidth="1"/>
    <col min="5873" max="5873" width="10.85546875" style="1" customWidth="1"/>
    <col min="5874" max="5874" width="11.7109375" style="1" customWidth="1"/>
    <col min="5875" max="6124" width="9.140625" style="1"/>
    <col min="6125" max="6125" width="50" style="1" customWidth="1"/>
    <col min="6126" max="6126" width="16.140625" style="1" customWidth="1"/>
    <col min="6127" max="6127" width="12.28515625" style="1" customWidth="1"/>
    <col min="6128" max="6128" width="17.28515625" style="1" customWidth="1"/>
    <col min="6129" max="6129" width="10.85546875" style="1" customWidth="1"/>
    <col min="6130" max="6130" width="11.7109375" style="1" customWidth="1"/>
    <col min="6131" max="6380" width="9.140625" style="1"/>
    <col min="6381" max="6381" width="50" style="1" customWidth="1"/>
    <col min="6382" max="6382" width="16.140625" style="1" customWidth="1"/>
    <col min="6383" max="6383" width="12.28515625" style="1" customWidth="1"/>
    <col min="6384" max="6384" width="17.28515625" style="1" customWidth="1"/>
    <col min="6385" max="6385" width="10.85546875" style="1" customWidth="1"/>
    <col min="6386" max="6386" width="11.7109375" style="1" customWidth="1"/>
    <col min="6387" max="6636" width="9.140625" style="1"/>
    <col min="6637" max="6637" width="50" style="1" customWidth="1"/>
    <col min="6638" max="6638" width="16.140625" style="1" customWidth="1"/>
    <col min="6639" max="6639" width="12.28515625" style="1" customWidth="1"/>
    <col min="6640" max="6640" width="17.28515625" style="1" customWidth="1"/>
    <col min="6641" max="6641" width="10.85546875" style="1" customWidth="1"/>
    <col min="6642" max="6642" width="11.7109375" style="1" customWidth="1"/>
    <col min="6643" max="6892" width="9.140625" style="1"/>
    <col min="6893" max="6893" width="50" style="1" customWidth="1"/>
    <col min="6894" max="6894" width="16.140625" style="1" customWidth="1"/>
    <col min="6895" max="6895" width="12.28515625" style="1" customWidth="1"/>
    <col min="6896" max="6896" width="17.28515625" style="1" customWidth="1"/>
    <col min="6897" max="6897" width="10.85546875" style="1" customWidth="1"/>
    <col min="6898" max="6898" width="11.7109375" style="1" customWidth="1"/>
    <col min="6899" max="7148" width="9.140625" style="1"/>
    <col min="7149" max="7149" width="50" style="1" customWidth="1"/>
    <col min="7150" max="7150" width="16.140625" style="1" customWidth="1"/>
    <col min="7151" max="7151" width="12.28515625" style="1" customWidth="1"/>
    <col min="7152" max="7152" width="17.28515625" style="1" customWidth="1"/>
    <col min="7153" max="7153" width="10.85546875" style="1" customWidth="1"/>
    <col min="7154" max="7154" width="11.7109375" style="1" customWidth="1"/>
    <col min="7155" max="7404" width="9.140625" style="1"/>
    <col min="7405" max="7405" width="50" style="1" customWidth="1"/>
    <col min="7406" max="7406" width="16.140625" style="1" customWidth="1"/>
    <col min="7407" max="7407" width="12.28515625" style="1" customWidth="1"/>
    <col min="7408" max="7408" width="17.28515625" style="1" customWidth="1"/>
    <col min="7409" max="7409" width="10.85546875" style="1" customWidth="1"/>
    <col min="7410" max="7410" width="11.7109375" style="1" customWidth="1"/>
    <col min="7411" max="7660" width="9.140625" style="1"/>
    <col min="7661" max="7661" width="50" style="1" customWidth="1"/>
    <col min="7662" max="7662" width="16.140625" style="1" customWidth="1"/>
    <col min="7663" max="7663" width="12.28515625" style="1" customWidth="1"/>
    <col min="7664" max="7664" width="17.28515625" style="1" customWidth="1"/>
    <col min="7665" max="7665" width="10.85546875" style="1" customWidth="1"/>
    <col min="7666" max="7666" width="11.7109375" style="1" customWidth="1"/>
    <col min="7667" max="7916" width="9.140625" style="1"/>
    <col min="7917" max="7917" width="50" style="1" customWidth="1"/>
    <col min="7918" max="7918" width="16.140625" style="1" customWidth="1"/>
    <col min="7919" max="7919" width="12.28515625" style="1" customWidth="1"/>
    <col min="7920" max="7920" width="17.28515625" style="1" customWidth="1"/>
    <col min="7921" max="7921" width="10.85546875" style="1" customWidth="1"/>
    <col min="7922" max="7922" width="11.7109375" style="1" customWidth="1"/>
    <col min="7923" max="8172" width="9.140625" style="1"/>
    <col min="8173" max="8173" width="50" style="1" customWidth="1"/>
    <col min="8174" max="8174" width="16.140625" style="1" customWidth="1"/>
    <col min="8175" max="8175" width="12.28515625" style="1" customWidth="1"/>
    <col min="8176" max="8176" width="17.28515625" style="1" customWidth="1"/>
    <col min="8177" max="8177" width="10.85546875" style="1" customWidth="1"/>
    <col min="8178" max="8178" width="11.7109375" style="1" customWidth="1"/>
    <col min="8179" max="8428" width="9.140625" style="1"/>
    <col min="8429" max="8429" width="50" style="1" customWidth="1"/>
    <col min="8430" max="8430" width="16.140625" style="1" customWidth="1"/>
    <col min="8431" max="8431" width="12.28515625" style="1" customWidth="1"/>
    <col min="8432" max="8432" width="17.28515625" style="1" customWidth="1"/>
    <col min="8433" max="8433" width="10.85546875" style="1" customWidth="1"/>
    <col min="8434" max="8434" width="11.7109375" style="1" customWidth="1"/>
    <col min="8435" max="8684" width="9.140625" style="1"/>
    <col min="8685" max="8685" width="50" style="1" customWidth="1"/>
    <col min="8686" max="8686" width="16.140625" style="1" customWidth="1"/>
    <col min="8687" max="8687" width="12.28515625" style="1" customWidth="1"/>
    <col min="8688" max="8688" width="17.28515625" style="1" customWidth="1"/>
    <col min="8689" max="8689" width="10.85546875" style="1" customWidth="1"/>
    <col min="8690" max="8690" width="11.7109375" style="1" customWidth="1"/>
    <col min="8691" max="8940" width="9.140625" style="1"/>
    <col min="8941" max="8941" width="50" style="1" customWidth="1"/>
    <col min="8942" max="8942" width="16.140625" style="1" customWidth="1"/>
    <col min="8943" max="8943" width="12.28515625" style="1" customWidth="1"/>
    <col min="8944" max="8944" width="17.28515625" style="1" customWidth="1"/>
    <col min="8945" max="8945" width="10.85546875" style="1" customWidth="1"/>
    <col min="8946" max="8946" width="11.7109375" style="1" customWidth="1"/>
    <col min="8947" max="9196" width="9.140625" style="1"/>
    <col min="9197" max="9197" width="50" style="1" customWidth="1"/>
    <col min="9198" max="9198" width="16.140625" style="1" customWidth="1"/>
    <col min="9199" max="9199" width="12.28515625" style="1" customWidth="1"/>
    <col min="9200" max="9200" width="17.28515625" style="1" customWidth="1"/>
    <col min="9201" max="9201" width="10.85546875" style="1" customWidth="1"/>
    <col min="9202" max="9202" width="11.7109375" style="1" customWidth="1"/>
    <col min="9203" max="9452" width="9.140625" style="1"/>
    <col min="9453" max="9453" width="50" style="1" customWidth="1"/>
    <col min="9454" max="9454" width="16.140625" style="1" customWidth="1"/>
    <col min="9455" max="9455" width="12.28515625" style="1" customWidth="1"/>
    <col min="9456" max="9456" width="17.28515625" style="1" customWidth="1"/>
    <col min="9457" max="9457" width="10.85546875" style="1" customWidth="1"/>
    <col min="9458" max="9458" width="11.7109375" style="1" customWidth="1"/>
    <col min="9459" max="9708" width="9.140625" style="1"/>
    <col min="9709" max="9709" width="50" style="1" customWidth="1"/>
    <col min="9710" max="9710" width="16.140625" style="1" customWidth="1"/>
    <col min="9711" max="9711" width="12.28515625" style="1" customWidth="1"/>
    <col min="9712" max="9712" width="17.28515625" style="1" customWidth="1"/>
    <col min="9713" max="9713" width="10.85546875" style="1" customWidth="1"/>
    <col min="9714" max="9714" width="11.7109375" style="1" customWidth="1"/>
    <col min="9715" max="9964" width="9.140625" style="1"/>
    <col min="9965" max="9965" width="50" style="1" customWidth="1"/>
    <col min="9966" max="9966" width="16.140625" style="1" customWidth="1"/>
    <col min="9967" max="9967" width="12.28515625" style="1" customWidth="1"/>
    <col min="9968" max="9968" width="17.28515625" style="1" customWidth="1"/>
    <col min="9969" max="9969" width="10.85546875" style="1" customWidth="1"/>
    <col min="9970" max="9970" width="11.7109375" style="1" customWidth="1"/>
    <col min="9971" max="10220" width="9.140625" style="1"/>
    <col min="10221" max="10221" width="50" style="1" customWidth="1"/>
    <col min="10222" max="10222" width="16.140625" style="1" customWidth="1"/>
    <col min="10223" max="10223" width="12.28515625" style="1" customWidth="1"/>
    <col min="10224" max="10224" width="17.28515625" style="1" customWidth="1"/>
    <col min="10225" max="10225" width="10.85546875" style="1" customWidth="1"/>
    <col min="10226" max="10226" width="11.7109375" style="1" customWidth="1"/>
    <col min="10227" max="10476" width="9.140625" style="1"/>
    <col min="10477" max="10477" width="50" style="1" customWidth="1"/>
    <col min="10478" max="10478" width="16.140625" style="1" customWidth="1"/>
    <col min="10479" max="10479" width="12.28515625" style="1" customWidth="1"/>
    <col min="10480" max="10480" width="17.28515625" style="1" customWidth="1"/>
    <col min="10481" max="10481" width="10.85546875" style="1" customWidth="1"/>
    <col min="10482" max="10482" width="11.7109375" style="1" customWidth="1"/>
    <col min="10483" max="10732" width="9.140625" style="1"/>
    <col min="10733" max="10733" width="50" style="1" customWidth="1"/>
    <col min="10734" max="10734" width="16.140625" style="1" customWidth="1"/>
    <col min="10735" max="10735" width="12.28515625" style="1" customWidth="1"/>
    <col min="10736" max="10736" width="17.28515625" style="1" customWidth="1"/>
    <col min="10737" max="10737" width="10.85546875" style="1" customWidth="1"/>
    <col min="10738" max="10738" width="11.7109375" style="1" customWidth="1"/>
    <col min="10739" max="10988" width="9.140625" style="1"/>
    <col min="10989" max="10989" width="50" style="1" customWidth="1"/>
    <col min="10990" max="10990" width="16.140625" style="1" customWidth="1"/>
    <col min="10991" max="10991" width="12.28515625" style="1" customWidth="1"/>
    <col min="10992" max="10992" width="17.28515625" style="1" customWidth="1"/>
    <col min="10993" max="10993" width="10.85546875" style="1" customWidth="1"/>
    <col min="10994" max="10994" width="11.7109375" style="1" customWidth="1"/>
    <col min="10995" max="11244" width="9.140625" style="1"/>
    <col min="11245" max="11245" width="50" style="1" customWidth="1"/>
    <col min="11246" max="11246" width="16.140625" style="1" customWidth="1"/>
    <col min="11247" max="11247" width="12.28515625" style="1" customWidth="1"/>
    <col min="11248" max="11248" width="17.28515625" style="1" customWidth="1"/>
    <col min="11249" max="11249" width="10.85546875" style="1" customWidth="1"/>
    <col min="11250" max="11250" width="11.7109375" style="1" customWidth="1"/>
    <col min="11251" max="11500" width="9.140625" style="1"/>
    <col min="11501" max="11501" width="50" style="1" customWidth="1"/>
    <col min="11502" max="11502" width="16.140625" style="1" customWidth="1"/>
    <col min="11503" max="11503" width="12.28515625" style="1" customWidth="1"/>
    <col min="11504" max="11504" width="17.28515625" style="1" customWidth="1"/>
    <col min="11505" max="11505" width="10.85546875" style="1" customWidth="1"/>
    <col min="11506" max="11506" width="11.7109375" style="1" customWidth="1"/>
    <col min="11507" max="11756" width="9.140625" style="1"/>
    <col min="11757" max="11757" width="50" style="1" customWidth="1"/>
    <col min="11758" max="11758" width="16.140625" style="1" customWidth="1"/>
    <col min="11759" max="11759" width="12.28515625" style="1" customWidth="1"/>
    <col min="11760" max="11760" width="17.28515625" style="1" customWidth="1"/>
    <col min="11761" max="11761" width="10.85546875" style="1" customWidth="1"/>
    <col min="11762" max="11762" width="11.7109375" style="1" customWidth="1"/>
    <col min="11763" max="12012" width="9.140625" style="1"/>
    <col min="12013" max="12013" width="50" style="1" customWidth="1"/>
    <col min="12014" max="12014" width="16.140625" style="1" customWidth="1"/>
    <col min="12015" max="12015" width="12.28515625" style="1" customWidth="1"/>
    <col min="12016" max="12016" width="17.28515625" style="1" customWidth="1"/>
    <col min="12017" max="12017" width="10.85546875" style="1" customWidth="1"/>
    <col min="12018" max="12018" width="11.7109375" style="1" customWidth="1"/>
    <col min="12019" max="12268" width="9.140625" style="1"/>
    <col min="12269" max="12269" width="50" style="1" customWidth="1"/>
    <col min="12270" max="12270" width="16.140625" style="1" customWidth="1"/>
    <col min="12271" max="12271" width="12.28515625" style="1" customWidth="1"/>
    <col min="12272" max="12272" width="17.28515625" style="1" customWidth="1"/>
    <col min="12273" max="12273" width="10.85546875" style="1" customWidth="1"/>
    <col min="12274" max="12274" width="11.7109375" style="1" customWidth="1"/>
    <col min="12275" max="12524" width="9.140625" style="1"/>
    <col min="12525" max="12525" width="50" style="1" customWidth="1"/>
    <col min="12526" max="12526" width="16.140625" style="1" customWidth="1"/>
    <col min="12527" max="12527" width="12.28515625" style="1" customWidth="1"/>
    <col min="12528" max="12528" width="17.28515625" style="1" customWidth="1"/>
    <col min="12529" max="12529" width="10.85546875" style="1" customWidth="1"/>
    <col min="12530" max="12530" width="11.7109375" style="1" customWidth="1"/>
    <col min="12531" max="12780" width="9.140625" style="1"/>
    <col min="12781" max="12781" width="50" style="1" customWidth="1"/>
    <col min="12782" max="12782" width="16.140625" style="1" customWidth="1"/>
    <col min="12783" max="12783" width="12.28515625" style="1" customWidth="1"/>
    <col min="12784" max="12784" width="17.28515625" style="1" customWidth="1"/>
    <col min="12785" max="12785" width="10.85546875" style="1" customWidth="1"/>
    <col min="12786" max="12786" width="11.7109375" style="1" customWidth="1"/>
    <col min="12787" max="13036" width="9.140625" style="1"/>
    <col min="13037" max="13037" width="50" style="1" customWidth="1"/>
    <col min="13038" max="13038" width="16.140625" style="1" customWidth="1"/>
    <col min="13039" max="13039" width="12.28515625" style="1" customWidth="1"/>
    <col min="13040" max="13040" width="17.28515625" style="1" customWidth="1"/>
    <col min="13041" max="13041" width="10.85546875" style="1" customWidth="1"/>
    <col min="13042" max="13042" width="11.7109375" style="1" customWidth="1"/>
    <col min="13043" max="13292" width="9.140625" style="1"/>
    <col min="13293" max="13293" width="50" style="1" customWidth="1"/>
    <col min="13294" max="13294" width="16.140625" style="1" customWidth="1"/>
    <col min="13295" max="13295" width="12.28515625" style="1" customWidth="1"/>
    <col min="13296" max="13296" width="17.28515625" style="1" customWidth="1"/>
    <col min="13297" max="13297" width="10.85546875" style="1" customWidth="1"/>
    <col min="13298" max="13298" width="11.7109375" style="1" customWidth="1"/>
    <col min="13299" max="13548" width="9.140625" style="1"/>
    <col min="13549" max="13549" width="50" style="1" customWidth="1"/>
    <col min="13550" max="13550" width="16.140625" style="1" customWidth="1"/>
    <col min="13551" max="13551" width="12.28515625" style="1" customWidth="1"/>
    <col min="13552" max="13552" width="17.28515625" style="1" customWidth="1"/>
    <col min="13553" max="13553" width="10.85546875" style="1" customWidth="1"/>
    <col min="13554" max="13554" width="11.7109375" style="1" customWidth="1"/>
    <col min="13555" max="13804" width="9.140625" style="1"/>
    <col min="13805" max="13805" width="50" style="1" customWidth="1"/>
    <col min="13806" max="13806" width="16.140625" style="1" customWidth="1"/>
    <col min="13807" max="13807" width="12.28515625" style="1" customWidth="1"/>
    <col min="13808" max="13808" width="17.28515625" style="1" customWidth="1"/>
    <col min="13809" max="13809" width="10.85546875" style="1" customWidth="1"/>
    <col min="13810" max="13810" width="11.7109375" style="1" customWidth="1"/>
    <col min="13811" max="14060" width="9.140625" style="1"/>
    <col min="14061" max="14061" width="50" style="1" customWidth="1"/>
    <col min="14062" max="14062" width="16.140625" style="1" customWidth="1"/>
    <col min="14063" max="14063" width="12.28515625" style="1" customWidth="1"/>
    <col min="14064" max="14064" width="17.28515625" style="1" customWidth="1"/>
    <col min="14065" max="14065" width="10.85546875" style="1" customWidth="1"/>
    <col min="14066" max="14066" width="11.7109375" style="1" customWidth="1"/>
    <col min="14067" max="14316" width="9.140625" style="1"/>
    <col min="14317" max="14317" width="50" style="1" customWidth="1"/>
    <col min="14318" max="14318" width="16.140625" style="1" customWidth="1"/>
    <col min="14319" max="14319" width="12.28515625" style="1" customWidth="1"/>
    <col min="14320" max="14320" width="17.28515625" style="1" customWidth="1"/>
    <col min="14321" max="14321" width="10.85546875" style="1" customWidth="1"/>
    <col min="14322" max="14322" width="11.7109375" style="1" customWidth="1"/>
    <col min="14323" max="14572" width="9.140625" style="1"/>
    <col min="14573" max="14573" width="50" style="1" customWidth="1"/>
    <col min="14574" max="14574" width="16.140625" style="1" customWidth="1"/>
    <col min="14575" max="14575" width="12.28515625" style="1" customWidth="1"/>
    <col min="14576" max="14576" width="17.28515625" style="1" customWidth="1"/>
    <col min="14577" max="14577" width="10.85546875" style="1" customWidth="1"/>
    <col min="14578" max="14578" width="11.7109375" style="1" customWidth="1"/>
    <col min="14579" max="14828" width="9.140625" style="1"/>
    <col min="14829" max="14829" width="50" style="1" customWidth="1"/>
    <col min="14830" max="14830" width="16.140625" style="1" customWidth="1"/>
    <col min="14831" max="14831" width="12.28515625" style="1" customWidth="1"/>
    <col min="14832" max="14832" width="17.28515625" style="1" customWidth="1"/>
    <col min="14833" max="14833" width="10.85546875" style="1" customWidth="1"/>
    <col min="14834" max="14834" width="11.7109375" style="1" customWidth="1"/>
    <col min="14835" max="15084" width="9.140625" style="1"/>
    <col min="15085" max="15085" width="50" style="1" customWidth="1"/>
    <col min="15086" max="15086" width="16.140625" style="1" customWidth="1"/>
    <col min="15087" max="15087" width="12.28515625" style="1" customWidth="1"/>
    <col min="15088" max="15088" width="17.28515625" style="1" customWidth="1"/>
    <col min="15089" max="15089" width="10.85546875" style="1" customWidth="1"/>
    <col min="15090" max="15090" width="11.7109375" style="1" customWidth="1"/>
    <col min="15091" max="15340" width="9.140625" style="1"/>
    <col min="15341" max="15341" width="50" style="1" customWidth="1"/>
    <col min="15342" max="15342" width="16.140625" style="1" customWidth="1"/>
    <col min="15343" max="15343" width="12.28515625" style="1" customWidth="1"/>
    <col min="15344" max="15344" width="17.28515625" style="1" customWidth="1"/>
    <col min="15345" max="15345" width="10.85546875" style="1" customWidth="1"/>
    <col min="15346" max="15346" width="11.7109375" style="1" customWidth="1"/>
    <col min="15347" max="15596" width="9.140625" style="1"/>
    <col min="15597" max="15597" width="50" style="1" customWidth="1"/>
    <col min="15598" max="15598" width="16.140625" style="1" customWidth="1"/>
    <col min="15599" max="15599" width="12.28515625" style="1" customWidth="1"/>
    <col min="15600" max="15600" width="17.28515625" style="1" customWidth="1"/>
    <col min="15601" max="15601" width="10.85546875" style="1" customWidth="1"/>
    <col min="15602" max="15602" width="11.7109375" style="1" customWidth="1"/>
    <col min="15603" max="15852" width="9.140625" style="1"/>
    <col min="15853" max="15853" width="50" style="1" customWidth="1"/>
    <col min="15854" max="15854" width="16.140625" style="1" customWidth="1"/>
    <col min="15855" max="15855" width="12.28515625" style="1" customWidth="1"/>
    <col min="15856" max="15856" width="17.28515625" style="1" customWidth="1"/>
    <col min="15857" max="15857" width="10.85546875" style="1" customWidth="1"/>
    <col min="15858" max="15858" width="11.7109375" style="1" customWidth="1"/>
    <col min="15859" max="16108" width="9.140625" style="1"/>
    <col min="16109" max="16109" width="50" style="1" customWidth="1"/>
    <col min="16110" max="16110" width="16.140625" style="1" customWidth="1"/>
    <col min="16111" max="16111" width="12.28515625" style="1" customWidth="1"/>
    <col min="16112" max="16112" width="17.28515625" style="1" customWidth="1"/>
    <col min="16113" max="16113" width="10.85546875" style="1" customWidth="1"/>
    <col min="16114" max="16114" width="11.7109375" style="1" customWidth="1"/>
    <col min="16115" max="16384" width="9.140625" style="1"/>
  </cols>
  <sheetData>
    <row r="1" spans="1:19" x14ac:dyDescent="0.2">
      <c r="O1" s="2" t="s">
        <v>372</v>
      </c>
    </row>
    <row r="2" spans="1:19" x14ac:dyDescent="0.2">
      <c r="A2" s="34" t="s">
        <v>52</v>
      </c>
      <c r="B2" s="3" t="s">
        <v>369</v>
      </c>
      <c r="C2" s="4"/>
      <c r="D2" s="4"/>
      <c r="F2" s="3" t="s">
        <v>373</v>
      </c>
      <c r="G2" s="4"/>
      <c r="I2" s="3" t="s">
        <v>357</v>
      </c>
      <c r="J2" s="4"/>
      <c r="K2" s="4"/>
      <c r="L2" s="4"/>
      <c r="O2" s="5" t="s">
        <v>365</v>
      </c>
      <c r="R2" s="5" t="s">
        <v>366</v>
      </c>
    </row>
    <row r="3" spans="1:19" x14ac:dyDescent="0.2">
      <c r="A3" s="3" t="s">
        <v>53</v>
      </c>
      <c r="B3" s="16" t="s">
        <v>359</v>
      </c>
      <c r="C3" s="16" t="s">
        <v>360</v>
      </c>
      <c r="D3" s="16" t="s">
        <v>356</v>
      </c>
      <c r="F3" s="1" t="s">
        <v>53</v>
      </c>
      <c r="G3" s="6" t="s">
        <v>362</v>
      </c>
      <c r="I3" s="1" t="s">
        <v>53</v>
      </c>
      <c r="J3" s="6" t="s">
        <v>367</v>
      </c>
      <c r="K3" s="6" t="s">
        <v>368</v>
      </c>
      <c r="L3" s="6"/>
      <c r="M3" s="1" t="s">
        <v>2</v>
      </c>
      <c r="O3" s="1" t="s">
        <v>53</v>
      </c>
      <c r="P3" s="6" t="s">
        <v>364</v>
      </c>
      <c r="R3" s="1" t="s">
        <v>53</v>
      </c>
      <c r="S3" s="6" t="s">
        <v>364</v>
      </c>
    </row>
    <row r="4" spans="1:19" x14ac:dyDescent="0.2">
      <c r="A4" s="6" t="s">
        <v>54</v>
      </c>
      <c r="B4" s="6">
        <v>1</v>
      </c>
      <c r="C4" s="6">
        <v>0</v>
      </c>
      <c r="D4" s="6">
        <f>SUM(B4:C4)</f>
        <v>1</v>
      </c>
      <c r="F4" s="6" t="s">
        <v>358</v>
      </c>
      <c r="G4" s="6">
        <v>1</v>
      </c>
      <c r="I4" s="6" t="s">
        <v>56</v>
      </c>
      <c r="J4" s="6">
        <v>1</v>
      </c>
      <c r="K4" s="6">
        <v>9</v>
      </c>
      <c r="L4" s="6"/>
      <c r="M4" s="5">
        <v>1</v>
      </c>
      <c r="O4" s="6" t="s">
        <v>73</v>
      </c>
      <c r="P4" s="6">
        <v>3</v>
      </c>
      <c r="R4" s="6" t="s">
        <v>56</v>
      </c>
      <c r="S4" s="6">
        <v>9</v>
      </c>
    </row>
    <row r="5" spans="1:19" x14ac:dyDescent="0.2">
      <c r="A5" s="6" t="s">
        <v>55</v>
      </c>
      <c r="B5" s="6">
        <v>1</v>
      </c>
      <c r="C5" s="6">
        <v>0</v>
      </c>
      <c r="D5" s="6">
        <f t="shared" ref="D5:D68" si="0">SUM(B5:C5)</f>
        <v>1</v>
      </c>
      <c r="F5" s="6" t="s">
        <v>55</v>
      </c>
      <c r="G5" s="6">
        <v>7</v>
      </c>
      <c r="I5" s="6" t="s">
        <v>61</v>
      </c>
      <c r="J5" s="6">
        <v>5</v>
      </c>
      <c r="K5" s="6">
        <v>20</v>
      </c>
      <c r="L5" s="6"/>
      <c r="M5" s="5">
        <v>2</v>
      </c>
      <c r="O5" s="6" t="s">
        <v>78</v>
      </c>
      <c r="P5" s="6">
        <v>5</v>
      </c>
      <c r="R5" s="6" t="s">
        <v>61</v>
      </c>
      <c r="S5" s="6">
        <v>20</v>
      </c>
    </row>
    <row r="6" spans="1:19" x14ac:dyDescent="0.2">
      <c r="A6" s="6" t="s">
        <v>56</v>
      </c>
      <c r="B6" s="6">
        <v>1</v>
      </c>
      <c r="C6" s="6">
        <v>1</v>
      </c>
      <c r="D6" s="6">
        <f t="shared" si="0"/>
        <v>2</v>
      </c>
      <c r="F6" s="6" t="s">
        <v>57</v>
      </c>
      <c r="G6" s="6">
        <v>3</v>
      </c>
      <c r="I6" s="6" t="s">
        <v>62</v>
      </c>
      <c r="J6" s="6">
        <v>1</v>
      </c>
      <c r="K6" s="6">
        <v>8</v>
      </c>
      <c r="L6" s="6"/>
      <c r="M6" s="5">
        <v>3</v>
      </c>
      <c r="O6" s="6" t="s">
        <v>83</v>
      </c>
      <c r="P6" s="6">
        <v>14</v>
      </c>
      <c r="R6" s="6" t="s">
        <v>62</v>
      </c>
      <c r="S6" s="6">
        <v>8</v>
      </c>
    </row>
    <row r="7" spans="1:19" x14ac:dyDescent="0.2">
      <c r="A7" s="6" t="s">
        <v>57</v>
      </c>
      <c r="B7" s="6">
        <v>1</v>
      </c>
      <c r="C7" s="6">
        <v>0</v>
      </c>
      <c r="D7" s="6">
        <f t="shared" si="0"/>
        <v>1</v>
      </c>
      <c r="F7" s="6" t="s">
        <v>58</v>
      </c>
      <c r="G7" s="6">
        <v>10</v>
      </c>
      <c r="I7" s="6" t="s">
        <v>63</v>
      </c>
      <c r="J7" s="6">
        <v>8</v>
      </c>
      <c r="K7" s="6">
        <v>9</v>
      </c>
      <c r="L7" s="6"/>
      <c r="M7" s="5">
        <v>4</v>
      </c>
      <c r="O7" s="6" t="s">
        <v>84</v>
      </c>
      <c r="P7" s="6">
        <v>6</v>
      </c>
      <c r="R7" s="6" t="s">
        <v>63</v>
      </c>
      <c r="S7" s="6">
        <v>9</v>
      </c>
    </row>
    <row r="8" spans="1:19" x14ac:dyDescent="0.2">
      <c r="A8" s="6" t="s">
        <v>58</v>
      </c>
      <c r="B8" s="6">
        <v>1</v>
      </c>
      <c r="C8" s="6">
        <v>0</v>
      </c>
      <c r="D8" s="6">
        <f t="shared" si="0"/>
        <v>1</v>
      </c>
      <c r="F8" s="6" t="s">
        <v>59</v>
      </c>
      <c r="G8" s="7" t="s">
        <v>50</v>
      </c>
      <c r="I8" s="6" t="s">
        <v>64</v>
      </c>
      <c r="J8" s="6">
        <v>14</v>
      </c>
      <c r="K8" s="6">
        <v>2</v>
      </c>
      <c r="L8" s="6"/>
      <c r="M8" s="5">
        <v>5</v>
      </c>
      <c r="O8" s="6" t="s">
        <v>91</v>
      </c>
      <c r="P8" s="6">
        <v>7</v>
      </c>
      <c r="R8" s="6" t="s">
        <v>64</v>
      </c>
      <c r="S8" s="6">
        <v>2</v>
      </c>
    </row>
    <row r="9" spans="1:19" x14ac:dyDescent="0.2">
      <c r="A9" s="6" t="s">
        <v>59</v>
      </c>
      <c r="B9" s="8">
        <v>1</v>
      </c>
      <c r="C9" s="6">
        <v>0</v>
      </c>
      <c r="D9" s="6">
        <f t="shared" si="0"/>
        <v>1</v>
      </c>
      <c r="F9" s="6" t="s">
        <v>60</v>
      </c>
      <c r="G9" s="7" t="s">
        <v>51</v>
      </c>
      <c r="I9" s="6" t="s">
        <v>65</v>
      </c>
      <c r="J9" s="6">
        <v>10</v>
      </c>
      <c r="K9" s="6">
        <v>38</v>
      </c>
      <c r="L9" s="6"/>
      <c r="M9" s="5">
        <v>6</v>
      </c>
      <c r="O9" s="6" t="s">
        <v>93</v>
      </c>
      <c r="P9" s="6">
        <v>6</v>
      </c>
      <c r="R9" s="6" t="s">
        <v>65</v>
      </c>
      <c r="S9" s="6">
        <v>38</v>
      </c>
    </row>
    <row r="10" spans="1:19" x14ac:dyDescent="0.2">
      <c r="A10" s="6" t="s">
        <v>60</v>
      </c>
      <c r="B10" s="8">
        <v>1</v>
      </c>
      <c r="C10" s="6">
        <v>0</v>
      </c>
      <c r="D10" s="6">
        <f t="shared" si="0"/>
        <v>1</v>
      </c>
      <c r="F10" s="6" t="s">
        <v>69</v>
      </c>
      <c r="G10" s="6">
        <v>1</v>
      </c>
      <c r="I10" s="6" t="s">
        <v>66</v>
      </c>
      <c r="J10" s="6">
        <v>7</v>
      </c>
      <c r="K10" s="6">
        <v>10</v>
      </c>
      <c r="L10" s="6"/>
      <c r="M10" s="5">
        <v>7</v>
      </c>
      <c r="O10" s="6" t="s">
        <v>100</v>
      </c>
      <c r="P10" s="6">
        <v>3</v>
      </c>
      <c r="R10" s="6" t="s">
        <v>66</v>
      </c>
      <c r="S10" s="6">
        <v>10</v>
      </c>
    </row>
    <row r="11" spans="1:19" x14ac:dyDescent="0.2">
      <c r="A11" s="6" t="s">
        <v>61</v>
      </c>
      <c r="B11" s="6">
        <v>1</v>
      </c>
      <c r="C11" s="6">
        <v>1</v>
      </c>
      <c r="D11" s="6">
        <f t="shared" si="0"/>
        <v>2</v>
      </c>
      <c r="F11" s="6" t="s">
        <v>79</v>
      </c>
      <c r="G11" s="6">
        <v>5</v>
      </c>
      <c r="I11" s="6" t="s">
        <v>70</v>
      </c>
      <c r="J11" s="6">
        <v>4</v>
      </c>
      <c r="K11" s="6">
        <v>1</v>
      </c>
      <c r="L11" s="6"/>
      <c r="M11" s="5">
        <v>8</v>
      </c>
      <c r="O11" s="6" t="s">
        <v>115</v>
      </c>
      <c r="P11" s="6">
        <v>2</v>
      </c>
      <c r="R11" s="6" t="s">
        <v>70</v>
      </c>
      <c r="S11" s="6">
        <v>1</v>
      </c>
    </row>
    <row r="12" spans="1:19" x14ac:dyDescent="0.2">
      <c r="A12" s="6" t="s">
        <v>62</v>
      </c>
      <c r="B12" s="6">
        <v>1</v>
      </c>
      <c r="C12" s="6">
        <v>1</v>
      </c>
      <c r="D12" s="6">
        <f t="shared" si="0"/>
        <v>2</v>
      </c>
      <c r="F12" s="6" t="s">
        <v>82</v>
      </c>
      <c r="G12" s="6">
        <v>1</v>
      </c>
      <c r="I12" s="6" t="s">
        <v>71</v>
      </c>
      <c r="J12" s="6">
        <v>5</v>
      </c>
      <c r="K12" s="6">
        <v>6</v>
      </c>
      <c r="L12" s="6"/>
      <c r="M12" s="5">
        <v>9</v>
      </c>
      <c r="O12" s="6" t="s">
        <v>128</v>
      </c>
      <c r="P12" s="6">
        <v>1</v>
      </c>
      <c r="R12" s="6" t="s">
        <v>71</v>
      </c>
      <c r="S12" s="6">
        <v>6</v>
      </c>
    </row>
    <row r="13" spans="1:19" x14ac:dyDescent="0.2">
      <c r="A13" s="6" t="s">
        <v>63</v>
      </c>
      <c r="B13" s="6">
        <v>1</v>
      </c>
      <c r="C13" s="6">
        <v>1</v>
      </c>
      <c r="D13" s="6">
        <f t="shared" si="0"/>
        <v>2</v>
      </c>
      <c r="F13" s="6" t="s">
        <v>87</v>
      </c>
      <c r="G13" s="6">
        <v>11</v>
      </c>
      <c r="I13" s="6" t="s">
        <v>72</v>
      </c>
      <c r="J13" s="6">
        <v>4</v>
      </c>
      <c r="K13" s="6">
        <v>1</v>
      </c>
      <c r="L13" s="6"/>
      <c r="M13" s="5">
        <v>10</v>
      </c>
      <c r="O13" s="6" t="s">
        <v>169</v>
      </c>
      <c r="P13" s="6">
        <v>5</v>
      </c>
      <c r="R13" s="6" t="s">
        <v>72</v>
      </c>
      <c r="S13" s="6">
        <v>1</v>
      </c>
    </row>
    <row r="14" spans="1:19" x14ac:dyDescent="0.2">
      <c r="A14" s="6" t="s">
        <v>64</v>
      </c>
      <c r="B14" s="6">
        <v>1</v>
      </c>
      <c r="C14" s="6">
        <v>1</v>
      </c>
      <c r="D14" s="6">
        <f t="shared" si="0"/>
        <v>2</v>
      </c>
      <c r="F14" s="6" t="s">
        <v>88</v>
      </c>
      <c r="G14" s="6">
        <v>10</v>
      </c>
      <c r="I14" s="6" t="s">
        <v>80</v>
      </c>
      <c r="J14" s="6">
        <v>3</v>
      </c>
      <c r="K14" s="6">
        <v>2</v>
      </c>
      <c r="L14" s="6"/>
      <c r="M14" s="5">
        <v>11</v>
      </c>
      <c r="O14" s="6" t="s">
        <v>181</v>
      </c>
      <c r="P14" s="6">
        <v>2</v>
      </c>
      <c r="R14" s="6" t="s">
        <v>73</v>
      </c>
      <c r="S14" s="6">
        <v>3</v>
      </c>
    </row>
    <row r="15" spans="1:19" x14ac:dyDescent="0.2">
      <c r="A15" s="6" t="s">
        <v>65</v>
      </c>
      <c r="B15" s="6">
        <v>1</v>
      </c>
      <c r="C15" s="6">
        <v>1</v>
      </c>
      <c r="D15" s="6">
        <f t="shared" si="0"/>
        <v>2</v>
      </c>
      <c r="F15" s="6" t="s">
        <v>89</v>
      </c>
      <c r="G15" s="6">
        <v>4</v>
      </c>
      <c r="I15" s="6" t="s">
        <v>81</v>
      </c>
      <c r="J15" s="6">
        <v>1</v>
      </c>
      <c r="K15" s="6">
        <v>9</v>
      </c>
      <c r="L15" s="6"/>
      <c r="M15" s="5">
        <v>12</v>
      </c>
      <c r="O15" s="6" t="s">
        <v>191</v>
      </c>
      <c r="P15" s="6">
        <v>4</v>
      </c>
      <c r="R15" s="6" t="s">
        <v>78</v>
      </c>
      <c r="S15" s="6">
        <v>5</v>
      </c>
    </row>
    <row r="16" spans="1:19" x14ac:dyDescent="0.2">
      <c r="A16" s="6" t="s">
        <v>66</v>
      </c>
      <c r="B16" s="6">
        <v>1</v>
      </c>
      <c r="C16" s="6">
        <v>1</v>
      </c>
      <c r="D16" s="6">
        <f t="shared" si="0"/>
        <v>2</v>
      </c>
      <c r="F16" s="6" t="s">
        <v>90</v>
      </c>
      <c r="G16" s="6">
        <v>4</v>
      </c>
      <c r="I16" s="6" t="s">
        <v>94</v>
      </c>
      <c r="J16" s="6">
        <v>2</v>
      </c>
      <c r="K16" s="6">
        <v>1</v>
      </c>
      <c r="L16" s="6"/>
      <c r="M16" s="5">
        <v>13</v>
      </c>
      <c r="O16" s="6" t="s">
        <v>205</v>
      </c>
      <c r="P16" s="6">
        <v>1</v>
      </c>
      <c r="R16" s="6" t="s">
        <v>80</v>
      </c>
      <c r="S16" s="6">
        <v>2</v>
      </c>
    </row>
    <row r="17" spans="1:19" x14ac:dyDescent="0.2">
      <c r="A17" s="6" t="s">
        <v>67</v>
      </c>
      <c r="B17" s="6">
        <v>0</v>
      </c>
      <c r="C17" s="6">
        <v>0</v>
      </c>
      <c r="D17" s="6">
        <f t="shared" si="0"/>
        <v>0</v>
      </c>
      <c r="F17" s="6" t="s">
        <v>96</v>
      </c>
      <c r="G17" s="6">
        <v>5</v>
      </c>
      <c r="I17" s="6" t="s">
        <v>113</v>
      </c>
      <c r="J17" s="6">
        <v>4</v>
      </c>
      <c r="K17" s="6">
        <v>2</v>
      </c>
      <c r="L17" s="6"/>
      <c r="M17" s="5">
        <v>14</v>
      </c>
      <c r="O17" s="6" t="s">
        <v>207</v>
      </c>
      <c r="P17" s="6">
        <v>1</v>
      </c>
      <c r="R17" s="6" t="s">
        <v>81</v>
      </c>
      <c r="S17" s="6">
        <v>9</v>
      </c>
    </row>
    <row r="18" spans="1:19" x14ac:dyDescent="0.2">
      <c r="A18" s="6" t="s">
        <v>68</v>
      </c>
      <c r="B18" s="6">
        <v>0</v>
      </c>
      <c r="C18" s="6">
        <v>0</v>
      </c>
      <c r="D18" s="6">
        <f t="shared" si="0"/>
        <v>0</v>
      </c>
      <c r="F18" s="6" t="s">
        <v>97</v>
      </c>
      <c r="G18" s="6">
        <v>1</v>
      </c>
      <c r="I18" s="6" t="s">
        <v>122</v>
      </c>
      <c r="J18" s="6">
        <v>5</v>
      </c>
      <c r="K18" s="6">
        <v>1</v>
      </c>
      <c r="L18" s="6"/>
      <c r="M18" s="5">
        <v>15</v>
      </c>
      <c r="O18" s="6" t="s">
        <v>214</v>
      </c>
      <c r="P18" s="6">
        <v>1</v>
      </c>
      <c r="R18" s="6" t="s">
        <v>83</v>
      </c>
      <c r="S18" s="6">
        <v>14</v>
      </c>
    </row>
    <row r="19" spans="1:19" x14ac:dyDescent="0.2">
      <c r="A19" s="6" t="s">
        <v>69</v>
      </c>
      <c r="B19" s="6">
        <v>1</v>
      </c>
      <c r="C19" s="6">
        <v>0</v>
      </c>
      <c r="D19" s="6">
        <f t="shared" si="0"/>
        <v>1</v>
      </c>
      <c r="F19" s="6" t="s">
        <v>107</v>
      </c>
      <c r="G19" s="6">
        <v>9</v>
      </c>
      <c r="I19" s="6" t="s">
        <v>123</v>
      </c>
      <c r="J19" s="6">
        <v>3</v>
      </c>
      <c r="K19" s="6">
        <v>1</v>
      </c>
      <c r="L19" s="6"/>
      <c r="M19" s="5">
        <v>16</v>
      </c>
      <c r="O19" s="6" t="s">
        <v>217</v>
      </c>
      <c r="P19" s="6">
        <v>1</v>
      </c>
      <c r="R19" s="6" t="s">
        <v>84</v>
      </c>
      <c r="S19" s="6">
        <v>6</v>
      </c>
    </row>
    <row r="20" spans="1:19" x14ac:dyDescent="0.2">
      <c r="A20" s="6" t="s">
        <v>70</v>
      </c>
      <c r="B20" s="6">
        <v>1</v>
      </c>
      <c r="C20" s="6">
        <v>1</v>
      </c>
      <c r="D20" s="6">
        <f t="shared" si="0"/>
        <v>2</v>
      </c>
      <c r="F20" s="6" t="s">
        <v>110</v>
      </c>
      <c r="G20" s="6">
        <v>4</v>
      </c>
      <c r="I20" s="6" t="s">
        <v>145</v>
      </c>
      <c r="J20" s="6">
        <v>1</v>
      </c>
      <c r="K20" s="6">
        <v>6</v>
      </c>
      <c r="L20" s="6"/>
      <c r="M20" s="5">
        <v>17</v>
      </c>
      <c r="O20" s="6" t="s">
        <v>224</v>
      </c>
      <c r="P20" s="6">
        <v>1</v>
      </c>
      <c r="R20" s="6" t="s">
        <v>91</v>
      </c>
      <c r="S20" s="6">
        <v>7</v>
      </c>
    </row>
    <row r="21" spans="1:19" x14ac:dyDescent="0.2">
      <c r="A21" s="6" t="s">
        <v>71</v>
      </c>
      <c r="B21" s="6">
        <v>1</v>
      </c>
      <c r="C21" s="6">
        <v>1</v>
      </c>
      <c r="D21" s="6">
        <f t="shared" si="0"/>
        <v>2</v>
      </c>
      <c r="F21" s="6" t="s">
        <v>114</v>
      </c>
      <c r="G21" s="6">
        <v>3</v>
      </c>
      <c r="I21" s="6" t="s">
        <v>163</v>
      </c>
      <c r="J21" s="6">
        <v>1</v>
      </c>
      <c r="K21" s="6">
        <v>1</v>
      </c>
      <c r="L21" s="6"/>
      <c r="M21" s="5">
        <v>18</v>
      </c>
      <c r="O21" s="6" t="s">
        <v>228</v>
      </c>
      <c r="P21" s="6">
        <v>2</v>
      </c>
      <c r="R21" s="6" t="s">
        <v>93</v>
      </c>
      <c r="S21" s="6">
        <v>6</v>
      </c>
    </row>
    <row r="22" spans="1:19" x14ac:dyDescent="0.2">
      <c r="A22" s="6" t="s">
        <v>72</v>
      </c>
      <c r="B22" s="6">
        <v>1</v>
      </c>
      <c r="C22" s="6">
        <v>1</v>
      </c>
      <c r="D22" s="6">
        <f t="shared" si="0"/>
        <v>2</v>
      </c>
      <c r="F22" s="6" t="s">
        <v>361</v>
      </c>
      <c r="G22" s="6">
        <v>1</v>
      </c>
      <c r="I22" s="6" t="s">
        <v>176</v>
      </c>
      <c r="J22" s="6">
        <v>8</v>
      </c>
      <c r="K22" s="6">
        <v>9</v>
      </c>
      <c r="L22" s="6"/>
      <c r="M22" s="5">
        <v>19</v>
      </c>
      <c r="O22" s="6" t="s">
        <v>229</v>
      </c>
      <c r="P22" s="6">
        <v>1</v>
      </c>
      <c r="R22" s="6" t="s">
        <v>94</v>
      </c>
      <c r="S22" s="6">
        <v>1</v>
      </c>
    </row>
    <row r="23" spans="1:19" x14ac:dyDescent="0.2">
      <c r="A23" s="6" t="s">
        <v>73</v>
      </c>
      <c r="B23" s="6">
        <v>0</v>
      </c>
      <c r="C23" s="6">
        <v>1</v>
      </c>
      <c r="D23" s="6">
        <f t="shared" si="0"/>
        <v>1</v>
      </c>
      <c r="F23" s="6" t="s">
        <v>121</v>
      </c>
      <c r="G23" s="6">
        <v>2</v>
      </c>
      <c r="I23" s="6" t="s">
        <v>182</v>
      </c>
      <c r="J23" s="6">
        <v>5</v>
      </c>
      <c r="K23" s="6">
        <v>1</v>
      </c>
      <c r="L23" s="6"/>
      <c r="M23" s="5">
        <v>20</v>
      </c>
      <c r="O23" s="6" t="s">
        <v>234</v>
      </c>
      <c r="P23" s="6">
        <v>2</v>
      </c>
      <c r="R23" s="6" t="s">
        <v>100</v>
      </c>
      <c r="S23" s="6">
        <v>3</v>
      </c>
    </row>
    <row r="24" spans="1:19" x14ac:dyDescent="0.2">
      <c r="A24" s="6" t="s">
        <v>74</v>
      </c>
      <c r="B24" s="6">
        <v>0</v>
      </c>
      <c r="C24" s="6">
        <v>0</v>
      </c>
      <c r="D24" s="6">
        <f t="shared" si="0"/>
        <v>0</v>
      </c>
      <c r="F24" s="6" t="s">
        <v>125</v>
      </c>
      <c r="G24" s="6">
        <v>2</v>
      </c>
      <c r="I24" s="6" t="s">
        <v>183</v>
      </c>
      <c r="J24" s="6">
        <v>1</v>
      </c>
      <c r="K24" s="6">
        <v>3</v>
      </c>
      <c r="L24" s="6"/>
      <c r="M24" s="5">
        <v>21</v>
      </c>
      <c r="O24" s="6" t="s">
        <v>239</v>
      </c>
      <c r="P24" s="6">
        <v>1</v>
      </c>
      <c r="R24" s="6" t="s">
        <v>113</v>
      </c>
      <c r="S24" s="6">
        <v>2</v>
      </c>
    </row>
    <row r="25" spans="1:19" x14ac:dyDescent="0.2">
      <c r="A25" s="6" t="s">
        <v>75</v>
      </c>
      <c r="B25" s="6">
        <v>0</v>
      </c>
      <c r="C25" s="6">
        <v>0</v>
      </c>
      <c r="D25" s="6">
        <f t="shared" si="0"/>
        <v>0</v>
      </c>
      <c r="F25" s="6" t="s">
        <v>126</v>
      </c>
      <c r="G25" s="6">
        <v>1</v>
      </c>
      <c r="I25" s="6" t="s">
        <v>185</v>
      </c>
      <c r="J25" s="6">
        <v>5</v>
      </c>
      <c r="K25" s="6">
        <v>1</v>
      </c>
      <c r="L25" s="6"/>
      <c r="M25" s="5">
        <v>22</v>
      </c>
      <c r="O25" s="6" t="s">
        <v>240</v>
      </c>
      <c r="P25" s="6">
        <v>16</v>
      </c>
      <c r="R25" s="6" t="s">
        <v>115</v>
      </c>
      <c r="S25" s="6">
        <v>2</v>
      </c>
    </row>
    <row r="26" spans="1:19" x14ac:dyDescent="0.2">
      <c r="A26" s="6" t="s">
        <v>76</v>
      </c>
      <c r="B26" s="6">
        <v>0</v>
      </c>
      <c r="C26" s="6">
        <v>0</v>
      </c>
      <c r="D26" s="6">
        <f t="shared" si="0"/>
        <v>0</v>
      </c>
      <c r="F26" s="6" t="s">
        <v>132</v>
      </c>
      <c r="G26" s="6">
        <v>1</v>
      </c>
      <c r="I26" s="6" t="s">
        <v>200</v>
      </c>
      <c r="J26" s="6">
        <v>1</v>
      </c>
      <c r="K26" s="6">
        <v>5</v>
      </c>
      <c r="L26" s="6"/>
      <c r="M26" s="5">
        <v>23</v>
      </c>
      <c r="O26" s="6" t="s">
        <v>249</v>
      </c>
      <c r="P26" s="6">
        <v>3</v>
      </c>
      <c r="R26" s="6" t="s">
        <v>122</v>
      </c>
      <c r="S26" s="6">
        <v>1</v>
      </c>
    </row>
    <row r="27" spans="1:19" x14ac:dyDescent="0.2">
      <c r="A27" s="6" t="s">
        <v>77</v>
      </c>
      <c r="B27" s="6">
        <v>0</v>
      </c>
      <c r="C27" s="6">
        <v>0</v>
      </c>
      <c r="D27" s="6">
        <f t="shared" si="0"/>
        <v>0</v>
      </c>
      <c r="F27" s="6" t="s">
        <v>138</v>
      </c>
      <c r="G27" s="6">
        <v>1</v>
      </c>
      <c r="I27" s="6" t="s">
        <v>254</v>
      </c>
      <c r="J27" s="9">
        <v>3</v>
      </c>
      <c r="K27" s="9">
        <v>7</v>
      </c>
      <c r="L27" s="6"/>
      <c r="M27" s="5">
        <v>24</v>
      </c>
      <c r="O27" s="6" t="s">
        <v>251</v>
      </c>
      <c r="P27" s="6">
        <v>1</v>
      </c>
      <c r="R27" s="6" t="s">
        <v>123</v>
      </c>
      <c r="S27" s="6">
        <v>1</v>
      </c>
    </row>
    <row r="28" spans="1:19" x14ac:dyDescent="0.2">
      <c r="A28" s="6" t="s">
        <v>78</v>
      </c>
      <c r="B28" s="6">
        <v>0</v>
      </c>
      <c r="C28" s="6">
        <v>1</v>
      </c>
      <c r="D28" s="6">
        <f t="shared" si="0"/>
        <v>1</v>
      </c>
      <c r="F28" s="6" t="s">
        <v>141</v>
      </c>
      <c r="G28" s="6">
        <v>3</v>
      </c>
      <c r="I28" s="6" t="s">
        <v>256</v>
      </c>
      <c r="J28" s="6">
        <v>1</v>
      </c>
      <c r="K28" s="6">
        <v>50</v>
      </c>
      <c r="L28" s="6"/>
      <c r="M28" s="5">
        <v>25</v>
      </c>
      <c r="O28" s="6" t="s">
        <v>260</v>
      </c>
      <c r="P28" s="6">
        <v>10</v>
      </c>
      <c r="R28" s="6" t="s">
        <v>128</v>
      </c>
      <c r="S28" s="6">
        <v>1</v>
      </c>
    </row>
    <row r="29" spans="1:19" x14ac:dyDescent="0.2">
      <c r="A29" s="6" t="s">
        <v>79</v>
      </c>
      <c r="B29" s="6">
        <v>1</v>
      </c>
      <c r="C29" s="6">
        <v>0</v>
      </c>
      <c r="D29" s="6">
        <f t="shared" si="0"/>
        <v>1</v>
      </c>
      <c r="F29" s="6" t="s">
        <v>142</v>
      </c>
      <c r="G29" s="6">
        <v>3</v>
      </c>
      <c r="I29" s="6" t="s">
        <v>257</v>
      </c>
      <c r="J29" s="6">
        <v>10</v>
      </c>
      <c r="K29" s="6">
        <v>150</v>
      </c>
      <c r="L29" s="6"/>
      <c r="M29" s="5">
        <v>26</v>
      </c>
      <c r="O29" s="6" t="s">
        <v>261</v>
      </c>
      <c r="P29" s="6">
        <v>5</v>
      </c>
      <c r="R29" s="6" t="s">
        <v>145</v>
      </c>
      <c r="S29" s="6">
        <v>6</v>
      </c>
    </row>
    <row r="30" spans="1:19" x14ac:dyDescent="0.2">
      <c r="A30" s="6" t="s">
        <v>80</v>
      </c>
      <c r="B30" s="6">
        <v>1</v>
      </c>
      <c r="C30" s="6">
        <v>1</v>
      </c>
      <c r="D30" s="6">
        <f t="shared" si="0"/>
        <v>2</v>
      </c>
      <c r="F30" s="6" t="s">
        <v>144</v>
      </c>
      <c r="G30" s="6">
        <v>4</v>
      </c>
      <c r="I30" s="6" t="s">
        <v>258</v>
      </c>
      <c r="J30" s="6">
        <v>10</v>
      </c>
      <c r="K30" s="6">
        <v>50</v>
      </c>
      <c r="L30" s="6"/>
      <c r="M30" s="5">
        <v>27</v>
      </c>
      <c r="O30" s="6" t="s">
        <v>262</v>
      </c>
      <c r="P30" s="6">
        <v>50</v>
      </c>
      <c r="R30" s="6" t="s">
        <v>163</v>
      </c>
      <c r="S30" s="6">
        <v>1</v>
      </c>
    </row>
    <row r="31" spans="1:19" x14ac:dyDescent="0.2">
      <c r="A31" s="6" t="s">
        <v>81</v>
      </c>
      <c r="B31" s="6">
        <v>1</v>
      </c>
      <c r="C31" s="6">
        <v>1</v>
      </c>
      <c r="D31" s="6">
        <f t="shared" si="0"/>
        <v>2</v>
      </c>
      <c r="F31" s="6" t="s">
        <v>146</v>
      </c>
      <c r="G31" s="6">
        <v>8</v>
      </c>
      <c r="I31" s="6" t="s">
        <v>259</v>
      </c>
      <c r="J31" s="6">
        <v>10</v>
      </c>
      <c r="K31" s="6">
        <v>50</v>
      </c>
      <c r="L31" s="6"/>
      <c r="M31" s="5">
        <v>28</v>
      </c>
      <c r="O31" s="6" t="s">
        <v>267</v>
      </c>
      <c r="P31" s="6">
        <v>10</v>
      </c>
      <c r="R31" s="6" t="s">
        <v>169</v>
      </c>
      <c r="S31" s="6">
        <v>5</v>
      </c>
    </row>
    <row r="32" spans="1:19" x14ac:dyDescent="0.2">
      <c r="A32" s="6" t="s">
        <v>82</v>
      </c>
      <c r="B32" s="6">
        <v>1</v>
      </c>
      <c r="C32" s="6">
        <v>0</v>
      </c>
      <c r="D32" s="6">
        <f t="shared" si="0"/>
        <v>1</v>
      </c>
      <c r="F32" s="6" t="s">
        <v>148</v>
      </c>
      <c r="G32" s="6">
        <v>1</v>
      </c>
      <c r="I32" s="6" t="s">
        <v>263</v>
      </c>
      <c r="J32" s="6">
        <v>1</v>
      </c>
      <c r="K32" s="6">
        <v>10</v>
      </c>
      <c r="L32" s="6"/>
      <c r="M32" s="5">
        <v>29</v>
      </c>
      <c r="O32" s="6" t="s">
        <v>268</v>
      </c>
      <c r="P32" s="6">
        <v>10</v>
      </c>
      <c r="R32" s="6" t="s">
        <v>176</v>
      </c>
      <c r="S32" s="6">
        <v>9</v>
      </c>
    </row>
    <row r="33" spans="1:19" x14ac:dyDescent="0.2">
      <c r="A33" s="6" t="s">
        <v>83</v>
      </c>
      <c r="B33" s="6">
        <v>0</v>
      </c>
      <c r="C33" s="6">
        <v>1</v>
      </c>
      <c r="D33" s="6">
        <f t="shared" si="0"/>
        <v>1</v>
      </c>
      <c r="F33" s="6" t="s">
        <v>152</v>
      </c>
      <c r="G33" s="6">
        <v>5</v>
      </c>
      <c r="I33" s="6" t="s">
        <v>264</v>
      </c>
      <c r="J33" s="6">
        <v>2</v>
      </c>
      <c r="K33" s="6">
        <v>2</v>
      </c>
      <c r="L33" s="6"/>
      <c r="M33" s="5">
        <v>30</v>
      </c>
      <c r="O33" s="6" t="s">
        <v>269</v>
      </c>
      <c r="P33" s="6">
        <v>10</v>
      </c>
      <c r="R33" s="6" t="s">
        <v>181</v>
      </c>
      <c r="S33" s="6">
        <v>2</v>
      </c>
    </row>
    <row r="34" spans="1:19" x14ac:dyDescent="0.2">
      <c r="A34" s="6" t="s">
        <v>84</v>
      </c>
      <c r="B34" s="6">
        <v>0</v>
      </c>
      <c r="C34" s="6">
        <v>1</v>
      </c>
      <c r="D34" s="6">
        <f t="shared" si="0"/>
        <v>1</v>
      </c>
      <c r="F34" s="6" t="s">
        <v>153</v>
      </c>
      <c r="G34" s="6">
        <v>2</v>
      </c>
      <c r="I34" s="6" t="s">
        <v>265</v>
      </c>
      <c r="J34" s="6">
        <v>10</v>
      </c>
      <c r="K34" s="6">
        <v>10</v>
      </c>
      <c r="L34" s="6"/>
      <c r="M34" s="5">
        <v>31</v>
      </c>
      <c r="O34" s="6" t="s">
        <v>278</v>
      </c>
      <c r="P34" s="6">
        <v>2</v>
      </c>
      <c r="R34" s="6" t="s">
        <v>182</v>
      </c>
      <c r="S34" s="6">
        <v>1</v>
      </c>
    </row>
    <row r="35" spans="1:19" x14ac:dyDescent="0.2">
      <c r="A35" s="6" t="s">
        <v>85</v>
      </c>
      <c r="B35" s="6">
        <v>0</v>
      </c>
      <c r="C35" s="6">
        <v>0</v>
      </c>
      <c r="D35" s="6">
        <f t="shared" si="0"/>
        <v>0</v>
      </c>
      <c r="F35" s="6" t="s">
        <v>154</v>
      </c>
      <c r="G35" s="6">
        <v>3</v>
      </c>
      <c r="I35" s="6" t="s">
        <v>266</v>
      </c>
      <c r="J35" s="6">
        <v>10</v>
      </c>
      <c r="K35" s="6">
        <v>10</v>
      </c>
      <c r="L35" s="6"/>
      <c r="M35" s="5">
        <v>32</v>
      </c>
      <c r="O35" s="6" t="s">
        <v>289</v>
      </c>
      <c r="P35" s="6">
        <v>4</v>
      </c>
      <c r="R35" s="6" t="s">
        <v>183</v>
      </c>
      <c r="S35" s="6">
        <v>3</v>
      </c>
    </row>
    <row r="36" spans="1:19" x14ac:dyDescent="0.2">
      <c r="A36" s="6" t="s">
        <v>86</v>
      </c>
      <c r="B36" s="6">
        <v>0</v>
      </c>
      <c r="C36" s="6">
        <v>0</v>
      </c>
      <c r="D36" s="6">
        <f t="shared" si="0"/>
        <v>0</v>
      </c>
      <c r="F36" s="6" t="s">
        <v>156</v>
      </c>
      <c r="G36" s="6">
        <v>2</v>
      </c>
      <c r="I36" s="6" t="s">
        <v>271</v>
      </c>
      <c r="J36" s="6">
        <v>1</v>
      </c>
      <c r="K36" s="6">
        <v>10</v>
      </c>
      <c r="L36" s="6"/>
      <c r="M36" s="5">
        <v>33</v>
      </c>
      <c r="O36" s="6" t="s">
        <v>294</v>
      </c>
      <c r="P36" s="6">
        <v>18</v>
      </c>
      <c r="R36" s="6" t="s">
        <v>185</v>
      </c>
      <c r="S36" s="6">
        <v>1</v>
      </c>
    </row>
    <row r="37" spans="1:19" x14ac:dyDescent="0.2">
      <c r="A37" s="6" t="s">
        <v>87</v>
      </c>
      <c r="B37" s="6">
        <v>1</v>
      </c>
      <c r="C37" s="6">
        <v>0</v>
      </c>
      <c r="D37" s="6">
        <f t="shared" si="0"/>
        <v>1</v>
      </c>
      <c r="F37" s="6" t="s">
        <v>161</v>
      </c>
      <c r="G37" s="6">
        <v>5</v>
      </c>
      <c r="I37" s="6" t="s">
        <v>297</v>
      </c>
      <c r="J37" s="38">
        <v>3</v>
      </c>
      <c r="K37" s="38">
        <v>6</v>
      </c>
      <c r="L37" s="6"/>
      <c r="M37" s="5">
        <v>34</v>
      </c>
      <c r="O37" s="6" t="s">
        <v>300</v>
      </c>
      <c r="P37" s="6">
        <v>6</v>
      </c>
      <c r="R37" s="6" t="s">
        <v>191</v>
      </c>
      <c r="S37" s="6">
        <v>4</v>
      </c>
    </row>
    <row r="38" spans="1:19" x14ac:dyDescent="0.2">
      <c r="A38" s="6" t="s">
        <v>88</v>
      </c>
      <c r="B38" s="6">
        <v>1</v>
      </c>
      <c r="C38" s="6">
        <v>0</v>
      </c>
      <c r="D38" s="6">
        <f t="shared" si="0"/>
        <v>1</v>
      </c>
      <c r="F38" s="6" t="s">
        <v>168</v>
      </c>
      <c r="G38" s="6">
        <v>1</v>
      </c>
      <c r="I38" s="6" t="s">
        <v>305</v>
      </c>
      <c r="J38" s="10">
        <v>4</v>
      </c>
      <c r="K38" s="10">
        <v>5</v>
      </c>
      <c r="L38" s="6"/>
      <c r="M38" s="5">
        <v>35</v>
      </c>
      <c r="O38" s="6" t="s">
        <v>301</v>
      </c>
      <c r="P38" s="6">
        <v>3</v>
      </c>
      <c r="R38" s="6" t="s">
        <v>200</v>
      </c>
      <c r="S38" s="6">
        <v>5</v>
      </c>
    </row>
    <row r="39" spans="1:19" x14ac:dyDescent="0.2">
      <c r="A39" s="6" t="s">
        <v>89</v>
      </c>
      <c r="B39" s="6">
        <v>1</v>
      </c>
      <c r="C39" s="6">
        <v>0</v>
      </c>
      <c r="D39" s="6">
        <f t="shared" si="0"/>
        <v>1</v>
      </c>
      <c r="F39" s="6" t="s">
        <v>172</v>
      </c>
      <c r="G39" s="6">
        <v>2</v>
      </c>
      <c r="I39" s="6" t="s">
        <v>306</v>
      </c>
      <c r="J39" s="10">
        <v>15</v>
      </c>
      <c r="K39" s="10">
        <v>2</v>
      </c>
      <c r="L39" s="6"/>
      <c r="M39" s="5">
        <v>36</v>
      </c>
      <c r="O39" s="6" t="s">
        <v>304</v>
      </c>
      <c r="P39" s="6">
        <v>3</v>
      </c>
      <c r="R39" s="6" t="s">
        <v>205</v>
      </c>
      <c r="S39" s="6">
        <v>1</v>
      </c>
    </row>
    <row r="40" spans="1:19" x14ac:dyDescent="0.2">
      <c r="A40" s="6" t="s">
        <v>90</v>
      </c>
      <c r="B40" s="6">
        <v>1</v>
      </c>
      <c r="C40" s="6">
        <v>0</v>
      </c>
      <c r="D40" s="6">
        <f t="shared" si="0"/>
        <v>1</v>
      </c>
      <c r="F40" s="6" t="s">
        <v>177</v>
      </c>
      <c r="G40" s="6">
        <v>2</v>
      </c>
      <c r="I40" s="6" t="s">
        <v>307</v>
      </c>
      <c r="J40" s="10">
        <v>16</v>
      </c>
      <c r="K40" s="10">
        <v>9</v>
      </c>
      <c r="L40" s="6"/>
      <c r="M40" s="5">
        <v>37</v>
      </c>
      <c r="O40" s="6" t="s">
        <v>311</v>
      </c>
      <c r="P40" s="10">
        <v>4</v>
      </c>
      <c r="R40" s="6" t="s">
        <v>207</v>
      </c>
      <c r="S40" s="6">
        <v>1</v>
      </c>
    </row>
    <row r="41" spans="1:19" x14ac:dyDescent="0.2">
      <c r="A41" s="6" t="s">
        <v>91</v>
      </c>
      <c r="B41" s="6">
        <v>0</v>
      </c>
      <c r="C41" s="6">
        <v>1</v>
      </c>
      <c r="D41" s="6">
        <f t="shared" si="0"/>
        <v>1</v>
      </c>
      <c r="F41" s="6" t="s">
        <v>179</v>
      </c>
      <c r="G41" s="6">
        <v>3</v>
      </c>
      <c r="I41" s="6" t="s">
        <v>308</v>
      </c>
      <c r="J41" s="10">
        <v>5</v>
      </c>
      <c r="K41" s="10">
        <v>8</v>
      </c>
      <c r="L41" s="6"/>
      <c r="M41" s="5">
        <v>38</v>
      </c>
      <c r="O41" s="6" t="s">
        <v>312</v>
      </c>
      <c r="P41" s="10">
        <v>6</v>
      </c>
      <c r="R41" s="6" t="s">
        <v>214</v>
      </c>
      <c r="S41" s="6">
        <v>1</v>
      </c>
    </row>
    <row r="42" spans="1:19" x14ac:dyDescent="0.2">
      <c r="A42" s="6" t="s">
        <v>92</v>
      </c>
      <c r="B42" s="6">
        <v>0</v>
      </c>
      <c r="C42" s="6">
        <v>0</v>
      </c>
      <c r="D42" s="6">
        <f t="shared" si="0"/>
        <v>0</v>
      </c>
      <c r="F42" s="6" t="s">
        <v>180</v>
      </c>
      <c r="G42" s="6">
        <v>1</v>
      </c>
      <c r="I42" s="6" t="s">
        <v>310</v>
      </c>
      <c r="J42" s="10">
        <v>50</v>
      </c>
      <c r="K42" s="10">
        <v>2</v>
      </c>
      <c r="L42" s="6"/>
      <c r="M42" s="5">
        <v>39</v>
      </c>
      <c r="O42" s="6" t="s">
        <v>314</v>
      </c>
      <c r="P42" s="10">
        <v>1</v>
      </c>
      <c r="R42" s="6" t="s">
        <v>217</v>
      </c>
      <c r="S42" s="6">
        <v>1</v>
      </c>
    </row>
    <row r="43" spans="1:19" x14ac:dyDescent="0.2">
      <c r="A43" s="6" t="s">
        <v>93</v>
      </c>
      <c r="B43" s="6">
        <v>0</v>
      </c>
      <c r="C43" s="6">
        <v>1</v>
      </c>
      <c r="D43" s="6">
        <f t="shared" si="0"/>
        <v>1</v>
      </c>
      <c r="F43" s="6" t="s">
        <v>184</v>
      </c>
      <c r="G43" s="6">
        <v>4</v>
      </c>
      <c r="I43" s="6" t="s">
        <v>313</v>
      </c>
      <c r="J43" s="10">
        <v>5</v>
      </c>
      <c r="K43" s="10">
        <v>3</v>
      </c>
      <c r="L43" s="6"/>
      <c r="M43" s="5">
        <v>40</v>
      </c>
      <c r="O43" s="6" t="s">
        <v>317</v>
      </c>
      <c r="P43" s="10">
        <v>5</v>
      </c>
      <c r="R43" s="6" t="s">
        <v>224</v>
      </c>
      <c r="S43" s="6">
        <v>1</v>
      </c>
    </row>
    <row r="44" spans="1:19" x14ac:dyDescent="0.2">
      <c r="A44" s="6" t="s">
        <v>94</v>
      </c>
      <c r="B44" s="6">
        <v>1</v>
      </c>
      <c r="C44" s="6">
        <v>1</v>
      </c>
      <c r="D44" s="6">
        <f t="shared" si="0"/>
        <v>2</v>
      </c>
      <c r="F44" s="6" t="s">
        <v>186</v>
      </c>
      <c r="G44" s="6">
        <v>1</v>
      </c>
      <c r="I44" s="6" t="s">
        <v>315</v>
      </c>
      <c r="J44" s="10">
        <v>1</v>
      </c>
      <c r="K44" s="10">
        <v>5</v>
      </c>
      <c r="L44" s="6"/>
      <c r="M44" s="5">
        <v>41</v>
      </c>
      <c r="O44" s="6" t="s">
        <v>318</v>
      </c>
      <c r="P44" s="10">
        <v>6</v>
      </c>
      <c r="R44" s="6" t="s">
        <v>228</v>
      </c>
      <c r="S44" s="6">
        <v>2</v>
      </c>
    </row>
    <row r="45" spans="1:19" x14ac:dyDescent="0.2">
      <c r="A45" s="6" t="s">
        <v>95</v>
      </c>
      <c r="B45" s="6">
        <v>0</v>
      </c>
      <c r="C45" s="6">
        <v>0</v>
      </c>
      <c r="D45" s="6">
        <f t="shared" si="0"/>
        <v>0</v>
      </c>
      <c r="F45" s="6" t="s">
        <v>187</v>
      </c>
      <c r="G45" s="6">
        <v>1</v>
      </c>
      <c r="I45" s="6" t="s">
        <v>319</v>
      </c>
      <c r="J45" s="10">
        <v>1</v>
      </c>
      <c r="K45" s="10">
        <v>3</v>
      </c>
      <c r="L45" s="6"/>
      <c r="M45" s="5">
        <v>42</v>
      </c>
      <c r="O45" s="6" t="s">
        <v>322</v>
      </c>
      <c r="P45" s="10">
        <v>2</v>
      </c>
      <c r="R45" s="6" t="s">
        <v>229</v>
      </c>
      <c r="S45" s="6">
        <v>1</v>
      </c>
    </row>
    <row r="46" spans="1:19" x14ac:dyDescent="0.2">
      <c r="A46" s="6" t="s">
        <v>96</v>
      </c>
      <c r="B46" s="6">
        <v>1</v>
      </c>
      <c r="C46" s="6">
        <v>0</v>
      </c>
      <c r="D46" s="6">
        <f t="shared" si="0"/>
        <v>1</v>
      </c>
      <c r="F46" s="6" t="s">
        <v>190</v>
      </c>
      <c r="G46" s="6">
        <v>2</v>
      </c>
      <c r="I46" s="6" t="s">
        <v>321</v>
      </c>
      <c r="J46" s="10">
        <v>7</v>
      </c>
      <c r="K46" s="10">
        <v>6</v>
      </c>
      <c r="L46" s="6"/>
      <c r="M46" s="5">
        <v>43</v>
      </c>
      <c r="O46" s="6" t="s">
        <v>325</v>
      </c>
      <c r="P46" s="10">
        <v>1</v>
      </c>
      <c r="R46" s="6" t="s">
        <v>234</v>
      </c>
      <c r="S46" s="6">
        <v>2</v>
      </c>
    </row>
    <row r="47" spans="1:19" x14ac:dyDescent="0.2">
      <c r="A47" s="6" t="s">
        <v>97</v>
      </c>
      <c r="B47" s="6">
        <v>1</v>
      </c>
      <c r="C47" s="6">
        <v>0</v>
      </c>
      <c r="D47" s="6">
        <f t="shared" si="0"/>
        <v>1</v>
      </c>
      <c r="F47" s="6" t="s">
        <v>192</v>
      </c>
      <c r="G47" s="6">
        <v>4</v>
      </c>
      <c r="I47" s="6" t="s">
        <v>324</v>
      </c>
      <c r="J47" s="10">
        <v>8</v>
      </c>
      <c r="K47" s="10">
        <v>2</v>
      </c>
      <c r="L47" s="6"/>
      <c r="M47" s="5">
        <v>44</v>
      </c>
      <c r="O47" s="11" t="s">
        <v>9</v>
      </c>
      <c r="P47" s="12">
        <f>MAX(P4:P46)</f>
        <v>50</v>
      </c>
      <c r="R47" s="6" t="s">
        <v>239</v>
      </c>
      <c r="S47" s="6">
        <v>1</v>
      </c>
    </row>
    <row r="48" spans="1:19" x14ac:dyDescent="0.2">
      <c r="A48" s="6" t="s">
        <v>98</v>
      </c>
      <c r="B48" s="6">
        <v>0</v>
      </c>
      <c r="C48" s="6">
        <v>0</v>
      </c>
      <c r="D48" s="6">
        <f t="shared" si="0"/>
        <v>0</v>
      </c>
      <c r="F48" s="6" t="s">
        <v>193</v>
      </c>
      <c r="G48" s="6">
        <v>1</v>
      </c>
      <c r="I48" s="6" t="s">
        <v>328</v>
      </c>
      <c r="J48" s="10">
        <v>13</v>
      </c>
      <c r="K48" s="10">
        <v>1</v>
      </c>
      <c r="L48" s="6"/>
      <c r="M48" s="5">
        <v>45</v>
      </c>
      <c r="O48" s="11" t="s">
        <v>8</v>
      </c>
      <c r="P48" s="12">
        <f>MIN(P4:P46)</f>
        <v>1</v>
      </c>
      <c r="R48" s="6" t="s">
        <v>240</v>
      </c>
      <c r="S48" s="6">
        <v>16</v>
      </c>
    </row>
    <row r="49" spans="1:19" x14ac:dyDescent="0.2">
      <c r="A49" s="6" t="s">
        <v>99</v>
      </c>
      <c r="B49" s="6">
        <v>0</v>
      </c>
      <c r="C49" s="6">
        <v>0</v>
      </c>
      <c r="D49" s="6">
        <f t="shared" si="0"/>
        <v>0</v>
      </c>
      <c r="F49" s="6" t="s">
        <v>195</v>
      </c>
      <c r="G49" s="6">
        <v>1</v>
      </c>
      <c r="I49" s="6" t="s">
        <v>329</v>
      </c>
      <c r="J49" s="10">
        <v>7</v>
      </c>
      <c r="K49" s="10">
        <v>5</v>
      </c>
      <c r="L49" s="6"/>
      <c r="M49" s="5">
        <v>46</v>
      </c>
      <c r="O49" s="11" t="s">
        <v>363</v>
      </c>
      <c r="P49" s="9">
        <f>MODE(P4:P46)</f>
        <v>1</v>
      </c>
      <c r="R49" s="6" t="s">
        <v>249</v>
      </c>
      <c r="S49" s="6">
        <v>3</v>
      </c>
    </row>
    <row r="50" spans="1:19" x14ac:dyDescent="0.2">
      <c r="A50" s="6" t="s">
        <v>100</v>
      </c>
      <c r="B50" s="6">
        <v>0</v>
      </c>
      <c r="C50" s="6">
        <v>1</v>
      </c>
      <c r="D50" s="6">
        <f t="shared" si="0"/>
        <v>1</v>
      </c>
      <c r="F50" s="6" t="s">
        <v>197</v>
      </c>
      <c r="G50" s="6">
        <v>3</v>
      </c>
      <c r="I50" s="6" t="s">
        <v>330</v>
      </c>
      <c r="J50" s="10">
        <v>13</v>
      </c>
      <c r="K50" s="10">
        <v>14</v>
      </c>
      <c r="L50" s="6"/>
      <c r="M50" s="5">
        <v>47</v>
      </c>
      <c r="O50" s="11" t="s">
        <v>7</v>
      </c>
      <c r="P50" s="12">
        <f>AVERAGE(P4:P46)</f>
        <v>5.6976744186046515</v>
      </c>
      <c r="R50" s="6" t="s">
        <v>251</v>
      </c>
      <c r="S50" s="6">
        <v>1</v>
      </c>
    </row>
    <row r="51" spans="1:19" x14ac:dyDescent="0.2">
      <c r="A51" s="6" t="s">
        <v>101</v>
      </c>
      <c r="B51" s="6">
        <v>0</v>
      </c>
      <c r="C51" s="6">
        <v>0</v>
      </c>
      <c r="D51" s="6">
        <f t="shared" si="0"/>
        <v>0</v>
      </c>
      <c r="F51" s="6" t="s">
        <v>199</v>
      </c>
      <c r="G51" s="6">
        <v>2</v>
      </c>
      <c r="I51" s="6" t="s">
        <v>332</v>
      </c>
      <c r="J51" s="10">
        <v>2</v>
      </c>
      <c r="K51" s="10">
        <v>15</v>
      </c>
      <c r="L51" s="6"/>
      <c r="M51" s="5">
        <v>48</v>
      </c>
      <c r="O51" s="13" t="s">
        <v>2</v>
      </c>
      <c r="P51" s="5">
        <v>43</v>
      </c>
      <c r="R51" s="6" t="s">
        <v>254</v>
      </c>
      <c r="S51" s="9">
        <v>7</v>
      </c>
    </row>
    <row r="52" spans="1:19" x14ac:dyDescent="0.2">
      <c r="A52" s="6" t="s">
        <v>102</v>
      </c>
      <c r="B52" s="6">
        <v>0</v>
      </c>
      <c r="C52" s="6">
        <v>0</v>
      </c>
      <c r="D52" s="6">
        <f t="shared" si="0"/>
        <v>0</v>
      </c>
      <c r="F52" s="6" t="s">
        <v>203</v>
      </c>
      <c r="G52" s="6">
        <v>1</v>
      </c>
      <c r="I52" s="6" t="s">
        <v>338</v>
      </c>
      <c r="J52" s="10">
        <v>11</v>
      </c>
      <c r="K52" s="10">
        <v>3</v>
      </c>
      <c r="L52" s="6"/>
      <c r="M52" s="5">
        <v>49</v>
      </c>
      <c r="R52" s="6" t="s">
        <v>256</v>
      </c>
      <c r="S52" s="6">
        <v>50</v>
      </c>
    </row>
    <row r="53" spans="1:19" x14ac:dyDescent="0.2">
      <c r="A53" s="6" t="s">
        <v>103</v>
      </c>
      <c r="B53" s="6">
        <v>0</v>
      </c>
      <c r="C53" s="6">
        <v>0</v>
      </c>
      <c r="D53" s="6">
        <f t="shared" si="0"/>
        <v>0</v>
      </c>
      <c r="F53" s="6" t="s">
        <v>204</v>
      </c>
      <c r="G53" s="6">
        <v>5</v>
      </c>
      <c r="I53" s="6" t="s">
        <v>339</v>
      </c>
      <c r="J53" s="10">
        <v>7</v>
      </c>
      <c r="K53" s="10">
        <v>4</v>
      </c>
      <c r="L53" s="6"/>
      <c r="M53" s="5">
        <v>50</v>
      </c>
      <c r="R53" s="6" t="s">
        <v>257</v>
      </c>
      <c r="S53" s="6">
        <v>150</v>
      </c>
    </row>
    <row r="54" spans="1:19" x14ac:dyDescent="0.2">
      <c r="A54" s="6" t="s">
        <v>104</v>
      </c>
      <c r="B54" s="6">
        <v>0</v>
      </c>
      <c r="C54" s="6">
        <v>0</v>
      </c>
      <c r="D54" s="6">
        <f t="shared" si="0"/>
        <v>0</v>
      </c>
      <c r="F54" s="6" t="s">
        <v>206</v>
      </c>
      <c r="G54" s="6">
        <v>2</v>
      </c>
      <c r="I54" s="6" t="s">
        <v>340</v>
      </c>
      <c r="J54" s="10">
        <v>24</v>
      </c>
      <c r="K54" s="10">
        <v>4</v>
      </c>
      <c r="L54" s="6"/>
      <c r="M54" s="5">
        <v>51</v>
      </c>
      <c r="R54" s="6" t="s">
        <v>258</v>
      </c>
      <c r="S54" s="6">
        <v>50</v>
      </c>
    </row>
    <row r="55" spans="1:19" x14ac:dyDescent="0.2">
      <c r="A55" s="6" t="s">
        <v>105</v>
      </c>
      <c r="B55" s="6">
        <v>0</v>
      </c>
      <c r="C55" s="6">
        <v>0</v>
      </c>
      <c r="D55" s="6">
        <f t="shared" si="0"/>
        <v>0</v>
      </c>
      <c r="F55" s="6" t="s">
        <v>209</v>
      </c>
      <c r="G55" s="6">
        <v>1</v>
      </c>
      <c r="I55" s="6" t="s">
        <v>341</v>
      </c>
      <c r="J55" s="10">
        <v>15</v>
      </c>
      <c r="K55" s="10">
        <v>2</v>
      </c>
      <c r="L55" s="6"/>
      <c r="M55" s="5">
        <v>52</v>
      </c>
      <c r="R55" s="6" t="s">
        <v>259</v>
      </c>
      <c r="S55" s="6">
        <v>50</v>
      </c>
    </row>
    <row r="56" spans="1:19" x14ac:dyDescent="0.2">
      <c r="A56" s="6" t="s">
        <v>106</v>
      </c>
      <c r="B56" s="6">
        <v>0</v>
      </c>
      <c r="C56" s="6">
        <v>0</v>
      </c>
      <c r="D56" s="6">
        <f t="shared" si="0"/>
        <v>0</v>
      </c>
      <c r="F56" s="6" t="s">
        <v>293</v>
      </c>
      <c r="G56" s="6">
        <v>1</v>
      </c>
      <c r="I56" s="6" t="s">
        <v>342</v>
      </c>
      <c r="J56" s="10">
        <v>15</v>
      </c>
      <c r="K56" s="10">
        <v>100</v>
      </c>
      <c r="L56" s="6"/>
      <c r="M56" s="5">
        <v>53</v>
      </c>
      <c r="R56" s="6" t="s">
        <v>260</v>
      </c>
      <c r="S56" s="6">
        <v>10</v>
      </c>
    </row>
    <row r="57" spans="1:19" x14ac:dyDescent="0.2">
      <c r="A57" s="6" t="s">
        <v>107</v>
      </c>
      <c r="B57" s="6">
        <v>1</v>
      </c>
      <c r="C57" s="6">
        <v>0</v>
      </c>
      <c r="D57" s="6">
        <f t="shared" si="0"/>
        <v>1</v>
      </c>
      <c r="F57" s="6" t="s">
        <v>309</v>
      </c>
      <c r="G57" s="10">
        <v>4</v>
      </c>
      <c r="I57" s="6" t="s">
        <v>343</v>
      </c>
      <c r="J57" s="10">
        <v>1</v>
      </c>
      <c r="K57" s="10">
        <v>9</v>
      </c>
      <c r="L57" s="6"/>
      <c r="M57" s="5">
        <v>54</v>
      </c>
      <c r="R57" s="6" t="s">
        <v>261</v>
      </c>
      <c r="S57" s="6">
        <v>5</v>
      </c>
    </row>
    <row r="58" spans="1:19" x14ac:dyDescent="0.2">
      <c r="A58" s="6" t="s">
        <v>108</v>
      </c>
      <c r="B58" s="6">
        <v>0</v>
      </c>
      <c r="C58" s="6">
        <v>0</v>
      </c>
      <c r="D58" s="6">
        <f t="shared" si="0"/>
        <v>0</v>
      </c>
      <c r="F58" s="6" t="s">
        <v>326</v>
      </c>
      <c r="G58" s="10">
        <v>3</v>
      </c>
      <c r="I58" s="6" t="s">
        <v>344</v>
      </c>
      <c r="J58" s="10">
        <v>9</v>
      </c>
      <c r="K58" s="10">
        <v>4</v>
      </c>
      <c r="L58" s="6"/>
      <c r="M58" s="5">
        <v>55</v>
      </c>
      <c r="R58" s="6" t="s">
        <v>262</v>
      </c>
      <c r="S58" s="6">
        <v>50</v>
      </c>
    </row>
    <row r="59" spans="1:19" x14ac:dyDescent="0.2">
      <c r="A59" s="6" t="s">
        <v>109</v>
      </c>
      <c r="B59" s="6">
        <v>0</v>
      </c>
      <c r="C59" s="6">
        <v>0</v>
      </c>
      <c r="D59" s="6">
        <f t="shared" si="0"/>
        <v>0</v>
      </c>
      <c r="F59" s="6" t="s">
        <v>327</v>
      </c>
      <c r="G59" s="10">
        <v>4</v>
      </c>
      <c r="I59" s="6" t="s">
        <v>345</v>
      </c>
      <c r="J59" s="10">
        <v>5</v>
      </c>
      <c r="K59" s="10">
        <v>9</v>
      </c>
      <c r="L59" s="6"/>
      <c r="M59" s="5">
        <v>56</v>
      </c>
      <c r="R59" s="6" t="s">
        <v>263</v>
      </c>
      <c r="S59" s="6">
        <v>10</v>
      </c>
    </row>
    <row r="60" spans="1:19" x14ac:dyDescent="0.2">
      <c r="A60" s="6" t="s">
        <v>110</v>
      </c>
      <c r="B60" s="6">
        <v>1</v>
      </c>
      <c r="C60" s="6">
        <v>0</v>
      </c>
      <c r="D60" s="6">
        <f t="shared" si="0"/>
        <v>1</v>
      </c>
      <c r="F60" s="6" t="s">
        <v>331</v>
      </c>
      <c r="G60" s="10">
        <v>3</v>
      </c>
      <c r="I60" s="6" t="s">
        <v>346</v>
      </c>
      <c r="J60" s="10">
        <v>3</v>
      </c>
      <c r="K60" s="10">
        <v>4</v>
      </c>
      <c r="L60" s="6"/>
      <c r="M60" s="5">
        <v>57</v>
      </c>
      <c r="R60" s="6" t="s">
        <v>264</v>
      </c>
      <c r="S60" s="6">
        <v>2</v>
      </c>
    </row>
    <row r="61" spans="1:19" x14ac:dyDescent="0.2">
      <c r="A61" s="6" t="s">
        <v>111</v>
      </c>
      <c r="B61" s="6">
        <v>0</v>
      </c>
      <c r="C61" s="6">
        <v>0</v>
      </c>
      <c r="D61" s="6">
        <f t="shared" si="0"/>
        <v>0</v>
      </c>
      <c r="F61" s="6" t="s">
        <v>333</v>
      </c>
      <c r="G61" s="10">
        <v>5</v>
      </c>
      <c r="I61" s="6" t="s">
        <v>347</v>
      </c>
      <c r="J61" s="10">
        <v>17</v>
      </c>
      <c r="K61" s="10">
        <v>7</v>
      </c>
      <c r="L61" s="6"/>
      <c r="M61" s="5">
        <v>58</v>
      </c>
      <c r="R61" s="6" t="s">
        <v>265</v>
      </c>
      <c r="S61" s="6">
        <v>10</v>
      </c>
    </row>
    <row r="62" spans="1:19" x14ac:dyDescent="0.2">
      <c r="A62" s="6" t="s">
        <v>112</v>
      </c>
      <c r="B62" s="6">
        <v>0</v>
      </c>
      <c r="C62" s="6">
        <v>0</v>
      </c>
      <c r="D62" s="6">
        <f t="shared" si="0"/>
        <v>0</v>
      </c>
      <c r="F62" s="6" t="s">
        <v>335</v>
      </c>
      <c r="G62" s="10">
        <v>10</v>
      </c>
      <c r="I62" s="6" t="s">
        <v>348</v>
      </c>
      <c r="J62" s="10">
        <v>18</v>
      </c>
      <c r="K62" s="10">
        <v>13</v>
      </c>
      <c r="L62" s="6"/>
      <c r="M62" s="5">
        <v>59</v>
      </c>
      <c r="R62" s="6" t="s">
        <v>266</v>
      </c>
      <c r="S62" s="6">
        <v>10</v>
      </c>
    </row>
    <row r="63" spans="1:19" x14ac:dyDescent="0.2">
      <c r="A63" s="6" t="s">
        <v>113</v>
      </c>
      <c r="B63" s="6">
        <v>1</v>
      </c>
      <c r="C63" s="6">
        <v>1</v>
      </c>
      <c r="D63" s="6">
        <f t="shared" si="0"/>
        <v>2</v>
      </c>
      <c r="F63" s="6" t="s">
        <v>337</v>
      </c>
      <c r="G63" s="10">
        <v>5</v>
      </c>
      <c r="I63" s="6" t="s">
        <v>349</v>
      </c>
      <c r="J63" s="10">
        <v>11</v>
      </c>
      <c r="K63" s="10">
        <v>5</v>
      </c>
      <c r="L63" s="6"/>
      <c r="M63" s="5">
        <v>60</v>
      </c>
      <c r="R63" s="6" t="s">
        <v>267</v>
      </c>
      <c r="S63" s="6">
        <v>10</v>
      </c>
    </row>
    <row r="64" spans="1:19" x14ac:dyDescent="0.2">
      <c r="A64" s="6" t="s">
        <v>114</v>
      </c>
      <c r="B64" s="6">
        <v>1</v>
      </c>
      <c r="C64" s="6">
        <v>0</v>
      </c>
      <c r="D64" s="6">
        <f t="shared" si="0"/>
        <v>1</v>
      </c>
      <c r="F64" s="14" t="s">
        <v>9</v>
      </c>
      <c r="G64" s="15">
        <f>MAX(G4:G63)</f>
        <v>11</v>
      </c>
      <c r="I64" s="6" t="s">
        <v>350</v>
      </c>
      <c r="J64" s="10">
        <v>14</v>
      </c>
      <c r="K64" s="10">
        <v>24</v>
      </c>
      <c r="L64" s="6"/>
      <c r="M64" s="5">
        <v>61</v>
      </c>
      <c r="R64" s="6" t="s">
        <v>268</v>
      </c>
      <c r="S64" s="6">
        <v>10</v>
      </c>
    </row>
    <row r="65" spans="1:19" x14ac:dyDescent="0.2">
      <c r="A65" s="6" t="s">
        <v>115</v>
      </c>
      <c r="B65" s="6">
        <v>0</v>
      </c>
      <c r="C65" s="6">
        <v>1</v>
      </c>
      <c r="D65" s="6">
        <f t="shared" si="0"/>
        <v>1</v>
      </c>
      <c r="F65" s="14" t="s">
        <v>8</v>
      </c>
      <c r="G65" s="15">
        <f>MIN(G4:G63)</f>
        <v>1</v>
      </c>
      <c r="I65" s="6" t="s">
        <v>351</v>
      </c>
      <c r="J65" s="10">
        <v>13</v>
      </c>
      <c r="K65" s="10">
        <v>13</v>
      </c>
      <c r="L65" s="6"/>
      <c r="M65" s="5">
        <v>62</v>
      </c>
      <c r="R65" s="6" t="s">
        <v>269</v>
      </c>
      <c r="S65" s="6">
        <v>10</v>
      </c>
    </row>
    <row r="66" spans="1:19" x14ac:dyDescent="0.2">
      <c r="A66" s="6" t="s">
        <v>116</v>
      </c>
      <c r="B66" s="6">
        <v>0</v>
      </c>
      <c r="C66" s="6">
        <v>0</v>
      </c>
      <c r="D66" s="6">
        <f t="shared" si="0"/>
        <v>0</v>
      </c>
      <c r="F66" s="14" t="s">
        <v>363</v>
      </c>
      <c r="G66" s="16">
        <f>MODE(G4:G63)</f>
        <v>1</v>
      </c>
      <c r="I66" s="6" t="s">
        <v>352</v>
      </c>
      <c r="J66" s="10">
        <v>9</v>
      </c>
      <c r="K66" s="10">
        <v>4</v>
      </c>
      <c r="L66" s="6"/>
      <c r="M66" s="5">
        <v>63</v>
      </c>
      <c r="R66" s="6" t="s">
        <v>271</v>
      </c>
      <c r="S66" s="6">
        <v>10</v>
      </c>
    </row>
    <row r="67" spans="1:19" x14ac:dyDescent="0.2">
      <c r="A67" s="6" t="s">
        <v>117</v>
      </c>
      <c r="B67" s="6">
        <v>0</v>
      </c>
      <c r="C67" s="6">
        <v>0</v>
      </c>
      <c r="D67" s="6">
        <f t="shared" si="0"/>
        <v>0</v>
      </c>
      <c r="F67" s="14" t="s">
        <v>7</v>
      </c>
      <c r="G67" s="15">
        <f>AVERAGE(G4:G63)</f>
        <v>3.3620689655172415</v>
      </c>
      <c r="I67" s="6" t="s">
        <v>353</v>
      </c>
      <c r="J67" s="10">
        <v>23</v>
      </c>
      <c r="K67" s="10">
        <v>18</v>
      </c>
      <c r="L67" s="6"/>
      <c r="M67" s="5">
        <v>64</v>
      </c>
      <c r="R67" s="6" t="s">
        <v>278</v>
      </c>
      <c r="S67" s="6">
        <v>2</v>
      </c>
    </row>
    <row r="68" spans="1:19" x14ac:dyDescent="0.2">
      <c r="A68" s="6" t="s">
        <v>118</v>
      </c>
      <c r="B68" s="6">
        <v>1</v>
      </c>
      <c r="C68" s="6">
        <v>0</v>
      </c>
      <c r="D68" s="6">
        <f t="shared" si="0"/>
        <v>1</v>
      </c>
      <c r="F68" s="14" t="s">
        <v>2</v>
      </c>
      <c r="G68" s="15">
        <v>60</v>
      </c>
      <c r="I68" s="6" t="s">
        <v>354</v>
      </c>
      <c r="J68" s="10">
        <v>13</v>
      </c>
      <c r="K68" s="10">
        <v>11</v>
      </c>
      <c r="L68" s="6"/>
      <c r="M68" s="5">
        <v>65</v>
      </c>
      <c r="R68" s="6" t="s">
        <v>289</v>
      </c>
      <c r="S68" s="6">
        <v>4</v>
      </c>
    </row>
    <row r="69" spans="1:19" x14ac:dyDescent="0.2">
      <c r="A69" s="6" t="s">
        <v>119</v>
      </c>
      <c r="B69" s="6">
        <v>0</v>
      </c>
      <c r="C69" s="6">
        <v>0</v>
      </c>
      <c r="D69" s="6">
        <f t="shared" ref="D69:D132" si="1">SUM(B69:C69)</f>
        <v>0</v>
      </c>
      <c r="F69" s="6"/>
      <c r="G69" s="10"/>
      <c r="I69" s="6" t="s">
        <v>355</v>
      </c>
      <c r="J69" s="10">
        <v>9</v>
      </c>
      <c r="K69" s="1">
        <v>6</v>
      </c>
      <c r="M69" s="5">
        <v>66</v>
      </c>
      <c r="R69" s="6" t="s">
        <v>294</v>
      </c>
      <c r="S69" s="6">
        <v>18</v>
      </c>
    </row>
    <row r="70" spans="1:19" x14ac:dyDescent="0.2">
      <c r="A70" s="6" t="s">
        <v>120</v>
      </c>
      <c r="B70" s="6">
        <v>0</v>
      </c>
      <c r="C70" s="6">
        <v>0</v>
      </c>
      <c r="D70" s="6">
        <f t="shared" si="1"/>
        <v>0</v>
      </c>
      <c r="F70" s="6"/>
      <c r="G70" s="10"/>
      <c r="I70" s="14" t="s">
        <v>9</v>
      </c>
      <c r="J70" s="15">
        <f>MAX(J4:J69)</f>
        <v>50</v>
      </c>
      <c r="K70" s="1">
        <f>MAX(K4:K69)</f>
        <v>150</v>
      </c>
      <c r="R70" s="6" t="s">
        <v>297</v>
      </c>
      <c r="S70" s="6">
        <v>6</v>
      </c>
    </row>
    <row r="71" spans="1:19" x14ac:dyDescent="0.2">
      <c r="A71" s="6" t="s">
        <v>121</v>
      </c>
      <c r="B71" s="6">
        <v>1</v>
      </c>
      <c r="C71" s="6">
        <v>0</v>
      </c>
      <c r="D71" s="6">
        <f t="shared" si="1"/>
        <v>1</v>
      </c>
      <c r="F71" s="6"/>
      <c r="G71" s="10"/>
      <c r="I71" s="14" t="s">
        <v>8</v>
      </c>
      <c r="J71" s="15">
        <f>MIN(J4:J69)</f>
        <v>1</v>
      </c>
      <c r="K71" s="1">
        <f>MIN(K4:K69)</f>
        <v>1</v>
      </c>
      <c r="R71" s="6" t="s">
        <v>300</v>
      </c>
      <c r="S71" s="6">
        <v>6</v>
      </c>
    </row>
    <row r="72" spans="1:19" x14ac:dyDescent="0.2">
      <c r="A72" s="6" t="s">
        <v>122</v>
      </c>
      <c r="B72" s="6">
        <v>1</v>
      </c>
      <c r="C72" s="6">
        <v>1</v>
      </c>
      <c r="D72" s="6">
        <f t="shared" si="1"/>
        <v>2</v>
      </c>
      <c r="F72" s="6"/>
      <c r="G72" s="10"/>
      <c r="I72" s="14" t="s">
        <v>363</v>
      </c>
      <c r="J72" s="16">
        <f>MODE(J4:J69)</f>
        <v>1</v>
      </c>
      <c r="K72" s="1">
        <f>MODE(K4:K69)</f>
        <v>1</v>
      </c>
      <c r="R72" s="6" t="s">
        <v>301</v>
      </c>
      <c r="S72" s="6">
        <v>3</v>
      </c>
    </row>
    <row r="73" spans="1:19" x14ac:dyDescent="0.2">
      <c r="A73" s="6" t="s">
        <v>123</v>
      </c>
      <c r="B73" s="6">
        <v>1</v>
      </c>
      <c r="C73" s="6">
        <v>1</v>
      </c>
      <c r="D73" s="6">
        <f t="shared" si="1"/>
        <v>2</v>
      </c>
      <c r="F73" s="6"/>
      <c r="G73" s="10"/>
      <c r="I73" s="14" t="s">
        <v>7</v>
      </c>
      <c r="J73" s="15">
        <f>AVERAGE(J4:J69)</f>
        <v>7.9393939393939394</v>
      </c>
      <c r="K73" s="1">
        <f>AVERAGE(K4:K69)</f>
        <v>12.439393939393939</v>
      </c>
      <c r="R73" s="6" t="s">
        <v>304</v>
      </c>
      <c r="S73" s="6">
        <v>3</v>
      </c>
    </row>
    <row r="74" spans="1:19" x14ac:dyDescent="0.2">
      <c r="A74" s="6" t="s">
        <v>124</v>
      </c>
      <c r="B74" s="6">
        <v>0</v>
      </c>
      <c r="C74" s="6">
        <v>0</v>
      </c>
      <c r="D74" s="6">
        <f t="shared" si="1"/>
        <v>0</v>
      </c>
      <c r="F74" s="6"/>
      <c r="G74" s="10"/>
      <c r="I74" s="14" t="s">
        <v>2</v>
      </c>
      <c r="J74" s="3">
        <v>66</v>
      </c>
      <c r="R74" s="6" t="s">
        <v>305</v>
      </c>
      <c r="S74" s="6">
        <v>5</v>
      </c>
    </row>
    <row r="75" spans="1:19" x14ac:dyDescent="0.2">
      <c r="A75" s="6" t="s">
        <v>125</v>
      </c>
      <c r="B75" s="6">
        <v>1</v>
      </c>
      <c r="C75" s="6">
        <v>0</v>
      </c>
      <c r="D75" s="6">
        <f t="shared" si="1"/>
        <v>1</v>
      </c>
      <c r="F75" s="6"/>
      <c r="G75" s="10"/>
      <c r="I75" s="11"/>
      <c r="R75" s="6" t="s">
        <v>306</v>
      </c>
      <c r="S75" s="6">
        <v>2</v>
      </c>
    </row>
    <row r="76" spans="1:19" x14ac:dyDescent="0.2">
      <c r="A76" s="6" t="s">
        <v>126</v>
      </c>
      <c r="B76" s="6">
        <v>1</v>
      </c>
      <c r="C76" s="6">
        <v>0</v>
      </c>
      <c r="D76" s="6">
        <f t="shared" si="1"/>
        <v>1</v>
      </c>
      <c r="F76" s="6"/>
      <c r="G76" s="10"/>
      <c r="I76" s="11"/>
      <c r="R76" s="6" t="s">
        <v>307</v>
      </c>
      <c r="S76" s="6">
        <v>9</v>
      </c>
    </row>
    <row r="77" spans="1:19" x14ac:dyDescent="0.2">
      <c r="A77" s="6" t="s">
        <v>127</v>
      </c>
      <c r="B77" s="6">
        <v>0</v>
      </c>
      <c r="C77" s="6">
        <v>0</v>
      </c>
      <c r="D77" s="6">
        <f t="shared" si="1"/>
        <v>0</v>
      </c>
      <c r="F77" s="6"/>
      <c r="G77" s="10"/>
      <c r="I77" s="11"/>
      <c r="R77" s="6" t="s">
        <v>308</v>
      </c>
      <c r="S77" s="6">
        <v>8</v>
      </c>
    </row>
    <row r="78" spans="1:19" x14ac:dyDescent="0.2">
      <c r="A78" s="6" t="s">
        <v>128</v>
      </c>
      <c r="B78" s="6">
        <v>0</v>
      </c>
      <c r="C78" s="6">
        <v>1</v>
      </c>
      <c r="D78" s="6">
        <f t="shared" si="1"/>
        <v>1</v>
      </c>
      <c r="F78" s="6"/>
      <c r="G78" s="10"/>
      <c r="R78" s="6" t="s">
        <v>310</v>
      </c>
      <c r="S78" s="6">
        <v>2</v>
      </c>
    </row>
    <row r="79" spans="1:19" x14ac:dyDescent="0.2">
      <c r="A79" s="6" t="s">
        <v>129</v>
      </c>
      <c r="B79" s="6">
        <v>0</v>
      </c>
      <c r="C79" s="6">
        <v>0</v>
      </c>
      <c r="D79" s="6">
        <f t="shared" si="1"/>
        <v>0</v>
      </c>
      <c r="F79" s="6"/>
      <c r="G79" s="10"/>
      <c r="R79" s="6" t="s">
        <v>311</v>
      </c>
      <c r="S79" s="6">
        <v>4</v>
      </c>
    </row>
    <row r="80" spans="1:19" x14ac:dyDescent="0.2">
      <c r="A80" s="6" t="s">
        <v>130</v>
      </c>
      <c r="B80" s="6">
        <v>0</v>
      </c>
      <c r="C80" s="6">
        <v>0</v>
      </c>
      <c r="D80" s="6">
        <f t="shared" si="1"/>
        <v>0</v>
      </c>
      <c r="F80" s="6"/>
      <c r="G80" s="10"/>
      <c r="R80" s="6" t="s">
        <v>312</v>
      </c>
      <c r="S80" s="6">
        <v>6</v>
      </c>
    </row>
    <row r="81" spans="1:19" x14ac:dyDescent="0.2">
      <c r="A81" s="6" t="s">
        <v>131</v>
      </c>
      <c r="B81" s="6">
        <v>0</v>
      </c>
      <c r="C81" s="6">
        <v>0</v>
      </c>
      <c r="D81" s="6">
        <f t="shared" si="1"/>
        <v>0</v>
      </c>
      <c r="R81" s="6" t="s">
        <v>313</v>
      </c>
      <c r="S81" s="6">
        <v>3</v>
      </c>
    </row>
    <row r="82" spans="1:19" x14ac:dyDescent="0.2">
      <c r="A82" s="6" t="s">
        <v>132</v>
      </c>
      <c r="B82" s="6">
        <v>1</v>
      </c>
      <c r="C82" s="6">
        <v>0</v>
      </c>
      <c r="D82" s="6">
        <f t="shared" si="1"/>
        <v>1</v>
      </c>
      <c r="R82" s="6" t="s">
        <v>314</v>
      </c>
      <c r="S82" s="6">
        <v>1</v>
      </c>
    </row>
    <row r="83" spans="1:19" x14ac:dyDescent="0.2">
      <c r="A83" s="6" t="s">
        <v>133</v>
      </c>
      <c r="B83" s="6">
        <v>0</v>
      </c>
      <c r="C83" s="6">
        <v>0</v>
      </c>
      <c r="D83" s="6">
        <f t="shared" si="1"/>
        <v>0</v>
      </c>
      <c r="R83" s="6" t="s">
        <v>315</v>
      </c>
      <c r="S83" s="6">
        <v>5</v>
      </c>
    </row>
    <row r="84" spans="1:19" x14ac:dyDescent="0.2">
      <c r="A84" s="6" t="s">
        <v>134</v>
      </c>
      <c r="B84" s="6">
        <v>0</v>
      </c>
      <c r="C84" s="6">
        <v>0</v>
      </c>
      <c r="D84" s="6">
        <f t="shared" si="1"/>
        <v>0</v>
      </c>
      <c r="R84" s="6" t="s">
        <v>317</v>
      </c>
      <c r="S84" s="6">
        <v>5</v>
      </c>
    </row>
    <row r="85" spans="1:19" x14ac:dyDescent="0.2">
      <c r="A85" s="6" t="s">
        <v>135</v>
      </c>
      <c r="B85" s="6">
        <v>0</v>
      </c>
      <c r="C85" s="6">
        <v>0</v>
      </c>
      <c r="D85" s="6">
        <f t="shared" si="1"/>
        <v>0</v>
      </c>
      <c r="R85" s="6" t="s">
        <v>318</v>
      </c>
      <c r="S85" s="6">
        <v>6</v>
      </c>
    </row>
    <row r="86" spans="1:19" x14ac:dyDescent="0.2">
      <c r="A86" s="6" t="s">
        <v>136</v>
      </c>
      <c r="B86" s="6">
        <v>0</v>
      </c>
      <c r="C86" s="6">
        <v>0</v>
      </c>
      <c r="D86" s="6">
        <f t="shared" si="1"/>
        <v>0</v>
      </c>
      <c r="R86" s="6" t="s">
        <v>319</v>
      </c>
      <c r="S86" s="6">
        <v>3</v>
      </c>
    </row>
    <row r="87" spans="1:19" x14ac:dyDescent="0.2">
      <c r="A87" s="6" t="s">
        <v>137</v>
      </c>
      <c r="B87" s="6">
        <v>0</v>
      </c>
      <c r="C87" s="6">
        <v>0</v>
      </c>
      <c r="D87" s="6">
        <f t="shared" si="1"/>
        <v>0</v>
      </c>
      <c r="R87" s="6" t="s">
        <v>321</v>
      </c>
      <c r="S87" s="6">
        <v>6</v>
      </c>
    </row>
    <row r="88" spans="1:19" x14ac:dyDescent="0.2">
      <c r="A88" s="6" t="s">
        <v>138</v>
      </c>
      <c r="B88" s="6">
        <v>1</v>
      </c>
      <c r="C88" s="6">
        <v>0</v>
      </c>
      <c r="D88" s="6">
        <f t="shared" si="1"/>
        <v>1</v>
      </c>
      <c r="R88" s="6" t="s">
        <v>322</v>
      </c>
      <c r="S88" s="6">
        <v>2</v>
      </c>
    </row>
    <row r="89" spans="1:19" x14ac:dyDescent="0.2">
      <c r="A89" s="6" t="s">
        <v>139</v>
      </c>
      <c r="B89" s="6">
        <v>0</v>
      </c>
      <c r="C89" s="6">
        <v>0</v>
      </c>
      <c r="D89" s="6">
        <f t="shared" si="1"/>
        <v>0</v>
      </c>
      <c r="R89" s="6" t="s">
        <v>324</v>
      </c>
      <c r="S89" s="6">
        <v>2</v>
      </c>
    </row>
    <row r="90" spans="1:19" x14ac:dyDescent="0.2">
      <c r="A90" s="6" t="s">
        <v>140</v>
      </c>
      <c r="B90" s="6">
        <v>0</v>
      </c>
      <c r="C90" s="6">
        <v>0</v>
      </c>
      <c r="D90" s="6">
        <f t="shared" si="1"/>
        <v>0</v>
      </c>
      <c r="R90" s="6" t="s">
        <v>325</v>
      </c>
      <c r="S90" s="6">
        <v>1</v>
      </c>
    </row>
    <row r="91" spans="1:19" x14ac:dyDescent="0.2">
      <c r="A91" s="6" t="s">
        <v>141</v>
      </c>
      <c r="B91" s="6">
        <v>1</v>
      </c>
      <c r="C91" s="6">
        <v>0</v>
      </c>
      <c r="D91" s="6">
        <f t="shared" si="1"/>
        <v>1</v>
      </c>
      <c r="R91" s="6" t="s">
        <v>328</v>
      </c>
      <c r="S91" s="6">
        <v>1</v>
      </c>
    </row>
    <row r="92" spans="1:19" x14ac:dyDescent="0.2">
      <c r="A92" s="6" t="s">
        <v>142</v>
      </c>
      <c r="B92" s="6">
        <v>1</v>
      </c>
      <c r="C92" s="6">
        <v>0</v>
      </c>
      <c r="D92" s="6">
        <f t="shared" si="1"/>
        <v>1</v>
      </c>
      <c r="R92" s="6" t="s">
        <v>329</v>
      </c>
      <c r="S92" s="6">
        <v>5</v>
      </c>
    </row>
    <row r="93" spans="1:19" x14ac:dyDescent="0.2">
      <c r="A93" s="6" t="s">
        <v>143</v>
      </c>
      <c r="B93" s="6">
        <v>0</v>
      </c>
      <c r="C93" s="6">
        <v>0</v>
      </c>
      <c r="D93" s="6">
        <f t="shared" si="1"/>
        <v>0</v>
      </c>
      <c r="R93" s="6" t="s">
        <v>330</v>
      </c>
      <c r="S93" s="6">
        <v>14</v>
      </c>
    </row>
    <row r="94" spans="1:19" x14ac:dyDescent="0.2">
      <c r="A94" s="6" t="s">
        <v>144</v>
      </c>
      <c r="B94" s="6">
        <v>1</v>
      </c>
      <c r="C94" s="6">
        <v>0</v>
      </c>
      <c r="D94" s="6">
        <f t="shared" si="1"/>
        <v>1</v>
      </c>
      <c r="R94" s="6" t="s">
        <v>332</v>
      </c>
      <c r="S94" s="6">
        <v>15</v>
      </c>
    </row>
    <row r="95" spans="1:19" x14ac:dyDescent="0.2">
      <c r="A95" s="6" t="s">
        <v>145</v>
      </c>
      <c r="B95" s="6">
        <v>1</v>
      </c>
      <c r="C95" s="6">
        <v>1</v>
      </c>
      <c r="D95" s="6">
        <f t="shared" si="1"/>
        <v>2</v>
      </c>
      <c r="R95" s="6" t="s">
        <v>338</v>
      </c>
      <c r="S95" s="6">
        <v>3</v>
      </c>
    </row>
    <row r="96" spans="1:19" x14ac:dyDescent="0.2">
      <c r="A96" s="6" t="s">
        <v>146</v>
      </c>
      <c r="B96" s="6">
        <v>1</v>
      </c>
      <c r="C96" s="6">
        <v>0</v>
      </c>
      <c r="D96" s="6">
        <f t="shared" si="1"/>
        <v>1</v>
      </c>
      <c r="R96" s="6" t="s">
        <v>339</v>
      </c>
      <c r="S96" s="6">
        <v>4</v>
      </c>
    </row>
    <row r="97" spans="1:19" x14ac:dyDescent="0.2">
      <c r="A97" s="6" t="s">
        <v>147</v>
      </c>
      <c r="B97" s="6">
        <v>0</v>
      </c>
      <c r="C97" s="6">
        <v>0</v>
      </c>
      <c r="D97" s="6">
        <f t="shared" si="1"/>
        <v>0</v>
      </c>
      <c r="R97" s="6" t="s">
        <v>340</v>
      </c>
      <c r="S97" s="6">
        <v>4</v>
      </c>
    </row>
    <row r="98" spans="1:19" x14ac:dyDescent="0.2">
      <c r="A98" s="6" t="s">
        <v>148</v>
      </c>
      <c r="B98" s="6">
        <v>1</v>
      </c>
      <c r="C98" s="6">
        <v>0</v>
      </c>
      <c r="D98" s="6">
        <f t="shared" si="1"/>
        <v>1</v>
      </c>
      <c r="R98" s="6" t="s">
        <v>341</v>
      </c>
      <c r="S98" s="6">
        <v>2</v>
      </c>
    </row>
    <row r="99" spans="1:19" x14ac:dyDescent="0.2">
      <c r="A99" s="6" t="s">
        <v>149</v>
      </c>
      <c r="B99" s="6">
        <v>0</v>
      </c>
      <c r="C99" s="6">
        <v>0</v>
      </c>
      <c r="D99" s="6">
        <f t="shared" si="1"/>
        <v>0</v>
      </c>
      <c r="R99" s="6" t="s">
        <v>342</v>
      </c>
      <c r="S99" s="6">
        <v>100</v>
      </c>
    </row>
    <row r="100" spans="1:19" x14ac:dyDescent="0.2">
      <c r="A100" s="6" t="s">
        <v>150</v>
      </c>
      <c r="B100" s="6">
        <v>0</v>
      </c>
      <c r="C100" s="6">
        <v>0</v>
      </c>
      <c r="D100" s="6">
        <f t="shared" si="1"/>
        <v>0</v>
      </c>
      <c r="R100" s="6" t="s">
        <v>343</v>
      </c>
      <c r="S100" s="6">
        <v>9</v>
      </c>
    </row>
    <row r="101" spans="1:19" x14ac:dyDescent="0.2">
      <c r="A101" s="6" t="s">
        <v>151</v>
      </c>
      <c r="B101" s="6">
        <v>0</v>
      </c>
      <c r="C101" s="6">
        <v>0</v>
      </c>
      <c r="D101" s="6">
        <f t="shared" si="1"/>
        <v>0</v>
      </c>
      <c r="R101" s="6" t="s">
        <v>344</v>
      </c>
      <c r="S101" s="6">
        <v>4</v>
      </c>
    </row>
    <row r="102" spans="1:19" x14ac:dyDescent="0.2">
      <c r="A102" s="6" t="s">
        <v>152</v>
      </c>
      <c r="B102" s="6">
        <v>1</v>
      </c>
      <c r="C102" s="6">
        <v>0</v>
      </c>
      <c r="D102" s="6">
        <f t="shared" si="1"/>
        <v>1</v>
      </c>
      <c r="R102" s="6" t="s">
        <v>345</v>
      </c>
      <c r="S102" s="6">
        <v>9</v>
      </c>
    </row>
    <row r="103" spans="1:19" x14ac:dyDescent="0.2">
      <c r="A103" s="6" t="s">
        <v>153</v>
      </c>
      <c r="B103" s="6">
        <v>1</v>
      </c>
      <c r="C103" s="6">
        <v>0</v>
      </c>
      <c r="D103" s="6">
        <f t="shared" si="1"/>
        <v>1</v>
      </c>
      <c r="R103" s="6" t="s">
        <v>346</v>
      </c>
      <c r="S103" s="6">
        <v>4</v>
      </c>
    </row>
    <row r="104" spans="1:19" x14ac:dyDescent="0.2">
      <c r="A104" s="6" t="s">
        <v>154</v>
      </c>
      <c r="B104" s="6">
        <v>1</v>
      </c>
      <c r="C104" s="6">
        <v>0</v>
      </c>
      <c r="D104" s="6">
        <f t="shared" si="1"/>
        <v>1</v>
      </c>
      <c r="R104" s="6" t="s">
        <v>347</v>
      </c>
      <c r="S104" s="6">
        <v>7</v>
      </c>
    </row>
    <row r="105" spans="1:19" x14ac:dyDescent="0.2">
      <c r="A105" s="6" t="s">
        <v>155</v>
      </c>
      <c r="B105" s="6">
        <v>0</v>
      </c>
      <c r="C105" s="6">
        <v>0</v>
      </c>
      <c r="D105" s="6">
        <f t="shared" si="1"/>
        <v>0</v>
      </c>
      <c r="R105" s="6" t="s">
        <v>348</v>
      </c>
      <c r="S105" s="6">
        <v>13</v>
      </c>
    </row>
    <row r="106" spans="1:19" x14ac:dyDescent="0.2">
      <c r="A106" s="6" t="s">
        <v>156</v>
      </c>
      <c r="B106" s="6">
        <v>1</v>
      </c>
      <c r="C106" s="6">
        <v>0</v>
      </c>
      <c r="D106" s="6">
        <f t="shared" si="1"/>
        <v>1</v>
      </c>
      <c r="R106" s="6" t="s">
        <v>349</v>
      </c>
      <c r="S106" s="6">
        <v>5</v>
      </c>
    </row>
    <row r="107" spans="1:19" x14ac:dyDescent="0.2">
      <c r="A107" s="6" t="s">
        <v>157</v>
      </c>
      <c r="B107" s="6">
        <v>0</v>
      </c>
      <c r="C107" s="6">
        <v>0</v>
      </c>
      <c r="D107" s="6">
        <f t="shared" si="1"/>
        <v>0</v>
      </c>
      <c r="R107" s="6" t="s">
        <v>350</v>
      </c>
      <c r="S107" s="6">
        <v>24</v>
      </c>
    </row>
    <row r="108" spans="1:19" x14ac:dyDescent="0.2">
      <c r="A108" s="6" t="s">
        <v>158</v>
      </c>
      <c r="B108" s="6">
        <v>0</v>
      </c>
      <c r="C108" s="6">
        <v>0</v>
      </c>
      <c r="D108" s="6">
        <f t="shared" si="1"/>
        <v>0</v>
      </c>
      <c r="R108" s="6" t="s">
        <v>351</v>
      </c>
      <c r="S108" s="6">
        <v>13</v>
      </c>
    </row>
    <row r="109" spans="1:19" x14ac:dyDescent="0.2">
      <c r="A109" s="6" t="s">
        <v>159</v>
      </c>
      <c r="B109" s="6">
        <v>0</v>
      </c>
      <c r="C109" s="6">
        <v>0</v>
      </c>
      <c r="D109" s="6">
        <f t="shared" si="1"/>
        <v>0</v>
      </c>
      <c r="R109" s="6" t="s">
        <v>352</v>
      </c>
      <c r="S109" s="6">
        <v>4</v>
      </c>
    </row>
    <row r="110" spans="1:19" x14ac:dyDescent="0.2">
      <c r="A110" s="6" t="s">
        <v>160</v>
      </c>
      <c r="B110" s="6">
        <v>0</v>
      </c>
      <c r="C110" s="6">
        <v>0</v>
      </c>
      <c r="D110" s="6">
        <f t="shared" si="1"/>
        <v>0</v>
      </c>
      <c r="R110" s="6" t="s">
        <v>353</v>
      </c>
      <c r="S110" s="6">
        <v>18</v>
      </c>
    </row>
    <row r="111" spans="1:19" x14ac:dyDescent="0.2">
      <c r="A111" s="6" t="s">
        <v>161</v>
      </c>
      <c r="B111" s="6">
        <v>1</v>
      </c>
      <c r="C111" s="6">
        <v>0</v>
      </c>
      <c r="D111" s="6">
        <f t="shared" si="1"/>
        <v>1</v>
      </c>
      <c r="R111" s="6" t="s">
        <v>354</v>
      </c>
      <c r="S111" s="6">
        <v>11</v>
      </c>
    </row>
    <row r="112" spans="1:19" x14ac:dyDescent="0.2">
      <c r="A112" s="6" t="s">
        <v>162</v>
      </c>
      <c r="B112" s="6">
        <v>0</v>
      </c>
      <c r="C112" s="6">
        <v>0</v>
      </c>
      <c r="D112" s="6">
        <f t="shared" si="1"/>
        <v>0</v>
      </c>
      <c r="R112" s="6" t="s">
        <v>355</v>
      </c>
      <c r="S112" s="6">
        <v>6</v>
      </c>
    </row>
    <row r="113" spans="1:20" x14ac:dyDescent="0.2">
      <c r="A113" s="6" t="s">
        <v>163</v>
      </c>
      <c r="B113" s="6">
        <v>1</v>
      </c>
      <c r="C113" s="6">
        <v>1</v>
      </c>
      <c r="D113" s="6">
        <f t="shared" si="1"/>
        <v>2</v>
      </c>
      <c r="R113" s="11" t="s">
        <v>9</v>
      </c>
      <c r="S113" s="12">
        <f>MAX(S4:S112)</f>
        <v>150</v>
      </c>
    </row>
    <row r="114" spans="1:20" x14ac:dyDescent="0.2">
      <c r="A114" s="6" t="s">
        <v>164</v>
      </c>
      <c r="B114" s="6">
        <v>0</v>
      </c>
      <c r="C114" s="6">
        <v>0</v>
      </c>
      <c r="D114" s="6">
        <f t="shared" si="1"/>
        <v>0</v>
      </c>
      <c r="R114" s="11" t="s">
        <v>8</v>
      </c>
      <c r="S114" s="12">
        <f>MIN(S4:S112)</f>
        <v>1</v>
      </c>
    </row>
    <row r="115" spans="1:20" x14ac:dyDescent="0.2">
      <c r="A115" s="6" t="s">
        <v>165</v>
      </c>
      <c r="B115" s="6">
        <v>0</v>
      </c>
      <c r="C115" s="6">
        <v>0</v>
      </c>
      <c r="D115" s="6">
        <f t="shared" si="1"/>
        <v>0</v>
      </c>
      <c r="R115" s="11" t="s">
        <v>363</v>
      </c>
      <c r="S115" s="9">
        <f>MODE(S4:S112)</f>
        <v>1</v>
      </c>
    </row>
    <row r="116" spans="1:20" x14ac:dyDescent="0.2">
      <c r="A116" s="6" t="s">
        <v>166</v>
      </c>
      <c r="B116" s="6">
        <v>0</v>
      </c>
      <c r="C116" s="6">
        <v>0</v>
      </c>
      <c r="D116" s="6">
        <f t="shared" si="1"/>
        <v>0</v>
      </c>
      <c r="R116" s="11" t="s">
        <v>7</v>
      </c>
      <c r="S116" s="12">
        <f>AVERAGE(S4:S112)</f>
        <v>9.7798165137614674</v>
      </c>
    </row>
    <row r="117" spans="1:20" x14ac:dyDescent="0.2">
      <c r="A117" s="6" t="s">
        <v>167</v>
      </c>
      <c r="B117" s="6">
        <v>0</v>
      </c>
      <c r="C117" s="6">
        <v>0</v>
      </c>
      <c r="D117" s="6">
        <f t="shared" si="1"/>
        <v>0</v>
      </c>
      <c r="R117" s="13" t="s">
        <v>2</v>
      </c>
      <c r="S117" s="5">
        <f>COUNT(S4:S112)</f>
        <v>109</v>
      </c>
      <c r="T117" s="5"/>
    </row>
    <row r="118" spans="1:20" x14ac:dyDescent="0.2">
      <c r="A118" s="6" t="s">
        <v>168</v>
      </c>
      <c r="B118" s="6">
        <v>1</v>
      </c>
      <c r="C118" s="6">
        <v>0</v>
      </c>
      <c r="D118" s="6">
        <f t="shared" si="1"/>
        <v>1</v>
      </c>
    </row>
    <row r="119" spans="1:20" x14ac:dyDescent="0.2">
      <c r="A119" s="6" t="s">
        <v>169</v>
      </c>
      <c r="B119" s="6">
        <v>0</v>
      </c>
      <c r="C119" s="6">
        <v>1</v>
      </c>
      <c r="D119" s="6">
        <f t="shared" si="1"/>
        <v>1</v>
      </c>
    </row>
    <row r="120" spans="1:20" x14ac:dyDescent="0.2">
      <c r="A120" s="6" t="s">
        <v>170</v>
      </c>
      <c r="B120" s="6">
        <v>0</v>
      </c>
      <c r="C120" s="6">
        <v>0</v>
      </c>
      <c r="D120" s="6">
        <f t="shared" si="1"/>
        <v>0</v>
      </c>
    </row>
    <row r="121" spans="1:20" x14ac:dyDescent="0.2">
      <c r="A121" s="6" t="s">
        <v>171</v>
      </c>
      <c r="B121" s="6">
        <v>0</v>
      </c>
      <c r="C121" s="6">
        <v>0</v>
      </c>
      <c r="D121" s="6">
        <f t="shared" si="1"/>
        <v>0</v>
      </c>
    </row>
    <row r="122" spans="1:20" x14ac:dyDescent="0.2">
      <c r="A122" s="6" t="s">
        <v>172</v>
      </c>
      <c r="B122" s="6">
        <v>1</v>
      </c>
      <c r="C122" s="6">
        <v>0</v>
      </c>
      <c r="D122" s="6">
        <f t="shared" si="1"/>
        <v>1</v>
      </c>
    </row>
    <row r="123" spans="1:20" x14ac:dyDescent="0.2">
      <c r="A123" s="6" t="s">
        <v>173</v>
      </c>
      <c r="B123" s="6">
        <v>0</v>
      </c>
      <c r="C123" s="6">
        <v>0</v>
      </c>
      <c r="D123" s="6">
        <f t="shared" si="1"/>
        <v>0</v>
      </c>
    </row>
    <row r="124" spans="1:20" x14ac:dyDescent="0.2">
      <c r="A124" s="6" t="s">
        <v>174</v>
      </c>
      <c r="B124" s="6">
        <v>0</v>
      </c>
      <c r="C124" s="6">
        <v>0</v>
      </c>
      <c r="D124" s="6">
        <f t="shared" si="1"/>
        <v>0</v>
      </c>
    </row>
    <row r="125" spans="1:20" x14ac:dyDescent="0.2">
      <c r="A125" s="6" t="s">
        <v>175</v>
      </c>
      <c r="B125" s="6">
        <v>0</v>
      </c>
      <c r="C125" s="6">
        <v>0</v>
      </c>
      <c r="D125" s="6">
        <f t="shared" si="1"/>
        <v>0</v>
      </c>
    </row>
    <row r="126" spans="1:20" x14ac:dyDescent="0.2">
      <c r="A126" s="6" t="s">
        <v>176</v>
      </c>
      <c r="B126" s="6">
        <v>1</v>
      </c>
      <c r="C126" s="6">
        <v>1</v>
      </c>
      <c r="D126" s="6">
        <f t="shared" si="1"/>
        <v>2</v>
      </c>
    </row>
    <row r="127" spans="1:20" x14ac:dyDescent="0.2">
      <c r="A127" s="6" t="s">
        <v>177</v>
      </c>
      <c r="B127" s="6">
        <v>1</v>
      </c>
      <c r="C127" s="6">
        <v>0</v>
      </c>
      <c r="D127" s="6">
        <f t="shared" si="1"/>
        <v>1</v>
      </c>
    </row>
    <row r="128" spans="1:20" x14ac:dyDescent="0.2">
      <c r="A128" s="6" t="s">
        <v>178</v>
      </c>
      <c r="B128" s="6">
        <v>0</v>
      </c>
      <c r="C128" s="6">
        <v>0</v>
      </c>
      <c r="D128" s="6">
        <f t="shared" si="1"/>
        <v>0</v>
      </c>
    </row>
    <row r="129" spans="1:4" x14ac:dyDescent="0.2">
      <c r="A129" s="6" t="s">
        <v>179</v>
      </c>
      <c r="B129" s="6">
        <v>1</v>
      </c>
      <c r="C129" s="6">
        <v>0</v>
      </c>
      <c r="D129" s="6">
        <f t="shared" si="1"/>
        <v>1</v>
      </c>
    </row>
    <row r="130" spans="1:4" x14ac:dyDescent="0.2">
      <c r="A130" s="6" t="s">
        <v>180</v>
      </c>
      <c r="B130" s="6">
        <v>1</v>
      </c>
      <c r="C130" s="6">
        <v>0</v>
      </c>
      <c r="D130" s="6">
        <f t="shared" si="1"/>
        <v>1</v>
      </c>
    </row>
    <row r="131" spans="1:4" x14ac:dyDescent="0.2">
      <c r="A131" s="6" t="s">
        <v>181</v>
      </c>
      <c r="B131" s="6">
        <v>0</v>
      </c>
      <c r="C131" s="6">
        <v>1</v>
      </c>
      <c r="D131" s="6">
        <f t="shared" si="1"/>
        <v>1</v>
      </c>
    </row>
    <row r="132" spans="1:4" x14ac:dyDescent="0.2">
      <c r="A132" s="6" t="s">
        <v>182</v>
      </c>
      <c r="B132" s="6">
        <v>1</v>
      </c>
      <c r="C132" s="6">
        <v>1</v>
      </c>
      <c r="D132" s="6">
        <f t="shared" si="1"/>
        <v>2</v>
      </c>
    </row>
    <row r="133" spans="1:4" x14ac:dyDescent="0.2">
      <c r="A133" s="6" t="s">
        <v>183</v>
      </c>
      <c r="B133" s="6">
        <v>1</v>
      </c>
      <c r="C133" s="6">
        <v>1</v>
      </c>
      <c r="D133" s="6">
        <f t="shared" ref="D133:D196" si="2">SUM(B133:C133)</f>
        <v>2</v>
      </c>
    </row>
    <row r="134" spans="1:4" x14ac:dyDescent="0.2">
      <c r="A134" s="6" t="s">
        <v>184</v>
      </c>
      <c r="B134" s="6">
        <v>1</v>
      </c>
      <c r="C134" s="6">
        <v>0</v>
      </c>
      <c r="D134" s="6">
        <f t="shared" si="2"/>
        <v>1</v>
      </c>
    </row>
    <row r="135" spans="1:4" x14ac:dyDescent="0.2">
      <c r="A135" s="6" t="s">
        <v>185</v>
      </c>
      <c r="B135" s="6">
        <v>1</v>
      </c>
      <c r="C135" s="6">
        <v>1</v>
      </c>
      <c r="D135" s="6">
        <f t="shared" si="2"/>
        <v>2</v>
      </c>
    </row>
    <row r="136" spans="1:4" x14ac:dyDescent="0.2">
      <c r="A136" s="6" t="s">
        <v>186</v>
      </c>
      <c r="B136" s="6">
        <v>1</v>
      </c>
      <c r="C136" s="6">
        <v>0</v>
      </c>
      <c r="D136" s="6">
        <f t="shared" si="2"/>
        <v>1</v>
      </c>
    </row>
    <row r="137" spans="1:4" x14ac:dyDescent="0.2">
      <c r="A137" s="6" t="s">
        <v>187</v>
      </c>
      <c r="B137" s="6">
        <v>1</v>
      </c>
      <c r="C137" s="6">
        <v>0</v>
      </c>
      <c r="D137" s="6">
        <f t="shared" si="2"/>
        <v>1</v>
      </c>
    </row>
    <row r="138" spans="1:4" x14ac:dyDescent="0.2">
      <c r="A138" s="6" t="s">
        <v>188</v>
      </c>
      <c r="B138" s="6">
        <v>0</v>
      </c>
      <c r="C138" s="6">
        <v>0</v>
      </c>
      <c r="D138" s="6">
        <f t="shared" si="2"/>
        <v>0</v>
      </c>
    </row>
    <row r="139" spans="1:4" x14ac:dyDescent="0.2">
      <c r="A139" s="6" t="s">
        <v>189</v>
      </c>
      <c r="B139" s="6">
        <v>0</v>
      </c>
      <c r="C139" s="6">
        <v>0</v>
      </c>
      <c r="D139" s="6">
        <f t="shared" si="2"/>
        <v>0</v>
      </c>
    </row>
    <row r="140" spans="1:4" x14ac:dyDescent="0.2">
      <c r="A140" s="6" t="s">
        <v>190</v>
      </c>
      <c r="B140" s="6">
        <v>1</v>
      </c>
      <c r="C140" s="6">
        <v>0</v>
      </c>
      <c r="D140" s="6">
        <f t="shared" si="2"/>
        <v>1</v>
      </c>
    </row>
    <row r="141" spans="1:4" x14ac:dyDescent="0.2">
      <c r="A141" s="6" t="s">
        <v>191</v>
      </c>
      <c r="B141" s="6">
        <v>0</v>
      </c>
      <c r="C141" s="6">
        <v>1</v>
      </c>
      <c r="D141" s="6">
        <f t="shared" si="2"/>
        <v>1</v>
      </c>
    </row>
    <row r="142" spans="1:4" x14ac:dyDescent="0.2">
      <c r="A142" s="6" t="s">
        <v>192</v>
      </c>
      <c r="B142" s="6">
        <v>1</v>
      </c>
      <c r="C142" s="6">
        <v>0</v>
      </c>
      <c r="D142" s="6">
        <f t="shared" si="2"/>
        <v>1</v>
      </c>
    </row>
    <row r="143" spans="1:4" x14ac:dyDescent="0.2">
      <c r="A143" s="6" t="s">
        <v>193</v>
      </c>
      <c r="B143" s="6">
        <v>1</v>
      </c>
      <c r="C143" s="6">
        <v>0</v>
      </c>
      <c r="D143" s="6">
        <f t="shared" si="2"/>
        <v>1</v>
      </c>
    </row>
    <row r="144" spans="1:4" x14ac:dyDescent="0.2">
      <c r="A144" s="6" t="s">
        <v>194</v>
      </c>
      <c r="B144" s="6">
        <v>0</v>
      </c>
      <c r="C144" s="6">
        <v>0</v>
      </c>
      <c r="D144" s="6">
        <f t="shared" si="2"/>
        <v>0</v>
      </c>
    </row>
    <row r="145" spans="1:4" x14ac:dyDescent="0.2">
      <c r="A145" s="6" t="s">
        <v>195</v>
      </c>
      <c r="B145" s="6">
        <v>1</v>
      </c>
      <c r="C145" s="6">
        <v>0</v>
      </c>
      <c r="D145" s="6">
        <f t="shared" si="2"/>
        <v>1</v>
      </c>
    </row>
    <row r="146" spans="1:4" x14ac:dyDescent="0.2">
      <c r="A146" s="6" t="s">
        <v>196</v>
      </c>
      <c r="B146" s="6">
        <v>0</v>
      </c>
      <c r="C146" s="6">
        <v>0</v>
      </c>
      <c r="D146" s="6">
        <f t="shared" si="2"/>
        <v>0</v>
      </c>
    </row>
    <row r="147" spans="1:4" x14ac:dyDescent="0.2">
      <c r="A147" s="6" t="s">
        <v>197</v>
      </c>
      <c r="B147" s="6">
        <v>1</v>
      </c>
      <c r="C147" s="6">
        <v>0</v>
      </c>
      <c r="D147" s="6">
        <f t="shared" si="2"/>
        <v>1</v>
      </c>
    </row>
    <row r="148" spans="1:4" x14ac:dyDescent="0.2">
      <c r="A148" s="6" t="s">
        <v>198</v>
      </c>
      <c r="B148" s="6">
        <v>0</v>
      </c>
      <c r="C148" s="6">
        <v>0</v>
      </c>
      <c r="D148" s="6">
        <f t="shared" si="2"/>
        <v>0</v>
      </c>
    </row>
    <row r="149" spans="1:4" x14ac:dyDescent="0.2">
      <c r="A149" s="6" t="s">
        <v>199</v>
      </c>
      <c r="B149" s="6">
        <v>1</v>
      </c>
      <c r="C149" s="6">
        <v>0</v>
      </c>
      <c r="D149" s="6">
        <f t="shared" si="2"/>
        <v>1</v>
      </c>
    </row>
    <row r="150" spans="1:4" x14ac:dyDescent="0.2">
      <c r="A150" s="6" t="s">
        <v>200</v>
      </c>
      <c r="B150" s="6">
        <v>1</v>
      </c>
      <c r="C150" s="6">
        <v>1</v>
      </c>
      <c r="D150" s="6">
        <f t="shared" si="2"/>
        <v>2</v>
      </c>
    </row>
    <row r="151" spans="1:4" x14ac:dyDescent="0.2">
      <c r="A151" s="6" t="s">
        <v>201</v>
      </c>
      <c r="B151" s="6">
        <v>0</v>
      </c>
      <c r="C151" s="6">
        <v>0</v>
      </c>
      <c r="D151" s="6">
        <f t="shared" si="2"/>
        <v>0</v>
      </c>
    </row>
    <row r="152" spans="1:4" x14ac:dyDescent="0.2">
      <c r="A152" s="6" t="s">
        <v>202</v>
      </c>
      <c r="B152" s="6">
        <v>0</v>
      </c>
      <c r="C152" s="6">
        <v>0</v>
      </c>
      <c r="D152" s="6">
        <f t="shared" si="2"/>
        <v>0</v>
      </c>
    </row>
    <row r="153" spans="1:4" x14ac:dyDescent="0.2">
      <c r="A153" s="6" t="s">
        <v>203</v>
      </c>
      <c r="B153" s="6">
        <v>1</v>
      </c>
      <c r="C153" s="6">
        <v>0</v>
      </c>
      <c r="D153" s="6">
        <f t="shared" si="2"/>
        <v>1</v>
      </c>
    </row>
    <row r="154" spans="1:4" x14ac:dyDescent="0.2">
      <c r="A154" s="6" t="s">
        <v>204</v>
      </c>
      <c r="B154" s="6">
        <v>1</v>
      </c>
      <c r="C154" s="6">
        <v>0</v>
      </c>
      <c r="D154" s="6">
        <f t="shared" si="2"/>
        <v>1</v>
      </c>
    </row>
    <row r="155" spans="1:4" x14ac:dyDescent="0.2">
      <c r="A155" s="6" t="s">
        <v>205</v>
      </c>
      <c r="B155" s="6">
        <v>0</v>
      </c>
      <c r="C155" s="6">
        <v>1</v>
      </c>
      <c r="D155" s="6">
        <f t="shared" si="2"/>
        <v>1</v>
      </c>
    </row>
    <row r="156" spans="1:4" x14ac:dyDescent="0.2">
      <c r="A156" s="6" t="s">
        <v>206</v>
      </c>
      <c r="B156" s="6">
        <v>1</v>
      </c>
      <c r="C156" s="6">
        <v>0</v>
      </c>
      <c r="D156" s="6">
        <f t="shared" si="2"/>
        <v>1</v>
      </c>
    </row>
    <row r="157" spans="1:4" x14ac:dyDescent="0.2">
      <c r="A157" s="6" t="s">
        <v>207</v>
      </c>
      <c r="B157" s="6">
        <v>0</v>
      </c>
      <c r="C157" s="6">
        <v>1</v>
      </c>
      <c r="D157" s="6">
        <f t="shared" si="2"/>
        <v>1</v>
      </c>
    </row>
    <row r="158" spans="1:4" x14ac:dyDescent="0.2">
      <c r="A158" s="6" t="s">
        <v>208</v>
      </c>
      <c r="B158" s="6">
        <v>0</v>
      </c>
      <c r="C158" s="6">
        <v>0</v>
      </c>
      <c r="D158" s="6">
        <f t="shared" si="2"/>
        <v>0</v>
      </c>
    </row>
    <row r="159" spans="1:4" x14ac:dyDescent="0.2">
      <c r="A159" s="6" t="s">
        <v>209</v>
      </c>
      <c r="B159" s="6">
        <v>1</v>
      </c>
      <c r="C159" s="6">
        <v>0</v>
      </c>
      <c r="D159" s="6">
        <f t="shared" si="2"/>
        <v>1</v>
      </c>
    </row>
    <row r="160" spans="1:4" x14ac:dyDescent="0.2">
      <c r="A160" s="6" t="s">
        <v>210</v>
      </c>
      <c r="B160" s="6">
        <v>0</v>
      </c>
      <c r="C160" s="6">
        <v>0</v>
      </c>
      <c r="D160" s="6">
        <f t="shared" si="2"/>
        <v>0</v>
      </c>
    </row>
    <row r="161" spans="1:4" x14ac:dyDescent="0.2">
      <c r="A161" s="6" t="s">
        <v>211</v>
      </c>
      <c r="B161" s="6">
        <v>0</v>
      </c>
      <c r="C161" s="6">
        <v>0</v>
      </c>
      <c r="D161" s="6">
        <f t="shared" si="2"/>
        <v>0</v>
      </c>
    </row>
    <row r="162" spans="1:4" x14ac:dyDescent="0.2">
      <c r="A162" s="6" t="s">
        <v>212</v>
      </c>
      <c r="B162" s="6">
        <v>0</v>
      </c>
      <c r="C162" s="6">
        <v>0</v>
      </c>
      <c r="D162" s="6">
        <f t="shared" si="2"/>
        <v>0</v>
      </c>
    </row>
    <row r="163" spans="1:4" x14ac:dyDescent="0.2">
      <c r="A163" s="6" t="s">
        <v>213</v>
      </c>
      <c r="B163" s="6">
        <v>0</v>
      </c>
      <c r="C163" s="6">
        <v>0</v>
      </c>
      <c r="D163" s="6">
        <f t="shared" si="2"/>
        <v>0</v>
      </c>
    </row>
    <row r="164" spans="1:4" x14ac:dyDescent="0.2">
      <c r="A164" s="6" t="s">
        <v>214</v>
      </c>
      <c r="B164" s="6">
        <v>0</v>
      </c>
      <c r="C164" s="6">
        <v>1</v>
      </c>
      <c r="D164" s="6">
        <f t="shared" si="2"/>
        <v>1</v>
      </c>
    </row>
    <row r="165" spans="1:4" x14ac:dyDescent="0.2">
      <c r="A165" s="6" t="s">
        <v>215</v>
      </c>
      <c r="B165" s="6">
        <v>0</v>
      </c>
      <c r="C165" s="6">
        <v>0</v>
      </c>
      <c r="D165" s="6">
        <f t="shared" si="2"/>
        <v>0</v>
      </c>
    </row>
    <row r="166" spans="1:4" x14ac:dyDescent="0.2">
      <c r="A166" s="6" t="s">
        <v>216</v>
      </c>
      <c r="B166" s="6">
        <v>0</v>
      </c>
      <c r="C166" s="6">
        <v>0</v>
      </c>
      <c r="D166" s="6">
        <f t="shared" si="2"/>
        <v>0</v>
      </c>
    </row>
    <row r="167" spans="1:4" x14ac:dyDescent="0.2">
      <c r="A167" s="6" t="s">
        <v>217</v>
      </c>
      <c r="B167" s="6">
        <v>0</v>
      </c>
      <c r="C167" s="6">
        <v>1</v>
      </c>
      <c r="D167" s="6">
        <f t="shared" si="2"/>
        <v>1</v>
      </c>
    </row>
    <row r="168" spans="1:4" x14ac:dyDescent="0.2">
      <c r="A168" s="6" t="s">
        <v>218</v>
      </c>
      <c r="B168" s="6">
        <v>0</v>
      </c>
      <c r="C168" s="6">
        <v>0</v>
      </c>
      <c r="D168" s="6">
        <f t="shared" si="2"/>
        <v>0</v>
      </c>
    </row>
    <row r="169" spans="1:4" x14ac:dyDescent="0.2">
      <c r="A169" s="6" t="s">
        <v>219</v>
      </c>
      <c r="B169" s="6">
        <v>0</v>
      </c>
      <c r="C169" s="6">
        <v>0</v>
      </c>
      <c r="D169" s="6">
        <f t="shared" si="2"/>
        <v>0</v>
      </c>
    </row>
    <row r="170" spans="1:4" x14ac:dyDescent="0.2">
      <c r="A170" s="6" t="s">
        <v>220</v>
      </c>
      <c r="B170" s="6">
        <v>0</v>
      </c>
      <c r="C170" s="6">
        <v>0</v>
      </c>
      <c r="D170" s="6">
        <f t="shared" si="2"/>
        <v>0</v>
      </c>
    </row>
    <row r="171" spans="1:4" x14ac:dyDescent="0.2">
      <c r="A171" s="6" t="s">
        <v>221</v>
      </c>
      <c r="B171" s="6">
        <v>0</v>
      </c>
      <c r="C171" s="6">
        <v>0</v>
      </c>
      <c r="D171" s="6">
        <f t="shared" si="2"/>
        <v>0</v>
      </c>
    </row>
    <row r="172" spans="1:4" x14ac:dyDescent="0.2">
      <c r="A172" s="6" t="s">
        <v>222</v>
      </c>
      <c r="B172" s="6">
        <v>0</v>
      </c>
      <c r="C172" s="6">
        <v>0</v>
      </c>
      <c r="D172" s="6">
        <f t="shared" si="2"/>
        <v>0</v>
      </c>
    </row>
    <row r="173" spans="1:4" x14ac:dyDescent="0.2">
      <c r="A173" s="6" t="s">
        <v>223</v>
      </c>
      <c r="B173" s="6">
        <v>0</v>
      </c>
      <c r="C173" s="6">
        <v>0</v>
      </c>
      <c r="D173" s="6">
        <f t="shared" si="2"/>
        <v>0</v>
      </c>
    </row>
    <row r="174" spans="1:4" x14ac:dyDescent="0.2">
      <c r="A174" s="6" t="s">
        <v>224</v>
      </c>
      <c r="B174" s="6">
        <v>0</v>
      </c>
      <c r="C174" s="6">
        <v>1</v>
      </c>
      <c r="D174" s="6">
        <f t="shared" si="2"/>
        <v>1</v>
      </c>
    </row>
    <row r="175" spans="1:4" x14ac:dyDescent="0.2">
      <c r="A175" s="6" t="s">
        <v>225</v>
      </c>
      <c r="B175" s="6">
        <v>0</v>
      </c>
      <c r="C175" s="6">
        <v>0</v>
      </c>
      <c r="D175" s="6">
        <f t="shared" si="2"/>
        <v>0</v>
      </c>
    </row>
    <row r="176" spans="1:4" x14ac:dyDescent="0.2">
      <c r="A176" s="6" t="s">
        <v>226</v>
      </c>
      <c r="B176" s="6">
        <v>0</v>
      </c>
      <c r="C176" s="6">
        <v>0</v>
      </c>
      <c r="D176" s="6">
        <f t="shared" si="2"/>
        <v>0</v>
      </c>
    </row>
    <row r="177" spans="1:4" x14ac:dyDescent="0.2">
      <c r="A177" s="6" t="s">
        <v>227</v>
      </c>
      <c r="B177" s="6">
        <v>0</v>
      </c>
      <c r="C177" s="6">
        <v>0</v>
      </c>
      <c r="D177" s="6">
        <f t="shared" si="2"/>
        <v>0</v>
      </c>
    </row>
    <row r="178" spans="1:4" x14ac:dyDescent="0.2">
      <c r="A178" s="6" t="s">
        <v>228</v>
      </c>
      <c r="B178" s="6">
        <v>0</v>
      </c>
      <c r="C178" s="6">
        <v>1</v>
      </c>
      <c r="D178" s="6">
        <f t="shared" si="2"/>
        <v>1</v>
      </c>
    </row>
    <row r="179" spans="1:4" x14ac:dyDescent="0.2">
      <c r="A179" s="6" t="s">
        <v>229</v>
      </c>
      <c r="B179" s="6">
        <v>0</v>
      </c>
      <c r="C179" s="6">
        <v>1</v>
      </c>
      <c r="D179" s="6">
        <f t="shared" si="2"/>
        <v>1</v>
      </c>
    </row>
    <row r="180" spans="1:4" x14ac:dyDescent="0.2">
      <c r="A180" s="6" t="s">
        <v>230</v>
      </c>
      <c r="B180" s="6">
        <v>0</v>
      </c>
      <c r="C180" s="6">
        <v>0</v>
      </c>
      <c r="D180" s="6">
        <f t="shared" si="2"/>
        <v>0</v>
      </c>
    </row>
    <row r="181" spans="1:4" x14ac:dyDescent="0.2">
      <c r="A181" s="6" t="s">
        <v>231</v>
      </c>
      <c r="B181" s="6">
        <v>0</v>
      </c>
      <c r="C181" s="6">
        <v>0</v>
      </c>
      <c r="D181" s="6">
        <f t="shared" si="2"/>
        <v>0</v>
      </c>
    </row>
    <row r="182" spans="1:4" x14ac:dyDescent="0.2">
      <c r="A182" s="6" t="s">
        <v>232</v>
      </c>
      <c r="B182" s="6">
        <v>0</v>
      </c>
      <c r="C182" s="6">
        <v>0</v>
      </c>
      <c r="D182" s="6">
        <f t="shared" si="2"/>
        <v>0</v>
      </c>
    </row>
    <row r="183" spans="1:4" x14ac:dyDescent="0.2">
      <c r="A183" s="6" t="s">
        <v>233</v>
      </c>
      <c r="B183" s="6">
        <v>0</v>
      </c>
      <c r="C183" s="6">
        <v>0</v>
      </c>
      <c r="D183" s="6">
        <f t="shared" si="2"/>
        <v>0</v>
      </c>
    </row>
    <row r="184" spans="1:4" x14ac:dyDescent="0.2">
      <c r="A184" s="6" t="s">
        <v>234</v>
      </c>
      <c r="B184" s="6">
        <v>0</v>
      </c>
      <c r="C184" s="6">
        <v>1</v>
      </c>
      <c r="D184" s="6">
        <f t="shared" si="2"/>
        <v>1</v>
      </c>
    </row>
    <row r="185" spans="1:4" x14ac:dyDescent="0.2">
      <c r="A185" s="6" t="s">
        <v>235</v>
      </c>
      <c r="B185" s="6">
        <v>0</v>
      </c>
      <c r="C185" s="6">
        <v>0</v>
      </c>
      <c r="D185" s="6">
        <f t="shared" si="2"/>
        <v>0</v>
      </c>
    </row>
    <row r="186" spans="1:4" x14ac:dyDescent="0.2">
      <c r="A186" s="6" t="s">
        <v>236</v>
      </c>
      <c r="B186" s="6">
        <v>0</v>
      </c>
      <c r="C186" s="6">
        <v>0</v>
      </c>
      <c r="D186" s="6">
        <f t="shared" si="2"/>
        <v>0</v>
      </c>
    </row>
    <row r="187" spans="1:4" x14ac:dyDescent="0.2">
      <c r="A187" s="6" t="s">
        <v>237</v>
      </c>
      <c r="B187" s="6">
        <v>0</v>
      </c>
      <c r="C187" s="6">
        <v>0</v>
      </c>
      <c r="D187" s="6">
        <f t="shared" si="2"/>
        <v>0</v>
      </c>
    </row>
    <row r="188" spans="1:4" x14ac:dyDescent="0.2">
      <c r="A188" s="6" t="s">
        <v>238</v>
      </c>
      <c r="B188" s="6">
        <v>0</v>
      </c>
      <c r="C188" s="6">
        <v>0</v>
      </c>
      <c r="D188" s="6">
        <f t="shared" si="2"/>
        <v>0</v>
      </c>
    </row>
    <row r="189" spans="1:4" x14ac:dyDescent="0.2">
      <c r="A189" s="6" t="s">
        <v>239</v>
      </c>
      <c r="B189" s="6">
        <v>0</v>
      </c>
      <c r="C189" s="6">
        <v>1</v>
      </c>
      <c r="D189" s="6">
        <f t="shared" si="2"/>
        <v>1</v>
      </c>
    </row>
    <row r="190" spans="1:4" x14ac:dyDescent="0.2">
      <c r="A190" s="6" t="s">
        <v>240</v>
      </c>
      <c r="B190" s="6">
        <v>0</v>
      </c>
      <c r="C190" s="6">
        <v>1</v>
      </c>
      <c r="D190" s="6">
        <f t="shared" si="2"/>
        <v>1</v>
      </c>
    </row>
    <row r="191" spans="1:4" x14ac:dyDescent="0.2">
      <c r="A191" s="6" t="s">
        <v>241</v>
      </c>
      <c r="B191" s="6">
        <v>0</v>
      </c>
      <c r="C191" s="6">
        <v>0</v>
      </c>
      <c r="D191" s="6">
        <f t="shared" si="2"/>
        <v>0</v>
      </c>
    </row>
    <row r="192" spans="1:4" x14ac:dyDescent="0.2">
      <c r="A192" s="6" t="s">
        <v>242</v>
      </c>
      <c r="B192" s="6">
        <v>0</v>
      </c>
      <c r="C192" s="6">
        <v>0</v>
      </c>
      <c r="D192" s="6">
        <f t="shared" si="2"/>
        <v>0</v>
      </c>
    </row>
    <row r="193" spans="1:4" x14ac:dyDescent="0.2">
      <c r="A193" s="6" t="s">
        <v>243</v>
      </c>
      <c r="B193" s="6">
        <v>0</v>
      </c>
      <c r="C193" s="6">
        <v>0</v>
      </c>
      <c r="D193" s="6">
        <f t="shared" si="2"/>
        <v>0</v>
      </c>
    </row>
    <row r="194" spans="1:4" x14ac:dyDescent="0.2">
      <c r="A194" s="6" t="s">
        <v>244</v>
      </c>
      <c r="B194" s="6">
        <v>0</v>
      </c>
      <c r="C194" s="6">
        <v>0</v>
      </c>
      <c r="D194" s="6">
        <f t="shared" si="2"/>
        <v>0</v>
      </c>
    </row>
    <row r="195" spans="1:4" x14ac:dyDescent="0.2">
      <c r="A195" s="6" t="s">
        <v>245</v>
      </c>
      <c r="B195" s="6">
        <v>0</v>
      </c>
      <c r="C195" s="6">
        <v>0</v>
      </c>
      <c r="D195" s="6">
        <f t="shared" si="2"/>
        <v>0</v>
      </c>
    </row>
    <row r="196" spans="1:4" x14ac:dyDescent="0.2">
      <c r="A196" s="6" t="s">
        <v>246</v>
      </c>
      <c r="B196" s="6">
        <v>0</v>
      </c>
      <c r="C196" s="6">
        <v>0</v>
      </c>
      <c r="D196" s="6">
        <f t="shared" si="2"/>
        <v>0</v>
      </c>
    </row>
    <row r="197" spans="1:4" x14ac:dyDescent="0.2">
      <c r="A197" s="6" t="s">
        <v>247</v>
      </c>
      <c r="B197" s="6">
        <v>0</v>
      </c>
      <c r="C197" s="6">
        <v>0</v>
      </c>
      <c r="D197" s="6">
        <f t="shared" ref="D197:D260" si="3">SUM(B197:C197)</f>
        <v>0</v>
      </c>
    </row>
    <row r="198" spans="1:4" x14ac:dyDescent="0.2">
      <c r="A198" s="6" t="s">
        <v>248</v>
      </c>
      <c r="B198" s="6">
        <v>0</v>
      </c>
      <c r="C198" s="6">
        <v>0</v>
      </c>
      <c r="D198" s="6">
        <f t="shared" si="3"/>
        <v>0</v>
      </c>
    </row>
    <row r="199" spans="1:4" x14ac:dyDescent="0.2">
      <c r="A199" s="6" t="s">
        <v>249</v>
      </c>
      <c r="B199" s="6">
        <v>0</v>
      </c>
      <c r="C199" s="6">
        <v>1</v>
      </c>
      <c r="D199" s="6">
        <f t="shared" si="3"/>
        <v>1</v>
      </c>
    </row>
    <row r="200" spans="1:4" x14ac:dyDescent="0.2">
      <c r="A200" s="6" t="s">
        <v>250</v>
      </c>
      <c r="B200" s="6">
        <v>0</v>
      </c>
      <c r="C200" s="6">
        <v>0</v>
      </c>
      <c r="D200" s="6">
        <f t="shared" si="3"/>
        <v>0</v>
      </c>
    </row>
    <row r="201" spans="1:4" x14ac:dyDescent="0.2">
      <c r="A201" s="6" t="s">
        <v>251</v>
      </c>
      <c r="B201" s="6">
        <v>0</v>
      </c>
      <c r="C201" s="6">
        <v>1</v>
      </c>
      <c r="D201" s="6">
        <f t="shared" si="3"/>
        <v>1</v>
      </c>
    </row>
    <row r="202" spans="1:4" x14ac:dyDescent="0.2">
      <c r="A202" s="6" t="s">
        <v>252</v>
      </c>
      <c r="B202" s="6">
        <v>0</v>
      </c>
      <c r="C202" s="6">
        <v>0</v>
      </c>
      <c r="D202" s="6">
        <f t="shared" si="3"/>
        <v>0</v>
      </c>
    </row>
    <row r="203" spans="1:4" x14ac:dyDescent="0.2">
      <c r="A203" s="6" t="s">
        <v>253</v>
      </c>
      <c r="B203" s="6">
        <v>0</v>
      </c>
      <c r="C203" s="6">
        <v>0</v>
      </c>
      <c r="D203" s="6">
        <f t="shared" si="3"/>
        <v>0</v>
      </c>
    </row>
    <row r="204" spans="1:4" x14ac:dyDescent="0.2">
      <c r="A204" s="6" t="s">
        <v>254</v>
      </c>
      <c r="B204" s="6">
        <v>1</v>
      </c>
      <c r="C204" s="6">
        <v>1</v>
      </c>
      <c r="D204" s="6">
        <f t="shared" si="3"/>
        <v>2</v>
      </c>
    </row>
    <row r="205" spans="1:4" x14ac:dyDescent="0.2">
      <c r="A205" s="6" t="s">
        <v>255</v>
      </c>
      <c r="B205" s="6">
        <v>0</v>
      </c>
      <c r="C205" s="6">
        <v>0</v>
      </c>
      <c r="D205" s="6">
        <f t="shared" si="3"/>
        <v>0</v>
      </c>
    </row>
    <row r="206" spans="1:4" x14ac:dyDescent="0.2">
      <c r="A206" s="6" t="s">
        <v>256</v>
      </c>
      <c r="B206" s="6">
        <v>1</v>
      </c>
      <c r="C206" s="6">
        <v>1</v>
      </c>
      <c r="D206" s="6">
        <f t="shared" si="3"/>
        <v>2</v>
      </c>
    </row>
    <row r="207" spans="1:4" x14ac:dyDescent="0.2">
      <c r="A207" s="6" t="s">
        <v>257</v>
      </c>
      <c r="B207" s="6">
        <v>1</v>
      </c>
      <c r="C207" s="6">
        <v>1</v>
      </c>
      <c r="D207" s="6">
        <f t="shared" si="3"/>
        <v>2</v>
      </c>
    </row>
    <row r="208" spans="1:4" x14ac:dyDescent="0.2">
      <c r="A208" s="6" t="s">
        <v>258</v>
      </c>
      <c r="B208" s="6">
        <v>1</v>
      </c>
      <c r="C208" s="6">
        <v>1</v>
      </c>
      <c r="D208" s="6">
        <f t="shared" si="3"/>
        <v>2</v>
      </c>
    </row>
    <row r="209" spans="1:4" x14ac:dyDescent="0.2">
      <c r="A209" s="6" t="s">
        <v>259</v>
      </c>
      <c r="B209" s="6">
        <v>1</v>
      </c>
      <c r="C209" s="6">
        <v>1</v>
      </c>
      <c r="D209" s="6">
        <f t="shared" si="3"/>
        <v>2</v>
      </c>
    </row>
    <row r="210" spans="1:4" x14ac:dyDescent="0.2">
      <c r="A210" s="6" t="s">
        <v>260</v>
      </c>
      <c r="B210" s="6">
        <v>0</v>
      </c>
      <c r="C210" s="6">
        <v>1</v>
      </c>
      <c r="D210" s="6">
        <f t="shared" si="3"/>
        <v>1</v>
      </c>
    </row>
    <row r="211" spans="1:4" x14ac:dyDescent="0.2">
      <c r="A211" s="6" t="s">
        <v>261</v>
      </c>
      <c r="B211" s="6">
        <v>0</v>
      </c>
      <c r="C211" s="6">
        <v>1</v>
      </c>
      <c r="D211" s="6">
        <f t="shared" si="3"/>
        <v>1</v>
      </c>
    </row>
    <row r="212" spans="1:4" x14ac:dyDescent="0.2">
      <c r="A212" s="6" t="s">
        <v>262</v>
      </c>
      <c r="B212" s="6">
        <v>0</v>
      </c>
      <c r="C212" s="6">
        <v>1</v>
      </c>
      <c r="D212" s="6">
        <f t="shared" si="3"/>
        <v>1</v>
      </c>
    </row>
    <row r="213" spans="1:4" x14ac:dyDescent="0.2">
      <c r="A213" s="6" t="s">
        <v>263</v>
      </c>
      <c r="B213" s="6">
        <v>1</v>
      </c>
      <c r="C213" s="6">
        <v>1</v>
      </c>
      <c r="D213" s="6">
        <f t="shared" si="3"/>
        <v>2</v>
      </c>
    </row>
    <row r="214" spans="1:4" x14ac:dyDescent="0.2">
      <c r="A214" s="6" t="s">
        <v>264</v>
      </c>
      <c r="B214" s="6">
        <v>1</v>
      </c>
      <c r="C214" s="6">
        <v>1</v>
      </c>
      <c r="D214" s="6">
        <f t="shared" si="3"/>
        <v>2</v>
      </c>
    </row>
    <row r="215" spans="1:4" x14ac:dyDescent="0.2">
      <c r="A215" s="6" t="s">
        <v>265</v>
      </c>
      <c r="B215" s="6">
        <v>1</v>
      </c>
      <c r="C215" s="6">
        <v>1</v>
      </c>
      <c r="D215" s="6">
        <f t="shared" si="3"/>
        <v>2</v>
      </c>
    </row>
    <row r="216" spans="1:4" x14ac:dyDescent="0.2">
      <c r="A216" s="6" t="s">
        <v>266</v>
      </c>
      <c r="B216" s="6">
        <v>1</v>
      </c>
      <c r="C216" s="6">
        <v>1</v>
      </c>
      <c r="D216" s="6">
        <f t="shared" si="3"/>
        <v>2</v>
      </c>
    </row>
    <row r="217" spans="1:4" x14ac:dyDescent="0.2">
      <c r="A217" s="6" t="s">
        <v>267</v>
      </c>
      <c r="B217" s="6">
        <v>0</v>
      </c>
      <c r="C217" s="6">
        <v>1</v>
      </c>
      <c r="D217" s="6">
        <f t="shared" si="3"/>
        <v>1</v>
      </c>
    </row>
    <row r="218" spans="1:4" x14ac:dyDescent="0.2">
      <c r="A218" s="6" t="s">
        <v>268</v>
      </c>
      <c r="B218" s="6">
        <v>0</v>
      </c>
      <c r="C218" s="6">
        <v>1</v>
      </c>
      <c r="D218" s="6">
        <f t="shared" si="3"/>
        <v>1</v>
      </c>
    </row>
    <row r="219" spans="1:4" x14ac:dyDescent="0.2">
      <c r="A219" s="6" t="s">
        <v>269</v>
      </c>
      <c r="B219" s="6">
        <v>0</v>
      </c>
      <c r="C219" s="6">
        <v>1</v>
      </c>
      <c r="D219" s="6">
        <f t="shared" si="3"/>
        <v>1</v>
      </c>
    </row>
    <row r="220" spans="1:4" x14ac:dyDescent="0.2">
      <c r="A220" s="6" t="s">
        <v>270</v>
      </c>
      <c r="B220" s="6">
        <v>0</v>
      </c>
      <c r="C220" s="6">
        <v>0</v>
      </c>
      <c r="D220" s="6">
        <f t="shared" si="3"/>
        <v>0</v>
      </c>
    </row>
    <row r="221" spans="1:4" x14ac:dyDescent="0.2">
      <c r="A221" s="6" t="s">
        <v>271</v>
      </c>
      <c r="B221" s="6">
        <v>1</v>
      </c>
      <c r="C221" s="6">
        <v>1</v>
      </c>
      <c r="D221" s="6">
        <f t="shared" si="3"/>
        <v>2</v>
      </c>
    </row>
    <row r="222" spans="1:4" x14ac:dyDescent="0.2">
      <c r="A222" s="6" t="s">
        <v>272</v>
      </c>
      <c r="B222" s="6">
        <v>0</v>
      </c>
      <c r="C222" s="6">
        <v>0</v>
      </c>
      <c r="D222" s="6">
        <f t="shared" si="3"/>
        <v>0</v>
      </c>
    </row>
    <row r="223" spans="1:4" x14ac:dyDescent="0.2">
      <c r="A223" s="6" t="s">
        <v>273</v>
      </c>
      <c r="B223" s="6">
        <v>0</v>
      </c>
      <c r="C223" s="6">
        <v>0</v>
      </c>
      <c r="D223" s="6">
        <f t="shared" si="3"/>
        <v>0</v>
      </c>
    </row>
    <row r="224" spans="1:4" x14ac:dyDescent="0.2">
      <c r="A224" s="6" t="s">
        <v>274</v>
      </c>
      <c r="B224" s="6">
        <v>0</v>
      </c>
      <c r="C224" s="6">
        <v>0</v>
      </c>
      <c r="D224" s="6">
        <f t="shared" si="3"/>
        <v>0</v>
      </c>
    </row>
    <row r="225" spans="1:4" x14ac:dyDescent="0.2">
      <c r="A225" s="6" t="s">
        <v>275</v>
      </c>
      <c r="B225" s="6">
        <v>0</v>
      </c>
      <c r="C225" s="6">
        <v>0</v>
      </c>
      <c r="D225" s="6">
        <f t="shared" si="3"/>
        <v>0</v>
      </c>
    </row>
    <row r="226" spans="1:4" x14ac:dyDescent="0.2">
      <c r="A226" s="6" t="s">
        <v>276</v>
      </c>
      <c r="B226" s="6">
        <v>0</v>
      </c>
      <c r="C226" s="6">
        <v>0</v>
      </c>
      <c r="D226" s="6">
        <f t="shared" si="3"/>
        <v>0</v>
      </c>
    </row>
    <row r="227" spans="1:4" x14ac:dyDescent="0.2">
      <c r="A227" s="6" t="s">
        <v>277</v>
      </c>
      <c r="B227" s="6">
        <v>0</v>
      </c>
      <c r="C227" s="6">
        <v>0</v>
      </c>
      <c r="D227" s="6">
        <f t="shared" si="3"/>
        <v>0</v>
      </c>
    </row>
    <row r="228" spans="1:4" x14ac:dyDescent="0.2">
      <c r="A228" s="6" t="s">
        <v>278</v>
      </c>
      <c r="B228" s="6">
        <v>0</v>
      </c>
      <c r="C228" s="6">
        <v>1</v>
      </c>
      <c r="D228" s="6">
        <f t="shared" si="3"/>
        <v>1</v>
      </c>
    </row>
    <row r="229" spans="1:4" x14ac:dyDescent="0.2">
      <c r="A229" s="6" t="s">
        <v>279</v>
      </c>
      <c r="B229" s="6">
        <v>0</v>
      </c>
      <c r="C229" s="6">
        <v>0</v>
      </c>
      <c r="D229" s="6">
        <f t="shared" si="3"/>
        <v>0</v>
      </c>
    </row>
    <row r="230" spans="1:4" x14ac:dyDescent="0.2">
      <c r="A230" s="6" t="s">
        <v>280</v>
      </c>
      <c r="B230" s="6">
        <v>0</v>
      </c>
      <c r="C230" s="6">
        <v>0</v>
      </c>
      <c r="D230" s="6">
        <f t="shared" si="3"/>
        <v>0</v>
      </c>
    </row>
    <row r="231" spans="1:4" x14ac:dyDescent="0.2">
      <c r="A231" s="6" t="s">
        <v>281</v>
      </c>
      <c r="B231" s="6">
        <v>0</v>
      </c>
      <c r="C231" s="6">
        <v>0</v>
      </c>
      <c r="D231" s="6">
        <f t="shared" si="3"/>
        <v>0</v>
      </c>
    </row>
    <row r="232" spans="1:4" x14ac:dyDescent="0.2">
      <c r="A232" s="6" t="s">
        <v>282</v>
      </c>
      <c r="B232" s="6">
        <v>0</v>
      </c>
      <c r="C232" s="6">
        <v>0</v>
      </c>
      <c r="D232" s="6">
        <f t="shared" si="3"/>
        <v>0</v>
      </c>
    </row>
    <row r="233" spans="1:4" x14ac:dyDescent="0.2">
      <c r="A233" s="6" t="s">
        <v>283</v>
      </c>
      <c r="B233" s="6">
        <v>0</v>
      </c>
      <c r="C233" s="6">
        <v>0</v>
      </c>
      <c r="D233" s="6">
        <f t="shared" si="3"/>
        <v>0</v>
      </c>
    </row>
    <row r="234" spans="1:4" x14ac:dyDescent="0.2">
      <c r="A234" s="6" t="s">
        <v>284</v>
      </c>
      <c r="B234" s="6">
        <v>0</v>
      </c>
      <c r="C234" s="6">
        <v>0</v>
      </c>
      <c r="D234" s="6">
        <f t="shared" si="3"/>
        <v>0</v>
      </c>
    </row>
    <row r="235" spans="1:4" x14ac:dyDescent="0.2">
      <c r="A235" s="6" t="s">
        <v>285</v>
      </c>
      <c r="B235" s="6">
        <v>0</v>
      </c>
      <c r="C235" s="6">
        <v>0</v>
      </c>
      <c r="D235" s="6">
        <f t="shared" si="3"/>
        <v>0</v>
      </c>
    </row>
    <row r="236" spans="1:4" x14ac:dyDescent="0.2">
      <c r="A236" s="6" t="s">
        <v>286</v>
      </c>
      <c r="B236" s="6">
        <v>0</v>
      </c>
      <c r="C236" s="6">
        <v>0</v>
      </c>
      <c r="D236" s="6">
        <f t="shared" si="3"/>
        <v>0</v>
      </c>
    </row>
    <row r="237" spans="1:4" x14ac:dyDescent="0.2">
      <c r="A237" s="6" t="s">
        <v>287</v>
      </c>
      <c r="B237" s="6">
        <v>0</v>
      </c>
      <c r="C237" s="6">
        <v>0</v>
      </c>
      <c r="D237" s="6">
        <f t="shared" si="3"/>
        <v>0</v>
      </c>
    </row>
    <row r="238" spans="1:4" x14ac:dyDescent="0.2">
      <c r="A238" s="6" t="s">
        <v>288</v>
      </c>
      <c r="B238" s="6">
        <v>0</v>
      </c>
      <c r="C238" s="6">
        <v>0</v>
      </c>
      <c r="D238" s="6">
        <f t="shared" si="3"/>
        <v>0</v>
      </c>
    </row>
    <row r="239" spans="1:4" x14ac:dyDescent="0.2">
      <c r="A239" s="6" t="s">
        <v>289</v>
      </c>
      <c r="B239" s="6">
        <v>0</v>
      </c>
      <c r="C239" s="6">
        <v>1</v>
      </c>
      <c r="D239" s="6">
        <f t="shared" si="3"/>
        <v>1</v>
      </c>
    </row>
    <row r="240" spans="1:4" x14ac:dyDescent="0.2">
      <c r="A240" s="6" t="s">
        <v>290</v>
      </c>
      <c r="B240" s="6">
        <v>0</v>
      </c>
      <c r="C240" s="6">
        <v>0</v>
      </c>
      <c r="D240" s="6">
        <f t="shared" si="3"/>
        <v>0</v>
      </c>
    </row>
    <row r="241" spans="1:4" x14ac:dyDescent="0.2">
      <c r="A241" s="6" t="s">
        <v>291</v>
      </c>
      <c r="B241" s="6">
        <v>0</v>
      </c>
      <c r="C241" s="6">
        <v>0</v>
      </c>
      <c r="D241" s="6">
        <f t="shared" si="3"/>
        <v>0</v>
      </c>
    </row>
    <row r="242" spans="1:4" x14ac:dyDescent="0.2">
      <c r="A242" s="6" t="s">
        <v>292</v>
      </c>
      <c r="B242" s="6">
        <v>0</v>
      </c>
      <c r="C242" s="6">
        <v>0</v>
      </c>
      <c r="D242" s="6">
        <f t="shared" si="3"/>
        <v>0</v>
      </c>
    </row>
    <row r="243" spans="1:4" x14ac:dyDescent="0.2">
      <c r="A243" s="6" t="s">
        <v>293</v>
      </c>
      <c r="B243" s="6">
        <v>1</v>
      </c>
      <c r="C243" s="6">
        <v>0</v>
      </c>
      <c r="D243" s="6">
        <f t="shared" si="3"/>
        <v>1</v>
      </c>
    </row>
    <row r="244" spans="1:4" x14ac:dyDescent="0.2">
      <c r="A244" s="6" t="s">
        <v>294</v>
      </c>
      <c r="B244" s="6">
        <v>0</v>
      </c>
      <c r="C244" s="6">
        <v>1</v>
      </c>
      <c r="D244" s="6">
        <f t="shared" si="3"/>
        <v>1</v>
      </c>
    </row>
    <row r="245" spans="1:4" x14ac:dyDescent="0.2">
      <c r="A245" s="6" t="s">
        <v>295</v>
      </c>
      <c r="B245" s="6">
        <v>0</v>
      </c>
      <c r="C245" s="6">
        <v>0</v>
      </c>
      <c r="D245" s="6">
        <f t="shared" si="3"/>
        <v>0</v>
      </c>
    </row>
    <row r="246" spans="1:4" x14ac:dyDescent="0.2">
      <c r="A246" s="6" t="s">
        <v>296</v>
      </c>
      <c r="B246" s="6">
        <v>0</v>
      </c>
      <c r="C246" s="6">
        <v>0</v>
      </c>
      <c r="D246" s="6">
        <f t="shared" si="3"/>
        <v>0</v>
      </c>
    </row>
    <row r="247" spans="1:4" x14ac:dyDescent="0.2">
      <c r="A247" s="6" t="s">
        <v>297</v>
      </c>
      <c r="B247" s="6">
        <v>1</v>
      </c>
      <c r="C247" s="6">
        <v>1</v>
      </c>
      <c r="D247" s="6">
        <f t="shared" si="3"/>
        <v>2</v>
      </c>
    </row>
    <row r="248" spans="1:4" x14ac:dyDescent="0.2">
      <c r="A248" s="6" t="s">
        <v>298</v>
      </c>
      <c r="B248" s="6">
        <v>0</v>
      </c>
      <c r="C248" s="6">
        <v>0</v>
      </c>
      <c r="D248" s="6">
        <f t="shared" si="3"/>
        <v>0</v>
      </c>
    </row>
    <row r="249" spans="1:4" x14ac:dyDescent="0.2">
      <c r="A249" s="6" t="s">
        <v>299</v>
      </c>
      <c r="B249" s="6">
        <v>0</v>
      </c>
      <c r="C249" s="6">
        <v>0</v>
      </c>
      <c r="D249" s="6">
        <f t="shared" si="3"/>
        <v>0</v>
      </c>
    </row>
    <row r="250" spans="1:4" x14ac:dyDescent="0.2">
      <c r="A250" s="6" t="s">
        <v>300</v>
      </c>
      <c r="B250" s="6">
        <v>0</v>
      </c>
      <c r="C250" s="6">
        <v>1</v>
      </c>
      <c r="D250" s="6">
        <f t="shared" si="3"/>
        <v>1</v>
      </c>
    </row>
    <row r="251" spans="1:4" x14ac:dyDescent="0.2">
      <c r="A251" s="6" t="s">
        <v>301</v>
      </c>
      <c r="B251" s="6">
        <v>0</v>
      </c>
      <c r="C251" s="6">
        <v>1</v>
      </c>
      <c r="D251" s="6">
        <f t="shared" si="3"/>
        <v>1</v>
      </c>
    </row>
    <row r="252" spans="1:4" x14ac:dyDescent="0.2">
      <c r="A252" s="6" t="s">
        <v>302</v>
      </c>
      <c r="B252" s="6">
        <v>0</v>
      </c>
      <c r="C252" s="6">
        <v>0</v>
      </c>
      <c r="D252" s="6">
        <f t="shared" si="3"/>
        <v>0</v>
      </c>
    </row>
    <row r="253" spans="1:4" x14ac:dyDescent="0.2">
      <c r="A253" s="6" t="s">
        <v>303</v>
      </c>
      <c r="B253" s="6">
        <v>0</v>
      </c>
      <c r="C253" s="6">
        <v>0</v>
      </c>
      <c r="D253" s="6">
        <f t="shared" si="3"/>
        <v>0</v>
      </c>
    </row>
    <row r="254" spans="1:4" x14ac:dyDescent="0.2">
      <c r="A254" s="6" t="s">
        <v>304</v>
      </c>
      <c r="B254" s="6">
        <v>0</v>
      </c>
      <c r="C254" s="6">
        <v>1</v>
      </c>
      <c r="D254" s="6">
        <f t="shared" si="3"/>
        <v>1</v>
      </c>
    </row>
    <row r="255" spans="1:4" x14ac:dyDescent="0.2">
      <c r="A255" s="6" t="s">
        <v>305</v>
      </c>
      <c r="B255" s="6">
        <v>1</v>
      </c>
      <c r="C255" s="6">
        <v>1</v>
      </c>
      <c r="D255" s="6">
        <f t="shared" si="3"/>
        <v>2</v>
      </c>
    </row>
    <row r="256" spans="1:4" x14ac:dyDescent="0.2">
      <c r="A256" s="6" t="s">
        <v>306</v>
      </c>
      <c r="B256" s="6">
        <v>1</v>
      </c>
      <c r="C256" s="6">
        <v>1</v>
      </c>
      <c r="D256" s="6">
        <f t="shared" si="3"/>
        <v>2</v>
      </c>
    </row>
    <row r="257" spans="1:4" x14ac:dyDescent="0.2">
      <c r="A257" s="6" t="s">
        <v>307</v>
      </c>
      <c r="B257" s="6">
        <v>1</v>
      </c>
      <c r="C257" s="6">
        <v>1</v>
      </c>
      <c r="D257" s="6">
        <f t="shared" si="3"/>
        <v>2</v>
      </c>
    </row>
    <row r="258" spans="1:4" x14ac:dyDescent="0.2">
      <c r="A258" s="6" t="s">
        <v>308</v>
      </c>
      <c r="B258" s="6">
        <v>1</v>
      </c>
      <c r="C258" s="6">
        <v>1</v>
      </c>
      <c r="D258" s="6">
        <f t="shared" si="3"/>
        <v>2</v>
      </c>
    </row>
    <row r="259" spans="1:4" x14ac:dyDescent="0.2">
      <c r="A259" s="6" t="s">
        <v>309</v>
      </c>
      <c r="B259" s="6">
        <v>1</v>
      </c>
      <c r="C259" s="6">
        <v>0</v>
      </c>
      <c r="D259" s="6">
        <f t="shared" si="3"/>
        <v>1</v>
      </c>
    </row>
    <row r="260" spans="1:4" x14ac:dyDescent="0.2">
      <c r="A260" s="6" t="s">
        <v>310</v>
      </c>
      <c r="B260" s="6">
        <v>1</v>
      </c>
      <c r="C260" s="6">
        <v>1</v>
      </c>
      <c r="D260" s="6">
        <f t="shared" si="3"/>
        <v>2</v>
      </c>
    </row>
    <row r="261" spans="1:4" x14ac:dyDescent="0.2">
      <c r="A261" s="6" t="s">
        <v>311</v>
      </c>
      <c r="B261" s="6">
        <v>0</v>
      </c>
      <c r="C261" s="6">
        <v>1</v>
      </c>
      <c r="D261" s="6">
        <f t="shared" ref="D261:D305" si="4">SUM(B261:C261)</f>
        <v>1</v>
      </c>
    </row>
    <row r="262" spans="1:4" x14ac:dyDescent="0.2">
      <c r="A262" s="6" t="s">
        <v>312</v>
      </c>
      <c r="B262" s="6">
        <v>0</v>
      </c>
      <c r="C262" s="6">
        <v>1</v>
      </c>
      <c r="D262" s="6">
        <f t="shared" si="4"/>
        <v>1</v>
      </c>
    </row>
    <row r="263" spans="1:4" x14ac:dyDescent="0.2">
      <c r="A263" s="6" t="s">
        <v>313</v>
      </c>
      <c r="B263" s="6">
        <v>1</v>
      </c>
      <c r="C263" s="6">
        <v>1</v>
      </c>
      <c r="D263" s="6">
        <f t="shared" si="4"/>
        <v>2</v>
      </c>
    </row>
    <row r="264" spans="1:4" x14ac:dyDescent="0.2">
      <c r="A264" s="6" t="s">
        <v>314</v>
      </c>
      <c r="B264" s="6">
        <v>0</v>
      </c>
      <c r="C264" s="6">
        <v>1</v>
      </c>
      <c r="D264" s="6">
        <f t="shared" si="4"/>
        <v>1</v>
      </c>
    </row>
    <row r="265" spans="1:4" x14ac:dyDescent="0.2">
      <c r="A265" s="6" t="s">
        <v>315</v>
      </c>
      <c r="B265" s="6">
        <v>1</v>
      </c>
      <c r="C265" s="6">
        <v>1</v>
      </c>
      <c r="D265" s="6">
        <f t="shared" si="4"/>
        <v>2</v>
      </c>
    </row>
    <row r="266" spans="1:4" x14ac:dyDescent="0.2">
      <c r="A266" s="6" t="s">
        <v>316</v>
      </c>
      <c r="B266" s="6">
        <v>0</v>
      </c>
      <c r="C266" s="6">
        <v>0</v>
      </c>
      <c r="D266" s="6">
        <f t="shared" si="4"/>
        <v>0</v>
      </c>
    </row>
    <row r="267" spans="1:4" x14ac:dyDescent="0.2">
      <c r="A267" s="6" t="s">
        <v>317</v>
      </c>
      <c r="B267" s="6">
        <v>0</v>
      </c>
      <c r="C267" s="6">
        <v>1</v>
      </c>
      <c r="D267" s="6">
        <f t="shared" si="4"/>
        <v>1</v>
      </c>
    </row>
    <row r="268" spans="1:4" x14ac:dyDescent="0.2">
      <c r="A268" s="6" t="s">
        <v>318</v>
      </c>
      <c r="B268" s="6">
        <v>0</v>
      </c>
      <c r="C268" s="6">
        <v>1</v>
      </c>
      <c r="D268" s="6">
        <f t="shared" si="4"/>
        <v>1</v>
      </c>
    </row>
    <row r="269" spans="1:4" x14ac:dyDescent="0.2">
      <c r="A269" s="6" t="s">
        <v>319</v>
      </c>
      <c r="B269" s="6">
        <v>1</v>
      </c>
      <c r="C269" s="6">
        <v>1</v>
      </c>
      <c r="D269" s="6">
        <f t="shared" si="4"/>
        <v>2</v>
      </c>
    </row>
    <row r="270" spans="1:4" x14ac:dyDescent="0.2">
      <c r="A270" s="6" t="s">
        <v>320</v>
      </c>
      <c r="B270" s="6">
        <v>0</v>
      </c>
      <c r="C270" s="6">
        <v>0</v>
      </c>
      <c r="D270" s="6">
        <f t="shared" si="4"/>
        <v>0</v>
      </c>
    </row>
    <row r="271" spans="1:4" x14ac:dyDescent="0.2">
      <c r="A271" s="6" t="s">
        <v>321</v>
      </c>
      <c r="B271" s="6">
        <v>1</v>
      </c>
      <c r="C271" s="6">
        <v>1</v>
      </c>
      <c r="D271" s="6">
        <f t="shared" si="4"/>
        <v>2</v>
      </c>
    </row>
    <row r="272" spans="1:4" x14ac:dyDescent="0.2">
      <c r="A272" s="6" t="s">
        <v>322</v>
      </c>
      <c r="B272" s="6">
        <v>0</v>
      </c>
      <c r="C272" s="6">
        <v>1</v>
      </c>
      <c r="D272" s="6">
        <f t="shared" si="4"/>
        <v>1</v>
      </c>
    </row>
    <row r="273" spans="1:4" x14ac:dyDescent="0.2">
      <c r="A273" s="6" t="s">
        <v>323</v>
      </c>
      <c r="B273" s="6">
        <v>0</v>
      </c>
      <c r="C273" s="6">
        <v>0</v>
      </c>
      <c r="D273" s="6">
        <f t="shared" si="4"/>
        <v>0</v>
      </c>
    </row>
    <row r="274" spans="1:4" x14ac:dyDescent="0.2">
      <c r="A274" s="6" t="s">
        <v>324</v>
      </c>
      <c r="B274" s="6">
        <v>1</v>
      </c>
      <c r="C274" s="6">
        <v>1</v>
      </c>
      <c r="D274" s="6">
        <f t="shared" si="4"/>
        <v>2</v>
      </c>
    </row>
    <row r="275" spans="1:4" x14ac:dyDescent="0.2">
      <c r="A275" s="6" t="s">
        <v>325</v>
      </c>
      <c r="B275" s="6">
        <v>0</v>
      </c>
      <c r="C275" s="6">
        <v>1</v>
      </c>
      <c r="D275" s="6">
        <f t="shared" si="4"/>
        <v>1</v>
      </c>
    </row>
    <row r="276" spans="1:4" x14ac:dyDescent="0.2">
      <c r="A276" s="6" t="s">
        <v>326</v>
      </c>
      <c r="B276" s="6">
        <v>1</v>
      </c>
      <c r="C276" s="6">
        <v>0</v>
      </c>
      <c r="D276" s="6">
        <f t="shared" si="4"/>
        <v>1</v>
      </c>
    </row>
    <row r="277" spans="1:4" x14ac:dyDescent="0.2">
      <c r="A277" s="6" t="s">
        <v>327</v>
      </c>
      <c r="B277" s="6">
        <v>1</v>
      </c>
      <c r="C277" s="6">
        <v>0</v>
      </c>
      <c r="D277" s="6">
        <f t="shared" si="4"/>
        <v>1</v>
      </c>
    </row>
    <row r="278" spans="1:4" x14ac:dyDescent="0.2">
      <c r="A278" s="6" t="s">
        <v>328</v>
      </c>
      <c r="B278" s="6">
        <v>1</v>
      </c>
      <c r="C278" s="6">
        <v>1</v>
      </c>
      <c r="D278" s="6">
        <f t="shared" si="4"/>
        <v>2</v>
      </c>
    </row>
    <row r="279" spans="1:4" x14ac:dyDescent="0.2">
      <c r="A279" s="6" t="s">
        <v>329</v>
      </c>
      <c r="B279" s="6">
        <v>1</v>
      </c>
      <c r="C279" s="6">
        <v>1</v>
      </c>
      <c r="D279" s="6">
        <f t="shared" si="4"/>
        <v>2</v>
      </c>
    </row>
    <row r="280" spans="1:4" x14ac:dyDescent="0.2">
      <c r="A280" s="6" t="s">
        <v>330</v>
      </c>
      <c r="B280" s="6">
        <v>1</v>
      </c>
      <c r="C280" s="6">
        <v>1</v>
      </c>
      <c r="D280" s="6">
        <f t="shared" si="4"/>
        <v>2</v>
      </c>
    </row>
    <row r="281" spans="1:4" x14ac:dyDescent="0.2">
      <c r="A281" s="6" t="s">
        <v>331</v>
      </c>
      <c r="B281" s="6">
        <v>1</v>
      </c>
      <c r="C281" s="6">
        <v>0</v>
      </c>
      <c r="D281" s="6">
        <f t="shared" si="4"/>
        <v>1</v>
      </c>
    </row>
    <row r="282" spans="1:4" x14ac:dyDescent="0.2">
      <c r="A282" s="6" t="s">
        <v>332</v>
      </c>
      <c r="B282" s="6">
        <v>1</v>
      </c>
      <c r="C282" s="6">
        <v>1</v>
      </c>
      <c r="D282" s="6">
        <f t="shared" si="4"/>
        <v>2</v>
      </c>
    </row>
    <row r="283" spans="1:4" x14ac:dyDescent="0.2">
      <c r="A283" s="6" t="s">
        <v>333</v>
      </c>
      <c r="B283" s="6">
        <v>1</v>
      </c>
      <c r="C283" s="6">
        <v>0</v>
      </c>
      <c r="D283" s="6">
        <f t="shared" si="4"/>
        <v>1</v>
      </c>
    </row>
    <row r="284" spans="1:4" x14ac:dyDescent="0.2">
      <c r="A284" s="6" t="s">
        <v>334</v>
      </c>
      <c r="B284" s="6">
        <v>0</v>
      </c>
      <c r="C284" s="6">
        <v>0</v>
      </c>
      <c r="D284" s="6">
        <f t="shared" si="4"/>
        <v>0</v>
      </c>
    </row>
    <row r="285" spans="1:4" x14ac:dyDescent="0.2">
      <c r="A285" s="6" t="s">
        <v>335</v>
      </c>
      <c r="B285" s="6">
        <v>1</v>
      </c>
      <c r="C285" s="6">
        <v>0</v>
      </c>
      <c r="D285" s="6">
        <f t="shared" si="4"/>
        <v>1</v>
      </c>
    </row>
    <row r="286" spans="1:4" x14ac:dyDescent="0.2">
      <c r="A286" s="6" t="s">
        <v>336</v>
      </c>
      <c r="B286" s="6">
        <v>0</v>
      </c>
      <c r="C286" s="6">
        <v>0</v>
      </c>
      <c r="D286" s="6">
        <f t="shared" si="4"/>
        <v>0</v>
      </c>
    </row>
    <row r="287" spans="1:4" x14ac:dyDescent="0.2">
      <c r="A287" s="6" t="s">
        <v>337</v>
      </c>
      <c r="B287" s="6">
        <v>1</v>
      </c>
      <c r="C287" s="6">
        <v>0</v>
      </c>
      <c r="D287" s="6">
        <f t="shared" si="4"/>
        <v>1</v>
      </c>
    </row>
    <row r="288" spans="1:4" x14ac:dyDescent="0.2">
      <c r="A288" s="6" t="s">
        <v>338</v>
      </c>
      <c r="B288" s="6">
        <v>1</v>
      </c>
      <c r="C288" s="6">
        <v>1</v>
      </c>
      <c r="D288" s="6">
        <f t="shared" si="4"/>
        <v>2</v>
      </c>
    </row>
    <row r="289" spans="1:4" x14ac:dyDescent="0.2">
      <c r="A289" s="6" t="s">
        <v>339</v>
      </c>
      <c r="B289" s="6">
        <v>1</v>
      </c>
      <c r="C289" s="6">
        <v>1</v>
      </c>
      <c r="D289" s="6">
        <f t="shared" si="4"/>
        <v>2</v>
      </c>
    </row>
    <row r="290" spans="1:4" x14ac:dyDescent="0.2">
      <c r="A290" s="6" t="s">
        <v>340</v>
      </c>
      <c r="B290" s="6">
        <v>1</v>
      </c>
      <c r="C290" s="6">
        <v>1</v>
      </c>
      <c r="D290" s="6">
        <f t="shared" si="4"/>
        <v>2</v>
      </c>
    </row>
    <row r="291" spans="1:4" x14ac:dyDescent="0.2">
      <c r="A291" s="6" t="s">
        <v>341</v>
      </c>
      <c r="B291" s="6">
        <v>1</v>
      </c>
      <c r="C291" s="6">
        <v>1</v>
      </c>
      <c r="D291" s="6">
        <f t="shared" si="4"/>
        <v>2</v>
      </c>
    </row>
    <row r="292" spans="1:4" x14ac:dyDescent="0.2">
      <c r="A292" s="6" t="s">
        <v>342</v>
      </c>
      <c r="B292" s="6">
        <v>1</v>
      </c>
      <c r="C292" s="6">
        <v>1</v>
      </c>
      <c r="D292" s="6">
        <f t="shared" si="4"/>
        <v>2</v>
      </c>
    </row>
    <row r="293" spans="1:4" x14ac:dyDescent="0.2">
      <c r="A293" s="6" t="s">
        <v>343</v>
      </c>
      <c r="B293" s="6">
        <v>1</v>
      </c>
      <c r="C293" s="6">
        <v>1</v>
      </c>
      <c r="D293" s="6">
        <f t="shared" si="4"/>
        <v>2</v>
      </c>
    </row>
    <row r="294" spans="1:4" x14ac:dyDescent="0.2">
      <c r="A294" s="6" t="s">
        <v>344</v>
      </c>
      <c r="B294" s="6">
        <v>1</v>
      </c>
      <c r="C294" s="6">
        <v>1</v>
      </c>
      <c r="D294" s="6">
        <f t="shared" si="4"/>
        <v>2</v>
      </c>
    </row>
    <row r="295" spans="1:4" x14ac:dyDescent="0.2">
      <c r="A295" s="6" t="s">
        <v>345</v>
      </c>
      <c r="B295" s="6">
        <v>1</v>
      </c>
      <c r="C295" s="6">
        <v>1</v>
      </c>
      <c r="D295" s="6">
        <f t="shared" si="4"/>
        <v>2</v>
      </c>
    </row>
    <row r="296" spans="1:4" x14ac:dyDescent="0.2">
      <c r="A296" s="6" t="s">
        <v>346</v>
      </c>
      <c r="B296" s="6">
        <v>1</v>
      </c>
      <c r="C296" s="6">
        <v>1</v>
      </c>
      <c r="D296" s="6">
        <f t="shared" si="4"/>
        <v>2</v>
      </c>
    </row>
    <row r="297" spans="1:4" x14ac:dyDescent="0.2">
      <c r="A297" s="6" t="s">
        <v>347</v>
      </c>
      <c r="B297" s="6">
        <v>1</v>
      </c>
      <c r="C297" s="6">
        <v>1</v>
      </c>
      <c r="D297" s="6">
        <f t="shared" si="4"/>
        <v>2</v>
      </c>
    </row>
    <row r="298" spans="1:4" x14ac:dyDescent="0.2">
      <c r="A298" s="6" t="s">
        <v>348</v>
      </c>
      <c r="B298" s="6">
        <v>1</v>
      </c>
      <c r="C298" s="6">
        <v>1</v>
      </c>
      <c r="D298" s="6">
        <f t="shared" si="4"/>
        <v>2</v>
      </c>
    </row>
    <row r="299" spans="1:4" x14ac:dyDescent="0.2">
      <c r="A299" s="6" t="s">
        <v>349</v>
      </c>
      <c r="B299" s="6">
        <v>1</v>
      </c>
      <c r="C299" s="6">
        <v>1</v>
      </c>
      <c r="D299" s="6">
        <f t="shared" si="4"/>
        <v>2</v>
      </c>
    </row>
    <row r="300" spans="1:4" x14ac:dyDescent="0.2">
      <c r="A300" s="6" t="s">
        <v>350</v>
      </c>
      <c r="B300" s="6">
        <v>1</v>
      </c>
      <c r="C300" s="6">
        <v>1</v>
      </c>
      <c r="D300" s="6">
        <f t="shared" si="4"/>
        <v>2</v>
      </c>
    </row>
    <row r="301" spans="1:4" x14ac:dyDescent="0.2">
      <c r="A301" s="6" t="s">
        <v>351</v>
      </c>
      <c r="B301" s="6">
        <v>1</v>
      </c>
      <c r="C301" s="6">
        <v>1</v>
      </c>
      <c r="D301" s="6">
        <f t="shared" si="4"/>
        <v>2</v>
      </c>
    </row>
    <row r="302" spans="1:4" x14ac:dyDescent="0.2">
      <c r="A302" s="6" t="s">
        <v>352</v>
      </c>
      <c r="B302" s="6">
        <v>1</v>
      </c>
      <c r="C302" s="6">
        <v>1</v>
      </c>
      <c r="D302" s="6">
        <f t="shared" si="4"/>
        <v>2</v>
      </c>
    </row>
    <row r="303" spans="1:4" x14ac:dyDescent="0.2">
      <c r="A303" s="6" t="s">
        <v>353</v>
      </c>
      <c r="B303" s="6">
        <v>1</v>
      </c>
      <c r="C303" s="6">
        <v>1</v>
      </c>
      <c r="D303" s="6">
        <f t="shared" si="4"/>
        <v>2</v>
      </c>
    </row>
    <row r="304" spans="1:4" x14ac:dyDescent="0.2">
      <c r="A304" s="6" t="s">
        <v>354</v>
      </c>
      <c r="B304" s="6">
        <v>1</v>
      </c>
      <c r="C304" s="6">
        <v>1</v>
      </c>
      <c r="D304" s="6">
        <f t="shared" si="4"/>
        <v>2</v>
      </c>
    </row>
    <row r="305" spans="1:4" x14ac:dyDescent="0.2">
      <c r="A305" s="6" t="s">
        <v>355</v>
      </c>
      <c r="B305" s="6">
        <v>1</v>
      </c>
      <c r="C305" s="6">
        <v>1</v>
      </c>
      <c r="D305" s="6">
        <f t="shared" si="4"/>
        <v>2</v>
      </c>
    </row>
    <row r="306" spans="1:4" x14ac:dyDescent="0.2">
      <c r="A306" s="35" t="s">
        <v>2</v>
      </c>
      <c r="B306" s="3">
        <f>SUM(B4:B305)</f>
        <v>126</v>
      </c>
      <c r="C306" s="3">
        <f>SUM(C4:C305)</f>
        <v>109</v>
      </c>
      <c r="D306" s="3">
        <f>COUNTIF(D4:D305,2)</f>
        <v>66</v>
      </c>
    </row>
    <row r="307" spans="1:4" x14ac:dyDescent="0.2">
      <c r="A307" s="14"/>
      <c r="B307" s="15" t="s">
        <v>370</v>
      </c>
      <c r="C307" s="15" t="s">
        <v>371</v>
      </c>
      <c r="D307" s="15" t="s">
        <v>356</v>
      </c>
    </row>
    <row r="308" spans="1:4" x14ac:dyDescent="0.2">
      <c r="A308" s="11"/>
      <c r="B308" s="12"/>
      <c r="C308" s="12"/>
      <c r="D308" s="12"/>
    </row>
    <row r="309" spans="1:4" x14ac:dyDescent="0.2">
      <c r="A309" s="11"/>
      <c r="B309" s="9"/>
      <c r="C309" s="9"/>
      <c r="D309" s="9"/>
    </row>
    <row r="310" spans="1:4" x14ac:dyDescent="0.2">
      <c r="A310" s="11"/>
      <c r="B310" s="12"/>
      <c r="C310" s="12"/>
      <c r="D310" s="12"/>
    </row>
    <row r="311" spans="1:4" x14ac:dyDescent="0.2">
      <c r="B311" s="17"/>
      <c r="C311" s="17"/>
      <c r="D311" s="17"/>
    </row>
    <row r="316" spans="1:4" x14ac:dyDescent="0.2">
      <c r="B316" s="17"/>
      <c r="C316" s="17"/>
      <c r="D316" s="17"/>
    </row>
    <row r="317" spans="1:4" x14ac:dyDescent="0.2">
      <c r="B317" s="17"/>
      <c r="C317" s="17"/>
      <c r="D317" s="17"/>
    </row>
    <row r="318" spans="1:4" x14ac:dyDescent="0.2">
      <c r="B318" s="17"/>
      <c r="C318" s="17"/>
      <c r="D318" s="17"/>
    </row>
    <row r="319" spans="1:4" x14ac:dyDescent="0.2">
      <c r="B319" s="17"/>
      <c r="C319" s="17"/>
      <c r="D319" s="17"/>
    </row>
    <row r="320" spans="1:4" x14ac:dyDescent="0.2">
      <c r="B320" s="17"/>
      <c r="C320" s="17"/>
      <c r="D320" s="17"/>
    </row>
    <row r="321" spans="2:4" x14ac:dyDescent="0.2">
      <c r="B321" s="17"/>
      <c r="C321" s="17"/>
      <c r="D321" s="17"/>
    </row>
    <row r="322" spans="2:4" x14ac:dyDescent="0.2">
      <c r="B322" s="17"/>
      <c r="C322" s="17"/>
      <c r="D322" s="17"/>
    </row>
    <row r="323" spans="2:4" x14ac:dyDescent="0.2">
      <c r="B323" s="17"/>
      <c r="C323" s="17"/>
      <c r="D323" s="17"/>
    </row>
    <row r="324" spans="2:4" x14ac:dyDescent="0.2">
      <c r="B324" s="17"/>
      <c r="C324" s="17"/>
      <c r="D324" s="17"/>
    </row>
    <row r="325" spans="2:4" x14ac:dyDescent="0.2">
      <c r="B325" s="17"/>
      <c r="C325" s="17"/>
      <c r="D325" s="17"/>
    </row>
    <row r="326" spans="2:4" x14ac:dyDescent="0.2">
      <c r="B326" s="17"/>
      <c r="C326" s="17"/>
      <c r="D326" s="17"/>
    </row>
    <row r="327" spans="2:4" x14ac:dyDescent="0.2">
      <c r="B327" s="17"/>
      <c r="C327" s="17"/>
      <c r="D327" s="17"/>
    </row>
    <row r="328" spans="2:4" x14ac:dyDescent="0.2">
      <c r="B328" s="17"/>
      <c r="C328" s="17"/>
      <c r="D328" s="17"/>
    </row>
    <row r="329" spans="2:4" x14ac:dyDescent="0.2">
      <c r="B329" s="17"/>
      <c r="C329" s="17"/>
      <c r="D329" s="17"/>
    </row>
    <row r="330" spans="2:4" x14ac:dyDescent="0.2">
      <c r="B330" s="17"/>
      <c r="C330" s="17"/>
      <c r="D330" s="17"/>
    </row>
    <row r="331" spans="2:4" x14ac:dyDescent="0.2">
      <c r="B331" s="17"/>
      <c r="C331" s="17"/>
      <c r="D331" s="17"/>
    </row>
    <row r="332" spans="2:4" x14ac:dyDescent="0.2">
      <c r="B332" s="17"/>
      <c r="C332" s="17"/>
      <c r="D332" s="17"/>
    </row>
    <row r="333" spans="2:4" x14ac:dyDescent="0.2">
      <c r="B333" s="17"/>
      <c r="C333" s="17"/>
      <c r="D333" s="17"/>
    </row>
    <row r="334" spans="2:4" x14ac:dyDescent="0.2">
      <c r="B334" s="17"/>
      <c r="C334" s="17"/>
      <c r="D334" s="17"/>
    </row>
    <row r="335" spans="2:4" x14ac:dyDescent="0.2">
      <c r="B335" s="17"/>
      <c r="C335" s="17"/>
      <c r="D335" s="17"/>
    </row>
    <row r="336" spans="2:4" x14ac:dyDescent="0.2">
      <c r="B336" s="17"/>
      <c r="C336" s="17"/>
      <c r="D336" s="17"/>
    </row>
    <row r="337" spans="2:4" x14ac:dyDescent="0.2">
      <c r="B337" s="17"/>
      <c r="C337" s="17"/>
      <c r="D337" s="17"/>
    </row>
    <row r="338" spans="2:4" x14ac:dyDescent="0.2">
      <c r="B338" s="17"/>
      <c r="C338" s="17"/>
      <c r="D338" s="17"/>
    </row>
    <row r="339" spans="2:4" x14ac:dyDescent="0.2">
      <c r="B339" s="17"/>
      <c r="C339" s="17"/>
      <c r="D339" s="17"/>
    </row>
    <row r="340" spans="2:4" x14ac:dyDescent="0.2">
      <c r="B340" s="17"/>
      <c r="C340" s="17"/>
      <c r="D340" s="17"/>
    </row>
    <row r="341" spans="2:4" x14ac:dyDescent="0.2">
      <c r="B341" s="17"/>
      <c r="C341" s="17"/>
      <c r="D341" s="17"/>
    </row>
    <row r="342" spans="2:4" x14ac:dyDescent="0.2">
      <c r="B342" s="17"/>
      <c r="C342" s="17"/>
      <c r="D342" s="17"/>
    </row>
    <row r="343" spans="2:4" x14ac:dyDescent="0.2">
      <c r="B343" s="17"/>
      <c r="C343" s="17"/>
      <c r="D343" s="17"/>
    </row>
    <row r="344" spans="2:4" x14ac:dyDescent="0.2">
      <c r="B344" s="17"/>
      <c r="C344" s="17"/>
      <c r="D344" s="17"/>
    </row>
    <row r="345" spans="2:4" x14ac:dyDescent="0.2">
      <c r="B345" s="17"/>
      <c r="C345" s="17"/>
      <c r="D345" s="17"/>
    </row>
    <row r="346" spans="2:4" x14ac:dyDescent="0.2">
      <c r="B346" s="17"/>
      <c r="C346" s="17"/>
      <c r="D346" s="17"/>
    </row>
    <row r="347" spans="2:4" x14ac:dyDescent="0.2">
      <c r="B347" s="17"/>
      <c r="C347" s="17"/>
      <c r="D347" s="17"/>
    </row>
    <row r="348" spans="2:4" x14ac:dyDescent="0.2">
      <c r="B348" s="17"/>
      <c r="C348" s="17"/>
      <c r="D348" s="17"/>
    </row>
    <row r="349" spans="2:4" x14ac:dyDescent="0.2">
      <c r="B349" s="17"/>
      <c r="C349" s="17"/>
      <c r="D349" s="17"/>
    </row>
    <row r="350" spans="2:4" x14ac:dyDescent="0.2">
      <c r="B350" s="17"/>
      <c r="C350" s="17"/>
      <c r="D350" s="17"/>
    </row>
    <row r="351" spans="2:4" x14ac:dyDescent="0.2">
      <c r="B351" s="17"/>
      <c r="C351" s="17"/>
      <c r="D351" s="17"/>
    </row>
    <row r="352" spans="2:4" x14ac:dyDescent="0.2">
      <c r="B352" s="17"/>
      <c r="C352" s="17"/>
      <c r="D352" s="17"/>
    </row>
  </sheetData>
  <pageMargins left="0.75" right="0.75" top="1" bottom="1" header="0.5" footer="0.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tabSelected="1" workbookViewId="0"/>
  </sheetViews>
  <sheetFormatPr defaultRowHeight="15" x14ac:dyDescent="0.25"/>
  <cols>
    <col min="1" max="16384" width="9.140625" style="19"/>
  </cols>
  <sheetData>
    <row r="1" spans="1:10" x14ac:dyDescent="0.25">
      <c r="A1" s="39" t="s">
        <v>413</v>
      </c>
    </row>
    <row r="2" spans="1:10" x14ac:dyDescent="0.25">
      <c r="A2" s="18" t="s">
        <v>45</v>
      </c>
    </row>
    <row r="3" spans="1:10" x14ac:dyDescent="0.25">
      <c r="B3" s="18" t="s">
        <v>3</v>
      </c>
      <c r="C3" s="18" t="s">
        <v>18</v>
      </c>
      <c r="D3" s="18" t="s">
        <v>40</v>
      </c>
      <c r="E3" s="18" t="s">
        <v>41</v>
      </c>
      <c r="F3" s="18" t="s">
        <v>42</v>
      </c>
      <c r="G3" s="18" t="s">
        <v>43</v>
      </c>
      <c r="H3" s="18" t="s">
        <v>44</v>
      </c>
      <c r="I3" s="18" t="s">
        <v>27</v>
      </c>
      <c r="J3" s="18"/>
    </row>
    <row r="4" spans="1:10" x14ac:dyDescent="0.25">
      <c r="B4" s="19">
        <v>60.606060606060609</v>
      </c>
      <c r="C4" s="19">
        <v>20.606060606060606</v>
      </c>
    </row>
    <row r="5" spans="1:10" x14ac:dyDescent="0.25">
      <c r="B5" s="19">
        <v>54.545454545454547</v>
      </c>
      <c r="C5" s="19">
        <v>18.484848484848484</v>
      </c>
    </row>
    <row r="6" spans="1:10" x14ac:dyDescent="0.25">
      <c r="B6" s="19">
        <v>53.75</v>
      </c>
      <c r="C6" s="19">
        <v>15.5</v>
      </c>
    </row>
    <row r="7" spans="1:10" x14ac:dyDescent="0.25">
      <c r="B7" s="19">
        <v>53.75</v>
      </c>
      <c r="C7" s="19">
        <v>15.5</v>
      </c>
    </row>
    <row r="8" spans="1:10" x14ac:dyDescent="0.25">
      <c r="B8" s="19">
        <v>60</v>
      </c>
      <c r="C8" s="19">
        <v>19</v>
      </c>
      <c r="E8" s="19">
        <v>3.3333333333333335</v>
      </c>
      <c r="F8" s="19">
        <v>4.333333333333333</v>
      </c>
    </row>
    <row r="9" spans="1:10" x14ac:dyDescent="0.25">
      <c r="E9" s="19">
        <v>2.3333333333333335</v>
      </c>
      <c r="F9" s="19">
        <v>4.666666666666667</v>
      </c>
    </row>
    <row r="10" spans="1:10" x14ac:dyDescent="0.25">
      <c r="B10" s="19">
        <v>60</v>
      </c>
      <c r="C10" s="19">
        <v>18</v>
      </c>
    </row>
    <row r="11" spans="1:10" x14ac:dyDescent="0.25">
      <c r="E11" s="19">
        <v>2.4242424242424243</v>
      </c>
      <c r="F11" s="19">
        <v>4.8484848484848486</v>
      </c>
    </row>
    <row r="12" spans="1:10" x14ac:dyDescent="0.25">
      <c r="B12" s="19">
        <v>58.46153846153846</v>
      </c>
      <c r="C12" s="19">
        <v>15.384615384615385</v>
      </c>
      <c r="E12" s="19">
        <v>3.6923076923076925</v>
      </c>
      <c r="F12" s="19">
        <v>3.6923076923076925</v>
      </c>
      <c r="G12" s="19">
        <v>46</v>
      </c>
      <c r="H12" s="19">
        <v>9.2307692307692299</v>
      </c>
      <c r="I12" s="19">
        <v>4.9833333333333334</v>
      </c>
    </row>
    <row r="13" spans="1:10" x14ac:dyDescent="0.25">
      <c r="G13" s="19">
        <v>35</v>
      </c>
      <c r="H13" s="19">
        <v>8.8888888888888893</v>
      </c>
      <c r="I13" s="19">
        <v>3.9375</v>
      </c>
    </row>
    <row r="14" spans="1:10" x14ac:dyDescent="0.25">
      <c r="B14" s="19">
        <v>37.89473684210526</v>
      </c>
      <c r="C14" s="19">
        <v>11.578947368421053</v>
      </c>
      <c r="G14" s="19">
        <v>32</v>
      </c>
      <c r="H14" s="19">
        <v>5.2631578947368425</v>
      </c>
      <c r="I14" s="19">
        <v>6.0799999999999992</v>
      </c>
    </row>
    <row r="15" spans="1:10" x14ac:dyDescent="0.25">
      <c r="D15" s="19">
        <v>1.4864864864864864</v>
      </c>
      <c r="F15" s="19">
        <v>4.4594594594594597</v>
      </c>
    </row>
    <row r="16" spans="1:10" x14ac:dyDescent="0.25">
      <c r="B16" s="19">
        <v>61.333333333333336</v>
      </c>
      <c r="C16" s="19">
        <v>22.266666666666666</v>
      </c>
      <c r="G16" s="19">
        <v>16</v>
      </c>
      <c r="H16" s="19">
        <v>4</v>
      </c>
      <c r="I16" s="19">
        <v>4</v>
      </c>
    </row>
    <row r="17" spans="2:9" x14ac:dyDescent="0.25">
      <c r="D17" s="19">
        <v>0.20833333333333334</v>
      </c>
      <c r="F17" s="19">
        <v>3.9583333333333335</v>
      </c>
    </row>
    <row r="18" spans="2:9" x14ac:dyDescent="0.25">
      <c r="B18" s="19">
        <v>57.89473684210526</v>
      </c>
      <c r="C18" s="19">
        <v>21.05263157894737</v>
      </c>
    </row>
    <row r="19" spans="2:9" x14ac:dyDescent="0.25">
      <c r="B19" s="19">
        <v>56.140350877192979</v>
      </c>
      <c r="C19" s="19">
        <v>19.298245614035089</v>
      </c>
    </row>
    <row r="20" spans="2:9" x14ac:dyDescent="0.25">
      <c r="B20" s="19">
        <v>42.10526315789474</v>
      </c>
      <c r="C20" s="19">
        <v>15.789473684210526</v>
      </c>
    </row>
    <row r="21" spans="2:9" x14ac:dyDescent="0.25">
      <c r="B21" s="19">
        <v>47.945205479452056</v>
      </c>
      <c r="C21" s="19">
        <v>15.616438356164384</v>
      </c>
      <c r="G21" s="19">
        <v>27</v>
      </c>
      <c r="H21" s="19">
        <v>6.8493150684931505</v>
      </c>
      <c r="I21" s="19">
        <v>3.9420000000000002</v>
      </c>
    </row>
    <row r="22" spans="2:9" x14ac:dyDescent="0.25">
      <c r="G22" s="19">
        <v>25</v>
      </c>
      <c r="H22" s="19">
        <v>4</v>
      </c>
      <c r="I22" s="19">
        <v>6.25</v>
      </c>
    </row>
    <row r="23" spans="2:9" x14ac:dyDescent="0.25">
      <c r="B23" s="19">
        <v>57.627118644067799</v>
      </c>
      <c r="C23" s="19">
        <v>16.949152542372882</v>
      </c>
    </row>
    <row r="24" spans="2:9" x14ac:dyDescent="0.25">
      <c r="B24" s="19">
        <v>61.016949152542374</v>
      </c>
      <c r="C24" s="19">
        <v>18.64406779661017</v>
      </c>
    </row>
    <row r="25" spans="2:9" x14ac:dyDescent="0.25">
      <c r="B25" s="19">
        <v>64.406779661016955</v>
      </c>
      <c r="C25" s="19">
        <v>18.983050847457626</v>
      </c>
    </row>
    <row r="26" spans="2:9" x14ac:dyDescent="0.25">
      <c r="E26" s="19">
        <v>3.4716981132075473</v>
      </c>
      <c r="F26" s="19">
        <v>4.3396226415094343</v>
      </c>
    </row>
    <row r="27" spans="2:9" x14ac:dyDescent="0.25">
      <c r="D27" s="19">
        <v>1.3846153846153846</v>
      </c>
      <c r="F27" s="19">
        <v>4.3076923076923075</v>
      </c>
    </row>
    <row r="28" spans="2:9" x14ac:dyDescent="0.25">
      <c r="D28" s="19">
        <v>1.6883116883116882</v>
      </c>
      <c r="F28" s="19">
        <v>4.4155844155844157</v>
      </c>
    </row>
    <row r="29" spans="2:9" x14ac:dyDescent="0.25">
      <c r="B29" s="19">
        <v>62.884615384615387</v>
      </c>
      <c r="C29" s="19">
        <v>19.23076923076923</v>
      </c>
    </row>
    <row r="30" spans="2:9" x14ac:dyDescent="0.25">
      <c r="B30" s="19">
        <v>59.016393442622949</v>
      </c>
      <c r="C30" s="19">
        <v>18.032786885245901</v>
      </c>
    </row>
    <row r="31" spans="2:9" x14ac:dyDescent="0.25">
      <c r="B31" s="19">
        <v>58.333333333333336</v>
      </c>
      <c r="C31" s="19">
        <v>16.041666666666668</v>
      </c>
    </row>
    <row r="32" spans="2:9" x14ac:dyDescent="0.25">
      <c r="B32" s="19">
        <v>57.89473684210526</v>
      </c>
      <c r="C32" s="19">
        <v>18.421052631578949</v>
      </c>
    </row>
    <row r="33" spans="1:9" x14ac:dyDescent="0.25">
      <c r="B33" s="19">
        <v>54.385964912280699</v>
      </c>
      <c r="C33" s="19">
        <v>15.789473684210526</v>
      </c>
      <c r="G33" s="19">
        <v>21</v>
      </c>
      <c r="H33" s="19">
        <v>5.2631578947368425</v>
      </c>
      <c r="I33" s="19">
        <v>3.9899999999999998</v>
      </c>
    </row>
    <row r="34" spans="1:9" x14ac:dyDescent="0.25">
      <c r="B34" s="19">
        <v>49.122807017543863</v>
      </c>
      <c r="C34" s="19">
        <v>11.754385964912281</v>
      </c>
    </row>
    <row r="35" spans="1:9" x14ac:dyDescent="0.25">
      <c r="E35" s="19">
        <v>3.7837837837837838</v>
      </c>
      <c r="F35" s="19">
        <v>4.0540540540540544</v>
      </c>
    </row>
    <row r="36" spans="1:9" x14ac:dyDescent="0.25">
      <c r="B36" s="19">
        <v>43.733333333333334</v>
      </c>
      <c r="C36" s="19">
        <v>10.666666666666666</v>
      </c>
    </row>
    <row r="37" spans="1:9" x14ac:dyDescent="0.25">
      <c r="B37" s="19">
        <v>30</v>
      </c>
      <c r="C37" s="19">
        <v>10.428571428571429</v>
      </c>
      <c r="G37" s="19">
        <v>22</v>
      </c>
      <c r="H37" s="19">
        <v>4.2857142857142856</v>
      </c>
      <c r="I37" s="19">
        <v>5.1333333333333337</v>
      </c>
    </row>
    <row r="38" spans="1:9" x14ac:dyDescent="0.25">
      <c r="B38" s="19">
        <v>43.269230769230766</v>
      </c>
      <c r="C38" s="19">
        <v>17.307692307692307</v>
      </c>
      <c r="G38" s="19">
        <v>20</v>
      </c>
      <c r="H38" s="19">
        <v>5.7692307692307692</v>
      </c>
      <c r="I38" s="19">
        <v>3.4666666666666668</v>
      </c>
    </row>
    <row r="39" spans="1:9" x14ac:dyDescent="0.25">
      <c r="B39" s="19">
        <v>37.5</v>
      </c>
      <c r="C39" s="19">
        <v>16.346153846153847</v>
      </c>
      <c r="G39" s="19">
        <v>23</v>
      </c>
      <c r="H39" s="19">
        <v>5.7692307692307692</v>
      </c>
      <c r="I39" s="19">
        <v>3.9866666666666668</v>
      </c>
    </row>
    <row r="40" spans="1:9" x14ac:dyDescent="0.25">
      <c r="G40" s="19">
        <v>16</v>
      </c>
      <c r="H40" s="19">
        <v>3.1578947368421053</v>
      </c>
      <c r="I40" s="19">
        <v>5.0666666666666664</v>
      </c>
    </row>
    <row r="41" spans="1:9" x14ac:dyDescent="0.25">
      <c r="G41" s="19">
        <v>24</v>
      </c>
      <c r="H41" s="19">
        <v>7.1428571428571432</v>
      </c>
      <c r="I41" s="19">
        <v>3.36</v>
      </c>
    </row>
    <row r="42" spans="1:9" x14ac:dyDescent="0.25">
      <c r="G42" s="19">
        <v>19</v>
      </c>
      <c r="H42" s="19">
        <v>3.7037037037037037</v>
      </c>
      <c r="I42" s="19">
        <v>5.13</v>
      </c>
    </row>
    <row r="43" spans="1:9" x14ac:dyDescent="0.25">
      <c r="G43" s="19">
        <v>20</v>
      </c>
      <c r="H43" s="19">
        <v>5.2631578947368425</v>
      </c>
      <c r="I43" s="19">
        <v>3.8</v>
      </c>
    </row>
    <row r="44" spans="1:9" x14ac:dyDescent="0.25">
      <c r="G44" s="19">
        <v>16</v>
      </c>
      <c r="H44" s="19">
        <v>9.615384615384615</v>
      </c>
      <c r="I44" s="19">
        <v>1.6640000000000001</v>
      </c>
    </row>
    <row r="46" spans="1:9" x14ac:dyDescent="0.25">
      <c r="A46" s="21" t="s">
        <v>7</v>
      </c>
      <c r="B46" s="20">
        <f>AVERAGE(B4:B44)</f>
        <v>53.216074716839607</v>
      </c>
      <c r="C46" s="20">
        <f t="shared" ref="C46:I46" si="0">AVERAGE(C4:C44)</f>
        <v>16.795131470879927</v>
      </c>
      <c r="D46" s="20">
        <f t="shared" si="0"/>
        <v>1.1919367231867231</v>
      </c>
      <c r="E46" s="20">
        <f t="shared" si="0"/>
        <v>3.1731164467013522</v>
      </c>
      <c r="F46" s="20">
        <f t="shared" si="0"/>
        <v>4.3075538752425553</v>
      </c>
      <c r="G46" s="18">
        <f t="shared" si="0"/>
        <v>24.133333333333333</v>
      </c>
      <c r="H46" s="18">
        <f t="shared" si="0"/>
        <v>5.8801641930216784</v>
      </c>
      <c r="I46" s="20">
        <f t="shared" si="0"/>
        <v>4.319344444444444</v>
      </c>
    </row>
    <row r="47" spans="1:9" x14ac:dyDescent="0.25">
      <c r="A47" s="21" t="s">
        <v>8</v>
      </c>
      <c r="B47" s="20">
        <f>MIN(B4:B44)</f>
        <v>30</v>
      </c>
      <c r="C47" s="20">
        <f t="shared" ref="C47:I47" si="1">MIN(C4:C44)</f>
        <v>10.428571428571429</v>
      </c>
      <c r="D47" s="20">
        <f t="shared" si="1"/>
        <v>0.20833333333333334</v>
      </c>
      <c r="E47" s="20">
        <f t="shared" si="1"/>
        <v>2.3333333333333335</v>
      </c>
      <c r="F47" s="20">
        <f t="shared" si="1"/>
        <v>3.6923076923076925</v>
      </c>
      <c r="G47" s="18">
        <f t="shared" si="1"/>
        <v>16</v>
      </c>
      <c r="H47" s="18">
        <f t="shared" si="1"/>
        <v>3.1578947368421053</v>
      </c>
      <c r="I47" s="20">
        <f t="shared" si="1"/>
        <v>1.6640000000000001</v>
      </c>
    </row>
    <row r="48" spans="1:9" x14ac:dyDescent="0.25">
      <c r="A48" s="21" t="s">
        <v>9</v>
      </c>
      <c r="B48" s="20">
        <f>MAX(B4:B44)</f>
        <v>64.406779661016955</v>
      </c>
      <c r="C48" s="20">
        <f t="shared" ref="C48:I48" si="2">MAX(C4:C44)</f>
        <v>22.266666666666666</v>
      </c>
      <c r="D48" s="20">
        <f t="shared" si="2"/>
        <v>1.6883116883116882</v>
      </c>
      <c r="E48" s="20">
        <f t="shared" si="2"/>
        <v>3.7837837837837838</v>
      </c>
      <c r="F48" s="20">
        <f t="shared" si="2"/>
        <v>4.8484848484848486</v>
      </c>
      <c r="G48" s="18">
        <f t="shared" si="2"/>
        <v>46</v>
      </c>
      <c r="H48" s="18">
        <f t="shared" si="2"/>
        <v>9.615384615384615</v>
      </c>
      <c r="I48" s="20">
        <f t="shared" si="2"/>
        <v>6.25</v>
      </c>
    </row>
    <row r="49" spans="1:9" x14ac:dyDescent="0.25">
      <c r="A49" s="21" t="s">
        <v>0</v>
      </c>
      <c r="B49" s="20">
        <f>AVEDEV(B4:B44)</f>
        <v>7.2429247027043804</v>
      </c>
      <c r="C49" s="20">
        <f t="shared" ref="C49:I49" si="3">AVEDEV(C4:C44)</f>
        <v>2.3957834307666412</v>
      </c>
      <c r="D49" s="20">
        <f t="shared" si="3"/>
        <v>0.4918016949266949</v>
      </c>
      <c r="E49" s="20">
        <f t="shared" si="3"/>
        <v>0.52955237860898252</v>
      </c>
      <c r="F49" s="20">
        <f t="shared" si="3"/>
        <v>0.24359330920651642</v>
      </c>
      <c r="G49" s="18">
        <f t="shared" si="3"/>
        <v>5.9111111111111088</v>
      </c>
      <c r="H49" s="18">
        <f t="shared" si="3"/>
        <v>1.6435191975046173</v>
      </c>
      <c r="I49" s="20">
        <f t="shared" si="3"/>
        <v>0.8969688888888887</v>
      </c>
    </row>
    <row r="50" spans="1:9" x14ac:dyDescent="0.25">
      <c r="A50" s="21" t="s">
        <v>1</v>
      </c>
      <c r="B50" s="20">
        <f>AVEDEV(B4:B44)</f>
        <v>7.2429247027043804</v>
      </c>
      <c r="C50" s="20">
        <f t="shared" ref="C50:I50" si="4">AVEDEV(C4:C44)</f>
        <v>2.3957834307666412</v>
      </c>
      <c r="D50" s="20">
        <f t="shared" si="4"/>
        <v>0.4918016949266949</v>
      </c>
      <c r="E50" s="20">
        <f t="shared" si="4"/>
        <v>0.52955237860898252</v>
      </c>
      <c r="F50" s="20">
        <f t="shared" si="4"/>
        <v>0.24359330920651642</v>
      </c>
      <c r="G50" s="18">
        <f t="shared" si="4"/>
        <v>5.9111111111111088</v>
      </c>
      <c r="H50" s="18">
        <f t="shared" si="4"/>
        <v>1.6435191975046173</v>
      </c>
      <c r="I50" s="20">
        <f t="shared" si="4"/>
        <v>0.8969688888888887</v>
      </c>
    </row>
    <row r="51" spans="1:9" x14ac:dyDescent="0.25">
      <c r="A51" s="21" t="s">
        <v>2</v>
      </c>
      <c r="B51" s="20">
        <f>COUNT(B4:B44)</f>
        <v>26</v>
      </c>
      <c r="C51" s="20">
        <f t="shared" ref="C51:I51" si="5">COUNT(C4:C44)</f>
        <v>26</v>
      </c>
      <c r="D51" s="20">
        <f t="shared" si="5"/>
        <v>4</v>
      </c>
      <c r="E51" s="20">
        <f t="shared" si="5"/>
        <v>6</v>
      </c>
      <c r="F51" s="20">
        <f t="shared" si="5"/>
        <v>10</v>
      </c>
      <c r="G51" s="18">
        <f t="shared" si="5"/>
        <v>15</v>
      </c>
      <c r="H51" s="18">
        <f t="shared" si="5"/>
        <v>15</v>
      </c>
      <c r="I51" s="20">
        <f t="shared" si="5"/>
        <v>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heetViews>
  <sheetFormatPr defaultRowHeight="12.75" x14ac:dyDescent="0.2"/>
  <cols>
    <col min="1" max="1" width="27.85546875" style="23" customWidth="1"/>
    <col min="2" max="2" width="34.28515625" style="23" customWidth="1"/>
    <col min="3" max="3" width="15" style="23" customWidth="1"/>
    <col min="4" max="16384" width="9.140625" style="23"/>
  </cols>
  <sheetData>
    <row r="1" spans="1:3" x14ac:dyDescent="0.2">
      <c r="A1" s="3" t="s">
        <v>391</v>
      </c>
      <c r="B1" s="16" t="s">
        <v>388</v>
      </c>
      <c r="C1" s="37" t="s">
        <v>362</v>
      </c>
    </row>
    <row r="2" spans="1:3" x14ac:dyDescent="0.2">
      <c r="A2" s="6" t="s">
        <v>392</v>
      </c>
      <c r="B2" s="6">
        <v>1</v>
      </c>
      <c r="C2" s="23" t="s">
        <v>390</v>
      </c>
    </row>
    <row r="3" spans="1:3" x14ac:dyDescent="0.2">
      <c r="A3" s="6" t="s">
        <v>393</v>
      </c>
      <c r="B3" s="6">
        <v>1</v>
      </c>
      <c r="C3" s="23" t="s">
        <v>390</v>
      </c>
    </row>
    <row r="4" spans="1:3" x14ac:dyDescent="0.2">
      <c r="A4" s="6" t="s">
        <v>394</v>
      </c>
      <c r="B4" s="6">
        <v>1</v>
      </c>
      <c r="C4" s="23" t="s">
        <v>389</v>
      </c>
    </row>
    <row r="5" spans="1:3" x14ac:dyDescent="0.2">
      <c r="A5" s="6" t="s">
        <v>395</v>
      </c>
      <c r="B5" s="6">
        <v>0</v>
      </c>
    </row>
    <row r="6" spans="1:3" x14ac:dyDescent="0.2">
      <c r="A6" s="6" t="s">
        <v>396</v>
      </c>
      <c r="B6" s="6">
        <v>0</v>
      </c>
    </row>
    <row r="7" spans="1:3" x14ac:dyDescent="0.2">
      <c r="A7" s="6" t="s">
        <v>397</v>
      </c>
      <c r="B7" s="8">
        <v>0</v>
      </c>
    </row>
    <row r="8" spans="1:3" x14ac:dyDescent="0.2">
      <c r="A8" s="6" t="s">
        <v>398</v>
      </c>
      <c r="B8" s="8">
        <v>0</v>
      </c>
    </row>
    <row r="9" spans="1:3" x14ac:dyDescent="0.2">
      <c r="A9" s="6" t="s">
        <v>399</v>
      </c>
      <c r="B9" s="6">
        <v>0</v>
      </c>
    </row>
    <row r="10" spans="1:3" x14ac:dyDescent="0.2">
      <c r="A10" s="6" t="s">
        <v>400</v>
      </c>
      <c r="B10" s="6">
        <v>0</v>
      </c>
    </row>
    <row r="11" spans="1:3" x14ac:dyDescent="0.2">
      <c r="A11" s="6" t="s">
        <v>401</v>
      </c>
      <c r="B11" s="6">
        <v>0</v>
      </c>
    </row>
    <row r="12" spans="1:3" x14ac:dyDescent="0.2">
      <c r="A12" s="6" t="s">
        <v>402</v>
      </c>
      <c r="B12" s="6">
        <v>0</v>
      </c>
    </row>
    <row r="13" spans="1:3" x14ac:dyDescent="0.2">
      <c r="A13" s="6" t="s">
        <v>403</v>
      </c>
      <c r="B13" s="6">
        <v>0</v>
      </c>
    </row>
    <row r="14" spans="1:3" x14ac:dyDescent="0.2">
      <c r="A14" s="6" t="s">
        <v>404</v>
      </c>
      <c r="B14" s="6">
        <v>0</v>
      </c>
    </row>
    <row r="15" spans="1:3" x14ac:dyDescent="0.2">
      <c r="A15" s="6" t="s">
        <v>405</v>
      </c>
      <c r="B15" s="6">
        <v>0</v>
      </c>
    </row>
    <row r="16" spans="1:3" x14ac:dyDescent="0.2">
      <c r="A16" s="6" t="s">
        <v>406</v>
      </c>
      <c r="B16" s="6">
        <v>0</v>
      </c>
    </row>
    <row r="17" spans="1:2" x14ac:dyDescent="0.2">
      <c r="A17" s="6" t="s">
        <v>407</v>
      </c>
      <c r="B17" s="6">
        <v>0</v>
      </c>
    </row>
    <row r="18" spans="1:2" x14ac:dyDescent="0.2">
      <c r="A18" s="6" t="s">
        <v>408</v>
      </c>
      <c r="B18" s="6">
        <v>0</v>
      </c>
    </row>
    <row r="19" spans="1:2" x14ac:dyDescent="0.2">
      <c r="A19" s="6" t="s">
        <v>409</v>
      </c>
      <c r="B19" s="6">
        <v>0</v>
      </c>
    </row>
    <row r="20" spans="1:2" x14ac:dyDescent="0.2">
      <c r="A20" s="22" t="s">
        <v>2</v>
      </c>
      <c r="B20" s="22">
        <v>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P. pygospionis</vt:lpstr>
      <vt:lpstr>Infection rate of P.pygosp.</vt:lpstr>
      <vt:lpstr>P. cf. spionis</vt:lpstr>
      <vt:lpstr>Infection rate of P.cf.spionis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Gita Paskerova</dc:creator>
  <cp:lastModifiedBy>Gita Paskerova</cp:lastModifiedBy>
  <cp:lastPrinted>2020-12-10T15:00:57Z</cp:lastPrinted>
  <dcterms:created xsi:type="dcterms:W3CDTF">2020-12-09T19:39:17Z</dcterms:created>
  <dcterms:modified xsi:type="dcterms:W3CDTF">2021-06-27T10:23:45Z</dcterms:modified>
</cp:coreProperties>
</file>