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valduo\Desktop\"/>
    </mc:Choice>
  </mc:AlternateContent>
  <xr:revisionPtr revIDLastSave="0" documentId="13_ncr:1_{9927CFC3-17FB-425C-B6A3-700EDD3839B1}" xr6:coauthVersionLast="46" xr6:coauthVersionMax="46" xr10:uidLastSave="{00000000-0000-0000-0000-000000000000}"/>
  <bookViews>
    <workbookView xWindow="-108" yWindow="-108" windowWidth="23256" windowHeight="12576" firstSheet="8" activeTab="13" xr2:uid="{C22D8060-6575-4D07-B8B5-3979FEE7AB00}"/>
  </bookViews>
  <sheets>
    <sheet name="Protein content" sheetId="2" r:id="rId1"/>
    <sheet name="Nitric oxide concentration" sheetId="3" r:id="rId2"/>
    <sheet name="Glutaminase activity" sheetId="4" r:id="rId3"/>
    <sheet name="Glutamine synthetase activity" sheetId="5" r:id="rId4"/>
    <sheet name="Glutamate concentration  " sheetId="6" r:id="rId5"/>
    <sheet name="Glutamine concentration  " sheetId="7" r:id="rId6"/>
    <sheet name="BDNF" sheetId="8" r:id="rId7"/>
    <sheet name="NR2A " sheetId="9" r:id="rId8"/>
    <sheet name="NR2B new" sheetId="10" r:id="rId9"/>
    <sheet name="Comet tail length  " sheetId="11" r:id="rId10"/>
    <sheet name="Comet tail moment  " sheetId="12" r:id="rId11"/>
    <sheet name="Comet tailing ratio  " sheetId="13" r:id="rId12"/>
    <sheet name="ER-color intensity" sheetId="15" r:id="rId13"/>
    <sheet name="ER-count" sheetId="14" r:id="rId14"/>
  </sheets>
  <externalReferences>
    <externalReference r:id="rId1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2" i="15" l="1"/>
  <c r="L42" i="15"/>
  <c r="K42" i="15"/>
  <c r="J42" i="15"/>
  <c r="I42" i="15"/>
  <c r="H42" i="15"/>
  <c r="G42" i="15"/>
  <c r="F42" i="15"/>
  <c r="E42" i="15"/>
  <c r="D42" i="15"/>
  <c r="C42" i="15"/>
  <c r="B42" i="15"/>
  <c r="M11" i="14"/>
  <c r="L11" i="14"/>
  <c r="K11" i="14"/>
  <c r="J11" i="14"/>
  <c r="I11" i="14"/>
  <c r="H11" i="14"/>
  <c r="G11" i="14"/>
  <c r="F11" i="14"/>
  <c r="E11" i="14"/>
  <c r="D11" i="14"/>
  <c r="C11" i="14"/>
  <c r="B11" i="14"/>
  <c r="M106" i="13"/>
  <c r="L106" i="13"/>
  <c r="K106" i="13"/>
  <c r="J106" i="13"/>
  <c r="I106" i="13"/>
  <c r="H106" i="13"/>
  <c r="G106" i="13"/>
  <c r="F106" i="13"/>
  <c r="E106" i="13"/>
  <c r="D106" i="13"/>
  <c r="C106" i="13"/>
  <c r="B106" i="13"/>
  <c r="M106" i="12"/>
  <c r="L106" i="12"/>
  <c r="K106" i="12"/>
  <c r="J106" i="12"/>
  <c r="I106" i="12"/>
  <c r="H106" i="12"/>
  <c r="G106" i="12"/>
  <c r="F106" i="12"/>
  <c r="E106" i="12"/>
  <c r="D106" i="12"/>
  <c r="C106" i="12"/>
  <c r="B106" i="12"/>
  <c r="M106" i="11"/>
  <c r="L106" i="11"/>
  <c r="K106" i="11"/>
  <c r="J106" i="11"/>
  <c r="I106" i="11"/>
  <c r="H106" i="11"/>
  <c r="G106" i="11"/>
  <c r="F106" i="11"/>
  <c r="E106" i="11"/>
  <c r="D106" i="11"/>
  <c r="C106" i="11"/>
  <c r="B106" i="11"/>
  <c r="M11" i="10"/>
  <c r="L11" i="10"/>
  <c r="K11" i="10"/>
  <c r="J11" i="10"/>
  <c r="I11" i="10"/>
  <c r="H11" i="10"/>
  <c r="G11" i="10"/>
  <c r="F11" i="10"/>
  <c r="E11" i="10"/>
  <c r="D11" i="10"/>
  <c r="C11" i="10"/>
  <c r="B11" i="10"/>
  <c r="M11" i="9"/>
  <c r="L11" i="9"/>
  <c r="K11" i="9"/>
  <c r="J11" i="9"/>
  <c r="I11" i="9"/>
  <c r="H11" i="9"/>
  <c r="G11" i="9"/>
  <c r="F11" i="9"/>
  <c r="E11" i="9"/>
  <c r="D11" i="9"/>
  <c r="C11" i="9"/>
  <c r="B11" i="9"/>
  <c r="K10" i="8"/>
  <c r="J10" i="8"/>
  <c r="I10" i="8"/>
  <c r="H10" i="8"/>
  <c r="G10" i="8"/>
  <c r="F10" i="8"/>
  <c r="E10" i="8"/>
  <c r="D10" i="8"/>
  <c r="C10" i="8"/>
  <c r="B10" i="8"/>
  <c r="L9" i="8"/>
  <c r="K9" i="8"/>
  <c r="J9" i="8"/>
  <c r="I9" i="8"/>
  <c r="H9" i="8"/>
  <c r="G9" i="8"/>
  <c r="F9" i="8"/>
  <c r="E9" i="8"/>
  <c r="D9" i="8"/>
  <c r="C9" i="8"/>
  <c r="B9" i="8"/>
  <c r="L8" i="8"/>
  <c r="K8" i="8"/>
  <c r="J8" i="8"/>
  <c r="I8" i="8"/>
  <c r="H8" i="8"/>
  <c r="G8" i="8"/>
  <c r="F8" i="8"/>
  <c r="E8" i="8"/>
  <c r="D8" i="8"/>
  <c r="C8" i="8"/>
  <c r="B8" i="8"/>
  <c r="L7" i="8"/>
  <c r="K7" i="8"/>
  <c r="J7" i="8"/>
  <c r="I7" i="8"/>
  <c r="H7" i="8"/>
  <c r="G7" i="8"/>
  <c r="F7" i="8"/>
  <c r="E7" i="8"/>
  <c r="D7" i="8"/>
  <c r="C7" i="8"/>
  <c r="B7" i="8"/>
  <c r="M6" i="8"/>
  <c r="L6" i="8"/>
  <c r="K6" i="8"/>
  <c r="J6" i="8"/>
  <c r="I6" i="8"/>
  <c r="H6" i="8"/>
  <c r="G6" i="8"/>
  <c r="F6" i="8"/>
  <c r="E6" i="8"/>
  <c r="D6" i="8"/>
  <c r="C6" i="8"/>
  <c r="B6" i="8"/>
  <c r="M5" i="8"/>
  <c r="L5" i="8"/>
  <c r="K5" i="8"/>
  <c r="J5" i="8"/>
  <c r="I5" i="8"/>
  <c r="H5" i="8"/>
  <c r="G5" i="8"/>
  <c r="F5" i="8"/>
  <c r="E5" i="8"/>
  <c r="D5" i="8"/>
  <c r="C5" i="8"/>
  <c r="B5" i="8"/>
  <c r="M12" i="7"/>
  <c r="L12" i="7"/>
  <c r="K12" i="7"/>
  <c r="J12" i="7"/>
  <c r="I12" i="7"/>
  <c r="H12" i="7"/>
  <c r="G12" i="7"/>
  <c r="F12" i="7"/>
  <c r="E12" i="7"/>
  <c r="D12" i="7"/>
  <c r="C12" i="7"/>
  <c r="B12" i="7"/>
  <c r="M12" i="6"/>
  <c r="L12" i="6"/>
  <c r="K12" i="6"/>
  <c r="J12" i="6"/>
  <c r="I12" i="6"/>
  <c r="H12" i="6"/>
  <c r="G12" i="6"/>
  <c r="F12" i="6"/>
  <c r="E12" i="6"/>
  <c r="D12" i="6"/>
  <c r="C12" i="6"/>
  <c r="B12" i="6"/>
  <c r="M12" i="5"/>
  <c r="L12" i="5"/>
  <c r="K12" i="5"/>
  <c r="J12" i="5"/>
  <c r="I12" i="5"/>
  <c r="H12" i="5"/>
  <c r="G12" i="5"/>
  <c r="F12" i="5"/>
  <c r="E12" i="5"/>
  <c r="D12" i="5"/>
  <c r="C12" i="5"/>
  <c r="B12" i="5"/>
  <c r="M12" i="4"/>
  <c r="L12" i="4"/>
  <c r="K12" i="4"/>
  <c r="J12" i="4"/>
  <c r="I12" i="4"/>
  <c r="H12" i="4"/>
  <c r="G12" i="4"/>
  <c r="F12" i="4"/>
  <c r="E12" i="4"/>
  <c r="D12" i="4"/>
  <c r="C12" i="4"/>
  <c r="B12" i="4"/>
  <c r="B12" i="3"/>
  <c r="C12" i="3"/>
  <c r="D12" i="3"/>
  <c r="E12" i="3"/>
  <c r="F12" i="3"/>
  <c r="G12" i="3"/>
  <c r="H12" i="3"/>
  <c r="I12" i="3"/>
  <c r="J12" i="3"/>
  <c r="K12" i="3"/>
  <c r="L12" i="3"/>
  <c r="M12" i="3"/>
  <c r="M12" i="2"/>
  <c r="L12" i="2"/>
  <c r="K12" i="2"/>
  <c r="J12" i="2"/>
  <c r="I12" i="2"/>
  <c r="H12" i="2"/>
  <c r="G12" i="2"/>
  <c r="F12" i="2"/>
  <c r="E12" i="2"/>
  <c r="D12" i="2"/>
  <c r="C12" i="2"/>
  <c r="B12" i="2"/>
  <c r="G11" i="8" l="1"/>
  <c r="H11" i="8"/>
  <c r="C11" i="8"/>
  <c r="I11" i="8"/>
  <c r="F11" i="8"/>
  <c r="K11" i="8"/>
  <c r="B11" i="8"/>
  <c r="J11" i="8"/>
  <c r="D11" i="8"/>
  <c r="L11" i="8"/>
  <c r="M11" i="8"/>
  <c r="E11" i="8"/>
</calcChain>
</file>

<file path=xl/sharedStrings.xml><?xml version="1.0" encoding="utf-8"?>
<sst xmlns="http://schemas.openxmlformats.org/spreadsheetml/2006/main" count="264" uniqueCount="31">
  <si>
    <t>Total protein content (mg/g tissue)</t>
  </si>
  <si>
    <t>Control</t>
  </si>
  <si>
    <t>BPA</t>
  </si>
  <si>
    <t>BPA + Astragaloside IV</t>
  </si>
  <si>
    <r>
      <t xml:space="preserve">BPA + </t>
    </r>
    <r>
      <rPr>
        <b/>
        <i/>
        <sz val="24"/>
        <rFont val="Times New Roman"/>
        <family val="1"/>
      </rPr>
      <t xml:space="preserve">Astragalus spinosus </t>
    </r>
    <r>
      <rPr>
        <b/>
        <sz val="24"/>
        <rFont val="Times New Roman"/>
        <family val="1"/>
      </rPr>
      <t>saponin</t>
    </r>
  </si>
  <si>
    <t>No. of rats</t>
  </si>
  <si>
    <t>Prefrontal cortex</t>
  </si>
  <si>
    <t xml:space="preserve"> Hippocampus</t>
  </si>
  <si>
    <t>Striatum</t>
  </si>
  <si>
    <t>Hippocampus</t>
  </si>
  <si>
    <t xml:space="preserve"> Prefrontal cortex</t>
  </si>
  <si>
    <t>X</t>
  </si>
  <si>
    <r>
      <rPr>
        <b/>
        <sz val="14"/>
        <rFont val="Times New Roman"/>
        <family val="1"/>
      </rPr>
      <t xml:space="preserve">BPA + </t>
    </r>
    <r>
      <rPr>
        <b/>
        <i/>
        <sz val="14"/>
        <rFont val="Times New Roman"/>
        <family val="1"/>
      </rPr>
      <t xml:space="preserve">Astragalus spinosus </t>
    </r>
    <r>
      <rPr>
        <b/>
        <sz val="14"/>
        <rFont val="Times New Roman"/>
        <family val="1"/>
      </rPr>
      <t>saponin</t>
    </r>
  </si>
  <si>
    <r>
      <t xml:space="preserve"> </t>
    </r>
    <r>
      <rPr>
        <b/>
        <sz val="12"/>
        <color theme="0"/>
        <rFont val="Times New Roman"/>
        <family val="1"/>
      </rPr>
      <t>Hippocampus</t>
    </r>
  </si>
  <si>
    <r>
      <t xml:space="preserve"> </t>
    </r>
    <r>
      <rPr>
        <b/>
        <sz val="12"/>
        <rFont val="Times New Roman"/>
        <family val="1"/>
      </rPr>
      <t>Hippocampus</t>
    </r>
  </si>
  <si>
    <r>
      <t>Nitric oxide concentration (</t>
    </r>
    <r>
      <rPr>
        <b/>
        <sz val="24"/>
        <rFont val="Calibri"/>
        <family val="2"/>
      </rPr>
      <t>µ</t>
    </r>
    <r>
      <rPr>
        <b/>
        <sz val="24"/>
        <rFont val="Times New Roman"/>
        <family val="1"/>
      </rPr>
      <t>mol/mg protein)</t>
    </r>
  </si>
  <si>
    <r>
      <rPr>
        <b/>
        <sz val="16"/>
        <rFont val="Times New Roman"/>
        <family val="1"/>
      </rPr>
      <t xml:space="preserve">BPA + </t>
    </r>
    <r>
      <rPr>
        <b/>
        <i/>
        <sz val="16"/>
        <rFont val="Times New Roman"/>
        <family val="1"/>
      </rPr>
      <t xml:space="preserve">Astragalus spinosus </t>
    </r>
    <r>
      <rPr>
        <b/>
        <sz val="16"/>
        <rFont val="Times New Roman"/>
        <family val="1"/>
      </rPr>
      <t>saponin</t>
    </r>
  </si>
  <si>
    <r>
      <t>Glutamate concentration (</t>
    </r>
    <r>
      <rPr>
        <b/>
        <sz val="24"/>
        <rFont val="Calibri"/>
        <family val="2"/>
      </rPr>
      <t>µ</t>
    </r>
    <r>
      <rPr>
        <b/>
        <sz val="24"/>
        <rFont val="Times New Roman"/>
        <family val="1"/>
      </rPr>
      <t>mole/g tissue)</t>
    </r>
  </si>
  <si>
    <r>
      <rPr>
        <b/>
        <sz val="20"/>
        <rFont val="Times New Roman"/>
        <family val="1"/>
      </rPr>
      <t xml:space="preserve">BPA + </t>
    </r>
    <r>
      <rPr>
        <b/>
        <i/>
        <sz val="20"/>
        <rFont val="Times New Roman"/>
        <family val="1"/>
      </rPr>
      <t xml:space="preserve">Astragalus spinosus </t>
    </r>
    <r>
      <rPr>
        <b/>
        <sz val="20"/>
        <rFont val="Times New Roman"/>
        <family val="1"/>
      </rPr>
      <t>saponin</t>
    </r>
  </si>
  <si>
    <t>Glutamine concentration (µmole/g tissue)</t>
  </si>
  <si>
    <r>
      <t>BDNF concentration (ng/ g tissue</t>
    </r>
    <r>
      <rPr>
        <b/>
        <sz val="24"/>
        <rFont val="Times New Roman"/>
        <family val="1"/>
      </rPr>
      <t>)</t>
    </r>
  </si>
  <si>
    <t>BPA + ASIV</t>
  </si>
  <si>
    <r>
      <t xml:space="preserve">BPA + </t>
    </r>
    <r>
      <rPr>
        <b/>
        <i/>
        <sz val="24"/>
        <rFont val="Times New Roman"/>
        <family val="1"/>
      </rPr>
      <t xml:space="preserve">A. spinosus saponin </t>
    </r>
  </si>
  <si>
    <r>
      <t>Comet tail length (</t>
    </r>
    <r>
      <rPr>
        <b/>
        <sz val="24"/>
        <rFont val="Calibri"/>
        <family val="2"/>
      </rPr>
      <t>µ</t>
    </r>
    <r>
      <rPr>
        <b/>
        <sz val="24"/>
        <rFont val="Times New Roman"/>
        <family val="1"/>
      </rPr>
      <t>m)</t>
    </r>
  </si>
  <si>
    <t>Tail length</t>
  </si>
  <si>
    <t>Comet tail moment</t>
  </si>
  <si>
    <r>
      <t>B</t>
    </r>
    <r>
      <rPr>
        <b/>
        <sz val="20"/>
        <rFont val="Times New Roman"/>
        <family val="1"/>
      </rPr>
      <t xml:space="preserve">PA + </t>
    </r>
    <r>
      <rPr>
        <b/>
        <i/>
        <sz val="20"/>
        <rFont val="Times New Roman"/>
        <family val="1"/>
      </rPr>
      <t xml:space="preserve">Astragalus spinosus </t>
    </r>
    <r>
      <rPr>
        <b/>
        <sz val="20"/>
        <rFont val="Times New Roman"/>
        <family val="1"/>
      </rPr>
      <t>saponin</t>
    </r>
  </si>
  <si>
    <t>ER-count</t>
  </si>
  <si>
    <t>ER-intensity of color stained</t>
  </si>
  <si>
    <r>
      <t>Glutaminase Activity (</t>
    </r>
    <r>
      <rPr>
        <b/>
        <sz val="24"/>
        <rFont val="Calibri"/>
        <family val="2"/>
      </rPr>
      <t>m</t>
    </r>
    <r>
      <rPr>
        <b/>
        <sz val="24"/>
        <rFont val="Times New Roman"/>
        <family val="1"/>
      </rPr>
      <t>M ammonia/min./mg protein)</t>
    </r>
  </si>
  <si>
    <r>
      <t>Glutamine synthetase Activity (</t>
    </r>
    <r>
      <rPr>
        <b/>
        <sz val="24"/>
        <rFont val="Calibri"/>
        <family val="2"/>
      </rPr>
      <t>m</t>
    </r>
    <r>
      <rPr>
        <b/>
        <sz val="24"/>
        <rFont val="Times New Roman"/>
        <family val="1"/>
      </rPr>
      <t>M Ɣ-glutamyl hydroxamate/min./mg protein)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</si>
</sst>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24"/>
      <name val="Times New Roman"/>
      <family val="1"/>
    </font>
    <font>
      <b/>
      <sz val="24"/>
      <color rgb="FFFF0000"/>
      <name val="Times New Roman"/>
      <family val="1"/>
    </font>
    <font>
      <b/>
      <i/>
      <sz val="24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 Light"/>
      <family val="1"/>
      <scheme val="major"/>
    </font>
    <font>
      <b/>
      <sz val="14"/>
      <color rgb="FFFF0000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2"/>
      <color theme="0"/>
      <name val="Times New Roman"/>
      <family val="1"/>
    </font>
    <font>
      <b/>
      <sz val="12"/>
      <name val="Times New Roman"/>
      <family val="1"/>
    </font>
    <font>
      <b/>
      <sz val="24"/>
      <name val="Calibri"/>
      <family val="2"/>
    </font>
    <font>
      <sz val="12"/>
      <color theme="1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430D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9">
    <xf numFmtId="0" fontId="0" fillId="0" borderId="0" xfId="0"/>
    <xf numFmtId="0" fontId="2" fillId="0" borderId="0" xfId="1"/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3" fillId="4" borderId="4" xfId="2" applyFont="1" applyFill="1" applyBorder="1" applyAlignment="1">
      <alignment horizontal="center" vertical="center"/>
    </xf>
    <xf numFmtId="0" fontId="3" fillId="5" borderId="4" xfId="2" applyFont="1" applyFill="1" applyBorder="1" applyAlignment="1">
      <alignment horizontal="center" vertical="center"/>
    </xf>
    <xf numFmtId="0" fontId="3" fillId="6" borderId="4" xfId="2" applyFont="1" applyFill="1" applyBorder="1" applyAlignment="1">
      <alignment horizontal="center" vertical="center"/>
    </xf>
    <xf numFmtId="0" fontId="3" fillId="7" borderId="2" xfId="2" applyFont="1" applyFill="1" applyBorder="1" applyAlignment="1">
      <alignment horizontal="center" vertical="center"/>
    </xf>
    <xf numFmtId="0" fontId="6" fillId="8" borderId="5" xfId="2" applyFont="1" applyFill="1" applyBorder="1" applyAlignment="1">
      <alignment horizontal="center" vertical="center" wrapText="1"/>
    </xf>
    <xf numFmtId="0" fontId="7" fillId="9" borderId="5" xfId="2" applyFont="1" applyFill="1" applyBorder="1" applyAlignment="1">
      <alignment horizontal="center" vertical="center" wrapText="1"/>
    </xf>
    <xf numFmtId="0" fontId="7" fillId="10" borderId="5" xfId="2" applyFont="1" applyFill="1" applyBorder="1" applyAlignment="1">
      <alignment horizontal="center" vertical="center" wrapText="1"/>
    </xf>
    <xf numFmtId="0" fontId="8" fillId="11" borderId="5" xfId="2" applyFont="1" applyFill="1" applyBorder="1" applyAlignment="1">
      <alignment horizontal="center" vertical="center" wrapText="1"/>
    </xf>
    <xf numFmtId="0" fontId="8" fillId="12" borderId="5" xfId="2" applyFont="1" applyFill="1" applyBorder="1" applyAlignment="1">
      <alignment horizontal="center" vertical="center" wrapText="1"/>
    </xf>
    <xf numFmtId="0" fontId="9" fillId="8" borderId="5" xfId="2" applyFont="1" applyFill="1" applyBorder="1" applyAlignment="1">
      <alignment horizontal="center" vertical="center"/>
    </xf>
    <xf numFmtId="0" fontId="10" fillId="0" borderId="0" xfId="1" applyFont="1" applyAlignment="1">
      <alignment horizontal="center"/>
    </xf>
    <xf numFmtId="2" fontId="6" fillId="13" borderId="6" xfId="2" applyNumberFormat="1" applyFont="1" applyFill="1" applyBorder="1" applyAlignment="1">
      <alignment horizontal="center" vertical="center"/>
    </xf>
    <xf numFmtId="2" fontId="11" fillId="0" borderId="6" xfId="2" applyNumberFormat="1" applyFont="1" applyBorder="1" applyAlignment="1">
      <alignment horizontal="center" vertical="center"/>
    </xf>
    <xf numFmtId="0" fontId="7" fillId="7" borderId="2" xfId="2" applyFont="1" applyFill="1" applyBorder="1" applyAlignment="1">
      <alignment horizontal="center" vertical="center"/>
    </xf>
    <xf numFmtId="0" fontId="13" fillId="6" borderId="4" xfId="2" applyFont="1" applyFill="1" applyBorder="1" applyAlignment="1">
      <alignment horizontal="center" vertical="center"/>
    </xf>
    <xf numFmtId="0" fontId="19" fillId="12" borderId="5" xfId="2" applyFont="1" applyFill="1" applyBorder="1" applyAlignment="1">
      <alignment horizontal="center" vertical="center" wrapText="1"/>
    </xf>
    <xf numFmtId="0" fontId="20" fillId="10" borderId="5" xfId="2" applyFont="1" applyFill="1" applyBorder="1" applyAlignment="1">
      <alignment horizontal="center" vertical="center" wrapText="1"/>
    </xf>
    <xf numFmtId="0" fontId="15" fillId="6" borderId="4" xfId="2" applyFont="1" applyFill="1" applyBorder="1" applyAlignment="1">
      <alignment horizontal="center" vertical="center"/>
    </xf>
    <xf numFmtId="0" fontId="3" fillId="4" borderId="4" xfId="2" applyFont="1" applyFill="1" applyBorder="1" applyAlignment="1">
      <alignment horizontal="center" vertical="center"/>
    </xf>
    <xf numFmtId="0" fontId="3" fillId="5" borderId="4" xfId="2" applyFont="1" applyFill="1" applyBorder="1" applyAlignment="1">
      <alignment horizontal="center" vertical="center"/>
    </xf>
    <xf numFmtId="0" fontId="18" fillId="7" borderId="4" xfId="2" applyFont="1" applyFill="1" applyBorder="1" applyAlignment="1">
      <alignment horizontal="center" vertical="center"/>
    </xf>
    <xf numFmtId="0" fontId="3" fillId="7" borderId="4" xfId="2" applyFont="1" applyFill="1" applyBorder="1" applyAlignment="1">
      <alignment horizontal="center" vertical="center"/>
    </xf>
    <xf numFmtId="1" fontId="22" fillId="0" borderId="0" xfId="1" applyNumberFormat="1" applyFont="1" applyAlignment="1">
      <alignment horizontal="center" vertical="center"/>
    </xf>
    <xf numFmtId="1" fontId="11" fillId="0" borderId="6" xfId="2" applyNumberFormat="1" applyFont="1" applyBorder="1" applyAlignment="1">
      <alignment horizontal="center" vertical="center"/>
    </xf>
    <xf numFmtId="0" fontId="20" fillId="9" borderId="5" xfId="2" applyFont="1" applyFill="1" applyBorder="1" applyAlignment="1">
      <alignment horizontal="center" vertical="center" wrapText="1"/>
    </xf>
    <xf numFmtId="0" fontId="7" fillId="7" borderId="4" xfId="2" applyFont="1" applyFill="1" applyBorder="1" applyAlignment="1">
      <alignment horizontal="center" vertical="center"/>
    </xf>
    <xf numFmtId="2" fontId="22" fillId="0" borderId="0" xfId="1" applyNumberFormat="1" applyFont="1" applyAlignment="1">
      <alignment horizontal="center" vertical="center"/>
    </xf>
    <xf numFmtId="0" fontId="3" fillId="4" borderId="4" xfId="2" applyFont="1" applyFill="1" applyBorder="1" applyAlignment="1">
      <alignment vertical="center"/>
    </xf>
    <xf numFmtId="0" fontId="3" fillId="5" borderId="4" xfId="2" applyFont="1" applyFill="1" applyBorder="1" applyAlignment="1">
      <alignment vertical="center"/>
    </xf>
    <xf numFmtId="0" fontId="3" fillId="6" borderId="4" xfId="2" applyFont="1" applyFill="1" applyBorder="1" applyAlignment="1">
      <alignment vertical="center"/>
    </xf>
    <xf numFmtId="0" fontId="3" fillId="7" borderId="4" xfId="2" applyFont="1" applyFill="1" applyBorder="1" applyAlignment="1">
      <alignment vertical="center"/>
    </xf>
    <xf numFmtId="0" fontId="22" fillId="0" borderId="0" xfId="1" applyFont="1" applyAlignment="1">
      <alignment horizontal="center" vertical="center"/>
    </xf>
    <xf numFmtId="0" fontId="13" fillId="6" borderId="4" xfId="2" applyFont="1" applyFill="1" applyBorder="1" applyAlignment="1">
      <alignment vertical="center"/>
    </xf>
    <xf numFmtId="0" fontId="13" fillId="7" borderId="4" xfId="2" applyFont="1" applyFill="1" applyBorder="1" applyAlignment="1">
      <alignment vertical="center"/>
    </xf>
    <xf numFmtId="166" fontId="2" fillId="0" borderId="0" xfId="1" applyNumberFormat="1"/>
    <xf numFmtId="166" fontId="3" fillId="2" borderId="1" xfId="2" applyNumberFormat="1" applyFont="1" applyFill="1" applyBorder="1" applyAlignment="1">
      <alignment horizontal="center" vertical="center"/>
    </xf>
    <xf numFmtId="166" fontId="3" fillId="2" borderId="2" xfId="2" applyNumberFormat="1" applyFont="1" applyFill="1" applyBorder="1" applyAlignment="1">
      <alignment horizontal="center" vertical="center"/>
    </xf>
    <xf numFmtId="166" fontId="4" fillId="3" borderId="3" xfId="2" applyNumberFormat="1" applyFont="1" applyFill="1" applyBorder="1" applyAlignment="1">
      <alignment horizontal="center" vertical="center"/>
    </xf>
    <xf numFmtId="166" fontId="3" fillId="4" borderId="4" xfId="2" applyNumberFormat="1" applyFont="1" applyFill="1" applyBorder="1" applyAlignment="1">
      <alignment vertical="center"/>
    </xf>
    <xf numFmtId="166" fontId="3" fillId="5" borderId="4" xfId="2" applyNumberFormat="1" applyFont="1" applyFill="1" applyBorder="1" applyAlignment="1">
      <alignment vertical="center"/>
    </xf>
    <xf numFmtId="166" fontId="3" fillId="6" borderId="4" xfId="2" applyNumberFormat="1" applyFont="1" applyFill="1" applyBorder="1" applyAlignment="1">
      <alignment vertical="center"/>
    </xf>
    <xf numFmtId="166" fontId="3" fillId="7" borderId="4" xfId="2" applyNumberFormat="1" applyFont="1" applyFill="1" applyBorder="1" applyAlignment="1">
      <alignment vertical="center"/>
    </xf>
    <xf numFmtId="166" fontId="6" fillId="8" borderId="5" xfId="2" applyNumberFormat="1" applyFont="1" applyFill="1" applyBorder="1" applyAlignment="1">
      <alignment horizontal="center" vertical="center" wrapText="1"/>
    </xf>
    <xf numFmtId="166" fontId="7" fillId="9" borderId="5" xfId="2" applyNumberFormat="1" applyFont="1" applyFill="1" applyBorder="1" applyAlignment="1">
      <alignment horizontal="center" vertical="center" wrapText="1"/>
    </xf>
    <xf numFmtId="166" fontId="7" fillId="10" borderId="5" xfId="2" applyNumberFormat="1" applyFont="1" applyFill="1" applyBorder="1" applyAlignment="1">
      <alignment horizontal="center" vertical="center" wrapText="1"/>
    </xf>
    <xf numFmtId="166" fontId="8" fillId="11" borderId="5" xfId="2" applyNumberFormat="1" applyFont="1" applyFill="1" applyBorder="1" applyAlignment="1">
      <alignment horizontal="center" vertical="center" wrapText="1"/>
    </xf>
    <xf numFmtId="166" fontId="8" fillId="12" borderId="5" xfId="2" applyNumberFormat="1" applyFont="1" applyFill="1" applyBorder="1" applyAlignment="1">
      <alignment horizontal="center" vertical="center" wrapText="1"/>
    </xf>
    <xf numFmtId="1" fontId="9" fillId="8" borderId="5" xfId="2" applyNumberFormat="1" applyFont="1" applyFill="1" applyBorder="1" applyAlignment="1">
      <alignment horizontal="center" vertical="center"/>
    </xf>
    <xf numFmtId="166" fontId="6" fillId="13" borderId="6" xfId="2" applyNumberFormat="1" applyFont="1" applyFill="1" applyBorder="1" applyAlignment="1">
      <alignment horizontal="center" vertical="center"/>
    </xf>
    <xf numFmtId="166" fontId="20" fillId="10" borderId="5" xfId="2" applyNumberFormat="1" applyFont="1" applyFill="1" applyBorder="1" applyAlignment="1">
      <alignment horizontal="center" vertical="center" wrapText="1"/>
    </xf>
    <xf numFmtId="166" fontId="19" fillId="12" borderId="5" xfId="2" applyNumberFormat="1" applyFont="1" applyFill="1" applyBorder="1" applyAlignment="1">
      <alignment horizontal="center" vertical="center" wrapText="1"/>
    </xf>
    <xf numFmtId="2" fontId="9" fillId="0" borderId="0" xfId="1" applyNumberFormat="1" applyFont="1" applyAlignment="1">
      <alignment horizontal="center" vertical="center"/>
    </xf>
    <xf numFmtId="166" fontId="3" fillId="4" borderId="4" xfId="2" applyNumberFormat="1" applyFont="1" applyFill="1" applyBorder="1" applyAlignment="1">
      <alignment horizontal="center" vertical="center"/>
    </xf>
    <xf numFmtId="166" fontId="3" fillId="5" borderId="4" xfId="2" applyNumberFormat="1" applyFont="1" applyFill="1" applyBorder="1" applyAlignment="1">
      <alignment horizontal="center" vertical="center"/>
    </xf>
    <xf numFmtId="166" fontId="3" fillId="6" borderId="4" xfId="2" applyNumberFormat="1" applyFont="1" applyFill="1" applyBorder="1" applyAlignment="1">
      <alignment horizontal="center" vertical="center"/>
    </xf>
    <xf numFmtId="166" fontId="3" fillId="7" borderId="2" xfId="2" applyNumberFormat="1" applyFont="1" applyFill="1" applyBorder="1" applyAlignment="1">
      <alignment horizontal="center" vertical="center"/>
    </xf>
    <xf numFmtId="166" fontId="18" fillId="4" borderId="4" xfId="2" applyNumberFormat="1" applyFont="1" applyFill="1" applyBorder="1" applyAlignment="1">
      <alignment horizontal="center" vertical="center"/>
    </xf>
    <xf numFmtId="166" fontId="3" fillId="5" borderId="2" xfId="2" applyNumberFormat="1" applyFont="1" applyFill="1" applyBorder="1" applyAlignment="1">
      <alignment horizontal="center" vertical="center"/>
    </xf>
    <xf numFmtId="166" fontId="3" fillId="6" borderId="2" xfId="2" applyNumberFormat="1" applyFont="1" applyFill="1" applyBorder="1" applyAlignment="1">
      <alignment horizontal="center" vertical="center"/>
    </xf>
    <xf numFmtId="166" fontId="3" fillId="7" borderId="2" xfId="2" applyNumberFormat="1" applyFont="1" applyFill="1" applyBorder="1" applyAlignment="1">
      <alignment horizontal="center" vertical="center"/>
    </xf>
    <xf numFmtId="166" fontId="20" fillId="9" borderId="5" xfId="2" applyNumberFormat="1" applyFont="1" applyFill="1" applyBorder="1" applyAlignment="1">
      <alignment horizontal="center" vertical="center" wrapText="1"/>
    </xf>
    <xf numFmtId="166" fontId="19" fillId="11" borderId="5" xfId="2" applyNumberFormat="1" applyFont="1" applyFill="1" applyBorder="1" applyAlignment="1">
      <alignment horizontal="center" vertical="center" wrapText="1"/>
    </xf>
    <xf numFmtId="0" fontId="22" fillId="0" borderId="0" xfId="1" applyFont="1" applyAlignment="1">
      <alignment horizontal="center"/>
    </xf>
    <xf numFmtId="166" fontId="12" fillId="6" borderId="4" xfId="2" applyNumberFormat="1" applyFont="1" applyFill="1" applyBorder="1" applyAlignment="1">
      <alignment horizontal="center" vertical="center"/>
    </xf>
    <xf numFmtId="166" fontId="13" fillId="7" borderId="2" xfId="2" applyNumberFormat="1" applyFont="1" applyFill="1" applyBorder="1" applyAlignment="1">
      <alignment horizontal="center" vertical="center"/>
    </xf>
    <xf numFmtId="166" fontId="3" fillId="7" borderId="4" xfId="2" applyNumberFormat="1" applyFont="1" applyFill="1" applyBorder="1" applyAlignment="1">
      <alignment horizontal="center" vertical="center"/>
    </xf>
    <xf numFmtId="2" fontId="10" fillId="0" borderId="0" xfId="1" applyNumberFormat="1" applyFont="1" applyAlignment="1">
      <alignment horizontal="center"/>
    </xf>
    <xf numFmtId="166" fontId="13" fillId="6" borderId="4" xfId="2" applyNumberFormat="1" applyFont="1" applyFill="1" applyBorder="1" applyAlignment="1">
      <alignment horizontal="center" vertical="center"/>
    </xf>
    <xf numFmtId="166" fontId="13" fillId="7" borderId="4" xfId="2" applyNumberFormat="1" applyFont="1" applyFill="1" applyBorder="1" applyAlignment="1">
      <alignment horizontal="center" vertical="center"/>
    </xf>
    <xf numFmtId="2" fontId="22" fillId="0" borderId="0" xfId="1" applyNumberFormat="1" applyFont="1" applyAlignment="1">
      <alignment horizontal="center"/>
    </xf>
    <xf numFmtId="1" fontId="22" fillId="0" borderId="0" xfId="1" applyNumberFormat="1" applyFont="1" applyAlignment="1">
      <alignment horizontal="center"/>
    </xf>
    <xf numFmtId="1" fontId="24" fillId="0" borderId="0" xfId="1" applyNumberFormat="1" applyFont="1" applyAlignment="1">
      <alignment horizontal="center"/>
    </xf>
    <xf numFmtId="1" fontId="25" fillId="0" borderId="0" xfId="1" applyNumberFormat="1" applyFont="1" applyAlignment="1">
      <alignment horizontal="center"/>
    </xf>
    <xf numFmtId="0" fontId="25" fillId="0" borderId="0" xfId="1" applyFont="1" applyAlignment="1">
      <alignment horizontal="center"/>
    </xf>
    <xf numFmtId="2" fontId="23" fillId="0" borderId="0" xfId="1" applyNumberFormat="1" applyFont="1" applyAlignment="1">
      <alignment horizontal="center" vertical="center"/>
    </xf>
    <xf numFmtId="1" fontId="9" fillId="0" borderId="0" xfId="1" applyNumberFormat="1" applyFont="1" applyAlignment="1">
      <alignment horizontal="center" vertical="center"/>
    </xf>
    <xf numFmtId="2" fontId="7" fillId="9" borderId="5" xfId="2" applyNumberFormat="1" applyFont="1" applyFill="1" applyBorder="1" applyAlignment="1">
      <alignment horizontal="center" vertical="center" wrapText="1"/>
    </xf>
    <xf numFmtId="2" fontId="7" fillId="10" borderId="5" xfId="2" applyNumberFormat="1" applyFont="1" applyFill="1" applyBorder="1" applyAlignment="1">
      <alignment horizontal="center" vertical="center" wrapText="1"/>
    </xf>
    <xf numFmtId="2" fontId="8" fillId="11" borderId="5" xfId="2" applyNumberFormat="1" applyFont="1" applyFill="1" applyBorder="1" applyAlignment="1">
      <alignment horizontal="center" vertical="center" wrapText="1"/>
    </xf>
    <xf numFmtId="2" fontId="8" fillId="12" borderId="5" xfId="2" applyNumberFormat="1" applyFont="1" applyFill="1" applyBorder="1" applyAlignment="1">
      <alignment horizontal="center" vertical="center" wrapText="1"/>
    </xf>
    <xf numFmtId="1" fontId="7" fillId="9" borderId="5" xfId="2" applyNumberFormat="1" applyFont="1" applyFill="1" applyBorder="1" applyAlignment="1">
      <alignment horizontal="center" vertical="center" wrapText="1"/>
    </xf>
    <xf numFmtId="1" fontId="7" fillId="10" borderId="5" xfId="2" applyNumberFormat="1" applyFont="1" applyFill="1" applyBorder="1" applyAlignment="1">
      <alignment horizontal="center" vertical="center" wrapText="1"/>
    </xf>
    <xf numFmtId="1" fontId="8" fillId="11" borderId="5" xfId="2" applyNumberFormat="1" applyFont="1" applyFill="1" applyBorder="1" applyAlignment="1">
      <alignment horizontal="center" vertical="center" wrapText="1"/>
    </xf>
    <xf numFmtId="1" fontId="8" fillId="12" borderId="5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AFD12759-24B7-4483-AC06-ABE19F3947F3}"/>
    <cellStyle name="Normal 2 2" xfId="2" xr:uid="{1886E6CF-9FCA-4737-8D2B-4550A4A8BD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verything%20in%20my%20computer(new)\&#1575;&#1604;&#1601;&#1604;&#1575;&#1588;&#1577;%20(10-7-2015)\PhD%20courses\Schizophrenia%20new%20for%20protocol\Results\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 Field Test"/>
      <sheetName val="Elevated Plus Maze"/>
      <sheetName val="Forced Swimming Test"/>
      <sheetName val="Social Behaviour"/>
      <sheetName val="Y Maze"/>
      <sheetName val="Sucrose Preference Test"/>
      <sheetName val="BPA concentration"/>
      <sheetName val="Ammonia concentration "/>
      <sheetName val="Protein content"/>
      <sheetName val="Nitric oxide concentration"/>
      <sheetName val="Glutaminase activity"/>
      <sheetName val="Glutamine synthetase activity"/>
      <sheetName val="Glutamate concentration"/>
      <sheetName val="Glutamate concentration new"/>
      <sheetName val="Glutamine concentration "/>
      <sheetName val="Glutamine concentration new"/>
      <sheetName val="Dopamine concentration"/>
      <sheetName val="Serotonin concentration"/>
      <sheetName val="Ionized Calcium concentration"/>
      <sheetName val="MAO A"/>
      <sheetName val="BDNF"/>
      <sheetName val="Comet tail length"/>
      <sheetName val="Comet tail length (2)"/>
      <sheetName val="Comet tail moment"/>
      <sheetName val="Comet tail moment (2)"/>
      <sheetName val="Comet tailing ratio"/>
      <sheetName val="Comet tailing ratio (2)"/>
      <sheetName val="Tph2"/>
      <sheetName val="Tph2 new"/>
      <sheetName val="NR2A"/>
      <sheetName val="NR2A new"/>
      <sheetName val="NR2B"/>
      <sheetName val="NR2B new"/>
      <sheetName val="ER-color intensity"/>
      <sheetName val="ER-count"/>
    </sheetNames>
    <sheetDataSet>
      <sheetData sheetId="0"/>
      <sheetData sheetId="1"/>
      <sheetData sheetId="2"/>
      <sheetData sheetId="3">
        <row r="13">
          <cell r="B13">
            <v>8.1677777777777791</v>
          </cell>
          <cell r="C13">
            <v>31.571111111111108</v>
          </cell>
          <cell r="D13">
            <v>43.5</v>
          </cell>
          <cell r="E13">
            <v>29.5</v>
          </cell>
          <cell r="F13">
            <v>10.713333333333335</v>
          </cell>
          <cell r="G13">
            <v>16.875555555555554</v>
          </cell>
          <cell r="H13">
            <v>7.1677777777777782</v>
          </cell>
          <cell r="I13">
            <v>22.111111111111111</v>
          </cell>
          <cell r="J13">
            <v>32.777777777777779</v>
          </cell>
          <cell r="K13">
            <v>14.25</v>
          </cell>
          <cell r="L13">
            <v>14.5</v>
          </cell>
          <cell r="M13">
            <v>24.25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01981-B7EB-4A78-AE04-B19C0C1BEAB0}">
  <dimension ref="A1:P12"/>
  <sheetViews>
    <sheetView workbookViewId="0">
      <selection activeCell="F21" sqref="F21"/>
    </sheetView>
  </sheetViews>
  <sheetFormatPr defaultRowHeight="14.4" x14ac:dyDescent="0.3"/>
  <cols>
    <col min="1" max="1" width="8.88671875" style="1"/>
    <col min="2" max="13" width="15.6640625" style="1" customWidth="1"/>
    <col min="14" max="16384" width="8.88671875" style="1"/>
  </cols>
  <sheetData>
    <row r="1" spans="1:16" ht="30.75" customHeight="1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5" thickBot="1" x14ac:dyDescent="0.3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6" ht="30.6" thickBot="1" x14ac:dyDescent="0.35">
      <c r="A3" s="4"/>
      <c r="B3" s="5" t="s">
        <v>1</v>
      </c>
      <c r="C3" s="5"/>
      <c r="D3" s="5"/>
      <c r="E3" s="6" t="s">
        <v>2</v>
      </c>
      <c r="F3" s="6"/>
      <c r="G3" s="6"/>
      <c r="H3" s="19" t="s">
        <v>3</v>
      </c>
      <c r="I3" s="7"/>
      <c r="J3" s="7"/>
      <c r="K3" s="18" t="s">
        <v>12</v>
      </c>
      <c r="L3" s="8"/>
      <c r="M3" s="8"/>
    </row>
    <row r="4" spans="1:16" ht="35.4" thickBot="1" x14ac:dyDescent="0.35">
      <c r="A4" s="9" t="s">
        <v>5</v>
      </c>
      <c r="B4" s="10" t="s">
        <v>6</v>
      </c>
      <c r="C4" s="10" t="s">
        <v>14</v>
      </c>
      <c r="D4" s="10" t="s">
        <v>8</v>
      </c>
      <c r="E4" s="11" t="s">
        <v>6</v>
      </c>
      <c r="F4" s="21" t="s">
        <v>9</v>
      </c>
      <c r="G4" s="11" t="s">
        <v>8</v>
      </c>
      <c r="H4" s="12" t="s">
        <v>10</v>
      </c>
      <c r="I4" s="12" t="s">
        <v>13</v>
      </c>
      <c r="J4" s="12" t="s">
        <v>8</v>
      </c>
      <c r="K4" s="13" t="s">
        <v>6</v>
      </c>
      <c r="L4" s="20" t="s">
        <v>9</v>
      </c>
      <c r="M4" s="13" t="s">
        <v>8</v>
      </c>
    </row>
    <row r="5" spans="1:16" ht="18.600000000000001" thickBot="1" x14ac:dyDescent="0.35">
      <c r="A5" s="14">
        <v>1</v>
      </c>
      <c r="B5" s="56">
        <v>54.27</v>
      </c>
      <c r="C5" s="56">
        <v>38.799999999999997</v>
      </c>
      <c r="D5" s="56">
        <v>59.98</v>
      </c>
      <c r="E5" s="56">
        <v>44.69</v>
      </c>
      <c r="F5" s="56">
        <v>35.11</v>
      </c>
      <c r="G5" s="56">
        <v>34.659999999999997</v>
      </c>
      <c r="H5" s="56">
        <v>44.38</v>
      </c>
      <c r="I5" s="56">
        <v>40.06</v>
      </c>
      <c r="J5" s="56">
        <v>46.68</v>
      </c>
      <c r="K5" s="56">
        <v>33.049999999999997</v>
      </c>
      <c r="L5" s="56">
        <v>42.73</v>
      </c>
      <c r="M5" s="56">
        <v>40.229999999999997</v>
      </c>
      <c r="N5" s="15"/>
      <c r="O5" s="15"/>
      <c r="P5" s="15"/>
    </row>
    <row r="6" spans="1:16" ht="18.600000000000001" thickBot="1" x14ac:dyDescent="0.35">
      <c r="A6" s="14">
        <v>2</v>
      </c>
      <c r="B6" s="56">
        <v>64.81</v>
      </c>
      <c r="C6" s="56">
        <v>40.33</v>
      </c>
      <c r="D6" s="56">
        <v>47.72</v>
      </c>
      <c r="E6" s="56">
        <v>35.9</v>
      </c>
      <c r="F6" s="56">
        <v>35.01</v>
      </c>
      <c r="G6" s="56">
        <v>28.68</v>
      </c>
      <c r="H6" s="56">
        <v>57.85</v>
      </c>
      <c r="I6" s="56">
        <v>28.87</v>
      </c>
      <c r="J6" s="56">
        <v>50.72</v>
      </c>
      <c r="K6" s="56">
        <v>40.76</v>
      </c>
      <c r="L6" s="56">
        <v>26.7</v>
      </c>
      <c r="M6" s="56">
        <v>39.07</v>
      </c>
      <c r="N6" s="15"/>
      <c r="O6" s="15"/>
      <c r="P6" s="15"/>
    </row>
    <row r="7" spans="1:16" ht="18.600000000000001" thickBot="1" x14ac:dyDescent="0.35">
      <c r="A7" s="14">
        <v>3</v>
      </c>
      <c r="B7" s="56">
        <v>44.7</v>
      </c>
      <c r="C7" s="56">
        <v>30.97</v>
      </c>
      <c r="D7" s="56">
        <v>48.56</v>
      </c>
      <c r="E7" s="56">
        <v>32.4</v>
      </c>
      <c r="F7" s="56">
        <v>29.32</v>
      </c>
      <c r="G7" s="56">
        <v>49.67</v>
      </c>
      <c r="H7" s="56">
        <v>41.48</v>
      </c>
      <c r="I7" s="56">
        <v>43.08</v>
      </c>
      <c r="J7" s="56">
        <v>42.06</v>
      </c>
      <c r="K7" s="56">
        <v>38.340000000000003</v>
      </c>
      <c r="L7" s="56">
        <v>43.7</v>
      </c>
      <c r="M7" s="56">
        <v>51.73</v>
      </c>
      <c r="N7" s="15"/>
      <c r="O7" s="15"/>
      <c r="P7" s="15"/>
    </row>
    <row r="8" spans="1:16" ht="18.600000000000001" thickBot="1" x14ac:dyDescent="0.35">
      <c r="A8" s="14">
        <v>4</v>
      </c>
      <c r="B8" s="56">
        <v>63.39</v>
      </c>
      <c r="C8" s="56">
        <v>34.08</v>
      </c>
      <c r="D8" s="56">
        <v>69.17</v>
      </c>
      <c r="E8" s="56">
        <v>35.01</v>
      </c>
      <c r="F8" s="56">
        <v>33.53</v>
      </c>
      <c r="G8" s="56">
        <v>46.98</v>
      </c>
      <c r="H8" s="56">
        <v>47.16</v>
      </c>
      <c r="I8" s="56">
        <v>41.45</v>
      </c>
      <c r="J8" s="56">
        <v>30</v>
      </c>
      <c r="K8" s="56">
        <v>39.840000000000003</v>
      </c>
      <c r="L8" s="56">
        <v>34</v>
      </c>
      <c r="M8" s="56">
        <v>53.3</v>
      </c>
      <c r="N8" s="15"/>
      <c r="O8" s="15"/>
      <c r="P8" s="15"/>
    </row>
    <row r="9" spans="1:16" ht="18.600000000000001" thickBot="1" x14ac:dyDescent="0.35">
      <c r="A9" s="14">
        <v>5</v>
      </c>
      <c r="B9" s="56">
        <v>75.66</v>
      </c>
      <c r="C9" s="56">
        <v>37.67</v>
      </c>
      <c r="D9" s="56">
        <v>71.900000000000006</v>
      </c>
      <c r="E9" s="56">
        <v>41.57</v>
      </c>
      <c r="F9" s="56">
        <v>25.78</v>
      </c>
      <c r="G9" s="56">
        <v>51.73</v>
      </c>
      <c r="H9" s="56">
        <v>43.06</v>
      </c>
      <c r="I9" s="56">
        <v>33.049999999999997</v>
      </c>
      <c r="J9" s="56">
        <v>33.85</v>
      </c>
      <c r="K9" s="56">
        <v>69.27</v>
      </c>
      <c r="L9" s="56">
        <v>36.78</v>
      </c>
      <c r="M9" s="56">
        <v>46.08</v>
      </c>
      <c r="N9" s="15"/>
      <c r="O9" s="15"/>
      <c r="P9" s="15"/>
    </row>
    <row r="10" spans="1:16" ht="18.600000000000001" thickBot="1" x14ac:dyDescent="0.35">
      <c r="A10" s="14">
        <v>6</v>
      </c>
      <c r="B10" s="56">
        <v>86.05</v>
      </c>
      <c r="C10" s="56">
        <v>36.369999999999997</v>
      </c>
      <c r="D10" s="56">
        <v>53.3</v>
      </c>
      <c r="E10" s="56">
        <v>44.25</v>
      </c>
      <c r="F10" s="56">
        <v>28</v>
      </c>
      <c r="G10" s="56">
        <v>41</v>
      </c>
      <c r="H10" s="56">
        <v>40.69</v>
      </c>
      <c r="I10" s="56">
        <v>33.21</v>
      </c>
      <c r="J10" s="56">
        <v>47.51</v>
      </c>
      <c r="K10" s="56">
        <v>44.25</v>
      </c>
      <c r="L10" s="56">
        <v>36.78</v>
      </c>
      <c r="M10" s="56">
        <v>46.08</v>
      </c>
      <c r="N10" s="15"/>
      <c r="O10" s="15"/>
      <c r="P10" s="15"/>
    </row>
    <row r="11" spans="1:16" ht="18.600000000000001" thickBot="1" x14ac:dyDescent="0.35">
      <c r="A11" s="14">
        <v>7</v>
      </c>
      <c r="B11" s="56">
        <v>64.81</v>
      </c>
      <c r="C11" s="56">
        <v>36.369999999999997</v>
      </c>
      <c r="D11" s="56">
        <v>48.47</v>
      </c>
      <c r="E11" s="56">
        <v>41.57</v>
      </c>
      <c r="F11" s="56">
        <v>31.12</v>
      </c>
      <c r="G11" s="56">
        <v>42.12</v>
      </c>
      <c r="H11" s="56">
        <v>47.89</v>
      </c>
      <c r="I11" s="56">
        <v>41.44</v>
      </c>
      <c r="J11" s="56">
        <v>57.54</v>
      </c>
      <c r="K11" s="56">
        <v>44.25</v>
      </c>
      <c r="L11" s="56">
        <v>36.78</v>
      </c>
      <c r="M11" s="56">
        <v>46.08</v>
      </c>
      <c r="N11" s="15"/>
      <c r="O11" s="15"/>
      <c r="P11" s="15"/>
    </row>
    <row r="12" spans="1:16" ht="18" thickBot="1" x14ac:dyDescent="0.35">
      <c r="A12" s="16" t="s">
        <v>11</v>
      </c>
      <c r="B12" s="17">
        <f>AVERAGE(B5:B11)</f>
        <v>64.812857142857155</v>
      </c>
      <c r="C12" s="17">
        <f>AVERAGE(C5:C11)</f>
        <v>36.370000000000005</v>
      </c>
      <c r="D12" s="17">
        <f>AVERAGE(D5:D11)</f>
        <v>57.01428571428572</v>
      </c>
      <c r="E12" s="17">
        <f>AVERAGE(E5:E11)</f>
        <v>39.341428571428573</v>
      </c>
      <c r="F12" s="17">
        <f>AVERAGE(F5:F11)</f>
        <v>31.124285714285715</v>
      </c>
      <c r="G12" s="17">
        <f>AVERAGE(G5:G11)</f>
        <v>42.12</v>
      </c>
      <c r="H12" s="17">
        <f>AVERAGE(H5:H11)</f>
        <v>46.072857142857139</v>
      </c>
      <c r="I12" s="17">
        <f>AVERAGE(I5:I11)</f>
        <v>37.308571428571426</v>
      </c>
      <c r="J12" s="17">
        <f>AVERAGE(J5:J11)</f>
        <v>44.051428571428573</v>
      </c>
      <c r="K12" s="17">
        <f>AVERAGE(K5:K11)</f>
        <v>44.251428571428569</v>
      </c>
      <c r="L12" s="17">
        <f>AVERAGE(L5:L11)</f>
        <v>36.781428571428577</v>
      </c>
      <c r="M12" s="17">
        <f>AVERAGE(M5:M11)</f>
        <v>46.08142857142856</v>
      </c>
    </row>
  </sheetData>
  <mergeCells count="5">
    <mergeCell ref="B1:M2"/>
    <mergeCell ref="B3:D3"/>
    <mergeCell ref="E3:G3"/>
    <mergeCell ref="H3:J3"/>
    <mergeCell ref="K3:M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FBCFB-8AD6-4DF4-8E74-047B57C76D72}">
  <dimension ref="A1:P106"/>
  <sheetViews>
    <sheetView topLeftCell="A87" workbookViewId="0">
      <selection activeCell="K98" sqref="K98"/>
    </sheetView>
  </sheetViews>
  <sheetFormatPr defaultRowHeight="14.4" x14ac:dyDescent="0.3"/>
  <cols>
    <col min="1" max="1" width="9.5546875" style="1" bestFit="1" customWidth="1"/>
    <col min="2" max="12" width="15.6640625" style="1" customWidth="1"/>
    <col min="13" max="13" width="31.33203125" style="1" customWidth="1"/>
    <col min="14" max="16384" width="8.88671875" style="1"/>
  </cols>
  <sheetData>
    <row r="1" spans="1:16" x14ac:dyDescent="0.3">
      <c r="A1" s="39"/>
      <c r="B1" s="40" t="s">
        <v>23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6" ht="15" thickBot="1" x14ac:dyDescent="0.35">
      <c r="A2" s="39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6" ht="30.6" thickBot="1" x14ac:dyDescent="0.35">
      <c r="A3" s="42"/>
      <c r="B3" s="57" t="s">
        <v>1</v>
      </c>
      <c r="C3" s="57"/>
      <c r="D3" s="57"/>
      <c r="E3" s="58" t="s">
        <v>2</v>
      </c>
      <c r="F3" s="58"/>
      <c r="G3" s="58"/>
      <c r="H3" s="68" t="s">
        <v>3</v>
      </c>
      <c r="I3" s="59"/>
      <c r="J3" s="59"/>
      <c r="K3" s="69" t="s">
        <v>18</v>
      </c>
      <c r="L3" s="60"/>
      <c r="M3" s="60"/>
    </row>
    <row r="4" spans="1:16" ht="30.6" thickBot="1" x14ac:dyDescent="0.35">
      <c r="A4" s="42"/>
      <c r="B4" s="61" t="s">
        <v>24</v>
      </c>
      <c r="C4" s="61"/>
      <c r="D4" s="61"/>
      <c r="E4" s="62"/>
      <c r="F4" s="62"/>
      <c r="G4" s="62"/>
      <c r="H4" s="63"/>
      <c r="I4" s="63"/>
      <c r="J4" s="63"/>
      <c r="K4" s="64"/>
      <c r="L4" s="64"/>
      <c r="M4" s="64"/>
    </row>
    <row r="5" spans="1:16" ht="35.4" thickBot="1" x14ac:dyDescent="0.35">
      <c r="A5" s="47" t="s">
        <v>5</v>
      </c>
      <c r="B5" s="48" t="s">
        <v>6</v>
      </c>
      <c r="C5" s="65" t="s">
        <v>7</v>
      </c>
      <c r="D5" s="48" t="s">
        <v>8</v>
      </c>
      <c r="E5" s="49" t="s">
        <v>6</v>
      </c>
      <c r="F5" s="54" t="s">
        <v>9</v>
      </c>
      <c r="G5" s="49" t="s">
        <v>8</v>
      </c>
      <c r="H5" s="50" t="s">
        <v>10</v>
      </c>
      <c r="I5" s="66" t="s">
        <v>7</v>
      </c>
      <c r="J5" s="50" t="s">
        <v>8</v>
      </c>
      <c r="K5" s="51" t="s">
        <v>6</v>
      </c>
      <c r="L5" s="55" t="s">
        <v>9</v>
      </c>
      <c r="M5" s="51" t="s">
        <v>8</v>
      </c>
    </row>
    <row r="6" spans="1:16" ht="18.600000000000001" thickBot="1" x14ac:dyDescent="0.35">
      <c r="A6" s="52">
        <v>1</v>
      </c>
      <c r="B6" s="67">
        <v>21</v>
      </c>
      <c r="C6" s="67">
        <v>13</v>
      </c>
      <c r="D6" s="67">
        <v>15</v>
      </c>
      <c r="E6" s="67">
        <v>65</v>
      </c>
      <c r="F6" s="67">
        <v>31</v>
      </c>
      <c r="G6" s="67">
        <v>46</v>
      </c>
      <c r="H6" s="67">
        <v>19</v>
      </c>
      <c r="I6" s="67">
        <v>21</v>
      </c>
      <c r="J6" s="67">
        <v>20</v>
      </c>
      <c r="K6" s="67">
        <v>22</v>
      </c>
      <c r="L6" s="67">
        <v>32</v>
      </c>
      <c r="M6" s="67">
        <v>16</v>
      </c>
      <c r="O6" s="15"/>
      <c r="P6" s="15"/>
    </row>
    <row r="7" spans="1:16" ht="18.600000000000001" thickBot="1" x14ac:dyDescent="0.35">
      <c r="A7" s="52">
        <v>2</v>
      </c>
      <c r="B7" s="67">
        <v>25</v>
      </c>
      <c r="C7" s="67">
        <v>27</v>
      </c>
      <c r="D7" s="67">
        <v>15</v>
      </c>
      <c r="E7" s="67">
        <v>64</v>
      </c>
      <c r="F7" s="67">
        <v>38</v>
      </c>
      <c r="G7" s="67">
        <v>67</v>
      </c>
      <c r="H7" s="67">
        <v>14</v>
      </c>
      <c r="I7" s="67">
        <v>13</v>
      </c>
      <c r="J7" s="67">
        <v>22</v>
      </c>
      <c r="K7" s="67">
        <v>23</v>
      </c>
      <c r="L7" s="67">
        <v>29</v>
      </c>
      <c r="M7" s="67">
        <v>22</v>
      </c>
      <c r="O7" s="15"/>
      <c r="P7" s="15"/>
    </row>
    <row r="8" spans="1:16" ht="18.600000000000001" thickBot="1" x14ac:dyDescent="0.35">
      <c r="A8" s="52">
        <v>3</v>
      </c>
      <c r="B8" s="67">
        <v>27</v>
      </c>
      <c r="C8" s="67">
        <v>26</v>
      </c>
      <c r="D8" s="67">
        <v>19</v>
      </c>
      <c r="E8" s="67">
        <v>69</v>
      </c>
      <c r="F8" s="67">
        <v>35</v>
      </c>
      <c r="G8" s="67">
        <v>67</v>
      </c>
      <c r="H8" s="67">
        <v>18</v>
      </c>
      <c r="I8" s="67">
        <v>13</v>
      </c>
      <c r="J8" s="67">
        <v>21</v>
      </c>
      <c r="K8" s="67">
        <v>24</v>
      </c>
      <c r="L8" s="67">
        <v>27</v>
      </c>
      <c r="M8" s="67">
        <v>27</v>
      </c>
      <c r="O8" s="15"/>
      <c r="P8" s="15"/>
    </row>
    <row r="9" spans="1:16" ht="18.600000000000001" thickBot="1" x14ac:dyDescent="0.35">
      <c r="A9" s="52">
        <v>4</v>
      </c>
      <c r="B9" s="67">
        <v>24</v>
      </c>
      <c r="C9" s="67">
        <v>26</v>
      </c>
      <c r="D9" s="67">
        <v>14</v>
      </c>
      <c r="E9" s="67">
        <v>65</v>
      </c>
      <c r="F9" s="67">
        <v>37</v>
      </c>
      <c r="G9" s="67">
        <v>45</v>
      </c>
      <c r="H9" s="67">
        <v>18</v>
      </c>
      <c r="I9" s="67">
        <v>12</v>
      </c>
      <c r="J9" s="67">
        <v>20</v>
      </c>
      <c r="K9" s="67">
        <v>18</v>
      </c>
      <c r="L9" s="67">
        <v>27</v>
      </c>
      <c r="M9" s="67">
        <v>32</v>
      </c>
      <c r="O9" s="15"/>
      <c r="P9" s="15"/>
    </row>
    <row r="10" spans="1:16" ht="18.600000000000001" thickBot="1" x14ac:dyDescent="0.35">
      <c r="A10" s="52">
        <v>5</v>
      </c>
      <c r="B10" s="67">
        <v>23</v>
      </c>
      <c r="C10" s="67">
        <v>19</v>
      </c>
      <c r="D10" s="67">
        <v>11</v>
      </c>
      <c r="E10" s="67">
        <v>79</v>
      </c>
      <c r="F10" s="67">
        <v>37</v>
      </c>
      <c r="G10" s="67">
        <v>41</v>
      </c>
      <c r="H10" s="67">
        <v>19</v>
      </c>
      <c r="I10" s="67">
        <v>20</v>
      </c>
      <c r="J10" s="67">
        <v>21</v>
      </c>
      <c r="K10" s="67">
        <v>21</v>
      </c>
      <c r="L10" s="67">
        <v>12</v>
      </c>
      <c r="M10" s="67">
        <v>34</v>
      </c>
      <c r="O10" s="15"/>
      <c r="P10" s="15"/>
    </row>
    <row r="11" spans="1:16" ht="18.600000000000001" thickBot="1" x14ac:dyDescent="0.35">
      <c r="A11" s="52">
        <v>6</v>
      </c>
      <c r="B11" s="67">
        <v>21</v>
      </c>
      <c r="C11" s="67">
        <v>29</v>
      </c>
      <c r="D11" s="67">
        <v>14</v>
      </c>
      <c r="E11" s="67">
        <v>88</v>
      </c>
      <c r="F11" s="67">
        <v>33</v>
      </c>
      <c r="G11" s="67">
        <v>40</v>
      </c>
      <c r="H11" s="67">
        <v>15</v>
      </c>
      <c r="I11" s="67">
        <v>19</v>
      </c>
      <c r="J11" s="67">
        <v>21</v>
      </c>
      <c r="K11" s="67">
        <v>23</v>
      </c>
      <c r="L11" s="67">
        <v>33</v>
      </c>
      <c r="M11" s="67">
        <v>27</v>
      </c>
      <c r="O11" s="15"/>
      <c r="P11" s="15"/>
    </row>
    <row r="12" spans="1:16" ht="18.600000000000001" thickBot="1" x14ac:dyDescent="0.35">
      <c r="A12" s="52">
        <v>7</v>
      </c>
      <c r="B12" s="67">
        <v>23</v>
      </c>
      <c r="C12" s="67">
        <v>29</v>
      </c>
      <c r="D12" s="67">
        <v>16</v>
      </c>
      <c r="E12" s="67">
        <v>100</v>
      </c>
      <c r="F12" s="67">
        <v>37</v>
      </c>
      <c r="G12" s="67">
        <v>46</v>
      </c>
      <c r="H12" s="67">
        <v>14</v>
      </c>
      <c r="I12" s="67">
        <v>18</v>
      </c>
      <c r="J12" s="67">
        <v>22</v>
      </c>
      <c r="K12" s="67">
        <v>20</v>
      </c>
      <c r="L12" s="67">
        <v>25</v>
      </c>
      <c r="M12" s="67">
        <v>25</v>
      </c>
      <c r="O12" s="15"/>
      <c r="P12" s="15"/>
    </row>
    <row r="13" spans="1:16" ht="18.600000000000001" thickBot="1" x14ac:dyDescent="0.35">
      <c r="A13" s="52">
        <v>8</v>
      </c>
      <c r="B13" s="67">
        <v>25</v>
      </c>
      <c r="C13" s="67">
        <v>28</v>
      </c>
      <c r="D13" s="67">
        <v>12</v>
      </c>
      <c r="E13" s="67">
        <v>73</v>
      </c>
      <c r="F13" s="67">
        <v>32</v>
      </c>
      <c r="G13" s="67">
        <v>59</v>
      </c>
      <c r="H13" s="67">
        <v>19</v>
      </c>
      <c r="I13" s="67">
        <v>11</v>
      </c>
      <c r="J13" s="67">
        <v>19</v>
      </c>
      <c r="K13" s="67">
        <v>18</v>
      </c>
      <c r="L13" s="67">
        <v>24</v>
      </c>
      <c r="M13" s="67">
        <v>24</v>
      </c>
    </row>
    <row r="14" spans="1:16" ht="18.600000000000001" thickBot="1" x14ac:dyDescent="0.35">
      <c r="A14" s="52">
        <v>9</v>
      </c>
      <c r="B14" s="67">
        <v>19</v>
      </c>
      <c r="C14" s="67">
        <v>22</v>
      </c>
      <c r="D14" s="67">
        <v>16</v>
      </c>
      <c r="E14" s="67">
        <v>80</v>
      </c>
      <c r="F14" s="67">
        <v>40</v>
      </c>
      <c r="G14" s="67">
        <v>64</v>
      </c>
      <c r="H14" s="67">
        <v>19</v>
      </c>
      <c r="I14" s="67">
        <v>11</v>
      </c>
      <c r="J14" s="67">
        <v>19</v>
      </c>
      <c r="K14" s="67">
        <v>20</v>
      </c>
      <c r="L14" s="67">
        <v>22</v>
      </c>
      <c r="M14" s="67">
        <v>29</v>
      </c>
    </row>
    <row r="15" spans="1:16" ht="18.600000000000001" thickBot="1" x14ac:dyDescent="0.35">
      <c r="A15" s="52">
        <v>10</v>
      </c>
      <c r="B15" s="67">
        <v>13</v>
      </c>
      <c r="C15" s="67">
        <v>26</v>
      </c>
      <c r="D15" s="67">
        <v>13</v>
      </c>
      <c r="E15" s="67">
        <v>77</v>
      </c>
      <c r="F15" s="67">
        <v>37</v>
      </c>
      <c r="G15" s="67">
        <v>42</v>
      </c>
      <c r="H15" s="67">
        <v>19</v>
      </c>
      <c r="I15" s="67">
        <v>11</v>
      </c>
      <c r="J15" s="67">
        <v>20</v>
      </c>
      <c r="K15" s="67">
        <v>15</v>
      </c>
      <c r="L15" s="67">
        <v>17</v>
      </c>
      <c r="M15" s="67">
        <v>33</v>
      </c>
    </row>
    <row r="16" spans="1:16" ht="18.600000000000001" thickBot="1" x14ac:dyDescent="0.35">
      <c r="A16" s="52">
        <v>11</v>
      </c>
      <c r="B16" s="67">
        <v>22</v>
      </c>
      <c r="C16" s="67">
        <v>25</v>
      </c>
      <c r="D16" s="67">
        <v>18</v>
      </c>
      <c r="E16" s="67">
        <v>71</v>
      </c>
      <c r="F16" s="67">
        <v>36</v>
      </c>
      <c r="G16" s="67">
        <v>42</v>
      </c>
      <c r="H16" s="67">
        <v>19</v>
      </c>
      <c r="I16" s="67">
        <v>13</v>
      </c>
      <c r="J16" s="67">
        <v>22</v>
      </c>
      <c r="K16" s="67">
        <v>23</v>
      </c>
      <c r="L16" s="67">
        <v>17</v>
      </c>
      <c r="M16" s="67">
        <v>32</v>
      </c>
    </row>
    <row r="17" spans="1:13" ht="18.600000000000001" thickBot="1" x14ac:dyDescent="0.35">
      <c r="A17" s="52">
        <v>12</v>
      </c>
      <c r="B17" s="67">
        <v>25</v>
      </c>
      <c r="C17" s="67">
        <v>24</v>
      </c>
      <c r="D17" s="67">
        <v>14</v>
      </c>
      <c r="E17" s="67">
        <v>94</v>
      </c>
      <c r="F17" s="67">
        <v>53</v>
      </c>
      <c r="G17" s="67">
        <v>62</v>
      </c>
      <c r="H17" s="67">
        <v>18</v>
      </c>
      <c r="I17" s="67">
        <v>22</v>
      </c>
      <c r="J17" s="67">
        <v>15</v>
      </c>
      <c r="K17" s="67">
        <v>23</v>
      </c>
      <c r="L17" s="67">
        <v>24</v>
      </c>
      <c r="M17" s="67">
        <v>34</v>
      </c>
    </row>
    <row r="18" spans="1:13" ht="18.600000000000001" thickBot="1" x14ac:dyDescent="0.35">
      <c r="A18" s="52">
        <v>13</v>
      </c>
      <c r="B18" s="67">
        <v>20</v>
      </c>
      <c r="C18" s="67">
        <v>22</v>
      </c>
      <c r="D18" s="67">
        <v>15</v>
      </c>
      <c r="E18" s="67">
        <v>68</v>
      </c>
      <c r="F18" s="67">
        <v>35</v>
      </c>
      <c r="G18" s="67">
        <v>50</v>
      </c>
      <c r="H18" s="67">
        <v>15</v>
      </c>
      <c r="I18" s="67">
        <v>14</v>
      </c>
      <c r="J18" s="67">
        <v>19</v>
      </c>
      <c r="K18" s="67">
        <v>23</v>
      </c>
      <c r="L18" s="67">
        <v>13</v>
      </c>
      <c r="M18" s="67">
        <v>22</v>
      </c>
    </row>
    <row r="19" spans="1:13" ht="18.600000000000001" thickBot="1" x14ac:dyDescent="0.35">
      <c r="A19" s="52">
        <v>14</v>
      </c>
      <c r="B19" s="67">
        <v>20</v>
      </c>
      <c r="C19" s="67">
        <v>18</v>
      </c>
      <c r="D19" s="67">
        <v>11</v>
      </c>
      <c r="E19" s="67">
        <v>76</v>
      </c>
      <c r="F19" s="67">
        <v>51</v>
      </c>
      <c r="G19" s="67">
        <v>46</v>
      </c>
      <c r="H19" s="67">
        <v>17</v>
      </c>
      <c r="I19" s="67">
        <v>11</v>
      </c>
      <c r="J19" s="67">
        <v>14</v>
      </c>
      <c r="K19" s="67">
        <v>22</v>
      </c>
      <c r="L19" s="67">
        <v>35</v>
      </c>
      <c r="M19" s="67">
        <v>32</v>
      </c>
    </row>
    <row r="20" spans="1:13" ht="18.600000000000001" thickBot="1" x14ac:dyDescent="0.35">
      <c r="A20" s="52">
        <v>15</v>
      </c>
      <c r="B20" s="67">
        <v>19</v>
      </c>
      <c r="C20" s="67">
        <v>19</v>
      </c>
      <c r="D20" s="67">
        <v>18</v>
      </c>
      <c r="E20" s="67">
        <v>66</v>
      </c>
      <c r="F20" s="67">
        <v>32</v>
      </c>
      <c r="G20" s="67">
        <v>41</v>
      </c>
      <c r="H20" s="67">
        <v>16</v>
      </c>
      <c r="I20" s="67">
        <v>12</v>
      </c>
      <c r="J20" s="67">
        <v>21</v>
      </c>
      <c r="K20" s="67">
        <v>16</v>
      </c>
      <c r="L20" s="67">
        <v>20</v>
      </c>
      <c r="M20" s="67">
        <v>27</v>
      </c>
    </row>
    <row r="21" spans="1:13" ht="18.600000000000001" thickBot="1" x14ac:dyDescent="0.35">
      <c r="A21" s="52">
        <v>16</v>
      </c>
      <c r="B21" s="67">
        <v>12</v>
      </c>
      <c r="C21" s="67">
        <v>29</v>
      </c>
      <c r="D21" s="67">
        <v>13</v>
      </c>
      <c r="E21" s="67">
        <v>108</v>
      </c>
      <c r="F21" s="67">
        <v>32</v>
      </c>
      <c r="G21" s="67">
        <v>77</v>
      </c>
      <c r="H21" s="67">
        <v>14</v>
      </c>
      <c r="I21" s="67">
        <v>13</v>
      </c>
      <c r="J21" s="67">
        <v>21</v>
      </c>
      <c r="K21" s="67">
        <v>23</v>
      </c>
      <c r="L21" s="67">
        <v>19</v>
      </c>
      <c r="M21" s="67">
        <v>28</v>
      </c>
    </row>
    <row r="22" spans="1:13" ht="18.600000000000001" thickBot="1" x14ac:dyDescent="0.35">
      <c r="A22" s="52">
        <v>17</v>
      </c>
      <c r="B22" s="67">
        <v>14</v>
      </c>
      <c r="C22" s="67">
        <v>22</v>
      </c>
      <c r="D22" s="67">
        <v>19</v>
      </c>
      <c r="E22" s="67">
        <v>64</v>
      </c>
      <c r="F22" s="67">
        <v>49</v>
      </c>
      <c r="G22" s="67">
        <v>46</v>
      </c>
      <c r="H22" s="67">
        <v>14</v>
      </c>
      <c r="I22" s="67">
        <v>15</v>
      </c>
      <c r="J22" s="67">
        <v>19</v>
      </c>
      <c r="K22" s="67">
        <v>18</v>
      </c>
      <c r="L22" s="67">
        <v>17</v>
      </c>
      <c r="M22" s="67">
        <v>35</v>
      </c>
    </row>
    <row r="23" spans="1:13" ht="18.600000000000001" thickBot="1" x14ac:dyDescent="0.35">
      <c r="A23" s="52">
        <v>18</v>
      </c>
      <c r="B23" s="67">
        <v>19</v>
      </c>
      <c r="C23" s="67">
        <v>13</v>
      </c>
      <c r="D23" s="67">
        <v>17</v>
      </c>
      <c r="E23" s="67">
        <v>67</v>
      </c>
      <c r="F23" s="67">
        <v>56</v>
      </c>
      <c r="G23" s="67">
        <v>62</v>
      </c>
      <c r="H23" s="67">
        <v>13</v>
      </c>
      <c r="I23" s="67">
        <v>16</v>
      </c>
      <c r="J23" s="67">
        <v>22</v>
      </c>
      <c r="K23" s="67">
        <v>16</v>
      </c>
      <c r="L23" s="67">
        <v>21</v>
      </c>
      <c r="M23" s="67">
        <v>33</v>
      </c>
    </row>
    <row r="24" spans="1:13" ht="18.600000000000001" thickBot="1" x14ac:dyDescent="0.35">
      <c r="A24" s="52">
        <v>19</v>
      </c>
      <c r="B24" s="67">
        <v>18</v>
      </c>
      <c r="C24" s="67">
        <v>24</v>
      </c>
      <c r="D24" s="67">
        <v>17</v>
      </c>
      <c r="E24" s="67">
        <v>69</v>
      </c>
      <c r="F24" s="67">
        <v>62</v>
      </c>
      <c r="G24" s="67">
        <v>51</v>
      </c>
      <c r="H24" s="67">
        <v>14</v>
      </c>
      <c r="I24" s="67">
        <v>12</v>
      </c>
      <c r="J24" s="67">
        <v>14</v>
      </c>
      <c r="K24" s="67">
        <v>18</v>
      </c>
      <c r="L24" s="67">
        <v>14</v>
      </c>
      <c r="M24" s="67">
        <v>37</v>
      </c>
    </row>
    <row r="25" spans="1:13" ht="18.600000000000001" thickBot="1" x14ac:dyDescent="0.35">
      <c r="A25" s="52">
        <v>20</v>
      </c>
      <c r="B25" s="67">
        <v>15</v>
      </c>
      <c r="C25" s="67">
        <v>27</v>
      </c>
      <c r="D25" s="67">
        <v>12</v>
      </c>
      <c r="E25" s="67">
        <v>98</v>
      </c>
      <c r="F25" s="67">
        <v>42</v>
      </c>
      <c r="G25" s="67">
        <v>55</v>
      </c>
      <c r="H25" s="67">
        <v>13</v>
      </c>
      <c r="I25" s="67">
        <v>15</v>
      </c>
      <c r="J25" s="67">
        <v>19</v>
      </c>
      <c r="K25" s="67">
        <v>23</v>
      </c>
      <c r="L25" s="67">
        <v>15</v>
      </c>
      <c r="M25" s="67">
        <v>29</v>
      </c>
    </row>
    <row r="26" spans="1:13" ht="18.600000000000001" thickBot="1" x14ac:dyDescent="0.35">
      <c r="A26" s="52">
        <v>21</v>
      </c>
      <c r="B26" s="67">
        <v>19</v>
      </c>
      <c r="C26" s="67">
        <v>25</v>
      </c>
      <c r="D26" s="67">
        <v>17</v>
      </c>
      <c r="E26" s="67">
        <v>72</v>
      </c>
      <c r="F26" s="67">
        <v>36</v>
      </c>
      <c r="G26" s="67">
        <v>112</v>
      </c>
      <c r="H26" s="67">
        <v>13</v>
      </c>
      <c r="I26" s="67">
        <v>11</v>
      </c>
      <c r="J26" s="67">
        <v>19</v>
      </c>
      <c r="K26" s="67">
        <v>18</v>
      </c>
      <c r="L26" s="67">
        <v>12</v>
      </c>
      <c r="M26" s="67">
        <v>31</v>
      </c>
    </row>
    <row r="27" spans="1:13" ht="18.600000000000001" thickBot="1" x14ac:dyDescent="0.35">
      <c r="A27" s="52">
        <v>22</v>
      </c>
      <c r="B27" s="67">
        <v>19</v>
      </c>
      <c r="C27" s="67">
        <v>24</v>
      </c>
      <c r="D27" s="67">
        <v>17</v>
      </c>
      <c r="E27" s="67">
        <v>104</v>
      </c>
      <c r="F27" s="67">
        <v>55</v>
      </c>
      <c r="G27" s="67">
        <v>112</v>
      </c>
      <c r="H27" s="67">
        <v>13</v>
      </c>
      <c r="I27" s="67">
        <v>11</v>
      </c>
      <c r="J27" s="67">
        <v>17</v>
      </c>
      <c r="K27" s="67">
        <v>19</v>
      </c>
      <c r="L27" s="67">
        <v>14</v>
      </c>
      <c r="M27" s="67">
        <v>35</v>
      </c>
    </row>
    <row r="28" spans="1:13" ht="18.600000000000001" thickBot="1" x14ac:dyDescent="0.35">
      <c r="A28" s="52">
        <v>23</v>
      </c>
      <c r="B28" s="67">
        <v>19</v>
      </c>
      <c r="C28" s="67">
        <v>14</v>
      </c>
      <c r="D28" s="67">
        <v>19</v>
      </c>
      <c r="E28" s="67">
        <v>74</v>
      </c>
      <c r="F28" s="67">
        <v>34</v>
      </c>
      <c r="G28" s="67">
        <v>41</v>
      </c>
      <c r="H28" s="67">
        <v>14</v>
      </c>
      <c r="I28" s="67">
        <v>12</v>
      </c>
      <c r="J28" s="67">
        <v>18</v>
      </c>
      <c r="K28" s="67">
        <v>24</v>
      </c>
      <c r="L28" s="67">
        <v>33</v>
      </c>
      <c r="M28" s="67">
        <v>36</v>
      </c>
    </row>
    <row r="29" spans="1:13" ht="18.600000000000001" thickBot="1" x14ac:dyDescent="0.35">
      <c r="A29" s="52">
        <v>24</v>
      </c>
      <c r="B29" s="67">
        <v>18</v>
      </c>
      <c r="C29" s="67">
        <v>21</v>
      </c>
      <c r="D29" s="67">
        <v>15</v>
      </c>
      <c r="E29" s="67">
        <v>67</v>
      </c>
      <c r="F29" s="67">
        <v>37</v>
      </c>
      <c r="G29" s="67">
        <v>45</v>
      </c>
      <c r="H29" s="67">
        <v>13</v>
      </c>
      <c r="I29" s="67">
        <v>13</v>
      </c>
      <c r="J29" s="67">
        <v>17</v>
      </c>
      <c r="K29" s="67">
        <v>23</v>
      </c>
      <c r="L29" s="67">
        <v>31</v>
      </c>
      <c r="M29" s="67">
        <v>31</v>
      </c>
    </row>
    <row r="30" spans="1:13" ht="18.600000000000001" thickBot="1" x14ac:dyDescent="0.35">
      <c r="A30" s="52">
        <v>25</v>
      </c>
      <c r="B30" s="67">
        <v>14</v>
      </c>
      <c r="C30" s="67">
        <v>29</v>
      </c>
      <c r="D30" s="67">
        <v>14</v>
      </c>
      <c r="E30" s="67">
        <v>66</v>
      </c>
      <c r="F30" s="67">
        <v>39</v>
      </c>
      <c r="G30" s="67">
        <v>66</v>
      </c>
      <c r="H30" s="67">
        <v>17</v>
      </c>
      <c r="I30" s="67">
        <v>16</v>
      </c>
      <c r="J30" s="67">
        <v>19</v>
      </c>
      <c r="K30" s="67">
        <v>23</v>
      </c>
      <c r="L30" s="67">
        <v>16</v>
      </c>
      <c r="M30" s="67">
        <v>29</v>
      </c>
    </row>
    <row r="31" spans="1:13" ht="18.600000000000001" thickBot="1" x14ac:dyDescent="0.35">
      <c r="A31" s="52">
        <v>26</v>
      </c>
      <c r="B31" s="67">
        <v>13</v>
      </c>
      <c r="C31" s="67">
        <v>26</v>
      </c>
      <c r="D31" s="67">
        <v>18</v>
      </c>
      <c r="E31" s="67">
        <v>64</v>
      </c>
      <c r="F31" s="67">
        <v>32</v>
      </c>
      <c r="G31" s="67">
        <v>65</v>
      </c>
      <c r="H31" s="67">
        <v>18</v>
      </c>
      <c r="I31" s="67">
        <v>17</v>
      </c>
      <c r="J31" s="67">
        <v>17</v>
      </c>
      <c r="K31" s="67">
        <v>14</v>
      </c>
      <c r="L31" s="67">
        <v>18</v>
      </c>
      <c r="M31" s="67">
        <v>35</v>
      </c>
    </row>
    <row r="32" spans="1:13" ht="18.600000000000001" thickBot="1" x14ac:dyDescent="0.35">
      <c r="A32" s="52">
        <v>27</v>
      </c>
      <c r="B32" s="67">
        <v>14</v>
      </c>
      <c r="C32" s="67">
        <v>27</v>
      </c>
      <c r="D32" s="67">
        <v>15</v>
      </c>
      <c r="E32" s="67">
        <v>139</v>
      </c>
      <c r="F32" s="67">
        <v>35</v>
      </c>
      <c r="G32" s="67">
        <v>77</v>
      </c>
      <c r="H32" s="67">
        <v>15</v>
      </c>
      <c r="I32" s="67">
        <v>13</v>
      </c>
      <c r="J32" s="67">
        <v>19</v>
      </c>
      <c r="K32" s="67">
        <v>23</v>
      </c>
      <c r="L32" s="67">
        <v>30</v>
      </c>
      <c r="M32" s="67">
        <v>33</v>
      </c>
    </row>
    <row r="33" spans="1:13" ht="18.600000000000001" thickBot="1" x14ac:dyDescent="0.35">
      <c r="A33" s="52">
        <v>28</v>
      </c>
      <c r="B33" s="67">
        <v>14</v>
      </c>
      <c r="C33" s="67">
        <v>24</v>
      </c>
      <c r="D33" s="67">
        <v>15</v>
      </c>
      <c r="E33" s="67">
        <v>86</v>
      </c>
      <c r="F33" s="67">
        <v>59</v>
      </c>
      <c r="G33" s="67">
        <v>51</v>
      </c>
      <c r="H33" s="67">
        <v>18</v>
      </c>
      <c r="I33" s="67">
        <v>14</v>
      </c>
      <c r="J33" s="67">
        <v>20</v>
      </c>
      <c r="K33" s="67">
        <v>19</v>
      </c>
      <c r="L33" s="67">
        <v>22</v>
      </c>
      <c r="M33" s="67">
        <v>20</v>
      </c>
    </row>
    <row r="34" spans="1:13" ht="18.600000000000001" thickBot="1" x14ac:dyDescent="0.35">
      <c r="A34" s="52">
        <v>29</v>
      </c>
      <c r="B34" s="67">
        <v>15</v>
      </c>
      <c r="C34" s="67">
        <v>27</v>
      </c>
      <c r="D34" s="67">
        <v>18</v>
      </c>
      <c r="E34" s="67">
        <v>112</v>
      </c>
      <c r="F34" s="67">
        <v>39</v>
      </c>
      <c r="G34" s="67">
        <v>49</v>
      </c>
      <c r="H34" s="67">
        <v>16</v>
      </c>
      <c r="I34" s="67">
        <v>11</v>
      </c>
      <c r="J34" s="67">
        <v>25</v>
      </c>
      <c r="K34" s="67">
        <v>19</v>
      </c>
      <c r="L34" s="67">
        <v>16</v>
      </c>
      <c r="M34" s="67">
        <v>29</v>
      </c>
    </row>
    <row r="35" spans="1:13" ht="18.600000000000001" thickBot="1" x14ac:dyDescent="0.35">
      <c r="A35" s="52">
        <v>30</v>
      </c>
      <c r="B35" s="67">
        <v>16</v>
      </c>
      <c r="C35" s="67">
        <v>27</v>
      </c>
      <c r="D35" s="67">
        <v>14</v>
      </c>
      <c r="E35" s="67">
        <v>87</v>
      </c>
      <c r="F35" s="67">
        <v>34</v>
      </c>
      <c r="G35" s="67">
        <v>40</v>
      </c>
      <c r="H35" s="67">
        <v>19</v>
      </c>
      <c r="I35" s="67">
        <v>11</v>
      </c>
      <c r="J35" s="67">
        <v>22</v>
      </c>
      <c r="K35" s="67">
        <v>10</v>
      </c>
      <c r="L35" s="67">
        <v>23</v>
      </c>
      <c r="M35" s="67">
        <v>33</v>
      </c>
    </row>
    <row r="36" spans="1:13" ht="18.600000000000001" thickBot="1" x14ac:dyDescent="0.35">
      <c r="A36" s="52">
        <v>31</v>
      </c>
      <c r="B36" s="67">
        <v>14</v>
      </c>
      <c r="C36" s="67">
        <v>21</v>
      </c>
      <c r="D36" s="67">
        <v>18</v>
      </c>
      <c r="E36" s="67">
        <v>99</v>
      </c>
      <c r="F36" s="67">
        <v>31</v>
      </c>
      <c r="G36" s="67">
        <v>83</v>
      </c>
      <c r="H36" s="67">
        <v>17</v>
      </c>
      <c r="I36" s="67">
        <v>11</v>
      </c>
      <c r="J36" s="67">
        <v>24</v>
      </c>
      <c r="K36" s="67">
        <v>20</v>
      </c>
      <c r="L36" s="67">
        <v>20</v>
      </c>
      <c r="M36" s="67">
        <v>27</v>
      </c>
    </row>
    <row r="37" spans="1:13" ht="18.600000000000001" thickBot="1" x14ac:dyDescent="0.35">
      <c r="A37" s="52">
        <v>32</v>
      </c>
      <c r="B37" s="67">
        <v>14</v>
      </c>
      <c r="C37" s="67">
        <v>28</v>
      </c>
      <c r="D37" s="67">
        <v>16</v>
      </c>
      <c r="E37" s="67">
        <v>94</v>
      </c>
      <c r="F37" s="67">
        <v>31</v>
      </c>
      <c r="G37" s="67">
        <v>60</v>
      </c>
      <c r="H37" s="67">
        <v>18</v>
      </c>
      <c r="I37" s="67">
        <v>11</v>
      </c>
      <c r="J37" s="67">
        <v>24</v>
      </c>
      <c r="K37" s="67">
        <v>17</v>
      </c>
      <c r="L37" s="67">
        <v>20</v>
      </c>
      <c r="M37" s="67">
        <v>32</v>
      </c>
    </row>
    <row r="38" spans="1:13" ht="18.600000000000001" thickBot="1" x14ac:dyDescent="0.35">
      <c r="A38" s="52">
        <v>33</v>
      </c>
      <c r="B38" s="67">
        <v>13</v>
      </c>
      <c r="C38" s="67">
        <v>16</v>
      </c>
      <c r="D38" s="67">
        <v>16</v>
      </c>
      <c r="E38" s="67">
        <v>89</v>
      </c>
      <c r="F38" s="67">
        <v>44</v>
      </c>
      <c r="G38" s="67">
        <v>41</v>
      </c>
      <c r="H38" s="67">
        <v>19</v>
      </c>
      <c r="I38" s="67">
        <v>11</v>
      </c>
      <c r="J38" s="67">
        <v>23</v>
      </c>
      <c r="K38" s="67">
        <v>11</v>
      </c>
      <c r="L38" s="67">
        <v>32</v>
      </c>
      <c r="M38" s="67">
        <v>36</v>
      </c>
    </row>
    <row r="39" spans="1:13" ht="18.600000000000001" thickBot="1" x14ac:dyDescent="0.35">
      <c r="A39" s="52">
        <v>34</v>
      </c>
      <c r="B39" s="67">
        <v>13</v>
      </c>
      <c r="C39" s="67">
        <v>26</v>
      </c>
      <c r="D39" s="67">
        <v>13</v>
      </c>
      <c r="E39" s="67">
        <v>77</v>
      </c>
      <c r="F39" s="67">
        <v>66</v>
      </c>
      <c r="G39" s="67">
        <v>45</v>
      </c>
      <c r="H39" s="67">
        <v>19</v>
      </c>
      <c r="I39" s="67">
        <v>10</v>
      </c>
      <c r="J39" s="67">
        <v>23</v>
      </c>
      <c r="K39" s="67">
        <v>22</v>
      </c>
      <c r="L39" s="67">
        <v>38</v>
      </c>
      <c r="M39" s="67">
        <v>27</v>
      </c>
    </row>
    <row r="40" spans="1:13" ht="18.600000000000001" thickBot="1" x14ac:dyDescent="0.35">
      <c r="A40" s="52">
        <v>35</v>
      </c>
      <c r="B40" s="67">
        <v>12</v>
      </c>
      <c r="C40" s="67">
        <v>26</v>
      </c>
      <c r="D40" s="67">
        <v>18</v>
      </c>
      <c r="E40" s="67">
        <v>68</v>
      </c>
      <c r="F40" s="67">
        <v>47</v>
      </c>
      <c r="G40" s="67">
        <v>59</v>
      </c>
      <c r="H40" s="67">
        <v>16</v>
      </c>
      <c r="I40" s="67">
        <v>10</v>
      </c>
      <c r="J40" s="67">
        <v>24</v>
      </c>
      <c r="K40" s="67">
        <v>11</v>
      </c>
      <c r="L40" s="67">
        <v>39</v>
      </c>
      <c r="M40" s="67">
        <v>32</v>
      </c>
    </row>
    <row r="41" spans="1:13" ht="18.600000000000001" thickBot="1" x14ac:dyDescent="0.35">
      <c r="A41" s="52">
        <v>36</v>
      </c>
      <c r="B41" s="67">
        <v>12</v>
      </c>
      <c r="C41" s="67">
        <v>20</v>
      </c>
      <c r="D41" s="67">
        <v>17</v>
      </c>
      <c r="E41" s="67">
        <v>53</v>
      </c>
      <c r="F41" s="67">
        <v>40</v>
      </c>
      <c r="G41" s="67">
        <v>47</v>
      </c>
      <c r="H41" s="67">
        <v>16</v>
      </c>
      <c r="I41" s="67">
        <v>10</v>
      </c>
      <c r="J41" s="67">
        <v>23</v>
      </c>
      <c r="K41" s="67">
        <v>19</v>
      </c>
      <c r="L41" s="67">
        <v>35</v>
      </c>
      <c r="M41" s="67">
        <v>20</v>
      </c>
    </row>
    <row r="42" spans="1:13" ht="18.600000000000001" thickBot="1" x14ac:dyDescent="0.35">
      <c r="A42" s="52">
        <v>37</v>
      </c>
      <c r="B42" s="67">
        <v>18</v>
      </c>
      <c r="C42" s="67">
        <v>20</v>
      </c>
      <c r="D42" s="67">
        <v>16</v>
      </c>
      <c r="E42" s="67">
        <v>54</v>
      </c>
      <c r="F42" s="67">
        <v>61</v>
      </c>
      <c r="G42" s="67">
        <v>55</v>
      </c>
      <c r="H42" s="67">
        <v>16</v>
      </c>
      <c r="I42" s="67">
        <v>10</v>
      </c>
      <c r="J42" s="67">
        <v>21</v>
      </c>
      <c r="K42" s="67">
        <v>17</v>
      </c>
      <c r="L42" s="67">
        <v>22</v>
      </c>
      <c r="M42" s="67">
        <v>33</v>
      </c>
    </row>
    <row r="43" spans="1:13" ht="18.600000000000001" thickBot="1" x14ac:dyDescent="0.35">
      <c r="A43" s="52">
        <v>38</v>
      </c>
      <c r="B43" s="67">
        <v>14</v>
      </c>
      <c r="C43" s="67">
        <v>29</v>
      </c>
      <c r="D43" s="67">
        <v>13</v>
      </c>
      <c r="E43" s="67">
        <v>85</v>
      </c>
      <c r="F43" s="67">
        <v>51</v>
      </c>
      <c r="G43" s="67">
        <v>45</v>
      </c>
      <c r="H43" s="67">
        <v>13</v>
      </c>
      <c r="I43" s="67">
        <v>10</v>
      </c>
      <c r="J43" s="67">
        <v>21</v>
      </c>
      <c r="K43" s="67">
        <v>13</v>
      </c>
      <c r="L43" s="67">
        <v>22</v>
      </c>
      <c r="M43" s="67">
        <v>27</v>
      </c>
    </row>
    <row r="44" spans="1:13" ht="18.600000000000001" thickBot="1" x14ac:dyDescent="0.35">
      <c r="A44" s="52">
        <v>39</v>
      </c>
      <c r="B44" s="67">
        <v>18</v>
      </c>
      <c r="C44" s="67">
        <v>16</v>
      </c>
      <c r="D44" s="67">
        <v>12</v>
      </c>
      <c r="E44" s="67">
        <v>58</v>
      </c>
      <c r="F44" s="67">
        <v>63</v>
      </c>
      <c r="G44" s="67">
        <v>59</v>
      </c>
      <c r="H44" s="67">
        <v>20</v>
      </c>
      <c r="I44" s="67">
        <v>10</v>
      </c>
      <c r="J44" s="67">
        <v>23</v>
      </c>
      <c r="K44" s="67">
        <v>18</v>
      </c>
      <c r="L44" s="67">
        <v>30</v>
      </c>
      <c r="M44" s="67">
        <v>31</v>
      </c>
    </row>
    <row r="45" spans="1:13" ht="18.600000000000001" thickBot="1" x14ac:dyDescent="0.35">
      <c r="A45" s="52">
        <v>40</v>
      </c>
      <c r="B45" s="67">
        <v>14</v>
      </c>
      <c r="C45" s="67">
        <v>21</v>
      </c>
      <c r="D45" s="67">
        <v>18</v>
      </c>
      <c r="E45" s="67">
        <v>60</v>
      </c>
      <c r="F45" s="67">
        <v>45</v>
      </c>
      <c r="G45" s="67">
        <v>42</v>
      </c>
      <c r="H45" s="67">
        <v>15</v>
      </c>
      <c r="I45" s="67">
        <v>10</v>
      </c>
      <c r="J45" s="67">
        <v>24</v>
      </c>
      <c r="K45" s="67">
        <v>17</v>
      </c>
      <c r="L45" s="67">
        <v>19</v>
      </c>
      <c r="M45" s="67">
        <v>32</v>
      </c>
    </row>
    <row r="46" spans="1:13" ht="18.600000000000001" thickBot="1" x14ac:dyDescent="0.35">
      <c r="A46" s="52">
        <v>41</v>
      </c>
      <c r="B46" s="67">
        <v>13</v>
      </c>
      <c r="C46" s="67">
        <v>22</v>
      </c>
      <c r="D46" s="67">
        <v>16</v>
      </c>
      <c r="E46" s="67">
        <v>64</v>
      </c>
      <c r="F46" s="67">
        <v>41</v>
      </c>
      <c r="G46" s="67">
        <v>60</v>
      </c>
      <c r="H46" s="67">
        <v>18</v>
      </c>
      <c r="I46" s="67">
        <v>10</v>
      </c>
      <c r="J46" s="67">
        <v>23</v>
      </c>
      <c r="K46" s="67">
        <v>21</v>
      </c>
      <c r="L46" s="67">
        <v>11</v>
      </c>
      <c r="M46" s="67">
        <v>36</v>
      </c>
    </row>
    <row r="47" spans="1:13" ht="18.600000000000001" thickBot="1" x14ac:dyDescent="0.35">
      <c r="A47" s="52">
        <v>42</v>
      </c>
      <c r="B47" s="67">
        <v>19</v>
      </c>
      <c r="C47" s="67">
        <v>25</v>
      </c>
      <c r="D47" s="67">
        <v>16</v>
      </c>
      <c r="E47" s="67">
        <v>48</v>
      </c>
      <c r="F47" s="67">
        <v>45</v>
      </c>
      <c r="G47" s="67">
        <v>52</v>
      </c>
      <c r="H47" s="67">
        <v>18</v>
      </c>
      <c r="I47" s="67">
        <v>10</v>
      </c>
      <c r="J47" s="67">
        <v>20</v>
      </c>
      <c r="K47" s="67">
        <v>16</v>
      </c>
      <c r="L47" s="67">
        <v>17</v>
      </c>
      <c r="M47" s="67">
        <v>23</v>
      </c>
    </row>
    <row r="48" spans="1:13" ht="18.600000000000001" thickBot="1" x14ac:dyDescent="0.35">
      <c r="A48" s="52">
        <v>43</v>
      </c>
      <c r="B48" s="67">
        <v>17</v>
      </c>
      <c r="C48" s="67">
        <v>35</v>
      </c>
      <c r="D48" s="67">
        <v>16</v>
      </c>
      <c r="E48" s="67">
        <v>62</v>
      </c>
      <c r="F48" s="67">
        <v>47</v>
      </c>
      <c r="G48" s="67">
        <v>44</v>
      </c>
      <c r="H48" s="67">
        <v>19</v>
      </c>
      <c r="I48" s="67">
        <v>10</v>
      </c>
      <c r="J48" s="67">
        <v>23</v>
      </c>
      <c r="K48" s="67">
        <v>15</v>
      </c>
      <c r="L48" s="67">
        <v>12</v>
      </c>
      <c r="M48" s="67">
        <v>23</v>
      </c>
    </row>
    <row r="49" spans="1:13" ht="18.600000000000001" thickBot="1" x14ac:dyDescent="0.35">
      <c r="A49" s="52">
        <v>44</v>
      </c>
      <c r="B49" s="67">
        <v>18</v>
      </c>
      <c r="C49" s="67">
        <v>33</v>
      </c>
      <c r="D49" s="67">
        <v>13</v>
      </c>
      <c r="E49" s="67">
        <v>50</v>
      </c>
      <c r="F49" s="67">
        <v>52</v>
      </c>
      <c r="G49" s="67">
        <v>46</v>
      </c>
      <c r="H49" s="67">
        <v>18</v>
      </c>
      <c r="I49" s="67">
        <v>10</v>
      </c>
      <c r="J49" s="67">
        <v>22</v>
      </c>
      <c r="K49" s="67">
        <v>22</v>
      </c>
      <c r="L49" s="67">
        <v>11</v>
      </c>
      <c r="M49" s="67">
        <v>31</v>
      </c>
    </row>
    <row r="50" spans="1:13" ht="18.600000000000001" thickBot="1" x14ac:dyDescent="0.35">
      <c r="A50" s="52">
        <v>45</v>
      </c>
      <c r="B50" s="67">
        <v>16</v>
      </c>
      <c r="C50" s="67">
        <v>13</v>
      </c>
      <c r="D50" s="67">
        <v>11</v>
      </c>
      <c r="E50" s="67">
        <v>63</v>
      </c>
      <c r="F50" s="67">
        <v>42</v>
      </c>
      <c r="G50" s="67">
        <v>54</v>
      </c>
      <c r="H50" s="67">
        <v>16</v>
      </c>
      <c r="I50" s="67">
        <v>10</v>
      </c>
      <c r="J50" s="67">
        <v>22</v>
      </c>
      <c r="K50" s="67">
        <v>14</v>
      </c>
      <c r="L50" s="67">
        <v>18</v>
      </c>
      <c r="M50" s="67">
        <v>28</v>
      </c>
    </row>
    <row r="51" spans="1:13" ht="18.600000000000001" thickBot="1" x14ac:dyDescent="0.35">
      <c r="A51" s="52">
        <v>46</v>
      </c>
      <c r="B51" s="67">
        <v>19</v>
      </c>
      <c r="C51" s="67">
        <v>34</v>
      </c>
      <c r="D51" s="67">
        <v>12</v>
      </c>
      <c r="E51" s="67">
        <v>57</v>
      </c>
      <c r="F51" s="67">
        <v>48</v>
      </c>
      <c r="G51" s="67">
        <v>65</v>
      </c>
      <c r="H51" s="67">
        <v>14</v>
      </c>
      <c r="I51" s="67">
        <v>10</v>
      </c>
      <c r="J51" s="67">
        <v>23</v>
      </c>
      <c r="K51" s="67">
        <v>22</v>
      </c>
      <c r="L51" s="67">
        <v>15</v>
      </c>
      <c r="M51" s="67">
        <v>28</v>
      </c>
    </row>
    <row r="52" spans="1:13" ht="18.600000000000001" thickBot="1" x14ac:dyDescent="0.35">
      <c r="A52" s="52">
        <v>47</v>
      </c>
      <c r="B52" s="67">
        <v>21</v>
      </c>
      <c r="C52" s="67">
        <v>31</v>
      </c>
      <c r="D52" s="67">
        <v>12</v>
      </c>
      <c r="E52" s="67">
        <v>59</v>
      </c>
      <c r="F52" s="67">
        <v>50</v>
      </c>
      <c r="G52" s="67">
        <v>45</v>
      </c>
      <c r="H52" s="67">
        <v>17</v>
      </c>
      <c r="I52" s="67">
        <v>10</v>
      </c>
      <c r="J52" s="67">
        <v>23</v>
      </c>
      <c r="K52" s="67">
        <v>19</v>
      </c>
      <c r="L52" s="67">
        <v>17</v>
      </c>
      <c r="M52" s="67">
        <v>26</v>
      </c>
    </row>
    <row r="53" spans="1:13" ht="18.600000000000001" thickBot="1" x14ac:dyDescent="0.35">
      <c r="A53" s="52">
        <v>48</v>
      </c>
      <c r="B53" s="67">
        <v>23</v>
      </c>
      <c r="C53" s="67">
        <v>27</v>
      </c>
      <c r="D53" s="67">
        <v>12</v>
      </c>
      <c r="E53" s="67">
        <v>63</v>
      </c>
      <c r="F53" s="67">
        <v>57</v>
      </c>
      <c r="G53" s="67">
        <v>54</v>
      </c>
      <c r="H53" s="67">
        <v>13</v>
      </c>
      <c r="I53" s="67">
        <v>10</v>
      </c>
      <c r="J53" s="67">
        <v>22</v>
      </c>
      <c r="K53" s="67">
        <v>21</v>
      </c>
      <c r="L53" s="67">
        <v>19</v>
      </c>
      <c r="M53" s="67">
        <v>26</v>
      </c>
    </row>
    <row r="54" spans="1:13" ht="18.600000000000001" thickBot="1" x14ac:dyDescent="0.35">
      <c r="A54" s="52">
        <v>49</v>
      </c>
      <c r="B54" s="67">
        <v>20</v>
      </c>
      <c r="C54" s="67">
        <v>26</v>
      </c>
      <c r="D54" s="67">
        <v>13</v>
      </c>
      <c r="E54" s="67">
        <v>50</v>
      </c>
      <c r="F54" s="67">
        <v>57</v>
      </c>
      <c r="G54" s="67">
        <v>54</v>
      </c>
      <c r="H54" s="67">
        <v>17</v>
      </c>
      <c r="I54" s="67">
        <v>10</v>
      </c>
      <c r="J54" s="67">
        <v>25</v>
      </c>
      <c r="K54" s="67">
        <v>20</v>
      </c>
      <c r="L54" s="67">
        <v>15</v>
      </c>
      <c r="M54" s="67">
        <v>24</v>
      </c>
    </row>
    <row r="55" spans="1:13" ht="18.600000000000001" thickBot="1" x14ac:dyDescent="0.35">
      <c r="A55" s="52">
        <v>50</v>
      </c>
      <c r="B55" s="67">
        <v>22</v>
      </c>
      <c r="C55" s="67">
        <v>26</v>
      </c>
      <c r="D55" s="67">
        <v>13</v>
      </c>
      <c r="E55" s="67">
        <v>55</v>
      </c>
      <c r="F55" s="67">
        <v>64</v>
      </c>
      <c r="G55" s="67">
        <v>45</v>
      </c>
      <c r="H55" s="67">
        <v>16</v>
      </c>
      <c r="I55" s="67">
        <v>10</v>
      </c>
      <c r="J55" s="67">
        <v>25</v>
      </c>
      <c r="K55" s="67">
        <v>22</v>
      </c>
      <c r="L55" s="67">
        <v>24</v>
      </c>
      <c r="M55" s="67">
        <v>36</v>
      </c>
    </row>
    <row r="56" spans="1:13" ht="18.600000000000001" thickBot="1" x14ac:dyDescent="0.35">
      <c r="A56" s="52">
        <v>51</v>
      </c>
      <c r="B56" s="67">
        <v>18</v>
      </c>
      <c r="C56" s="67">
        <v>19</v>
      </c>
      <c r="D56" s="67">
        <v>16</v>
      </c>
      <c r="E56" s="67">
        <v>57</v>
      </c>
      <c r="F56" s="67">
        <v>51</v>
      </c>
      <c r="G56" s="67">
        <v>51</v>
      </c>
      <c r="H56" s="67">
        <v>13</v>
      </c>
      <c r="I56" s="67">
        <v>10</v>
      </c>
      <c r="J56" s="67">
        <v>25</v>
      </c>
      <c r="K56" s="67">
        <v>10</v>
      </c>
      <c r="L56" s="67">
        <v>17</v>
      </c>
      <c r="M56" s="67">
        <v>33</v>
      </c>
    </row>
    <row r="57" spans="1:13" ht="18.600000000000001" thickBot="1" x14ac:dyDescent="0.35">
      <c r="A57" s="52">
        <v>52</v>
      </c>
      <c r="B57" s="67">
        <v>23</v>
      </c>
      <c r="C57" s="67">
        <v>37</v>
      </c>
      <c r="D57" s="67">
        <v>15</v>
      </c>
      <c r="E57" s="67">
        <v>56</v>
      </c>
      <c r="F57" s="67">
        <v>30</v>
      </c>
      <c r="G57" s="67">
        <v>46</v>
      </c>
      <c r="H57" s="67">
        <v>15</v>
      </c>
      <c r="I57" s="67">
        <v>8</v>
      </c>
      <c r="J57" s="67">
        <v>25</v>
      </c>
      <c r="K57" s="67">
        <v>18</v>
      </c>
      <c r="L57" s="67">
        <v>18</v>
      </c>
      <c r="M57" s="67">
        <v>26</v>
      </c>
    </row>
    <row r="58" spans="1:13" ht="18.600000000000001" thickBot="1" x14ac:dyDescent="0.35">
      <c r="A58" s="52">
        <v>53</v>
      </c>
      <c r="B58" s="67">
        <v>19</v>
      </c>
      <c r="C58" s="67">
        <v>31</v>
      </c>
      <c r="D58" s="67">
        <v>13</v>
      </c>
      <c r="E58" s="67">
        <v>53</v>
      </c>
      <c r="F58" s="67">
        <v>33</v>
      </c>
      <c r="G58" s="67">
        <v>45</v>
      </c>
      <c r="H58" s="67">
        <v>18</v>
      </c>
      <c r="I58" s="67">
        <v>10</v>
      </c>
      <c r="J58" s="67">
        <v>24</v>
      </c>
      <c r="K58" s="67">
        <v>14</v>
      </c>
      <c r="L58" s="67">
        <v>17</v>
      </c>
      <c r="M58" s="67">
        <v>30</v>
      </c>
    </row>
    <row r="59" spans="1:13" ht="18.600000000000001" thickBot="1" x14ac:dyDescent="0.35">
      <c r="A59" s="52">
        <v>54</v>
      </c>
      <c r="B59" s="67">
        <v>23</v>
      </c>
      <c r="C59" s="67">
        <v>19</v>
      </c>
      <c r="D59" s="67">
        <v>11</v>
      </c>
      <c r="E59" s="67">
        <v>52</v>
      </c>
      <c r="F59" s="67">
        <v>30</v>
      </c>
      <c r="G59" s="67">
        <v>40</v>
      </c>
      <c r="H59" s="67">
        <v>19</v>
      </c>
      <c r="I59" s="67">
        <v>8</v>
      </c>
      <c r="J59" s="67">
        <v>24</v>
      </c>
      <c r="K59" s="67">
        <v>10</v>
      </c>
      <c r="L59" s="67">
        <v>13</v>
      </c>
      <c r="M59" s="67">
        <v>31</v>
      </c>
    </row>
    <row r="60" spans="1:13" ht="18.600000000000001" thickBot="1" x14ac:dyDescent="0.35">
      <c r="A60" s="52">
        <v>55</v>
      </c>
      <c r="B60" s="67">
        <v>16</v>
      </c>
      <c r="C60" s="67">
        <v>31</v>
      </c>
      <c r="D60" s="67">
        <v>10</v>
      </c>
      <c r="E60" s="67">
        <v>89</v>
      </c>
      <c r="F60" s="67">
        <v>31</v>
      </c>
      <c r="G60" s="67">
        <v>43</v>
      </c>
      <c r="H60" s="67">
        <v>14</v>
      </c>
      <c r="I60" s="67">
        <v>10</v>
      </c>
      <c r="J60" s="67">
        <v>24</v>
      </c>
      <c r="K60" s="67">
        <v>13</v>
      </c>
      <c r="L60" s="67">
        <v>19</v>
      </c>
      <c r="M60" s="67">
        <v>27</v>
      </c>
    </row>
    <row r="61" spans="1:13" ht="18.600000000000001" thickBot="1" x14ac:dyDescent="0.35">
      <c r="A61" s="52">
        <v>56</v>
      </c>
      <c r="B61" s="67">
        <v>19</v>
      </c>
      <c r="C61" s="67">
        <v>32</v>
      </c>
      <c r="D61" s="67">
        <v>14</v>
      </c>
      <c r="E61" s="67">
        <v>54</v>
      </c>
      <c r="F61" s="67">
        <v>30</v>
      </c>
      <c r="G61" s="67">
        <v>42</v>
      </c>
      <c r="H61" s="67">
        <v>15</v>
      </c>
      <c r="I61" s="67">
        <v>7</v>
      </c>
      <c r="J61" s="67">
        <v>25</v>
      </c>
      <c r="K61" s="67">
        <v>13</v>
      </c>
      <c r="L61" s="67">
        <v>26</v>
      </c>
      <c r="M61" s="67">
        <v>26</v>
      </c>
    </row>
    <row r="62" spans="1:13" ht="18.600000000000001" thickBot="1" x14ac:dyDescent="0.35">
      <c r="A62" s="52">
        <v>57</v>
      </c>
      <c r="B62" s="67">
        <v>19</v>
      </c>
      <c r="C62" s="67">
        <v>13</v>
      </c>
      <c r="D62" s="67">
        <v>12</v>
      </c>
      <c r="E62" s="67">
        <v>56</v>
      </c>
      <c r="F62" s="67">
        <v>34</v>
      </c>
      <c r="G62" s="67">
        <v>42</v>
      </c>
      <c r="H62" s="67">
        <v>19</v>
      </c>
      <c r="I62" s="67">
        <v>9</v>
      </c>
      <c r="J62" s="67">
        <v>25</v>
      </c>
      <c r="K62" s="67">
        <v>15</v>
      </c>
      <c r="L62" s="67">
        <v>10</v>
      </c>
      <c r="M62" s="67">
        <v>26</v>
      </c>
    </row>
    <row r="63" spans="1:13" ht="18.600000000000001" thickBot="1" x14ac:dyDescent="0.35">
      <c r="A63" s="52">
        <v>58</v>
      </c>
      <c r="B63" s="67">
        <v>22</v>
      </c>
      <c r="C63" s="67">
        <v>33</v>
      </c>
      <c r="D63" s="67">
        <v>11</v>
      </c>
      <c r="E63" s="67">
        <v>77</v>
      </c>
      <c r="F63" s="67">
        <v>34</v>
      </c>
      <c r="G63" s="67">
        <v>45</v>
      </c>
      <c r="H63" s="67">
        <v>18</v>
      </c>
      <c r="I63" s="67">
        <v>7</v>
      </c>
      <c r="J63" s="67">
        <v>23</v>
      </c>
      <c r="K63" s="67">
        <v>15</v>
      </c>
      <c r="L63" s="67">
        <v>18</v>
      </c>
      <c r="M63" s="67">
        <v>36</v>
      </c>
    </row>
    <row r="64" spans="1:13" ht="18.600000000000001" thickBot="1" x14ac:dyDescent="0.35">
      <c r="A64" s="52">
        <v>59</v>
      </c>
      <c r="B64" s="67">
        <v>20</v>
      </c>
      <c r="C64" s="67">
        <v>37</v>
      </c>
      <c r="D64" s="67">
        <v>17</v>
      </c>
      <c r="E64" s="67">
        <v>52</v>
      </c>
      <c r="F64" s="67">
        <v>33</v>
      </c>
      <c r="G64" s="67">
        <v>43</v>
      </c>
      <c r="H64" s="67">
        <v>17</v>
      </c>
      <c r="I64" s="67">
        <v>9</v>
      </c>
      <c r="J64" s="67">
        <v>24</v>
      </c>
      <c r="K64" s="67">
        <v>11</v>
      </c>
      <c r="L64" s="67">
        <v>14</v>
      </c>
      <c r="M64" s="67">
        <v>30</v>
      </c>
    </row>
    <row r="65" spans="1:13" ht="18.600000000000001" thickBot="1" x14ac:dyDescent="0.35">
      <c r="A65" s="52">
        <v>60</v>
      </c>
      <c r="B65" s="67">
        <v>21</v>
      </c>
      <c r="C65" s="67">
        <v>24</v>
      </c>
      <c r="D65" s="67">
        <v>19</v>
      </c>
      <c r="E65" s="67">
        <v>57</v>
      </c>
      <c r="F65" s="67">
        <v>30</v>
      </c>
      <c r="G65" s="67">
        <v>48</v>
      </c>
      <c r="H65" s="67">
        <v>19</v>
      </c>
      <c r="I65" s="67">
        <v>9</v>
      </c>
      <c r="J65" s="67">
        <v>25</v>
      </c>
      <c r="K65" s="67">
        <v>16</v>
      </c>
      <c r="L65" s="67">
        <v>10</v>
      </c>
      <c r="M65" s="67">
        <v>26</v>
      </c>
    </row>
    <row r="66" spans="1:13" ht="18.600000000000001" thickBot="1" x14ac:dyDescent="0.35">
      <c r="A66" s="52">
        <v>61</v>
      </c>
      <c r="B66" s="67">
        <v>18</v>
      </c>
      <c r="C66" s="67">
        <v>14</v>
      </c>
      <c r="D66" s="67">
        <v>14</v>
      </c>
      <c r="E66" s="67">
        <v>61</v>
      </c>
      <c r="F66" s="67">
        <v>31</v>
      </c>
      <c r="G66" s="67">
        <v>62</v>
      </c>
      <c r="H66" s="67">
        <v>16</v>
      </c>
      <c r="I66" s="67">
        <v>7</v>
      </c>
      <c r="J66" s="67">
        <v>21</v>
      </c>
      <c r="K66" s="67">
        <v>12</v>
      </c>
      <c r="L66" s="67">
        <v>13</v>
      </c>
      <c r="M66" s="67">
        <v>28</v>
      </c>
    </row>
    <row r="67" spans="1:13" ht="18.600000000000001" thickBot="1" x14ac:dyDescent="0.35">
      <c r="A67" s="52">
        <v>62</v>
      </c>
      <c r="B67" s="67">
        <v>16</v>
      </c>
      <c r="C67" s="67">
        <v>21</v>
      </c>
      <c r="D67" s="67">
        <v>14</v>
      </c>
      <c r="E67" s="67">
        <v>60</v>
      </c>
      <c r="F67" s="67">
        <v>31</v>
      </c>
      <c r="G67" s="67">
        <v>44</v>
      </c>
      <c r="H67" s="67">
        <v>19</v>
      </c>
      <c r="I67" s="67">
        <v>8</v>
      </c>
      <c r="J67" s="67">
        <v>20</v>
      </c>
      <c r="K67" s="67">
        <v>15</v>
      </c>
      <c r="L67" s="67">
        <v>13</v>
      </c>
      <c r="M67" s="67">
        <v>24</v>
      </c>
    </row>
    <row r="68" spans="1:13" ht="18.600000000000001" thickBot="1" x14ac:dyDescent="0.35">
      <c r="A68" s="52">
        <v>63</v>
      </c>
      <c r="B68" s="67">
        <v>18</v>
      </c>
      <c r="C68" s="67">
        <v>29</v>
      </c>
      <c r="D68" s="67">
        <v>11</v>
      </c>
      <c r="E68" s="67">
        <v>62</v>
      </c>
      <c r="F68" s="67">
        <v>32</v>
      </c>
      <c r="G68" s="67">
        <v>52</v>
      </c>
      <c r="H68" s="67">
        <v>18</v>
      </c>
      <c r="I68" s="67">
        <v>10</v>
      </c>
      <c r="J68" s="67">
        <v>18</v>
      </c>
      <c r="K68" s="67">
        <v>14</v>
      </c>
      <c r="L68" s="67">
        <v>15</v>
      </c>
      <c r="M68" s="67">
        <v>22</v>
      </c>
    </row>
    <row r="69" spans="1:13" ht="18.600000000000001" thickBot="1" x14ac:dyDescent="0.35">
      <c r="A69" s="52">
        <v>64</v>
      </c>
      <c r="B69" s="67">
        <v>23</v>
      </c>
      <c r="C69" s="67">
        <v>36</v>
      </c>
      <c r="D69" s="67">
        <v>19</v>
      </c>
      <c r="E69" s="67">
        <v>60</v>
      </c>
      <c r="F69" s="67">
        <v>34</v>
      </c>
      <c r="G69" s="67">
        <v>194</v>
      </c>
      <c r="H69" s="67">
        <v>17</v>
      </c>
      <c r="I69" s="67">
        <v>9</v>
      </c>
      <c r="J69" s="67">
        <v>23</v>
      </c>
      <c r="K69" s="67">
        <v>14</v>
      </c>
      <c r="L69" s="67">
        <v>15</v>
      </c>
      <c r="M69" s="67">
        <v>32</v>
      </c>
    </row>
    <row r="70" spans="1:13" ht="18.600000000000001" thickBot="1" x14ac:dyDescent="0.35">
      <c r="A70" s="52">
        <v>65</v>
      </c>
      <c r="B70" s="67">
        <v>20</v>
      </c>
      <c r="C70" s="67">
        <v>35</v>
      </c>
      <c r="D70" s="67">
        <v>17</v>
      </c>
      <c r="E70" s="67">
        <v>60</v>
      </c>
      <c r="F70" s="67">
        <v>39</v>
      </c>
      <c r="G70" s="67">
        <v>46</v>
      </c>
      <c r="H70" s="67">
        <v>17</v>
      </c>
      <c r="I70" s="67">
        <v>7</v>
      </c>
      <c r="J70" s="67">
        <v>25</v>
      </c>
      <c r="K70" s="67">
        <v>14</v>
      </c>
      <c r="L70" s="67">
        <v>11</v>
      </c>
      <c r="M70" s="67">
        <v>35</v>
      </c>
    </row>
    <row r="71" spans="1:13" ht="18.600000000000001" thickBot="1" x14ac:dyDescent="0.35">
      <c r="A71" s="52">
        <v>66</v>
      </c>
      <c r="B71" s="67">
        <v>18</v>
      </c>
      <c r="C71" s="67">
        <v>27</v>
      </c>
      <c r="D71" s="67">
        <v>18</v>
      </c>
      <c r="E71" s="67">
        <v>62</v>
      </c>
      <c r="F71" s="67">
        <v>37</v>
      </c>
      <c r="G71" s="67">
        <v>47</v>
      </c>
      <c r="H71" s="67">
        <v>15</v>
      </c>
      <c r="I71" s="67">
        <v>10</v>
      </c>
      <c r="J71" s="67">
        <v>24</v>
      </c>
      <c r="K71" s="67">
        <v>15</v>
      </c>
      <c r="L71" s="67">
        <v>16</v>
      </c>
      <c r="M71" s="67">
        <v>36</v>
      </c>
    </row>
    <row r="72" spans="1:13" ht="18.600000000000001" thickBot="1" x14ac:dyDescent="0.35">
      <c r="A72" s="52">
        <v>67</v>
      </c>
      <c r="B72" s="67">
        <v>21</v>
      </c>
      <c r="C72" s="67">
        <v>31</v>
      </c>
      <c r="D72" s="67">
        <v>13</v>
      </c>
      <c r="E72" s="67">
        <v>55</v>
      </c>
      <c r="F72" s="67">
        <v>41</v>
      </c>
      <c r="G72" s="67">
        <v>58</v>
      </c>
      <c r="H72" s="67">
        <v>16</v>
      </c>
      <c r="I72" s="67">
        <v>9</v>
      </c>
      <c r="J72" s="67">
        <v>17</v>
      </c>
      <c r="K72" s="67">
        <v>12</v>
      </c>
      <c r="L72" s="67">
        <v>12</v>
      </c>
      <c r="M72" s="67">
        <v>33</v>
      </c>
    </row>
    <row r="73" spans="1:13" ht="18.600000000000001" thickBot="1" x14ac:dyDescent="0.35">
      <c r="A73" s="52">
        <v>68</v>
      </c>
      <c r="B73" s="67">
        <v>23</v>
      </c>
      <c r="C73" s="67">
        <v>27</v>
      </c>
      <c r="D73" s="67">
        <v>11</v>
      </c>
      <c r="E73" s="67">
        <v>50</v>
      </c>
      <c r="F73" s="67">
        <v>55</v>
      </c>
      <c r="G73" s="67">
        <v>48</v>
      </c>
      <c r="H73" s="67">
        <v>19</v>
      </c>
      <c r="I73" s="67">
        <v>10</v>
      </c>
      <c r="J73" s="67">
        <v>24</v>
      </c>
      <c r="K73" s="67">
        <v>17</v>
      </c>
      <c r="L73" s="67">
        <v>15</v>
      </c>
      <c r="M73" s="67">
        <v>38</v>
      </c>
    </row>
    <row r="74" spans="1:13" ht="18.600000000000001" thickBot="1" x14ac:dyDescent="0.35">
      <c r="A74" s="52">
        <v>69</v>
      </c>
      <c r="B74" s="67">
        <v>25</v>
      </c>
      <c r="C74" s="67">
        <v>21</v>
      </c>
      <c r="D74" s="67">
        <v>9</v>
      </c>
      <c r="E74" s="67">
        <v>131</v>
      </c>
      <c r="F74" s="67">
        <v>36</v>
      </c>
      <c r="G74" s="67">
        <v>49</v>
      </c>
      <c r="H74" s="67">
        <v>14</v>
      </c>
      <c r="I74" s="67">
        <v>8</v>
      </c>
      <c r="J74" s="67">
        <v>25</v>
      </c>
      <c r="K74" s="67">
        <v>18</v>
      </c>
      <c r="L74" s="67">
        <v>14</v>
      </c>
      <c r="M74" s="67">
        <v>38</v>
      </c>
    </row>
    <row r="75" spans="1:13" ht="18.600000000000001" thickBot="1" x14ac:dyDescent="0.35">
      <c r="A75" s="52">
        <v>70</v>
      </c>
      <c r="B75" s="67">
        <v>26</v>
      </c>
      <c r="C75" s="67">
        <v>28</v>
      </c>
      <c r="D75" s="67">
        <v>9</v>
      </c>
      <c r="E75" s="67">
        <v>79</v>
      </c>
      <c r="F75" s="67">
        <v>39</v>
      </c>
      <c r="G75" s="67">
        <v>58</v>
      </c>
      <c r="H75" s="67">
        <v>15</v>
      </c>
      <c r="I75" s="67">
        <v>9</v>
      </c>
      <c r="J75" s="67">
        <v>21</v>
      </c>
      <c r="K75" s="67">
        <v>18</v>
      </c>
      <c r="L75" s="67">
        <v>14</v>
      </c>
      <c r="M75" s="67">
        <v>34</v>
      </c>
    </row>
    <row r="76" spans="1:13" ht="18.600000000000001" thickBot="1" x14ac:dyDescent="0.35">
      <c r="A76" s="52">
        <v>71</v>
      </c>
      <c r="B76" s="67">
        <v>25</v>
      </c>
      <c r="C76" s="67">
        <v>16</v>
      </c>
      <c r="D76" s="67">
        <v>11</v>
      </c>
      <c r="E76" s="67">
        <v>150</v>
      </c>
      <c r="F76" s="67">
        <v>35</v>
      </c>
      <c r="G76" s="67">
        <v>45</v>
      </c>
      <c r="H76" s="67">
        <v>16</v>
      </c>
      <c r="I76" s="67">
        <v>9</v>
      </c>
      <c r="J76" s="67">
        <v>24</v>
      </c>
      <c r="K76" s="67">
        <v>17</v>
      </c>
      <c r="L76" s="67">
        <v>14</v>
      </c>
      <c r="M76" s="67">
        <v>31</v>
      </c>
    </row>
    <row r="77" spans="1:13" ht="18.600000000000001" thickBot="1" x14ac:dyDescent="0.35">
      <c r="A77" s="52">
        <v>72</v>
      </c>
      <c r="B77" s="67">
        <v>24</v>
      </c>
      <c r="C77" s="67">
        <v>26</v>
      </c>
      <c r="D77" s="67">
        <v>12</v>
      </c>
      <c r="E77" s="67">
        <v>66</v>
      </c>
      <c r="F77" s="67">
        <v>31</v>
      </c>
      <c r="G77" s="67">
        <v>53</v>
      </c>
      <c r="H77" s="67">
        <v>18</v>
      </c>
      <c r="I77" s="67">
        <v>8</v>
      </c>
      <c r="J77" s="67">
        <v>20</v>
      </c>
      <c r="K77" s="67">
        <v>18</v>
      </c>
      <c r="L77" s="67">
        <v>15</v>
      </c>
      <c r="M77" s="67">
        <v>24</v>
      </c>
    </row>
    <row r="78" spans="1:13" ht="18.600000000000001" thickBot="1" x14ac:dyDescent="0.35">
      <c r="A78" s="52">
        <v>73</v>
      </c>
      <c r="B78" s="67">
        <v>21</v>
      </c>
      <c r="C78" s="67">
        <v>26</v>
      </c>
      <c r="D78" s="67">
        <v>13</v>
      </c>
      <c r="E78" s="67">
        <v>78</v>
      </c>
      <c r="F78" s="67">
        <v>37</v>
      </c>
      <c r="G78" s="67">
        <v>49</v>
      </c>
      <c r="H78" s="67">
        <v>15</v>
      </c>
      <c r="I78" s="67">
        <v>10</v>
      </c>
      <c r="J78" s="67">
        <v>22</v>
      </c>
      <c r="K78" s="67">
        <v>20</v>
      </c>
      <c r="L78" s="67">
        <v>12</v>
      </c>
      <c r="M78" s="67">
        <v>26</v>
      </c>
    </row>
    <row r="79" spans="1:13" ht="18.600000000000001" thickBot="1" x14ac:dyDescent="0.35">
      <c r="A79" s="52">
        <v>74</v>
      </c>
      <c r="B79" s="67">
        <v>25</v>
      </c>
      <c r="C79" s="67">
        <v>20</v>
      </c>
      <c r="D79" s="67">
        <v>11</v>
      </c>
      <c r="E79" s="67">
        <v>87</v>
      </c>
      <c r="F79" s="67">
        <v>33</v>
      </c>
      <c r="G79" s="67">
        <v>65</v>
      </c>
      <c r="H79" s="67">
        <v>15</v>
      </c>
      <c r="I79" s="67">
        <v>8</v>
      </c>
      <c r="J79" s="67">
        <v>20</v>
      </c>
      <c r="K79" s="67">
        <v>20</v>
      </c>
      <c r="L79" s="67">
        <v>17</v>
      </c>
      <c r="M79" s="67">
        <v>35</v>
      </c>
    </row>
    <row r="80" spans="1:13" ht="18.600000000000001" thickBot="1" x14ac:dyDescent="0.35">
      <c r="A80" s="52">
        <v>75</v>
      </c>
      <c r="B80" s="67">
        <v>24</v>
      </c>
      <c r="C80" s="67">
        <v>20</v>
      </c>
      <c r="D80" s="67">
        <v>11</v>
      </c>
      <c r="E80" s="67">
        <v>78</v>
      </c>
      <c r="F80" s="67">
        <v>39</v>
      </c>
      <c r="G80" s="67">
        <v>57</v>
      </c>
      <c r="H80" s="67">
        <v>16</v>
      </c>
      <c r="I80" s="67">
        <v>8</v>
      </c>
      <c r="J80" s="67">
        <v>22</v>
      </c>
      <c r="K80" s="67">
        <v>22</v>
      </c>
      <c r="L80" s="67">
        <v>18</v>
      </c>
      <c r="M80" s="67">
        <v>25</v>
      </c>
    </row>
    <row r="81" spans="1:13" ht="18.600000000000001" thickBot="1" x14ac:dyDescent="0.35">
      <c r="A81" s="52">
        <v>76</v>
      </c>
      <c r="B81" s="67">
        <v>20</v>
      </c>
      <c r="C81" s="67">
        <v>35</v>
      </c>
      <c r="D81" s="67">
        <v>11</v>
      </c>
      <c r="E81" s="67">
        <v>71</v>
      </c>
      <c r="F81" s="67">
        <v>31</v>
      </c>
      <c r="G81" s="67">
        <v>50</v>
      </c>
      <c r="H81" s="67">
        <v>14</v>
      </c>
      <c r="I81" s="67">
        <v>8</v>
      </c>
      <c r="J81" s="67">
        <v>21</v>
      </c>
      <c r="K81" s="67">
        <v>23</v>
      </c>
      <c r="L81" s="67">
        <v>18</v>
      </c>
      <c r="M81" s="67">
        <v>28</v>
      </c>
    </row>
    <row r="82" spans="1:13" ht="18.600000000000001" thickBot="1" x14ac:dyDescent="0.35">
      <c r="A82" s="52">
        <v>77</v>
      </c>
      <c r="B82" s="67">
        <v>27</v>
      </c>
      <c r="C82" s="67">
        <v>31</v>
      </c>
      <c r="D82" s="67">
        <v>18</v>
      </c>
      <c r="E82" s="67">
        <v>61</v>
      </c>
      <c r="F82" s="67">
        <v>58</v>
      </c>
      <c r="G82" s="67">
        <v>46</v>
      </c>
      <c r="H82" s="67">
        <v>16</v>
      </c>
      <c r="I82" s="67">
        <v>9</v>
      </c>
      <c r="J82" s="67">
        <v>23</v>
      </c>
      <c r="K82" s="67">
        <v>15</v>
      </c>
      <c r="L82" s="67">
        <v>17</v>
      </c>
      <c r="M82" s="67">
        <v>33</v>
      </c>
    </row>
    <row r="83" spans="1:13" ht="18.600000000000001" thickBot="1" x14ac:dyDescent="0.35">
      <c r="A83" s="52">
        <v>78</v>
      </c>
      <c r="B83" s="67">
        <v>19</v>
      </c>
      <c r="C83" s="67">
        <v>33</v>
      </c>
      <c r="D83" s="67">
        <v>10</v>
      </c>
      <c r="E83" s="67">
        <v>85</v>
      </c>
      <c r="F83" s="67">
        <v>27</v>
      </c>
      <c r="G83" s="67">
        <v>89</v>
      </c>
      <c r="H83" s="67">
        <v>17</v>
      </c>
      <c r="I83" s="67">
        <v>8</v>
      </c>
      <c r="J83" s="67">
        <v>18</v>
      </c>
      <c r="K83" s="67">
        <v>16</v>
      </c>
      <c r="L83" s="67">
        <v>18</v>
      </c>
      <c r="M83" s="67">
        <v>35</v>
      </c>
    </row>
    <row r="84" spans="1:13" ht="18.600000000000001" thickBot="1" x14ac:dyDescent="0.35">
      <c r="A84" s="52">
        <v>79</v>
      </c>
      <c r="B84" s="67">
        <v>23</v>
      </c>
      <c r="C84" s="67">
        <v>35</v>
      </c>
      <c r="D84" s="67">
        <v>13</v>
      </c>
      <c r="E84" s="67">
        <v>94</v>
      </c>
      <c r="F84" s="67">
        <v>76</v>
      </c>
      <c r="G84" s="67">
        <v>70</v>
      </c>
      <c r="H84" s="67">
        <v>19</v>
      </c>
      <c r="I84" s="67">
        <v>8</v>
      </c>
      <c r="J84" s="67">
        <v>20</v>
      </c>
      <c r="K84" s="67">
        <v>20</v>
      </c>
      <c r="L84" s="67">
        <v>20</v>
      </c>
      <c r="M84" s="67">
        <v>34</v>
      </c>
    </row>
    <row r="85" spans="1:13" ht="18.600000000000001" thickBot="1" x14ac:dyDescent="0.35">
      <c r="A85" s="52">
        <v>80</v>
      </c>
      <c r="B85" s="67">
        <v>26</v>
      </c>
      <c r="C85" s="67">
        <v>33</v>
      </c>
      <c r="D85" s="67">
        <v>6</v>
      </c>
      <c r="E85" s="67">
        <v>61</v>
      </c>
      <c r="F85" s="67">
        <v>75</v>
      </c>
      <c r="G85" s="67">
        <v>76</v>
      </c>
      <c r="H85" s="67">
        <v>15</v>
      </c>
      <c r="I85" s="67">
        <v>9</v>
      </c>
      <c r="J85" s="67">
        <v>19</v>
      </c>
      <c r="K85" s="67">
        <v>16</v>
      </c>
      <c r="L85" s="67">
        <v>20</v>
      </c>
      <c r="M85" s="67">
        <v>32</v>
      </c>
    </row>
    <row r="86" spans="1:13" ht="18.600000000000001" thickBot="1" x14ac:dyDescent="0.35">
      <c r="A86" s="52">
        <v>81</v>
      </c>
      <c r="B86" s="67">
        <v>23</v>
      </c>
      <c r="C86" s="67">
        <v>35</v>
      </c>
      <c r="D86" s="67">
        <v>10</v>
      </c>
      <c r="E86" s="67">
        <v>61</v>
      </c>
      <c r="F86" s="67">
        <v>49</v>
      </c>
      <c r="G86" s="67">
        <v>67</v>
      </c>
      <c r="H86" s="67">
        <v>15</v>
      </c>
      <c r="I86" s="67">
        <v>8</v>
      </c>
      <c r="J86" s="67">
        <v>17</v>
      </c>
      <c r="K86" s="67">
        <v>15</v>
      </c>
      <c r="L86" s="67">
        <v>22</v>
      </c>
      <c r="M86" s="67">
        <v>26</v>
      </c>
    </row>
    <row r="87" spans="1:13" ht="18.600000000000001" thickBot="1" x14ac:dyDescent="0.35">
      <c r="A87" s="52">
        <v>82</v>
      </c>
      <c r="B87" s="67">
        <v>18</v>
      </c>
      <c r="C87" s="67">
        <v>32</v>
      </c>
      <c r="D87" s="67">
        <v>10</v>
      </c>
      <c r="E87" s="67">
        <v>56</v>
      </c>
      <c r="F87" s="67">
        <v>44</v>
      </c>
      <c r="G87" s="67">
        <v>58</v>
      </c>
      <c r="H87" s="67">
        <v>16</v>
      </c>
      <c r="I87" s="67">
        <v>7</v>
      </c>
      <c r="J87" s="67">
        <v>18</v>
      </c>
      <c r="K87" s="67">
        <v>16</v>
      </c>
      <c r="L87" s="67">
        <v>23</v>
      </c>
      <c r="M87" s="67">
        <v>34</v>
      </c>
    </row>
    <row r="88" spans="1:13" ht="18.600000000000001" thickBot="1" x14ac:dyDescent="0.35">
      <c r="A88" s="52">
        <v>83</v>
      </c>
      <c r="B88" s="67">
        <v>18</v>
      </c>
      <c r="C88" s="67">
        <v>34</v>
      </c>
      <c r="D88" s="67">
        <v>12</v>
      </c>
      <c r="E88" s="67">
        <v>50</v>
      </c>
      <c r="F88" s="67">
        <v>104</v>
      </c>
      <c r="G88" s="67">
        <v>53</v>
      </c>
      <c r="H88" s="67">
        <v>17</v>
      </c>
      <c r="I88" s="67">
        <v>9</v>
      </c>
      <c r="J88" s="67">
        <v>19</v>
      </c>
      <c r="K88" s="67">
        <v>19</v>
      </c>
      <c r="L88" s="67">
        <v>25</v>
      </c>
      <c r="M88" s="67">
        <v>37</v>
      </c>
    </row>
    <row r="89" spans="1:13" ht="18.600000000000001" thickBot="1" x14ac:dyDescent="0.35">
      <c r="A89" s="52">
        <v>84</v>
      </c>
      <c r="B89" s="67">
        <v>21</v>
      </c>
      <c r="C89" s="67">
        <v>32</v>
      </c>
      <c r="D89" s="67">
        <v>7</v>
      </c>
      <c r="E89" s="67">
        <v>50</v>
      </c>
      <c r="F89" s="67">
        <v>31</v>
      </c>
      <c r="G89" s="67">
        <v>46</v>
      </c>
      <c r="H89" s="67">
        <v>19</v>
      </c>
      <c r="I89" s="67">
        <v>9</v>
      </c>
      <c r="J89" s="67">
        <v>18</v>
      </c>
      <c r="K89" s="67">
        <v>16</v>
      </c>
      <c r="L89" s="67">
        <v>23</v>
      </c>
      <c r="M89" s="67">
        <v>35</v>
      </c>
    </row>
    <row r="90" spans="1:13" ht="18.600000000000001" thickBot="1" x14ac:dyDescent="0.35">
      <c r="A90" s="52">
        <v>85</v>
      </c>
      <c r="B90" s="67">
        <v>22</v>
      </c>
      <c r="C90" s="67">
        <v>36</v>
      </c>
      <c r="D90" s="67">
        <v>14</v>
      </c>
      <c r="E90" s="67">
        <v>70</v>
      </c>
      <c r="F90" s="67">
        <v>33</v>
      </c>
      <c r="G90" s="67">
        <v>61</v>
      </c>
      <c r="H90" s="67">
        <v>15</v>
      </c>
      <c r="I90" s="67">
        <v>9</v>
      </c>
      <c r="J90" s="67">
        <v>24</v>
      </c>
      <c r="K90" s="67">
        <v>15</v>
      </c>
      <c r="L90" s="67">
        <v>29</v>
      </c>
      <c r="M90" s="67">
        <v>33</v>
      </c>
    </row>
    <row r="91" spans="1:13" ht="18.600000000000001" thickBot="1" x14ac:dyDescent="0.35">
      <c r="A91" s="52">
        <v>86</v>
      </c>
      <c r="B91" s="67">
        <v>14</v>
      </c>
      <c r="C91" s="67">
        <v>31</v>
      </c>
      <c r="D91" s="67">
        <v>10</v>
      </c>
      <c r="E91" s="67">
        <v>68</v>
      </c>
      <c r="F91" s="67">
        <v>32</v>
      </c>
      <c r="G91" s="67">
        <v>55</v>
      </c>
      <c r="H91" s="67">
        <v>14</v>
      </c>
      <c r="I91" s="67">
        <v>9</v>
      </c>
      <c r="J91" s="67">
        <v>22</v>
      </c>
      <c r="K91" s="67">
        <v>19</v>
      </c>
      <c r="L91" s="67">
        <v>29</v>
      </c>
      <c r="M91" s="67">
        <v>30</v>
      </c>
    </row>
    <row r="92" spans="1:13" ht="18.600000000000001" thickBot="1" x14ac:dyDescent="0.35">
      <c r="A92" s="52">
        <v>87</v>
      </c>
      <c r="B92" s="67">
        <v>19</v>
      </c>
      <c r="C92" s="67">
        <v>32</v>
      </c>
      <c r="D92" s="67">
        <v>17</v>
      </c>
      <c r="E92" s="67">
        <v>56</v>
      </c>
      <c r="F92" s="67">
        <v>37</v>
      </c>
      <c r="G92" s="67">
        <v>71</v>
      </c>
      <c r="H92" s="67">
        <v>16</v>
      </c>
      <c r="I92" s="67">
        <v>9</v>
      </c>
      <c r="J92" s="67">
        <v>18</v>
      </c>
      <c r="K92" s="67">
        <v>17</v>
      </c>
      <c r="L92" s="67">
        <v>27</v>
      </c>
      <c r="M92" s="67">
        <v>33</v>
      </c>
    </row>
    <row r="93" spans="1:13" ht="18.600000000000001" thickBot="1" x14ac:dyDescent="0.35">
      <c r="A93" s="52">
        <v>88</v>
      </c>
      <c r="B93" s="67">
        <v>21</v>
      </c>
      <c r="C93" s="67">
        <v>31</v>
      </c>
      <c r="D93" s="67">
        <v>14</v>
      </c>
      <c r="E93" s="67">
        <v>54</v>
      </c>
      <c r="F93" s="67">
        <v>41</v>
      </c>
      <c r="G93" s="67">
        <v>45</v>
      </c>
      <c r="H93" s="67">
        <v>19</v>
      </c>
      <c r="I93" s="67">
        <v>9</v>
      </c>
      <c r="J93" s="67">
        <v>21</v>
      </c>
      <c r="K93" s="67">
        <v>20</v>
      </c>
      <c r="L93" s="67">
        <v>25</v>
      </c>
      <c r="M93" s="67">
        <v>35</v>
      </c>
    </row>
    <row r="94" spans="1:13" ht="18.600000000000001" thickBot="1" x14ac:dyDescent="0.35">
      <c r="A94" s="52">
        <v>89</v>
      </c>
      <c r="B94" s="67">
        <v>24</v>
      </c>
      <c r="C94" s="67">
        <v>33</v>
      </c>
      <c r="D94" s="67">
        <v>14</v>
      </c>
      <c r="E94" s="67">
        <v>139</v>
      </c>
      <c r="F94" s="67">
        <v>46</v>
      </c>
      <c r="G94" s="67">
        <v>57</v>
      </c>
      <c r="H94" s="67">
        <v>17</v>
      </c>
      <c r="I94" s="67">
        <v>8</v>
      </c>
      <c r="J94" s="67">
        <v>22</v>
      </c>
      <c r="K94" s="67">
        <v>14</v>
      </c>
      <c r="L94" s="67">
        <v>26</v>
      </c>
      <c r="M94" s="67">
        <v>36</v>
      </c>
    </row>
    <row r="95" spans="1:13" ht="18.600000000000001" thickBot="1" x14ac:dyDescent="0.35">
      <c r="A95" s="52">
        <v>90</v>
      </c>
      <c r="B95" s="67">
        <v>23</v>
      </c>
      <c r="C95" s="67">
        <v>34</v>
      </c>
      <c r="D95" s="67">
        <v>15</v>
      </c>
      <c r="E95" s="67">
        <v>80</v>
      </c>
      <c r="F95" s="67">
        <v>44</v>
      </c>
      <c r="G95" s="67">
        <v>53</v>
      </c>
      <c r="H95" s="67">
        <v>17</v>
      </c>
      <c r="I95" s="67">
        <v>8</v>
      </c>
      <c r="J95" s="67">
        <v>22</v>
      </c>
      <c r="K95" s="67">
        <v>18</v>
      </c>
      <c r="L95" s="67">
        <v>29</v>
      </c>
      <c r="M95" s="67">
        <v>36</v>
      </c>
    </row>
    <row r="96" spans="1:13" ht="18.600000000000001" thickBot="1" x14ac:dyDescent="0.35">
      <c r="A96" s="52">
        <v>91</v>
      </c>
      <c r="B96" s="67">
        <v>24</v>
      </c>
      <c r="C96" s="67">
        <v>31</v>
      </c>
      <c r="D96" s="67">
        <v>19</v>
      </c>
      <c r="E96" s="67">
        <v>63</v>
      </c>
      <c r="F96" s="67">
        <v>31</v>
      </c>
      <c r="G96" s="67">
        <v>47</v>
      </c>
      <c r="H96" s="67">
        <v>16</v>
      </c>
      <c r="I96" s="67">
        <v>7</v>
      </c>
      <c r="J96" s="67">
        <v>22</v>
      </c>
      <c r="K96" s="67">
        <v>13</v>
      </c>
      <c r="L96" s="67">
        <v>26</v>
      </c>
      <c r="M96" s="67">
        <v>28</v>
      </c>
    </row>
    <row r="97" spans="1:13" ht="18.600000000000001" thickBot="1" x14ac:dyDescent="0.35">
      <c r="A97" s="52">
        <v>92</v>
      </c>
      <c r="B97" s="67">
        <v>24</v>
      </c>
      <c r="C97" s="67">
        <v>37</v>
      </c>
      <c r="D97" s="67">
        <v>17</v>
      </c>
      <c r="E97" s="67">
        <v>63</v>
      </c>
      <c r="F97" s="67">
        <v>50</v>
      </c>
      <c r="G97" s="67">
        <v>77</v>
      </c>
      <c r="H97" s="67">
        <v>17</v>
      </c>
      <c r="I97" s="67">
        <v>9</v>
      </c>
      <c r="J97" s="67">
        <v>23</v>
      </c>
      <c r="K97" s="67">
        <v>20</v>
      </c>
      <c r="L97" s="67">
        <v>31</v>
      </c>
      <c r="M97" s="67">
        <v>34</v>
      </c>
    </row>
    <row r="98" spans="1:13" ht="18.600000000000001" thickBot="1" x14ac:dyDescent="0.35">
      <c r="A98" s="52">
        <v>93</v>
      </c>
      <c r="B98" s="67">
        <v>22</v>
      </c>
      <c r="C98" s="67">
        <v>30</v>
      </c>
      <c r="D98" s="67">
        <v>14</v>
      </c>
      <c r="E98" s="67">
        <v>72</v>
      </c>
      <c r="F98" s="67">
        <v>57</v>
      </c>
      <c r="G98" s="67">
        <v>57</v>
      </c>
      <c r="H98" s="67">
        <v>14</v>
      </c>
      <c r="I98" s="67">
        <v>9</v>
      </c>
      <c r="J98" s="67">
        <v>21</v>
      </c>
      <c r="K98" s="67">
        <v>16</v>
      </c>
      <c r="L98" s="67">
        <v>25</v>
      </c>
      <c r="M98" s="67">
        <v>27</v>
      </c>
    </row>
    <row r="99" spans="1:13" ht="18.600000000000001" thickBot="1" x14ac:dyDescent="0.35">
      <c r="A99" s="52">
        <v>94</v>
      </c>
      <c r="B99" s="67">
        <v>16</v>
      </c>
      <c r="C99" s="67">
        <v>31</v>
      </c>
      <c r="D99" s="67">
        <v>16</v>
      </c>
      <c r="E99" s="67">
        <v>74</v>
      </c>
      <c r="F99" s="67">
        <v>29</v>
      </c>
      <c r="G99" s="67">
        <v>99</v>
      </c>
      <c r="H99" s="67">
        <v>17</v>
      </c>
      <c r="I99" s="67">
        <v>9</v>
      </c>
      <c r="J99" s="67">
        <v>20</v>
      </c>
      <c r="K99" s="67">
        <v>17</v>
      </c>
      <c r="L99" s="67">
        <v>33</v>
      </c>
      <c r="M99" s="67">
        <v>23</v>
      </c>
    </row>
    <row r="100" spans="1:13" ht="18.600000000000001" thickBot="1" x14ac:dyDescent="0.35">
      <c r="A100" s="52">
        <v>95</v>
      </c>
      <c r="B100" s="67">
        <v>21</v>
      </c>
      <c r="C100" s="67">
        <v>32</v>
      </c>
      <c r="D100" s="67">
        <v>16</v>
      </c>
      <c r="E100" s="67">
        <v>48</v>
      </c>
      <c r="F100" s="67">
        <v>29</v>
      </c>
      <c r="G100" s="67">
        <v>52</v>
      </c>
      <c r="H100" s="67">
        <v>19</v>
      </c>
      <c r="I100" s="67">
        <v>8</v>
      </c>
      <c r="J100" s="67">
        <v>19</v>
      </c>
      <c r="K100" s="67">
        <v>14</v>
      </c>
      <c r="L100" s="67">
        <v>32</v>
      </c>
      <c r="M100" s="67">
        <v>34</v>
      </c>
    </row>
    <row r="101" spans="1:13" ht="18.600000000000001" thickBot="1" x14ac:dyDescent="0.35">
      <c r="A101" s="52">
        <v>96</v>
      </c>
      <c r="B101" s="67">
        <v>25</v>
      </c>
      <c r="C101" s="67">
        <v>29</v>
      </c>
      <c r="D101" s="67">
        <v>16</v>
      </c>
      <c r="E101" s="67">
        <v>48</v>
      </c>
      <c r="F101" s="67">
        <v>29</v>
      </c>
      <c r="G101" s="67">
        <v>47</v>
      </c>
      <c r="H101" s="67">
        <v>19</v>
      </c>
      <c r="I101" s="67">
        <v>7</v>
      </c>
      <c r="J101" s="67">
        <v>23</v>
      </c>
      <c r="K101" s="67">
        <v>12</v>
      </c>
      <c r="L101" s="67">
        <v>30</v>
      </c>
      <c r="M101" s="67">
        <v>31</v>
      </c>
    </row>
    <row r="102" spans="1:13" ht="18.600000000000001" thickBot="1" x14ac:dyDescent="0.35">
      <c r="A102" s="52">
        <v>97</v>
      </c>
      <c r="B102" s="67">
        <v>22</v>
      </c>
      <c r="C102" s="67">
        <v>37</v>
      </c>
      <c r="D102" s="67">
        <v>15</v>
      </c>
      <c r="E102" s="67">
        <v>51</v>
      </c>
      <c r="F102" s="67">
        <v>29</v>
      </c>
      <c r="G102" s="67">
        <v>57</v>
      </c>
      <c r="H102" s="67">
        <v>17</v>
      </c>
      <c r="I102" s="67">
        <v>7</v>
      </c>
      <c r="J102" s="67">
        <v>24</v>
      </c>
      <c r="K102" s="67">
        <v>15</v>
      </c>
      <c r="L102" s="67">
        <v>29</v>
      </c>
      <c r="M102" s="67">
        <v>26</v>
      </c>
    </row>
    <row r="103" spans="1:13" ht="18.600000000000001" thickBot="1" x14ac:dyDescent="0.35">
      <c r="A103" s="52">
        <v>98</v>
      </c>
      <c r="B103" s="67">
        <v>22</v>
      </c>
      <c r="C103" s="67">
        <v>36</v>
      </c>
      <c r="D103" s="67">
        <v>14</v>
      </c>
      <c r="E103" s="67">
        <v>49</v>
      </c>
      <c r="F103" s="67">
        <v>29</v>
      </c>
      <c r="G103" s="67">
        <v>49</v>
      </c>
      <c r="H103" s="67">
        <v>16</v>
      </c>
      <c r="I103" s="67">
        <v>9</v>
      </c>
      <c r="J103" s="67">
        <v>20</v>
      </c>
      <c r="K103" s="67">
        <v>18</v>
      </c>
      <c r="L103" s="67">
        <v>27</v>
      </c>
      <c r="M103" s="67">
        <v>35</v>
      </c>
    </row>
    <row r="104" spans="1:13" ht="18.600000000000001" thickBot="1" x14ac:dyDescent="0.35">
      <c r="A104" s="52">
        <v>99</v>
      </c>
      <c r="B104" s="67">
        <v>18</v>
      </c>
      <c r="C104" s="67">
        <v>33</v>
      </c>
      <c r="D104" s="67">
        <v>19</v>
      </c>
      <c r="E104" s="67">
        <v>47</v>
      </c>
      <c r="F104" s="67">
        <v>28</v>
      </c>
      <c r="G104" s="67">
        <v>51</v>
      </c>
      <c r="H104" s="67">
        <v>15</v>
      </c>
      <c r="I104" s="67">
        <v>8</v>
      </c>
      <c r="J104" s="67">
        <v>21</v>
      </c>
      <c r="K104" s="67">
        <v>18</v>
      </c>
      <c r="L104" s="67">
        <v>27</v>
      </c>
      <c r="M104" s="67">
        <v>32</v>
      </c>
    </row>
    <row r="105" spans="1:13" ht="18.600000000000001" thickBot="1" x14ac:dyDescent="0.35">
      <c r="A105" s="52">
        <v>100</v>
      </c>
      <c r="B105" s="67">
        <v>22</v>
      </c>
      <c r="C105" s="67">
        <v>30</v>
      </c>
      <c r="D105" s="67">
        <v>11</v>
      </c>
      <c r="E105" s="67">
        <v>49</v>
      </c>
      <c r="F105" s="67">
        <v>29</v>
      </c>
      <c r="G105" s="67">
        <v>47</v>
      </c>
      <c r="H105" s="67">
        <v>14</v>
      </c>
      <c r="I105" s="67">
        <v>8</v>
      </c>
      <c r="J105" s="67">
        <v>24</v>
      </c>
      <c r="K105" s="67">
        <v>17</v>
      </c>
      <c r="L105" s="67">
        <v>27</v>
      </c>
      <c r="M105" s="67">
        <v>34</v>
      </c>
    </row>
    <row r="106" spans="1:13" ht="18" thickBot="1" x14ac:dyDescent="0.35">
      <c r="A106" s="53" t="s">
        <v>11</v>
      </c>
      <c r="B106" s="81">
        <f>AVERAGE(B6:B105)</f>
        <v>19.57</v>
      </c>
      <c r="C106" s="81">
        <f>AVERAGE(C7:C105)</f>
        <v>26.969696969696969</v>
      </c>
      <c r="D106" s="81">
        <f t="shared" ref="D106:M106" si="0">AVERAGE(D6:D105)</f>
        <v>14.21</v>
      </c>
      <c r="E106" s="82">
        <f t="shared" si="0"/>
        <v>70.819999999999993</v>
      </c>
      <c r="F106" s="82">
        <f t="shared" si="0"/>
        <v>41.41</v>
      </c>
      <c r="G106" s="82">
        <f t="shared" si="0"/>
        <v>56.14</v>
      </c>
      <c r="H106" s="83">
        <f t="shared" si="0"/>
        <v>16.41</v>
      </c>
      <c r="I106" s="83">
        <f t="shared" si="0"/>
        <v>10.49</v>
      </c>
      <c r="J106" s="83">
        <f t="shared" si="0"/>
        <v>21.31</v>
      </c>
      <c r="K106" s="84">
        <f t="shared" si="0"/>
        <v>17.579999999999998</v>
      </c>
      <c r="L106" s="84">
        <f t="shared" si="0"/>
        <v>21.08</v>
      </c>
      <c r="M106" s="84">
        <f t="shared" si="0"/>
        <v>30.21</v>
      </c>
    </row>
  </sheetData>
  <mergeCells count="6">
    <mergeCell ref="B1:M2"/>
    <mergeCell ref="B3:D3"/>
    <mergeCell ref="E3:G3"/>
    <mergeCell ref="H3:J3"/>
    <mergeCell ref="K3:M3"/>
    <mergeCell ref="B4:D4"/>
  </mergeCells>
  <pageMargins left="0.7" right="0.7" top="0.75" bottom="0.75" header="0.3" footer="0.3"/>
  <pageSetup paperSize="9" orientation="portrait" horizontalDpi="150" verticalDpi="15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50747-87CF-4E90-9FEB-18B621CA290C}">
  <dimension ref="A1:P106"/>
  <sheetViews>
    <sheetView topLeftCell="A85" workbookViewId="0">
      <selection activeCell="J91" sqref="J91"/>
    </sheetView>
  </sheetViews>
  <sheetFormatPr defaultRowHeight="14.4" x14ac:dyDescent="0.3"/>
  <cols>
    <col min="1" max="1" width="9.5546875" style="1" bestFit="1" customWidth="1"/>
    <col min="2" max="12" width="15.6640625" style="1" customWidth="1"/>
    <col min="13" max="13" width="32.44140625" style="1" customWidth="1"/>
    <col min="14" max="16384" width="8.88671875" style="1"/>
  </cols>
  <sheetData>
    <row r="1" spans="1:16" x14ac:dyDescent="0.3">
      <c r="A1" s="39"/>
      <c r="B1" s="40" t="s">
        <v>25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6" ht="15" thickBot="1" x14ac:dyDescent="0.35">
      <c r="A2" s="39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6" ht="30.6" thickBot="1" x14ac:dyDescent="0.35">
      <c r="A3" s="42"/>
      <c r="B3" s="57" t="s">
        <v>1</v>
      </c>
      <c r="C3" s="57"/>
      <c r="D3" s="57"/>
      <c r="E3" s="58" t="s">
        <v>2</v>
      </c>
      <c r="F3" s="58"/>
      <c r="G3" s="58"/>
      <c r="H3" s="72" t="s">
        <v>3</v>
      </c>
      <c r="I3" s="59"/>
      <c r="J3" s="59"/>
      <c r="K3" s="73" t="s">
        <v>18</v>
      </c>
      <c r="L3" s="70"/>
      <c r="M3" s="70"/>
    </row>
    <row r="4" spans="1:16" ht="30.6" thickBot="1" x14ac:dyDescent="0.35">
      <c r="A4" s="42"/>
      <c r="B4" s="61"/>
      <c r="C4" s="61"/>
      <c r="D4" s="61"/>
      <c r="E4" s="62"/>
      <c r="F4" s="62"/>
      <c r="G4" s="62"/>
      <c r="H4" s="63"/>
      <c r="I4" s="63"/>
      <c r="J4" s="63"/>
      <c r="K4" s="64"/>
      <c r="L4" s="64"/>
      <c r="M4" s="64"/>
    </row>
    <row r="5" spans="1:16" ht="35.4" thickBot="1" x14ac:dyDescent="0.35">
      <c r="A5" s="47" t="s">
        <v>5</v>
      </c>
      <c r="B5" s="48" t="s">
        <v>6</v>
      </c>
      <c r="C5" s="48" t="s">
        <v>14</v>
      </c>
      <c r="D5" s="48" t="s">
        <v>8</v>
      </c>
      <c r="E5" s="49" t="s">
        <v>6</v>
      </c>
      <c r="F5" s="54" t="s">
        <v>9</v>
      </c>
      <c r="G5" s="49" t="s">
        <v>8</v>
      </c>
      <c r="H5" s="50" t="s">
        <v>10</v>
      </c>
      <c r="I5" s="50" t="s">
        <v>13</v>
      </c>
      <c r="J5" s="50" t="s">
        <v>8</v>
      </c>
      <c r="K5" s="51" t="s">
        <v>6</v>
      </c>
      <c r="L5" s="55" t="s">
        <v>9</v>
      </c>
      <c r="M5" s="51" t="s">
        <v>8</v>
      </c>
    </row>
    <row r="6" spans="1:16" ht="18.600000000000001" thickBot="1" x14ac:dyDescent="0.35">
      <c r="A6" s="52">
        <v>1</v>
      </c>
      <c r="B6" s="74">
        <v>1.18</v>
      </c>
      <c r="C6" s="74">
        <v>3.17</v>
      </c>
      <c r="D6" s="74">
        <v>0.25</v>
      </c>
      <c r="E6" s="74">
        <v>14.19</v>
      </c>
      <c r="F6" s="74">
        <v>10.69</v>
      </c>
      <c r="G6" s="74">
        <v>12.37</v>
      </c>
      <c r="H6" s="74">
        <v>1.82</v>
      </c>
      <c r="I6" s="74">
        <v>0.94</v>
      </c>
      <c r="J6" s="74">
        <v>3.19</v>
      </c>
      <c r="K6" s="74">
        <v>3.07</v>
      </c>
      <c r="L6" s="74">
        <v>0.79</v>
      </c>
      <c r="M6" s="74">
        <v>2.61</v>
      </c>
      <c r="O6" s="15"/>
      <c r="P6" s="15"/>
    </row>
    <row r="7" spans="1:16" ht="18.600000000000001" thickBot="1" x14ac:dyDescent="0.35">
      <c r="A7" s="52">
        <v>2</v>
      </c>
      <c r="B7" s="74">
        <v>0.91</v>
      </c>
      <c r="C7" s="74">
        <v>3.12</v>
      </c>
      <c r="D7" s="74">
        <v>0.56000000000000005</v>
      </c>
      <c r="E7" s="74">
        <v>11.6</v>
      </c>
      <c r="F7" s="74">
        <v>23.64</v>
      </c>
      <c r="G7" s="74">
        <v>8.59</v>
      </c>
      <c r="H7" s="74">
        <v>1.42</v>
      </c>
      <c r="I7" s="74">
        <v>0.6</v>
      </c>
      <c r="J7" s="74">
        <v>1.34</v>
      </c>
      <c r="K7" s="74">
        <v>5.22</v>
      </c>
      <c r="L7" s="74">
        <v>1.92</v>
      </c>
      <c r="M7" s="74">
        <v>3.46</v>
      </c>
      <c r="O7" s="15"/>
      <c r="P7" s="15"/>
    </row>
    <row r="8" spans="1:16" ht="18.600000000000001" thickBot="1" x14ac:dyDescent="0.35">
      <c r="A8" s="52">
        <v>3</v>
      </c>
      <c r="B8" s="74">
        <v>0.86</v>
      </c>
      <c r="C8" s="74">
        <v>3.66</v>
      </c>
      <c r="D8" s="74">
        <v>0.84</v>
      </c>
      <c r="E8" s="74">
        <v>7.11</v>
      </c>
      <c r="F8" s="74">
        <v>35.159999999999997</v>
      </c>
      <c r="G8" s="74">
        <v>11.4</v>
      </c>
      <c r="H8" s="74">
        <v>2.0499999999999998</v>
      </c>
      <c r="I8" s="74">
        <v>0.94</v>
      </c>
      <c r="J8" s="74">
        <v>1.65</v>
      </c>
      <c r="K8" s="74">
        <v>0.3</v>
      </c>
      <c r="L8" s="74">
        <v>0.51</v>
      </c>
      <c r="M8" s="74">
        <v>0.56999999999999995</v>
      </c>
      <c r="O8" s="15"/>
      <c r="P8" s="15"/>
    </row>
    <row r="9" spans="1:16" ht="18.600000000000001" thickBot="1" x14ac:dyDescent="0.35">
      <c r="A9" s="52">
        <v>4</v>
      </c>
      <c r="B9" s="74">
        <v>0.83</v>
      </c>
      <c r="C9" s="74">
        <v>4.88</v>
      </c>
      <c r="D9" s="74">
        <v>2.75</v>
      </c>
      <c r="E9" s="74">
        <v>6.03</v>
      </c>
      <c r="F9" s="74">
        <v>17.86</v>
      </c>
      <c r="G9" s="74">
        <v>7.89</v>
      </c>
      <c r="H9" s="74">
        <v>2.02</v>
      </c>
      <c r="I9" s="74">
        <v>0.52</v>
      </c>
      <c r="J9" s="74">
        <v>1.77</v>
      </c>
      <c r="K9" s="74">
        <v>0.52</v>
      </c>
      <c r="L9" s="74">
        <v>0.49</v>
      </c>
      <c r="M9" s="74">
        <v>1.1100000000000001</v>
      </c>
      <c r="O9" s="15"/>
      <c r="P9" s="15"/>
    </row>
    <row r="10" spans="1:16" ht="18.600000000000001" thickBot="1" x14ac:dyDescent="0.35">
      <c r="A10" s="52">
        <v>5</v>
      </c>
      <c r="B10" s="74">
        <v>0.9</v>
      </c>
      <c r="C10" s="74">
        <v>3.62</v>
      </c>
      <c r="D10" s="74">
        <v>2.4500000000000002</v>
      </c>
      <c r="E10" s="74">
        <v>5.22</v>
      </c>
      <c r="F10" s="74">
        <v>16.48</v>
      </c>
      <c r="G10" s="74">
        <v>8.5</v>
      </c>
      <c r="H10" s="74">
        <v>2.06</v>
      </c>
      <c r="I10" s="74">
        <v>0.49</v>
      </c>
      <c r="J10" s="74">
        <v>1.08</v>
      </c>
      <c r="K10" s="74">
        <v>3.3</v>
      </c>
      <c r="L10" s="74">
        <v>0.61</v>
      </c>
      <c r="M10" s="74">
        <v>1.86</v>
      </c>
      <c r="O10" s="15"/>
      <c r="P10" s="15"/>
    </row>
    <row r="11" spans="1:16" ht="18.600000000000001" thickBot="1" x14ac:dyDescent="0.35">
      <c r="A11" s="52">
        <v>6</v>
      </c>
      <c r="B11" s="74">
        <v>1.1100000000000001</v>
      </c>
      <c r="C11" s="74">
        <v>2.75</v>
      </c>
      <c r="D11" s="74">
        <v>1.03</v>
      </c>
      <c r="E11" s="74">
        <v>12.61</v>
      </c>
      <c r="F11" s="74">
        <v>16.45</v>
      </c>
      <c r="G11" s="74">
        <v>7.1</v>
      </c>
      <c r="H11" s="74">
        <v>2.95</v>
      </c>
      <c r="I11" s="74">
        <v>0.94</v>
      </c>
      <c r="J11" s="74">
        <v>1.98</v>
      </c>
      <c r="K11" s="74">
        <v>1.1000000000000001</v>
      </c>
      <c r="L11" s="74">
        <v>1.21</v>
      </c>
      <c r="M11" s="74">
        <v>2.2799999999999998</v>
      </c>
      <c r="O11" s="15"/>
      <c r="P11" s="15"/>
    </row>
    <row r="12" spans="1:16" ht="18.600000000000001" thickBot="1" x14ac:dyDescent="0.35">
      <c r="A12" s="52">
        <v>7</v>
      </c>
      <c r="B12" s="74">
        <v>0.83</v>
      </c>
      <c r="C12" s="74">
        <v>2.84</v>
      </c>
      <c r="D12" s="74">
        <v>0.37</v>
      </c>
      <c r="E12" s="74">
        <v>7.52</v>
      </c>
      <c r="F12" s="74">
        <v>15.5</v>
      </c>
      <c r="G12" s="74">
        <v>7.23</v>
      </c>
      <c r="H12" s="74">
        <v>2.16</v>
      </c>
      <c r="I12" s="74">
        <v>0.37</v>
      </c>
      <c r="J12" s="74">
        <v>0.85</v>
      </c>
      <c r="K12" s="74">
        <v>0.42</v>
      </c>
      <c r="L12" s="74">
        <v>3.61</v>
      </c>
      <c r="M12" s="74">
        <v>3.87</v>
      </c>
      <c r="O12" s="15"/>
      <c r="P12" s="15"/>
    </row>
    <row r="13" spans="1:16" ht="18.600000000000001" thickBot="1" x14ac:dyDescent="0.35">
      <c r="A13" s="52">
        <v>8</v>
      </c>
      <c r="B13" s="74">
        <v>1.1100000000000001</v>
      </c>
      <c r="C13" s="74">
        <v>1.44</v>
      </c>
      <c r="D13" s="74">
        <v>2.68</v>
      </c>
      <c r="E13" s="74">
        <v>8.23</v>
      </c>
      <c r="F13" s="74">
        <v>25.28</v>
      </c>
      <c r="G13" s="74">
        <v>7.56</v>
      </c>
      <c r="H13" s="74">
        <v>1.5</v>
      </c>
      <c r="I13" s="74">
        <v>0.51</v>
      </c>
      <c r="J13" s="74">
        <v>0.93</v>
      </c>
      <c r="K13" s="74">
        <v>0.54</v>
      </c>
      <c r="L13" s="74">
        <v>0.5</v>
      </c>
      <c r="M13" s="74">
        <v>1.35</v>
      </c>
    </row>
    <row r="14" spans="1:16" ht="18.600000000000001" thickBot="1" x14ac:dyDescent="0.35">
      <c r="A14" s="52">
        <v>9</v>
      </c>
      <c r="B14" s="74">
        <v>0.91</v>
      </c>
      <c r="C14" s="74">
        <v>1.86</v>
      </c>
      <c r="D14" s="74">
        <v>0.85</v>
      </c>
      <c r="E14" s="74">
        <v>9.6199999999999992</v>
      </c>
      <c r="F14" s="74">
        <v>27.82</v>
      </c>
      <c r="G14" s="74">
        <v>2.71</v>
      </c>
      <c r="H14" s="74">
        <v>1.19</v>
      </c>
      <c r="I14" s="74">
        <v>0.7</v>
      </c>
      <c r="J14" s="74">
        <v>1.28</v>
      </c>
      <c r="K14" s="74">
        <v>1.51</v>
      </c>
      <c r="L14" s="74">
        <v>0.61</v>
      </c>
      <c r="M14" s="74">
        <v>0.49</v>
      </c>
    </row>
    <row r="15" spans="1:16" ht="18.600000000000001" thickBot="1" x14ac:dyDescent="0.35">
      <c r="A15" s="52">
        <v>10</v>
      </c>
      <c r="B15" s="74">
        <v>0.81</v>
      </c>
      <c r="C15" s="74">
        <v>1.5</v>
      </c>
      <c r="D15" s="74">
        <v>0.95</v>
      </c>
      <c r="E15" s="74">
        <v>8.5</v>
      </c>
      <c r="F15" s="74">
        <v>12.5</v>
      </c>
      <c r="G15" s="74">
        <v>5.66</v>
      </c>
      <c r="H15" s="74">
        <v>2.1</v>
      </c>
      <c r="I15" s="74">
        <v>0.56999999999999995</v>
      </c>
      <c r="J15" s="74">
        <v>2.4500000000000002</v>
      </c>
      <c r="K15" s="74">
        <v>2.13</v>
      </c>
      <c r="L15" s="74">
        <v>2.31</v>
      </c>
      <c r="M15" s="74">
        <v>1.1499999999999999</v>
      </c>
    </row>
    <row r="16" spans="1:16" ht="18.600000000000001" thickBot="1" x14ac:dyDescent="0.35">
      <c r="A16" s="52">
        <v>11</v>
      </c>
      <c r="B16" s="74">
        <v>0.81</v>
      </c>
      <c r="C16" s="74">
        <v>1.54</v>
      </c>
      <c r="D16" s="74">
        <v>1.41</v>
      </c>
      <c r="E16" s="74">
        <v>12.25</v>
      </c>
      <c r="F16" s="74">
        <v>25.27</v>
      </c>
      <c r="G16" s="74">
        <v>2.74</v>
      </c>
      <c r="H16" s="74">
        <v>2.08</v>
      </c>
      <c r="I16" s="74">
        <v>0.75</v>
      </c>
      <c r="J16" s="74">
        <v>0.75</v>
      </c>
      <c r="K16" s="74">
        <v>2.86</v>
      </c>
      <c r="L16" s="74">
        <v>3.41</v>
      </c>
      <c r="M16" s="74">
        <v>0.93</v>
      </c>
    </row>
    <row r="17" spans="1:13" ht="18.600000000000001" thickBot="1" x14ac:dyDescent="0.35">
      <c r="A17" s="52">
        <v>12</v>
      </c>
      <c r="B17" s="74">
        <v>0.83</v>
      </c>
      <c r="C17" s="74">
        <v>1.47</v>
      </c>
      <c r="D17" s="74">
        <v>3</v>
      </c>
      <c r="E17" s="74">
        <v>9.43</v>
      </c>
      <c r="F17" s="74">
        <v>25.16</v>
      </c>
      <c r="G17" s="74">
        <v>11.42</v>
      </c>
      <c r="H17" s="74">
        <v>2.37</v>
      </c>
      <c r="I17" s="74">
        <v>0.3</v>
      </c>
      <c r="J17" s="74">
        <v>2.34</v>
      </c>
      <c r="K17" s="74">
        <v>0.48</v>
      </c>
      <c r="L17" s="74">
        <v>0.6</v>
      </c>
      <c r="M17" s="74">
        <v>4.18</v>
      </c>
    </row>
    <row r="18" spans="1:13" ht="18.600000000000001" thickBot="1" x14ac:dyDescent="0.35">
      <c r="A18" s="52">
        <v>13</v>
      </c>
      <c r="B18" s="74">
        <v>0.89</v>
      </c>
      <c r="C18" s="74">
        <v>1.28</v>
      </c>
      <c r="D18" s="74">
        <v>0.49</v>
      </c>
      <c r="E18" s="74">
        <v>7.55</v>
      </c>
      <c r="F18" s="74">
        <v>21.87</v>
      </c>
      <c r="G18" s="74">
        <v>9.76</v>
      </c>
      <c r="H18" s="74">
        <v>2.64</v>
      </c>
      <c r="I18" s="74">
        <v>1.07</v>
      </c>
      <c r="J18" s="74">
        <v>3.87</v>
      </c>
      <c r="K18" s="74">
        <v>1.36</v>
      </c>
      <c r="L18" s="74">
        <v>4.43</v>
      </c>
      <c r="M18" s="74">
        <v>1.74</v>
      </c>
    </row>
    <row r="19" spans="1:13" ht="18.600000000000001" thickBot="1" x14ac:dyDescent="0.35">
      <c r="A19" s="52">
        <v>14</v>
      </c>
      <c r="B19" s="74">
        <v>0.97</v>
      </c>
      <c r="C19" s="74">
        <v>0.76</v>
      </c>
      <c r="D19" s="74">
        <v>0.38</v>
      </c>
      <c r="E19" s="74">
        <v>11.87</v>
      </c>
      <c r="F19" s="74">
        <v>16.690000000000001</v>
      </c>
      <c r="G19" s="74">
        <v>11.82</v>
      </c>
      <c r="H19" s="74">
        <v>2.73</v>
      </c>
      <c r="I19" s="74">
        <v>2.78</v>
      </c>
      <c r="J19" s="74">
        <v>0.65</v>
      </c>
      <c r="K19" s="74">
        <v>0.34</v>
      </c>
      <c r="L19" s="74">
        <v>3.44</v>
      </c>
      <c r="M19" s="74">
        <v>2.7</v>
      </c>
    </row>
    <row r="20" spans="1:13" ht="18.600000000000001" thickBot="1" x14ac:dyDescent="0.35">
      <c r="A20" s="52">
        <v>15</v>
      </c>
      <c r="B20" s="74">
        <v>1.24</v>
      </c>
      <c r="C20" s="74">
        <v>1.03</v>
      </c>
      <c r="D20" s="74">
        <v>0.26</v>
      </c>
      <c r="E20" s="74">
        <v>5.76</v>
      </c>
      <c r="F20" s="74">
        <v>15.35</v>
      </c>
      <c r="G20" s="74">
        <v>8.57</v>
      </c>
      <c r="H20" s="74">
        <v>2.11</v>
      </c>
      <c r="I20" s="74">
        <v>2.2799999999999998</v>
      </c>
      <c r="J20" s="74">
        <v>3.41</v>
      </c>
      <c r="K20" s="74">
        <v>2.84</v>
      </c>
      <c r="L20" s="74">
        <v>0.93</v>
      </c>
      <c r="M20" s="74">
        <v>0.41</v>
      </c>
    </row>
    <row r="21" spans="1:13" ht="18.600000000000001" thickBot="1" x14ac:dyDescent="0.35">
      <c r="A21" s="52">
        <v>16</v>
      </c>
      <c r="B21" s="74">
        <v>1.2</v>
      </c>
      <c r="C21" s="74">
        <v>0.6</v>
      </c>
      <c r="D21" s="74">
        <v>2.09</v>
      </c>
      <c r="E21" s="74">
        <v>6.49</v>
      </c>
      <c r="F21" s="74">
        <v>22.73</v>
      </c>
      <c r="G21" s="74">
        <v>2.94</v>
      </c>
      <c r="H21" s="74">
        <v>2.16</v>
      </c>
      <c r="I21" s="74">
        <v>1.84</v>
      </c>
      <c r="J21" s="74">
        <v>0.54</v>
      </c>
      <c r="K21" s="74">
        <v>1.22</v>
      </c>
      <c r="L21" s="74">
        <v>2.5</v>
      </c>
      <c r="M21" s="74">
        <v>3.51</v>
      </c>
    </row>
    <row r="22" spans="1:13" ht="18.600000000000001" thickBot="1" x14ac:dyDescent="0.35">
      <c r="A22" s="52">
        <v>17</v>
      </c>
      <c r="B22" s="74">
        <v>1</v>
      </c>
      <c r="C22" s="74">
        <v>0.6</v>
      </c>
      <c r="D22" s="74">
        <v>1.76</v>
      </c>
      <c r="E22" s="74">
        <v>6.12</v>
      </c>
      <c r="F22" s="74">
        <v>23.39</v>
      </c>
      <c r="G22" s="74">
        <v>5.12</v>
      </c>
      <c r="H22" s="74">
        <v>1.41</v>
      </c>
      <c r="I22" s="74">
        <v>0.34</v>
      </c>
      <c r="J22" s="74">
        <v>2.06</v>
      </c>
      <c r="K22" s="74">
        <v>0.4</v>
      </c>
      <c r="L22" s="74">
        <v>0.73</v>
      </c>
      <c r="M22" s="74">
        <v>3.77</v>
      </c>
    </row>
    <row r="23" spans="1:13" ht="18.600000000000001" thickBot="1" x14ac:dyDescent="0.35">
      <c r="A23" s="52">
        <v>18</v>
      </c>
      <c r="B23" s="74">
        <v>1</v>
      </c>
      <c r="C23" s="74">
        <v>0.67</v>
      </c>
      <c r="D23" s="74">
        <v>0.87</v>
      </c>
      <c r="E23" s="74">
        <v>8.26</v>
      </c>
      <c r="F23" s="74">
        <v>28.6</v>
      </c>
      <c r="G23" s="74">
        <v>17.87</v>
      </c>
      <c r="H23" s="74">
        <v>1.9</v>
      </c>
      <c r="I23" s="74">
        <v>0.4</v>
      </c>
      <c r="J23" s="74">
        <v>5.83</v>
      </c>
      <c r="K23" s="74">
        <v>2.97</v>
      </c>
      <c r="L23" s="74">
        <v>0.64</v>
      </c>
      <c r="M23" s="74">
        <v>0.83</v>
      </c>
    </row>
    <row r="24" spans="1:13" ht="18.600000000000001" thickBot="1" x14ac:dyDescent="0.35">
      <c r="A24" s="52">
        <v>19</v>
      </c>
      <c r="B24" s="74">
        <v>1.1299999999999999</v>
      </c>
      <c r="C24" s="74">
        <v>0.63</v>
      </c>
      <c r="D24" s="74">
        <v>0.8</v>
      </c>
      <c r="E24" s="74">
        <v>15.38</v>
      </c>
      <c r="F24" s="74">
        <v>27.89</v>
      </c>
      <c r="G24" s="74">
        <v>6.6</v>
      </c>
      <c r="H24" s="74">
        <v>1.47</v>
      </c>
      <c r="I24" s="74">
        <v>1.75</v>
      </c>
      <c r="J24" s="74">
        <v>0.92</v>
      </c>
      <c r="K24" s="74">
        <v>1.23</v>
      </c>
      <c r="L24" s="74">
        <v>1.48</v>
      </c>
      <c r="M24" s="74">
        <v>4.91</v>
      </c>
    </row>
    <row r="25" spans="1:13" ht="18.600000000000001" thickBot="1" x14ac:dyDescent="0.35">
      <c r="A25" s="52">
        <v>20</v>
      </c>
      <c r="B25" s="74">
        <v>1.26</v>
      </c>
      <c r="C25" s="74">
        <v>0.75</v>
      </c>
      <c r="D25" s="74">
        <v>1.63</v>
      </c>
      <c r="E25" s="74">
        <v>14.56</v>
      </c>
      <c r="F25" s="74">
        <v>19.28</v>
      </c>
      <c r="G25" s="74">
        <v>3.8</v>
      </c>
      <c r="H25" s="74">
        <v>1.49</v>
      </c>
      <c r="I25" s="74">
        <v>0.22</v>
      </c>
      <c r="J25" s="74">
        <v>4</v>
      </c>
      <c r="K25" s="74">
        <v>2.58</v>
      </c>
      <c r="L25" s="74">
        <v>1.97</v>
      </c>
      <c r="M25" s="74">
        <v>4.5199999999999996</v>
      </c>
    </row>
    <row r="26" spans="1:13" ht="18.600000000000001" thickBot="1" x14ac:dyDescent="0.35">
      <c r="A26" s="52">
        <v>21</v>
      </c>
      <c r="B26" s="74">
        <v>0.83</v>
      </c>
      <c r="C26" s="74">
        <v>1</v>
      </c>
      <c r="D26" s="74">
        <v>2.65</v>
      </c>
      <c r="E26" s="74">
        <v>6.74</v>
      </c>
      <c r="F26" s="74">
        <v>37.68</v>
      </c>
      <c r="G26" s="74">
        <v>8.0299999999999994</v>
      </c>
      <c r="H26" s="74">
        <v>1.08</v>
      </c>
      <c r="I26" s="74">
        <v>0.66</v>
      </c>
      <c r="J26" s="74">
        <v>0.66</v>
      </c>
      <c r="K26" s="74">
        <v>1.19</v>
      </c>
      <c r="L26" s="74">
        <v>4.32</v>
      </c>
      <c r="M26" s="74">
        <v>2.99</v>
      </c>
    </row>
    <row r="27" spans="1:13" ht="18.600000000000001" thickBot="1" x14ac:dyDescent="0.35">
      <c r="A27" s="52">
        <v>22</v>
      </c>
      <c r="B27" s="74">
        <v>1.29</v>
      </c>
      <c r="C27" s="74">
        <v>0.53</v>
      </c>
      <c r="D27" s="74">
        <v>3.14</v>
      </c>
      <c r="E27" s="74">
        <v>5.46</v>
      </c>
      <c r="F27" s="74">
        <v>40.92</v>
      </c>
      <c r="G27" s="74">
        <v>4.28</v>
      </c>
      <c r="H27" s="74">
        <v>1.81</v>
      </c>
      <c r="I27" s="74">
        <v>0.92</v>
      </c>
      <c r="J27" s="74">
        <v>0.56999999999999995</v>
      </c>
      <c r="K27" s="74">
        <v>1.61</v>
      </c>
      <c r="L27" s="74">
        <v>2.17</v>
      </c>
      <c r="M27" s="74">
        <v>4.54</v>
      </c>
    </row>
    <row r="28" spans="1:13" ht="18.600000000000001" thickBot="1" x14ac:dyDescent="0.35">
      <c r="A28" s="52">
        <v>23</v>
      </c>
      <c r="B28" s="74">
        <v>0.82</v>
      </c>
      <c r="C28" s="74">
        <v>0.38</v>
      </c>
      <c r="D28" s="74">
        <v>2.1</v>
      </c>
      <c r="E28" s="74">
        <v>5.53</v>
      </c>
      <c r="F28" s="74">
        <v>16.22</v>
      </c>
      <c r="G28" s="74">
        <v>13.76</v>
      </c>
      <c r="H28" s="74">
        <v>2.36</v>
      </c>
      <c r="I28" s="74">
        <v>0.21</v>
      </c>
      <c r="J28" s="74">
        <v>6.02</v>
      </c>
      <c r="K28" s="74">
        <v>1.45</v>
      </c>
      <c r="L28" s="74">
        <v>8.1</v>
      </c>
      <c r="M28" s="74">
        <v>4.7300000000000004</v>
      </c>
    </row>
    <row r="29" spans="1:13" ht="18.600000000000001" thickBot="1" x14ac:dyDescent="0.35">
      <c r="A29" s="52">
        <v>24</v>
      </c>
      <c r="B29" s="74">
        <v>1.49</v>
      </c>
      <c r="C29" s="74">
        <v>0.35</v>
      </c>
      <c r="D29" s="74">
        <v>0.48</v>
      </c>
      <c r="E29" s="74">
        <v>6.47</v>
      </c>
      <c r="F29" s="74">
        <v>29.09</v>
      </c>
      <c r="G29" s="74">
        <v>6.59</v>
      </c>
      <c r="H29" s="74">
        <v>1.18</v>
      </c>
      <c r="I29" s="74">
        <v>0.39</v>
      </c>
      <c r="J29" s="74">
        <v>6.33</v>
      </c>
      <c r="K29" s="74">
        <v>0.56000000000000005</v>
      </c>
      <c r="L29" s="74">
        <v>7.22</v>
      </c>
      <c r="M29" s="74">
        <v>4.07</v>
      </c>
    </row>
    <row r="30" spans="1:13" ht="18.600000000000001" thickBot="1" x14ac:dyDescent="0.35">
      <c r="A30" s="52">
        <v>25</v>
      </c>
      <c r="B30" s="74">
        <v>1.36</v>
      </c>
      <c r="C30" s="74">
        <v>1.07</v>
      </c>
      <c r="D30" s="74">
        <v>0.22</v>
      </c>
      <c r="E30" s="74">
        <v>6.77</v>
      </c>
      <c r="F30" s="74">
        <v>10.33</v>
      </c>
      <c r="G30" s="74">
        <v>3.02</v>
      </c>
      <c r="H30" s="74">
        <v>2.82</v>
      </c>
      <c r="I30" s="74">
        <v>1.04</v>
      </c>
      <c r="J30" s="74">
        <v>7.87</v>
      </c>
      <c r="K30" s="74">
        <v>0.31</v>
      </c>
      <c r="L30" s="74">
        <v>8.69</v>
      </c>
      <c r="M30" s="74">
        <v>2.38</v>
      </c>
    </row>
    <row r="31" spans="1:13" ht="18.600000000000001" thickBot="1" x14ac:dyDescent="0.35">
      <c r="A31" s="52">
        <v>26</v>
      </c>
      <c r="B31" s="74">
        <v>1.41</v>
      </c>
      <c r="C31" s="74">
        <v>1.05</v>
      </c>
      <c r="D31" s="74">
        <v>1.76</v>
      </c>
      <c r="E31" s="74">
        <v>6.18</v>
      </c>
      <c r="F31" s="74">
        <v>21.87</v>
      </c>
      <c r="G31" s="74">
        <v>2.73</v>
      </c>
      <c r="H31" s="74">
        <v>2.0699999999999998</v>
      </c>
      <c r="I31" s="74">
        <v>0.55000000000000004</v>
      </c>
      <c r="J31" s="74">
        <v>0.59</v>
      </c>
      <c r="K31" s="74">
        <v>1.63</v>
      </c>
      <c r="L31" s="74">
        <v>8.3000000000000007</v>
      </c>
      <c r="M31" s="74">
        <v>0.48</v>
      </c>
    </row>
    <row r="32" spans="1:13" ht="18.600000000000001" thickBot="1" x14ac:dyDescent="0.35">
      <c r="A32" s="52">
        <v>27</v>
      </c>
      <c r="B32" s="74">
        <v>1.1000000000000001</v>
      </c>
      <c r="C32" s="74">
        <v>2.58</v>
      </c>
      <c r="D32" s="74">
        <v>0.85</v>
      </c>
      <c r="E32" s="74">
        <v>6.61</v>
      </c>
      <c r="F32" s="74">
        <v>3.09</v>
      </c>
      <c r="G32" s="74">
        <v>2.2599999999999998</v>
      </c>
      <c r="H32" s="74">
        <v>1.19</v>
      </c>
      <c r="I32" s="74">
        <v>0.24</v>
      </c>
      <c r="J32" s="74">
        <v>3.76</v>
      </c>
      <c r="K32" s="74">
        <v>1.26</v>
      </c>
      <c r="L32" s="74">
        <v>5.74</v>
      </c>
      <c r="M32" s="74">
        <v>3.01</v>
      </c>
    </row>
    <row r="33" spans="1:13" ht="18.600000000000001" thickBot="1" x14ac:dyDescent="0.35">
      <c r="A33" s="52">
        <v>28</v>
      </c>
      <c r="B33" s="74">
        <v>1.56</v>
      </c>
      <c r="C33" s="74">
        <v>0.8</v>
      </c>
      <c r="D33" s="74">
        <v>1.76</v>
      </c>
      <c r="E33" s="74">
        <v>14.74</v>
      </c>
      <c r="F33" s="74">
        <v>3.96</v>
      </c>
      <c r="G33" s="74">
        <v>2.88</v>
      </c>
      <c r="H33" s="74">
        <v>1.7</v>
      </c>
      <c r="I33" s="74">
        <v>1.36</v>
      </c>
      <c r="J33" s="74">
        <v>0.74</v>
      </c>
      <c r="K33" s="74">
        <v>5.32</v>
      </c>
      <c r="L33" s="74">
        <v>3.7</v>
      </c>
      <c r="M33" s="74">
        <v>4.07</v>
      </c>
    </row>
    <row r="34" spans="1:13" ht="18.600000000000001" thickBot="1" x14ac:dyDescent="0.35">
      <c r="A34" s="52">
        <v>29</v>
      </c>
      <c r="B34" s="74">
        <v>1.43</v>
      </c>
      <c r="C34" s="74">
        <v>1.67</v>
      </c>
      <c r="D34" s="74">
        <v>0.28000000000000003</v>
      </c>
      <c r="E34" s="74">
        <v>9.98</v>
      </c>
      <c r="F34" s="74">
        <v>5.36</v>
      </c>
      <c r="G34" s="74">
        <v>3.61</v>
      </c>
      <c r="H34" s="74">
        <v>1.61</v>
      </c>
      <c r="I34" s="74">
        <v>0.86</v>
      </c>
      <c r="J34" s="74">
        <v>2.2400000000000002</v>
      </c>
      <c r="K34" s="74">
        <v>1.25</v>
      </c>
      <c r="L34" s="74">
        <v>3.07</v>
      </c>
      <c r="M34" s="74">
        <v>0.51</v>
      </c>
    </row>
    <row r="35" spans="1:13" ht="18.600000000000001" thickBot="1" x14ac:dyDescent="0.35">
      <c r="A35" s="52">
        <v>30</v>
      </c>
      <c r="B35" s="74">
        <v>1.67</v>
      </c>
      <c r="C35" s="74">
        <v>2.72</v>
      </c>
      <c r="D35" s="74">
        <v>0.9</v>
      </c>
      <c r="E35" s="74">
        <v>7.4</v>
      </c>
      <c r="F35" s="74">
        <v>4.5599999999999996</v>
      </c>
      <c r="G35" s="74">
        <v>2.75</v>
      </c>
      <c r="H35" s="74">
        <v>2.56</v>
      </c>
      <c r="I35" s="74">
        <v>0.94</v>
      </c>
      <c r="J35" s="74">
        <v>1.7</v>
      </c>
      <c r="K35" s="74">
        <v>0.42</v>
      </c>
      <c r="L35" s="74">
        <v>2.4900000000000002</v>
      </c>
      <c r="M35" s="74">
        <v>4.76</v>
      </c>
    </row>
    <row r="36" spans="1:13" ht="18.600000000000001" thickBot="1" x14ac:dyDescent="0.35">
      <c r="A36" s="52">
        <v>31</v>
      </c>
      <c r="B36" s="74">
        <v>1.51</v>
      </c>
      <c r="C36" s="74">
        <v>2.1</v>
      </c>
      <c r="D36" s="74">
        <v>2.48</v>
      </c>
      <c r="E36" s="74">
        <v>7.34</v>
      </c>
      <c r="F36" s="74">
        <v>6.99</v>
      </c>
      <c r="G36" s="74">
        <v>3.35</v>
      </c>
      <c r="H36" s="74">
        <v>1.74</v>
      </c>
      <c r="I36" s="74">
        <v>0.92</v>
      </c>
      <c r="J36" s="74">
        <v>0.84</v>
      </c>
      <c r="K36" s="74">
        <v>8.34</v>
      </c>
      <c r="L36" s="74">
        <v>6.73</v>
      </c>
      <c r="M36" s="74">
        <v>1.18</v>
      </c>
    </row>
    <row r="37" spans="1:13" ht="18.600000000000001" thickBot="1" x14ac:dyDescent="0.35">
      <c r="A37" s="52">
        <v>32</v>
      </c>
      <c r="B37" s="74">
        <v>1.92</v>
      </c>
      <c r="C37" s="74">
        <v>1.53</v>
      </c>
      <c r="D37" s="74">
        <v>1.1499999999999999</v>
      </c>
      <c r="E37" s="74">
        <v>5.77</v>
      </c>
      <c r="F37" s="74">
        <v>3.35</v>
      </c>
      <c r="G37" s="74">
        <v>3.26</v>
      </c>
      <c r="H37" s="74">
        <v>1.35</v>
      </c>
      <c r="I37" s="74">
        <v>1.19</v>
      </c>
      <c r="J37" s="74">
        <v>0.89</v>
      </c>
      <c r="K37" s="74">
        <v>1.38</v>
      </c>
      <c r="L37" s="74">
        <v>0.86</v>
      </c>
      <c r="M37" s="74">
        <v>1.73</v>
      </c>
    </row>
    <row r="38" spans="1:13" ht="18.600000000000001" thickBot="1" x14ac:dyDescent="0.35">
      <c r="A38" s="52">
        <v>33</v>
      </c>
      <c r="B38" s="74">
        <v>1.91</v>
      </c>
      <c r="C38" s="74">
        <v>2.38</v>
      </c>
      <c r="D38" s="74">
        <v>1.98</v>
      </c>
      <c r="E38" s="74">
        <v>8.8800000000000008</v>
      </c>
      <c r="F38" s="74">
        <v>1.74</v>
      </c>
      <c r="G38" s="74">
        <v>4.74</v>
      </c>
      <c r="H38" s="74">
        <v>1.27</v>
      </c>
      <c r="I38" s="74">
        <v>0.26</v>
      </c>
      <c r="J38" s="74">
        <v>1.28</v>
      </c>
      <c r="K38" s="74">
        <v>0.73</v>
      </c>
      <c r="L38" s="74">
        <v>2.2000000000000002</v>
      </c>
      <c r="M38" s="74">
        <v>1.51</v>
      </c>
    </row>
    <row r="39" spans="1:13" ht="18.600000000000001" thickBot="1" x14ac:dyDescent="0.35">
      <c r="A39" s="52">
        <v>34</v>
      </c>
      <c r="B39" s="74">
        <v>1.87</v>
      </c>
      <c r="C39" s="74">
        <v>1.82</v>
      </c>
      <c r="D39" s="74">
        <v>0.79</v>
      </c>
      <c r="E39" s="74">
        <v>6.7</v>
      </c>
      <c r="F39" s="74">
        <v>4.4000000000000004</v>
      </c>
      <c r="G39" s="74">
        <v>4.5199999999999996</v>
      </c>
      <c r="H39" s="74">
        <v>1.81</v>
      </c>
      <c r="I39" s="74">
        <v>1.51</v>
      </c>
      <c r="J39" s="74">
        <v>0.63</v>
      </c>
      <c r="K39" s="74">
        <v>2.88</v>
      </c>
      <c r="L39" s="74">
        <v>2.0099999999999998</v>
      </c>
      <c r="M39" s="74">
        <v>1.63</v>
      </c>
    </row>
    <row r="40" spans="1:13" ht="18.600000000000001" thickBot="1" x14ac:dyDescent="0.35">
      <c r="A40" s="52">
        <v>35</v>
      </c>
      <c r="B40" s="74">
        <v>1.43</v>
      </c>
      <c r="C40" s="74">
        <v>1.31</v>
      </c>
      <c r="D40" s="74">
        <v>1.05</v>
      </c>
      <c r="E40" s="74">
        <v>5.72</v>
      </c>
      <c r="F40" s="74">
        <v>1.36</v>
      </c>
      <c r="G40" s="74">
        <v>7.59</v>
      </c>
      <c r="H40" s="74">
        <v>2.81</v>
      </c>
      <c r="I40" s="74">
        <v>0.98</v>
      </c>
      <c r="J40" s="74">
        <v>0.74</v>
      </c>
      <c r="K40" s="74">
        <v>2.2599999999999998</v>
      </c>
      <c r="L40" s="74">
        <v>2.2799999999999998</v>
      </c>
      <c r="M40" s="74">
        <v>3.24</v>
      </c>
    </row>
    <row r="41" spans="1:13" ht="18.600000000000001" thickBot="1" x14ac:dyDescent="0.35">
      <c r="A41" s="52">
        <v>36</v>
      </c>
      <c r="B41" s="74">
        <v>1.31</v>
      </c>
      <c r="C41" s="74">
        <v>2.36</v>
      </c>
      <c r="D41" s="74">
        <v>0.25</v>
      </c>
      <c r="E41" s="74">
        <v>6.17</v>
      </c>
      <c r="F41" s="74">
        <v>2.48</v>
      </c>
      <c r="G41" s="74">
        <v>6.23</v>
      </c>
      <c r="H41" s="74">
        <v>1.3</v>
      </c>
      <c r="I41" s="74">
        <v>0.31</v>
      </c>
      <c r="J41" s="74">
        <v>1.23</v>
      </c>
      <c r="K41" s="74">
        <v>1.5</v>
      </c>
      <c r="L41" s="74">
        <v>2.0499999999999998</v>
      </c>
      <c r="M41" s="74">
        <v>1.89</v>
      </c>
    </row>
    <row r="42" spans="1:13" ht="18.600000000000001" thickBot="1" x14ac:dyDescent="0.35">
      <c r="A42" s="52">
        <v>37</v>
      </c>
      <c r="B42" s="74">
        <v>1.34</v>
      </c>
      <c r="C42" s="74">
        <v>2.71</v>
      </c>
      <c r="D42" s="74">
        <v>1.39</v>
      </c>
      <c r="E42" s="74">
        <v>5.72</v>
      </c>
      <c r="F42" s="74">
        <v>6.32</v>
      </c>
      <c r="G42" s="74">
        <v>7.29</v>
      </c>
      <c r="H42" s="74">
        <v>1.52</v>
      </c>
      <c r="I42" s="74">
        <v>0.21</v>
      </c>
      <c r="J42" s="74">
        <v>1.06</v>
      </c>
      <c r="K42" s="74">
        <v>1.77</v>
      </c>
      <c r="L42" s="74">
        <v>2.8</v>
      </c>
      <c r="M42" s="74">
        <v>2.59</v>
      </c>
    </row>
    <row r="43" spans="1:13" ht="18.600000000000001" thickBot="1" x14ac:dyDescent="0.35">
      <c r="A43" s="52">
        <v>38</v>
      </c>
      <c r="B43" s="74">
        <v>1.5</v>
      </c>
      <c r="C43" s="74">
        <v>0.91</v>
      </c>
      <c r="D43" s="74">
        <v>0.21</v>
      </c>
      <c r="E43" s="74">
        <v>11.78</v>
      </c>
      <c r="F43" s="74">
        <v>1.63</v>
      </c>
      <c r="G43" s="74">
        <v>12.59</v>
      </c>
      <c r="H43" s="74">
        <v>2.12</v>
      </c>
      <c r="I43" s="74">
        <v>0.56000000000000005</v>
      </c>
      <c r="J43" s="74">
        <v>1.37</v>
      </c>
      <c r="K43" s="74">
        <v>6.44</v>
      </c>
      <c r="L43" s="74">
        <v>2.36</v>
      </c>
      <c r="M43" s="74">
        <v>1.62</v>
      </c>
    </row>
    <row r="44" spans="1:13" ht="18.600000000000001" thickBot="1" x14ac:dyDescent="0.35">
      <c r="A44" s="52">
        <v>39</v>
      </c>
      <c r="B44" s="74">
        <v>1.45</v>
      </c>
      <c r="C44" s="74">
        <v>1.41</v>
      </c>
      <c r="D44" s="74">
        <v>0.74</v>
      </c>
      <c r="E44" s="74">
        <v>9.9499999999999993</v>
      </c>
      <c r="F44" s="74">
        <v>2.1</v>
      </c>
      <c r="G44" s="74">
        <v>8.8699999999999992</v>
      </c>
      <c r="H44" s="74">
        <v>1.04</v>
      </c>
      <c r="I44" s="74">
        <v>1.23</v>
      </c>
      <c r="J44" s="74">
        <v>1.87</v>
      </c>
      <c r="K44" s="74">
        <v>3.15</v>
      </c>
      <c r="L44" s="74">
        <v>0.51</v>
      </c>
      <c r="M44" s="74">
        <v>1.59</v>
      </c>
    </row>
    <row r="45" spans="1:13" ht="18.600000000000001" thickBot="1" x14ac:dyDescent="0.35">
      <c r="A45" s="52">
        <v>40</v>
      </c>
      <c r="B45" s="74">
        <v>1.81</v>
      </c>
      <c r="C45" s="74">
        <v>2.2200000000000002</v>
      </c>
      <c r="D45" s="74">
        <v>1.2</v>
      </c>
      <c r="E45" s="74">
        <v>18.489999999999998</v>
      </c>
      <c r="F45" s="74">
        <v>1.95</v>
      </c>
      <c r="G45" s="74">
        <v>2.9</v>
      </c>
      <c r="H45" s="74">
        <v>1.8</v>
      </c>
      <c r="I45" s="74">
        <v>0.23</v>
      </c>
      <c r="J45" s="74">
        <v>1.33</v>
      </c>
      <c r="K45" s="74">
        <v>0.56000000000000005</v>
      </c>
      <c r="L45" s="74">
        <v>0.48</v>
      </c>
      <c r="M45" s="74">
        <v>2.27</v>
      </c>
    </row>
    <row r="46" spans="1:13" ht="18.600000000000001" thickBot="1" x14ac:dyDescent="0.35">
      <c r="A46" s="52">
        <v>41</v>
      </c>
      <c r="B46" s="74">
        <v>1.18</v>
      </c>
      <c r="C46" s="74">
        <v>4.6399999999999997</v>
      </c>
      <c r="D46" s="74">
        <v>2.66</v>
      </c>
      <c r="E46" s="74">
        <v>12.77</v>
      </c>
      <c r="F46" s="74">
        <v>8.06</v>
      </c>
      <c r="G46" s="74">
        <v>7.02</v>
      </c>
      <c r="H46" s="74">
        <v>2.48</v>
      </c>
      <c r="I46" s="74">
        <v>0.94</v>
      </c>
      <c r="J46" s="74">
        <v>2.1</v>
      </c>
      <c r="K46" s="74">
        <v>1.31</v>
      </c>
      <c r="L46" s="74">
        <v>2.41</v>
      </c>
      <c r="M46" s="74">
        <v>2.91</v>
      </c>
    </row>
    <row r="47" spans="1:13" ht="18.600000000000001" thickBot="1" x14ac:dyDescent="0.35">
      <c r="A47" s="52">
        <v>42</v>
      </c>
      <c r="B47" s="74">
        <v>1.46</v>
      </c>
      <c r="C47" s="74">
        <v>3.54</v>
      </c>
      <c r="D47" s="74">
        <v>0.53</v>
      </c>
      <c r="E47" s="74">
        <v>6.83</v>
      </c>
      <c r="F47" s="74">
        <v>5.83</v>
      </c>
      <c r="G47" s="74">
        <v>2.59</v>
      </c>
      <c r="H47" s="74">
        <v>1.03</v>
      </c>
      <c r="I47" s="74">
        <v>0.6</v>
      </c>
      <c r="J47" s="74">
        <v>2.15</v>
      </c>
      <c r="K47" s="74">
        <v>1.36</v>
      </c>
      <c r="L47" s="74">
        <v>2.96</v>
      </c>
      <c r="M47" s="74">
        <v>2.23</v>
      </c>
    </row>
    <row r="48" spans="1:13" ht="18.600000000000001" thickBot="1" x14ac:dyDescent="0.35">
      <c r="A48" s="52">
        <v>43</v>
      </c>
      <c r="B48" s="74">
        <v>1.42</v>
      </c>
      <c r="C48" s="74">
        <v>3.62</v>
      </c>
      <c r="D48" s="74">
        <v>2.36</v>
      </c>
      <c r="E48" s="74">
        <v>5.34</v>
      </c>
      <c r="F48" s="74">
        <v>2.5</v>
      </c>
      <c r="G48" s="74">
        <v>2.5</v>
      </c>
      <c r="H48" s="74">
        <v>1.53</v>
      </c>
      <c r="I48" s="74">
        <v>0.94</v>
      </c>
      <c r="J48" s="74">
        <v>1.63</v>
      </c>
      <c r="K48" s="74">
        <v>2.63</v>
      </c>
      <c r="L48" s="74">
        <v>2.61</v>
      </c>
      <c r="M48" s="74">
        <v>2.5499999999999998</v>
      </c>
    </row>
    <row r="49" spans="1:13" ht="18.600000000000001" thickBot="1" x14ac:dyDescent="0.35">
      <c r="A49" s="52">
        <v>44</v>
      </c>
      <c r="B49" s="74">
        <v>0.46</v>
      </c>
      <c r="C49" s="74">
        <v>4.8600000000000003</v>
      </c>
      <c r="D49" s="74">
        <v>1.31</v>
      </c>
      <c r="E49" s="74">
        <v>6.08</v>
      </c>
      <c r="F49" s="74">
        <v>2.17</v>
      </c>
      <c r="G49" s="74">
        <v>5.26</v>
      </c>
      <c r="H49" s="74">
        <v>1.68</v>
      </c>
      <c r="I49" s="74">
        <v>0.52</v>
      </c>
      <c r="J49" s="74">
        <v>1.24</v>
      </c>
      <c r="K49" s="74">
        <v>2.29</v>
      </c>
      <c r="L49" s="74">
        <v>1.99</v>
      </c>
      <c r="M49" s="74">
        <v>2.2999999999999998</v>
      </c>
    </row>
    <row r="50" spans="1:13" ht="18.600000000000001" thickBot="1" x14ac:dyDescent="0.35">
      <c r="A50" s="52">
        <v>45</v>
      </c>
      <c r="B50" s="74">
        <v>0.66</v>
      </c>
      <c r="C50" s="74">
        <v>3.24</v>
      </c>
      <c r="D50" s="74">
        <v>0.62</v>
      </c>
      <c r="E50" s="74">
        <v>6.83</v>
      </c>
      <c r="F50" s="74">
        <v>3.75</v>
      </c>
      <c r="G50" s="74">
        <v>2.38</v>
      </c>
      <c r="H50" s="74">
        <v>1.91</v>
      </c>
      <c r="I50" s="74">
        <v>0.49</v>
      </c>
      <c r="J50" s="74">
        <v>1.37</v>
      </c>
      <c r="K50" s="74">
        <v>1.78</v>
      </c>
      <c r="L50" s="74">
        <v>0.69</v>
      </c>
      <c r="M50" s="74">
        <v>2.34</v>
      </c>
    </row>
    <row r="51" spans="1:13" ht="18.600000000000001" thickBot="1" x14ac:dyDescent="0.35">
      <c r="A51" s="52">
        <v>46</v>
      </c>
      <c r="B51" s="74">
        <v>0.52</v>
      </c>
      <c r="C51" s="74">
        <v>3.77</v>
      </c>
      <c r="D51" s="74">
        <v>0.59</v>
      </c>
      <c r="E51" s="74">
        <v>11.78</v>
      </c>
      <c r="F51" s="74">
        <v>2.0099999999999998</v>
      </c>
      <c r="G51" s="74">
        <v>14.22</v>
      </c>
      <c r="H51" s="74">
        <v>1.85</v>
      </c>
      <c r="I51" s="74">
        <v>0.94</v>
      </c>
      <c r="J51" s="74">
        <v>1.02</v>
      </c>
      <c r="K51" s="74">
        <v>1.07</v>
      </c>
      <c r="L51" s="74">
        <v>0.61</v>
      </c>
      <c r="M51" s="74">
        <v>2.5499999999999998</v>
      </c>
    </row>
    <row r="52" spans="1:13" ht="18.600000000000001" thickBot="1" x14ac:dyDescent="0.35">
      <c r="A52" s="52">
        <v>47</v>
      </c>
      <c r="B52" s="74">
        <v>0.67</v>
      </c>
      <c r="C52" s="74">
        <v>0.41</v>
      </c>
      <c r="D52" s="74">
        <v>0.2</v>
      </c>
      <c r="E52" s="74">
        <v>7.29</v>
      </c>
      <c r="F52" s="74">
        <v>2.48</v>
      </c>
      <c r="G52" s="74">
        <v>10.4</v>
      </c>
      <c r="H52" s="74">
        <v>2.79</v>
      </c>
      <c r="I52" s="74">
        <v>0.37</v>
      </c>
      <c r="J52" s="74">
        <v>1.06</v>
      </c>
      <c r="K52" s="74">
        <v>2.23</v>
      </c>
      <c r="L52" s="74">
        <v>0.7</v>
      </c>
      <c r="M52" s="74">
        <v>1.27</v>
      </c>
    </row>
    <row r="53" spans="1:13" ht="18.600000000000001" thickBot="1" x14ac:dyDescent="0.35">
      <c r="A53" s="52">
        <v>48</v>
      </c>
      <c r="B53" s="74">
        <v>0.43</v>
      </c>
      <c r="C53" s="74">
        <v>0.23</v>
      </c>
      <c r="D53" s="74">
        <v>3.92</v>
      </c>
      <c r="E53" s="74">
        <v>9.16</v>
      </c>
      <c r="F53" s="74">
        <v>3.51</v>
      </c>
      <c r="G53" s="74">
        <v>11.46</v>
      </c>
      <c r="H53" s="74">
        <v>1.08</v>
      </c>
      <c r="I53" s="74">
        <v>0.51</v>
      </c>
      <c r="J53" s="74">
        <v>1.03</v>
      </c>
      <c r="K53" s="74">
        <v>2.33</v>
      </c>
      <c r="L53" s="74">
        <v>1</v>
      </c>
      <c r="M53" s="74">
        <v>1.08</v>
      </c>
    </row>
    <row r="54" spans="1:13" ht="18.600000000000001" thickBot="1" x14ac:dyDescent="0.35">
      <c r="A54" s="52">
        <v>49</v>
      </c>
      <c r="B54" s="74">
        <v>0.41</v>
      </c>
      <c r="C54" s="74">
        <v>0.32</v>
      </c>
      <c r="D54" s="74">
        <v>1.19</v>
      </c>
      <c r="E54" s="74">
        <v>17.170000000000002</v>
      </c>
      <c r="F54" s="74">
        <v>9.1199999999999992</v>
      </c>
      <c r="G54" s="74">
        <v>5.73</v>
      </c>
      <c r="H54" s="74">
        <v>1.88</v>
      </c>
      <c r="I54" s="74">
        <v>0.7</v>
      </c>
      <c r="J54" s="74">
        <v>1.74</v>
      </c>
      <c r="K54" s="74">
        <v>2.6</v>
      </c>
      <c r="L54" s="74">
        <v>1.81</v>
      </c>
      <c r="M54" s="74">
        <v>2.0299999999999998</v>
      </c>
    </row>
    <row r="55" spans="1:13" ht="18.600000000000001" thickBot="1" x14ac:dyDescent="0.35">
      <c r="A55" s="52">
        <v>50</v>
      </c>
      <c r="B55" s="74">
        <v>1.27</v>
      </c>
      <c r="C55" s="74">
        <v>3.17</v>
      </c>
      <c r="D55" s="74">
        <v>1.1299999999999999</v>
      </c>
      <c r="E55" s="74">
        <v>17.64</v>
      </c>
      <c r="F55" s="74">
        <v>3.44</v>
      </c>
      <c r="G55" s="74">
        <v>5.66</v>
      </c>
      <c r="H55" s="74">
        <v>1.45</v>
      </c>
      <c r="I55" s="74">
        <v>0.56999999999999995</v>
      </c>
      <c r="J55" s="74">
        <v>1.39</v>
      </c>
      <c r="K55" s="74">
        <v>2.2999999999999998</v>
      </c>
      <c r="L55" s="74">
        <v>1.22</v>
      </c>
      <c r="M55" s="74">
        <v>2.11</v>
      </c>
    </row>
    <row r="56" spans="1:13" ht="18.600000000000001" thickBot="1" x14ac:dyDescent="0.35">
      <c r="A56" s="52">
        <v>51</v>
      </c>
      <c r="B56" s="74">
        <v>0.46</v>
      </c>
      <c r="C56" s="74">
        <v>3.12</v>
      </c>
      <c r="D56" s="74">
        <v>3.31</v>
      </c>
      <c r="E56" s="74">
        <v>5.13</v>
      </c>
      <c r="F56" s="74">
        <v>3.92</v>
      </c>
      <c r="G56" s="74">
        <v>6.19</v>
      </c>
      <c r="H56" s="74">
        <v>1.92</v>
      </c>
      <c r="I56" s="74">
        <v>0.75</v>
      </c>
      <c r="J56" s="74">
        <v>1.75</v>
      </c>
      <c r="K56" s="74">
        <v>2.88</v>
      </c>
      <c r="L56" s="74">
        <v>0.8</v>
      </c>
      <c r="M56" s="74">
        <v>1.41</v>
      </c>
    </row>
    <row r="57" spans="1:13" ht="18.600000000000001" thickBot="1" x14ac:dyDescent="0.35">
      <c r="A57" s="52">
        <v>52</v>
      </c>
      <c r="B57" s="74">
        <v>0.56999999999999995</v>
      </c>
      <c r="C57" s="74">
        <v>3.66</v>
      </c>
      <c r="D57" s="74">
        <v>2.86</v>
      </c>
      <c r="E57" s="74">
        <v>11.72</v>
      </c>
      <c r="F57" s="74">
        <v>4.49</v>
      </c>
      <c r="G57" s="74">
        <v>2.62</v>
      </c>
      <c r="H57" s="74">
        <v>1.63</v>
      </c>
      <c r="I57" s="74">
        <v>0.3</v>
      </c>
      <c r="J57" s="74">
        <v>1.39</v>
      </c>
      <c r="K57" s="74">
        <v>2.64</v>
      </c>
      <c r="L57" s="74">
        <v>0.97</v>
      </c>
      <c r="M57" s="74">
        <v>3.76</v>
      </c>
    </row>
    <row r="58" spans="1:13" ht="18.600000000000001" thickBot="1" x14ac:dyDescent="0.35">
      <c r="A58" s="52">
        <v>53</v>
      </c>
      <c r="B58" s="74">
        <v>1.2</v>
      </c>
      <c r="C58" s="74">
        <v>4.88</v>
      </c>
      <c r="D58" s="74">
        <v>4.22</v>
      </c>
      <c r="E58" s="74">
        <v>6.99</v>
      </c>
      <c r="F58" s="74">
        <v>2.27</v>
      </c>
      <c r="G58" s="74">
        <v>8.19</v>
      </c>
      <c r="H58" s="74">
        <v>2.75</v>
      </c>
      <c r="I58" s="74">
        <v>1.07</v>
      </c>
      <c r="J58" s="74">
        <v>1.47</v>
      </c>
      <c r="K58" s="74">
        <v>2.71</v>
      </c>
      <c r="L58" s="74">
        <v>0.68</v>
      </c>
      <c r="M58" s="74">
        <v>1.6</v>
      </c>
    </row>
    <row r="59" spans="1:13" ht="18.600000000000001" thickBot="1" x14ac:dyDescent="0.35">
      <c r="A59" s="52">
        <v>54</v>
      </c>
      <c r="B59" s="74">
        <v>0.41</v>
      </c>
      <c r="C59" s="74">
        <v>3.62</v>
      </c>
      <c r="D59" s="74">
        <v>5.74</v>
      </c>
      <c r="E59" s="74">
        <v>5.7</v>
      </c>
      <c r="F59" s="74">
        <v>2.77</v>
      </c>
      <c r="G59" s="74">
        <v>12.84</v>
      </c>
      <c r="H59" s="74">
        <v>1.95</v>
      </c>
      <c r="I59" s="74">
        <v>2.78</v>
      </c>
      <c r="J59" s="74">
        <v>1.62</v>
      </c>
      <c r="K59" s="74">
        <v>2.72</v>
      </c>
      <c r="L59" s="74">
        <v>0.57999999999999996</v>
      </c>
      <c r="M59" s="74">
        <v>1.19</v>
      </c>
    </row>
    <row r="60" spans="1:13" ht="18.600000000000001" thickBot="1" x14ac:dyDescent="0.35">
      <c r="A60" s="52">
        <v>55</v>
      </c>
      <c r="B60" s="74">
        <v>1.26</v>
      </c>
      <c r="C60" s="74">
        <v>2.75</v>
      </c>
      <c r="D60" s="74">
        <v>5.04</v>
      </c>
      <c r="E60" s="74">
        <v>4.38</v>
      </c>
      <c r="F60" s="74">
        <v>5.95</v>
      </c>
      <c r="G60" s="74">
        <v>6.54</v>
      </c>
      <c r="H60" s="74">
        <v>1.48</v>
      </c>
      <c r="I60" s="74">
        <v>2.2799999999999998</v>
      </c>
      <c r="J60" s="74">
        <v>1.22</v>
      </c>
      <c r="K60" s="74">
        <v>2.35</v>
      </c>
      <c r="L60" s="74">
        <v>1.4</v>
      </c>
      <c r="M60" s="74">
        <v>4.59</v>
      </c>
    </row>
    <row r="61" spans="1:13" ht="18.600000000000001" thickBot="1" x14ac:dyDescent="0.35">
      <c r="A61" s="52">
        <v>56</v>
      </c>
      <c r="B61" s="74">
        <v>1.19</v>
      </c>
      <c r="C61" s="74">
        <v>2.84</v>
      </c>
      <c r="D61" s="74">
        <v>5.65</v>
      </c>
      <c r="E61" s="74">
        <v>4.4000000000000004</v>
      </c>
      <c r="F61" s="74">
        <v>2.41</v>
      </c>
      <c r="G61" s="74">
        <v>3.09</v>
      </c>
      <c r="H61" s="74">
        <v>1.33</v>
      </c>
      <c r="I61" s="74">
        <v>1.84</v>
      </c>
      <c r="J61" s="74">
        <v>0.73</v>
      </c>
      <c r="K61" s="74">
        <v>2.94</v>
      </c>
      <c r="L61" s="74">
        <v>0.56999999999999995</v>
      </c>
      <c r="M61" s="74">
        <v>1.22</v>
      </c>
    </row>
    <row r="62" spans="1:13" ht="18.600000000000001" thickBot="1" x14ac:dyDescent="0.35">
      <c r="A62" s="52">
        <v>57</v>
      </c>
      <c r="B62" s="74">
        <v>0.54</v>
      </c>
      <c r="C62" s="74">
        <v>1.44</v>
      </c>
      <c r="D62" s="74">
        <v>4.3499999999999996</v>
      </c>
      <c r="E62" s="74">
        <v>4.8</v>
      </c>
      <c r="F62" s="74">
        <v>2.2599999999999998</v>
      </c>
      <c r="G62" s="74">
        <v>3.47</v>
      </c>
      <c r="H62" s="74">
        <v>2.5</v>
      </c>
      <c r="I62" s="74">
        <v>0.34</v>
      </c>
      <c r="J62" s="74">
        <v>0.78</v>
      </c>
      <c r="K62" s="74">
        <v>2.9</v>
      </c>
      <c r="L62" s="74">
        <v>1.68</v>
      </c>
      <c r="M62" s="74">
        <v>2.71</v>
      </c>
    </row>
    <row r="63" spans="1:13" ht="18.600000000000001" thickBot="1" x14ac:dyDescent="0.35">
      <c r="A63" s="52">
        <v>58</v>
      </c>
      <c r="B63" s="74">
        <v>1.3</v>
      </c>
      <c r="C63" s="74">
        <v>1.86</v>
      </c>
      <c r="D63" s="74">
        <v>4.53</v>
      </c>
      <c r="E63" s="74">
        <v>4.83</v>
      </c>
      <c r="F63" s="74">
        <v>3.17</v>
      </c>
      <c r="G63" s="74">
        <v>7.66</v>
      </c>
      <c r="H63" s="74">
        <v>1.43</v>
      </c>
      <c r="I63" s="74">
        <v>0.4</v>
      </c>
      <c r="J63" s="74">
        <v>0.83</v>
      </c>
      <c r="K63" s="74">
        <v>2.64</v>
      </c>
      <c r="L63" s="74">
        <v>0.81</v>
      </c>
      <c r="M63" s="74">
        <v>1.45</v>
      </c>
    </row>
    <row r="64" spans="1:13" ht="18.600000000000001" thickBot="1" x14ac:dyDescent="0.35">
      <c r="A64" s="52">
        <v>59</v>
      </c>
      <c r="B64" s="74">
        <v>1.5</v>
      </c>
      <c r="C64" s="74">
        <v>1.5</v>
      </c>
      <c r="D64" s="74">
        <v>4.07</v>
      </c>
      <c r="E64" s="74">
        <v>4.37</v>
      </c>
      <c r="F64" s="74">
        <v>9.1300000000000008</v>
      </c>
      <c r="G64" s="74">
        <v>3.08</v>
      </c>
      <c r="H64" s="74">
        <v>1.57</v>
      </c>
      <c r="I64" s="74">
        <v>1.75</v>
      </c>
      <c r="J64" s="74">
        <v>0.55000000000000004</v>
      </c>
      <c r="K64" s="74">
        <v>2.58</v>
      </c>
      <c r="L64" s="74">
        <v>0.55000000000000004</v>
      </c>
      <c r="M64" s="74">
        <v>2.78</v>
      </c>
    </row>
    <row r="65" spans="1:13" ht="18.600000000000001" thickBot="1" x14ac:dyDescent="0.35">
      <c r="A65" s="52">
        <v>60</v>
      </c>
      <c r="B65" s="74">
        <v>0.7</v>
      </c>
      <c r="C65" s="74">
        <v>1.54</v>
      </c>
      <c r="D65" s="74">
        <v>5.45</v>
      </c>
      <c r="E65" s="74">
        <v>3.75</v>
      </c>
      <c r="F65" s="74">
        <v>2.41</v>
      </c>
      <c r="G65" s="74">
        <v>4.01</v>
      </c>
      <c r="H65" s="74">
        <v>1.65</v>
      </c>
      <c r="I65" s="74">
        <v>0.22</v>
      </c>
      <c r="J65" s="74">
        <v>0.96</v>
      </c>
      <c r="K65" s="74">
        <v>2.52</v>
      </c>
      <c r="L65" s="74">
        <v>1.3</v>
      </c>
      <c r="M65" s="74">
        <v>2.9</v>
      </c>
    </row>
    <row r="66" spans="1:13" ht="18.600000000000001" thickBot="1" x14ac:dyDescent="0.35">
      <c r="A66" s="52">
        <v>61</v>
      </c>
      <c r="B66" s="74">
        <v>0.88</v>
      </c>
      <c r="C66" s="74">
        <v>1.47</v>
      </c>
      <c r="D66" s="74">
        <v>5.73</v>
      </c>
      <c r="E66" s="74">
        <v>3.59</v>
      </c>
      <c r="F66" s="74">
        <v>3.43</v>
      </c>
      <c r="G66" s="74">
        <v>6.78</v>
      </c>
      <c r="H66" s="74">
        <v>1.53</v>
      </c>
      <c r="I66" s="74">
        <v>0.66</v>
      </c>
      <c r="J66" s="74">
        <v>0.97</v>
      </c>
      <c r="K66" s="74">
        <v>0.87</v>
      </c>
      <c r="L66" s="74">
        <v>0.71</v>
      </c>
      <c r="M66" s="74">
        <v>1.1399999999999999</v>
      </c>
    </row>
    <row r="67" spans="1:13" ht="18.600000000000001" thickBot="1" x14ac:dyDescent="0.35">
      <c r="A67" s="52">
        <v>62</v>
      </c>
      <c r="B67" s="74">
        <v>0.65</v>
      </c>
      <c r="C67" s="74">
        <v>1.28</v>
      </c>
      <c r="D67" s="74">
        <v>4.75</v>
      </c>
      <c r="E67" s="74">
        <v>4.8099999999999996</v>
      </c>
      <c r="F67" s="74">
        <v>6.52</v>
      </c>
      <c r="G67" s="74">
        <v>14.92</v>
      </c>
      <c r="H67" s="74">
        <v>1.31</v>
      </c>
      <c r="I67" s="74">
        <v>0.92</v>
      </c>
      <c r="J67" s="74">
        <v>0.87</v>
      </c>
      <c r="K67" s="74">
        <v>1.54</v>
      </c>
      <c r="L67" s="74">
        <v>1.58</v>
      </c>
      <c r="M67" s="74">
        <v>2.17</v>
      </c>
    </row>
    <row r="68" spans="1:13" ht="18.600000000000001" thickBot="1" x14ac:dyDescent="0.35">
      <c r="A68" s="52">
        <v>63</v>
      </c>
      <c r="B68" s="74">
        <v>1.3</v>
      </c>
      <c r="C68" s="74">
        <v>0.76</v>
      </c>
      <c r="D68" s="74">
        <v>4.1500000000000004</v>
      </c>
      <c r="E68" s="74">
        <v>3.79</v>
      </c>
      <c r="F68" s="74">
        <v>3.61</v>
      </c>
      <c r="G68" s="74">
        <v>3.2</v>
      </c>
      <c r="H68" s="74">
        <v>1.77</v>
      </c>
      <c r="I68" s="74">
        <v>0.21</v>
      </c>
      <c r="J68" s="74">
        <v>1.07</v>
      </c>
      <c r="K68" s="74">
        <v>0.92</v>
      </c>
      <c r="L68" s="74">
        <v>0.67</v>
      </c>
      <c r="M68" s="74">
        <v>1.84</v>
      </c>
    </row>
    <row r="69" spans="1:13" ht="18.600000000000001" thickBot="1" x14ac:dyDescent="0.35">
      <c r="A69" s="52">
        <v>64</v>
      </c>
      <c r="B69" s="74">
        <v>0.52</v>
      </c>
      <c r="C69" s="74">
        <v>1.03</v>
      </c>
      <c r="D69" s="74">
        <v>5.51</v>
      </c>
      <c r="E69" s="74">
        <v>4.03</v>
      </c>
      <c r="F69" s="74">
        <v>8.41</v>
      </c>
      <c r="G69" s="74">
        <v>4.21</v>
      </c>
      <c r="H69" s="74">
        <v>1.64</v>
      </c>
      <c r="I69" s="74">
        <v>0.39</v>
      </c>
      <c r="J69" s="74">
        <v>1.04</v>
      </c>
      <c r="K69" s="74">
        <v>1.49</v>
      </c>
      <c r="L69" s="74">
        <v>0.67</v>
      </c>
      <c r="M69" s="74">
        <v>3.37</v>
      </c>
    </row>
    <row r="70" spans="1:13" ht="18.600000000000001" thickBot="1" x14ac:dyDescent="0.35">
      <c r="A70" s="52">
        <v>65</v>
      </c>
      <c r="B70" s="74">
        <v>0.7</v>
      </c>
      <c r="C70" s="74">
        <v>0.6</v>
      </c>
      <c r="D70" s="74">
        <v>4.97</v>
      </c>
      <c r="E70" s="74">
        <v>3.16</v>
      </c>
      <c r="F70" s="74">
        <v>4.41</v>
      </c>
      <c r="G70" s="74">
        <v>10.54</v>
      </c>
      <c r="H70" s="74">
        <v>1.44</v>
      </c>
      <c r="I70" s="74">
        <v>1.04</v>
      </c>
      <c r="J70" s="74">
        <v>0.87</v>
      </c>
      <c r="K70" s="74">
        <v>1.1399999999999999</v>
      </c>
      <c r="L70" s="74">
        <v>1.72</v>
      </c>
      <c r="M70" s="74">
        <v>1.66</v>
      </c>
    </row>
    <row r="71" spans="1:13" ht="18.600000000000001" thickBot="1" x14ac:dyDescent="0.35">
      <c r="A71" s="52">
        <v>66</v>
      </c>
      <c r="B71" s="74">
        <v>1.2</v>
      </c>
      <c r="C71" s="74">
        <v>0.6</v>
      </c>
      <c r="D71" s="74">
        <v>6.83</v>
      </c>
      <c r="E71" s="74">
        <v>4.1399999999999997</v>
      </c>
      <c r="F71" s="74">
        <v>3.41</v>
      </c>
      <c r="G71" s="74">
        <v>6.43</v>
      </c>
      <c r="H71" s="74">
        <v>1.95</v>
      </c>
      <c r="I71" s="74">
        <v>0.55000000000000004</v>
      </c>
      <c r="J71" s="74">
        <v>0.65</v>
      </c>
      <c r="K71" s="74">
        <v>1.46</v>
      </c>
      <c r="L71" s="74">
        <v>0.82</v>
      </c>
      <c r="M71" s="74">
        <v>1.96</v>
      </c>
    </row>
    <row r="72" spans="1:13" ht="18.600000000000001" thickBot="1" x14ac:dyDescent="0.35">
      <c r="A72" s="52">
        <v>67</v>
      </c>
      <c r="B72" s="74">
        <v>0.46</v>
      </c>
      <c r="C72" s="74">
        <v>0.67</v>
      </c>
      <c r="D72" s="74">
        <v>5.24</v>
      </c>
      <c r="E72" s="74">
        <v>4.6500000000000004</v>
      </c>
      <c r="F72" s="74">
        <v>6.31</v>
      </c>
      <c r="G72" s="74">
        <v>3.36</v>
      </c>
      <c r="H72" s="74">
        <v>2.34</v>
      </c>
      <c r="I72" s="74">
        <v>0.24</v>
      </c>
      <c r="J72" s="74">
        <v>0.69</v>
      </c>
      <c r="K72" s="74">
        <v>1.96</v>
      </c>
      <c r="L72" s="74">
        <v>0.68</v>
      </c>
      <c r="M72" s="74">
        <v>4.88</v>
      </c>
    </row>
    <row r="73" spans="1:13" ht="18.600000000000001" thickBot="1" x14ac:dyDescent="0.35">
      <c r="A73" s="52">
        <v>68</v>
      </c>
      <c r="B73" s="74">
        <v>1.17</v>
      </c>
      <c r="C73" s="74">
        <v>0.63</v>
      </c>
      <c r="D73" s="74">
        <v>4.2699999999999996</v>
      </c>
      <c r="E73" s="74">
        <v>3.82</v>
      </c>
      <c r="F73" s="74">
        <v>1.95</v>
      </c>
      <c r="G73" s="74">
        <v>4.53</v>
      </c>
      <c r="H73" s="74">
        <v>2.41</v>
      </c>
      <c r="I73" s="74">
        <v>1.36</v>
      </c>
      <c r="J73" s="74">
        <v>0.6</v>
      </c>
      <c r="K73" s="74">
        <v>1.07</v>
      </c>
      <c r="L73" s="74">
        <v>1.06</v>
      </c>
      <c r="M73" s="74">
        <v>3.59</v>
      </c>
    </row>
    <row r="74" spans="1:13" ht="18.600000000000001" thickBot="1" x14ac:dyDescent="0.35">
      <c r="A74" s="52">
        <v>69</v>
      </c>
      <c r="B74" s="74">
        <v>1.39</v>
      </c>
      <c r="C74" s="74">
        <v>0.75</v>
      </c>
      <c r="D74" s="74">
        <v>5.16</v>
      </c>
      <c r="E74" s="74">
        <v>3.38</v>
      </c>
      <c r="F74" s="74">
        <v>1.95</v>
      </c>
      <c r="G74" s="74">
        <v>3.26</v>
      </c>
      <c r="H74" s="74">
        <v>3.82</v>
      </c>
      <c r="I74" s="74">
        <v>0.86</v>
      </c>
      <c r="J74" s="74">
        <v>0.62</v>
      </c>
      <c r="K74" s="74">
        <v>1.62</v>
      </c>
      <c r="L74" s="74">
        <v>0.89</v>
      </c>
      <c r="M74" s="74">
        <v>3.45</v>
      </c>
    </row>
    <row r="75" spans="1:13" ht="18.600000000000001" thickBot="1" x14ac:dyDescent="0.35">
      <c r="A75" s="52">
        <v>70</v>
      </c>
      <c r="B75" s="74">
        <v>1.17</v>
      </c>
      <c r="C75" s="74">
        <v>1</v>
      </c>
      <c r="D75" s="74">
        <v>3.94</v>
      </c>
      <c r="E75" s="74">
        <v>3.82</v>
      </c>
      <c r="F75" s="74">
        <v>36.28</v>
      </c>
      <c r="G75" s="74">
        <v>10.28</v>
      </c>
      <c r="H75" s="74">
        <v>1.5</v>
      </c>
      <c r="I75" s="74">
        <v>0.94</v>
      </c>
      <c r="J75" s="74">
        <v>0.95</v>
      </c>
      <c r="K75" s="74">
        <v>0.96</v>
      </c>
      <c r="L75" s="74">
        <v>0.68</v>
      </c>
      <c r="M75" s="74">
        <v>0.46</v>
      </c>
    </row>
    <row r="76" spans="1:13" ht="18.600000000000001" thickBot="1" x14ac:dyDescent="0.35">
      <c r="A76" s="52">
        <v>71</v>
      </c>
      <c r="B76" s="74">
        <v>0.56999999999999995</v>
      </c>
      <c r="C76" s="74">
        <v>1.07</v>
      </c>
      <c r="D76" s="74">
        <v>4.58</v>
      </c>
      <c r="E76" s="74">
        <v>3.3</v>
      </c>
      <c r="F76" s="74">
        <v>2.11</v>
      </c>
      <c r="G76" s="74">
        <v>3.96</v>
      </c>
      <c r="H76" s="74">
        <v>2.2200000000000002</v>
      </c>
      <c r="I76" s="74">
        <v>0.92</v>
      </c>
      <c r="J76" s="74">
        <v>0.76</v>
      </c>
      <c r="K76" s="74">
        <v>0.55000000000000004</v>
      </c>
      <c r="L76" s="74">
        <v>1.49</v>
      </c>
      <c r="M76" s="74">
        <v>6.31</v>
      </c>
    </row>
    <row r="77" spans="1:13" ht="18.600000000000001" thickBot="1" x14ac:dyDescent="0.35">
      <c r="A77" s="52">
        <v>72</v>
      </c>
      <c r="B77" s="74">
        <v>0.56000000000000005</v>
      </c>
      <c r="C77" s="74">
        <v>1.05</v>
      </c>
      <c r="D77" s="74">
        <v>4.09</v>
      </c>
      <c r="E77" s="74">
        <v>4.22</v>
      </c>
      <c r="F77" s="74">
        <v>3.15</v>
      </c>
      <c r="G77" s="74">
        <v>3.25</v>
      </c>
      <c r="H77" s="74">
        <v>1.75</v>
      </c>
      <c r="I77" s="74">
        <v>1.19</v>
      </c>
      <c r="J77" s="74">
        <v>0.51</v>
      </c>
      <c r="K77" s="74">
        <v>1.27</v>
      </c>
      <c r="L77" s="74">
        <v>3.65</v>
      </c>
      <c r="M77" s="74">
        <v>4.59</v>
      </c>
    </row>
    <row r="78" spans="1:13" ht="18.600000000000001" thickBot="1" x14ac:dyDescent="0.35">
      <c r="A78" s="52">
        <v>73</v>
      </c>
      <c r="B78" s="74">
        <v>0.53</v>
      </c>
      <c r="C78" s="74">
        <v>2.58</v>
      </c>
      <c r="D78" s="74">
        <v>4.5599999999999996</v>
      </c>
      <c r="E78" s="74">
        <v>3.98</v>
      </c>
      <c r="F78" s="74">
        <v>2.7</v>
      </c>
      <c r="G78" s="74">
        <v>3.51</v>
      </c>
      <c r="H78" s="74">
        <v>1.86</v>
      </c>
      <c r="I78" s="74">
        <v>0.26</v>
      </c>
      <c r="J78" s="74">
        <v>0.71</v>
      </c>
      <c r="K78" s="74">
        <v>0.96</v>
      </c>
      <c r="L78" s="74">
        <v>2.36</v>
      </c>
      <c r="M78" s="74">
        <v>4.5999999999999996</v>
      </c>
    </row>
    <row r="79" spans="1:13" ht="18.600000000000001" thickBot="1" x14ac:dyDescent="0.35">
      <c r="A79" s="52">
        <v>74</v>
      </c>
      <c r="B79" s="74">
        <v>0.57999999999999996</v>
      </c>
      <c r="C79" s="74">
        <v>0.8</v>
      </c>
      <c r="D79" s="74">
        <v>4.21</v>
      </c>
      <c r="E79" s="74">
        <v>3.42</v>
      </c>
      <c r="F79" s="74">
        <v>4.2699999999999996</v>
      </c>
      <c r="G79" s="74">
        <v>3.92</v>
      </c>
      <c r="H79" s="74">
        <v>2.14</v>
      </c>
      <c r="I79" s="74">
        <v>1.51</v>
      </c>
      <c r="J79" s="74">
        <v>0.56999999999999995</v>
      </c>
      <c r="K79" s="74">
        <v>0.62</v>
      </c>
      <c r="L79" s="74">
        <v>5.81</v>
      </c>
      <c r="M79" s="74">
        <v>2.02</v>
      </c>
    </row>
    <row r="80" spans="1:13" ht="18.600000000000001" thickBot="1" x14ac:dyDescent="0.35">
      <c r="A80" s="52">
        <v>75</v>
      </c>
      <c r="B80" s="74">
        <v>0.66</v>
      </c>
      <c r="C80" s="74">
        <v>1.67</v>
      </c>
      <c r="D80" s="74">
        <v>5.56</v>
      </c>
      <c r="E80" s="74">
        <v>2.11</v>
      </c>
      <c r="F80" s="74">
        <v>9.84</v>
      </c>
      <c r="G80" s="74">
        <v>3.84</v>
      </c>
      <c r="H80" s="74">
        <v>1.1200000000000001</v>
      </c>
      <c r="I80" s="74">
        <v>0.98</v>
      </c>
      <c r="J80" s="74">
        <v>0.8</v>
      </c>
      <c r="K80" s="74">
        <v>0.5</v>
      </c>
      <c r="L80" s="74">
        <v>5.9</v>
      </c>
      <c r="M80" s="74">
        <v>1.37</v>
      </c>
    </row>
    <row r="81" spans="1:13" ht="18.600000000000001" thickBot="1" x14ac:dyDescent="0.35">
      <c r="A81" s="52">
        <v>76</v>
      </c>
      <c r="B81" s="74">
        <v>0.51</v>
      </c>
      <c r="C81" s="74">
        <v>2.72</v>
      </c>
      <c r="D81" s="74">
        <v>3.75</v>
      </c>
      <c r="E81" s="74">
        <v>2.4300000000000002</v>
      </c>
      <c r="F81" s="74">
        <v>25.38</v>
      </c>
      <c r="G81" s="74">
        <v>3.15</v>
      </c>
      <c r="H81" s="74">
        <v>2.4</v>
      </c>
      <c r="I81" s="74">
        <v>0.31</v>
      </c>
      <c r="J81" s="74">
        <v>0.96</v>
      </c>
      <c r="K81" s="74">
        <v>0.66</v>
      </c>
      <c r="L81" s="74">
        <v>3.39</v>
      </c>
      <c r="M81" s="74">
        <v>0.72</v>
      </c>
    </row>
    <row r="82" spans="1:13" ht="18.600000000000001" thickBot="1" x14ac:dyDescent="0.35">
      <c r="A82" s="52">
        <v>77</v>
      </c>
      <c r="B82" s="74">
        <v>0.54</v>
      </c>
      <c r="C82" s="74">
        <v>2.1</v>
      </c>
      <c r="D82" s="74">
        <v>3.11</v>
      </c>
      <c r="E82" s="74">
        <v>3.11</v>
      </c>
      <c r="F82" s="74">
        <v>6.74</v>
      </c>
      <c r="G82" s="74">
        <v>5.48</v>
      </c>
      <c r="H82" s="74">
        <v>2.37</v>
      </c>
      <c r="I82" s="74">
        <v>0.21</v>
      </c>
      <c r="J82" s="74">
        <v>1.37</v>
      </c>
      <c r="K82" s="74">
        <v>1.52</v>
      </c>
      <c r="L82" s="74">
        <v>2.8</v>
      </c>
      <c r="M82" s="74">
        <v>1.77</v>
      </c>
    </row>
    <row r="83" spans="1:13" ht="18.600000000000001" thickBot="1" x14ac:dyDescent="0.35">
      <c r="A83" s="52">
        <v>78</v>
      </c>
      <c r="B83" s="74">
        <v>0.59</v>
      </c>
      <c r="C83" s="74">
        <v>1.53</v>
      </c>
      <c r="D83" s="74">
        <v>5.77</v>
      </c>
      <c r="E83" s="74">
        <v>4.03</v>
      </c>
      <c r="F83" s="74">
        <v>3.83</v>
      </c>
      <c r="G83" s="74">
        <v>6.93</v>
      </c>
      <c r="H83" s="74">
        <v>2.04</v>
      </c>
      <c r="I83" s="74">
        <v>0.56000000000000005</v>
      </c>
      <c r="J83" s="74">
        <v>1.02</v>
      </c>
      <c r="K83" s="74">
        <v>0.96</v>
      </c>
      <c r="L83" s="74">
        <v>3.8</v>
      </c>
      <c r="M83" s="74">
        <v>1.77</v>
      </c>
    </row>
    <row r="84" spans="1:13" ht="18.600000000000001" thickBot="1" x14ac:dyDescent="0.35">
      <c r="A84" s="52">
        <v>79</v>
      </c>
      <c r="B84" s="74">
        <v>0.65</v>
      </c>
      <c r="C84" s="74">
        <v>2.38</v>
      </c>
      <c r="D84" s="74">
        <v>5.28</v>
      </c>
      <c r="E84" s="74">
        <v>2.84</v>
      </c>
      <c r="F84" s="74">
        <v>32.57</v>
      </c>
      <c r="G84" s="74">
        <v>7.21</v>
      </c>
      <c r="H84" s="74">
        <v>2.5499999999999998</v>
      </c>
      <c r="I84" s="74">
        <v>1.23</v>
      </c>
      <c r="J84" s="74">
        <v>1.06</v>
      </c>
      <c r="K84" s="74">
        <v>1.37</v>
      </c>
      <c r="L84" s="74">
        <v>6.84</v>
      </c>
      <c r="M84" s="74">
        <v>1.44</v>
      </c>
    </row>
    <row r="85" spans="1:13" ht="18.600000000000001" thickBot="1" x14ac:dyDescent="0.35">
      <c r="A85" s="52">
        <v>80</v>
      </c>
      <c r="B85" s="74">
        <v>0.45</v>
      </c>
      <c r="C85" s="74">
        <v>1.82</v>
      </c>
      <c r="D85" s="74">
        <v>4.96</v>
      </c>
      <c r="E85" s="74">
        <v>3.25</v>
      </c>
      <c r="F85" s="74">
        <v>19.420000000000002</v>
      </c>
      <c r="G85" s="74">
        <v>4.51</v>
      </c>
      <c r="H85" s="74">
        <v>1.53</v>
      </c>
      <c r="I85" s="74">
        <v>0.23</v>
      </c>
      <c r="J85" s="74">
        <v>1.03</v>
      </c>
      <c r="K85" s="74">
        <v>1.33</v>
      </c>
      <c r="L85" s="74">
        <v>3.4</v>
      </c>
      <c r="M85" s="74">
        <v>1.97</v>
      </c>
    </row>
    <row r="86" spans="1:13" ht="18.600000000000001" thickBot="1" x14ac:dyDescent="0.35">
      <c r="A86" s="52">
        <v>81</v>
      </c>
      <c r="B86" s="74">
        <v>0.55000000000000004</v>
      </c>
      <c r="C86" s="74">
        <v>1.31</v>
      </c>
      <c r="D86" s="74">
        <v>6.86</v>
      </c>
      <c r="E86" s="74">
        <v>2.2400000000000002</v>
      </c>
      <c r="F86" s="74">
        <v>7.48</v>
      </c>
      <c r="G86" s="74">
        <v>14.74</v>
      </c>
      <c r="H86" s="74">
        <v>2.84</v>
      </c>
      <c r="I86" s="74">
        <v>1.36</v>
      </c>
      <c r="J86" s="74">
        <v>0.9</v>
      </c>
      <c r="K86" s="74">
        <v>1.86</v>
      </c>
      <c r="L86" s="74">
        <v>3.59</v>
      </c>
      <c r="M86" s="74">
        <v>1.43</v>
      </c>
    </row>
    <row r="87" spans="1:13" ht="18.600000000000001" thickBot="1" x14ac:dyDescent="0.35">
      <c r="A87" s="52">
        <v>82</v>
      </c>
      <c r="B87" s="74">
        <v>0.63</v>
      </c>
      <c r="C87" s="74">
        <v>2.36</v>
      </c>
      <c r="D87" s="74">
        <v>4.22</v>
      </c>
      <c r="E87" s="74">
        <v>2.83</v>
      </c>
      <c r="F87" s="74">
        <v>35.159999999999997</v>
      </c>
      <c r="G87" s="74">
        <v>3.31</v>
      </c>
      <c r="H87" s="74">
        <v>2.66</v>
      </c>
      <c r="I87" s="74">
        <v>0.86</v>
      </c>
      <c r="J87" s="74">
        <v>1.39</v>
      </c>
      <c r="K87" s="74">
        <v>0.96</v>
      </c>
      <c r="L87" s="74">
        <v>5.78</v>
      </c>
      <c r="M87" s="74">
        <v>0.85</v>
      </c>
    </row>
    <row r="88" spans="1:13" ht="18.600000000000001" thickBot="1" x14ac:dyDescent="0.35">
      <c r="A88" s="52">
        <v>83</v>
      </c>
      <c r="B88" s="74">
        <v>0.6</v>
      </c>
      <c r="C88" s="74">
        <v>2.71</v>
      </c>
      <c r="D88" s="74">
        <v>7.59</v>
      </c>
      <c r="E88" s="74">
        <v>2.63</v>
      </c>
      <c r="F88" s="74">
        <v>17.86</v>
      </c>
      <c r="G88" s="74">
        <v>8.17</v>
      </c>
      <c r="H88" s="74">
        <v>1.92</v>
      </c>
      <c r="I88" s="74">
        <v>0.94</v>
      </c>
      <c r="J88" s="74">
        <v>1.75</v>
      </c>
      <c r="K88" s="74">
        <v>1.35</v>
      </c>
      <c r="L88" s="74">
        <v>2.2799999999999998</v>
      </c>
      <c r="M88" s="74">
        <v>1.78</v>
      </c>
    </row>
    <row r="89" spans="1:13" ht="18.600000000000001" thickBot="1" x14ac:dyDescent="0.35">
      <c r="A89" s="52">
        <v>84</v>
      </c>
      <c r="B89" s="74">
        <v>0.71</v>
      </c>
      <c r="C89" s="74">
        <v>0.91</v>
      </c>
      <c r="D89" s="74">
        <v>3.6</v>
      </c>
      <c r="E89" s="74">
        <v>4.09</v>
      </c>
      <c r="F89" s="74">
        <v>16.48</v>
      </c>
      <c r="G89" s="74">
        <v>3.1</v>
      </c>
      <c r="H89" s="74">
        <v>1.42</v>
      </c>
      <c r="I89" s="74">
        <v>0.92</v>
      </c>
      <c r="J89" s="74">
        <v>1.39</v>
      </c>
      <c r="K89" s="74">
        <v>0.92</v>
      </c>
      <c r="L89" s="74">
        <v>2.0499999999999998</v>
      </c>
      <c r="M89" s="74">
        <v>0.84</v>
      </c>
    </row>
    <row r="90" spans="1:13" ht="18.600000000000001" thickBot="1" x14ac:dyDescent="0.35">
      <c r="A90" s="52">
        <v>85</v>
      </c>
      <c r="B90" s="74">
        <v>0.7</v>
      </c>
      <c r="C90" s="74">
        <v>1.41</v>
      </c>
      <c r="D90" s="74">
        <v>7.2</v>
      </c>
      <c r="E90" s="74">
        <v>4.3899999999999997</v>
      </c>
      <c r="F90" s="74">
        <v>16.45</v>
      </c>
      <c r="G90" s="74">
        <v>11</v>
      </c>
      <c r="H90" s="74">
        <v>2.6</v>
      </c>
      <c r="I90" s="74">
        <v>1.19</v>
      </c>
      <c r="J90" s="74">
        <v>1.47</v>
      </c>
      <c r="K90" s="74">
        <v>0.75</v>
      </c>
      <c r="L90" s="74">
        <v>5.36</v>
      </c>
      <c r="M90" s="74">
        <v>0.57999999999999996</v>
      </c>
    </row>
    <row r="91" spans="1:13" ht="18.600000000000001" thickBot="1" x14ac:dyDescent="0.35">
      <c r="A91" s="52">
        <v>86</v>
      </c>
      <c r="B91" s="74">
        <v>0.72</v>
      </c>
      <c r="C91" s="74">
        <v>2.2200000000000002</v>
      </c>
      <c r="D91" s="74">
        <v>3.09</v>
      </c>
      <c r="E91" s="74">
        <v>2.58</v>
      </c>
      <c r="F91" s="74">
        <v>15.5</v>
      </c>
      <c r="G91" s="74">
        <v>13.07</v>
      </c>
      <c r="H91" s="74">
        <v>1.24</v>
      </c>
      <c r="I91" s="74">
        <v>0.26</v>
      </c>
      <c r="J91" s="74">
        <v>0.74</v>
      </c>
      <c r="K91" s="74">
        <v>1.36</v>
      </c>
      <c r="L91" s="74">
        <v>2.0099999999999998</v>
      </c>
      <c r="M91" s="74">
        <v>1</v>
      </c>
    </row>
    <row r="92" spans="1:13" ht="18.600000000000001" thickBot="1" x14ac:dyDescent="0.35">
      <c r="A92" s="52">
        <v>87</v>
      </c>
      <c r="B92" s="74">
        <v>0.7</v>
      </c>
      <c r="C92" s="74">
        <v>4.6399999999999997</v>
      </c>
      <c r="D92" s="74">
        <v>4.41</v>
      </c>
      <c r="E92" s="74">
        <v>2.44</v>
      </c>
      <c r="F92" s="74">
        <v>25.28</v>
      </c>
      <c r="G92" s="74">
        <v>5.88</v>
      </c>
      <c r="H92" s="74">
        <v>1.2</v>
      </c>
      <c r="I92" s="74">
        <v>1.51</v>
      </c>
      <c r="J92" s="74">
        <v>1.23</v>
      </c>
      <c r="K92" s="74">
        <v>1.74</v>
      </c>
      <c r="L92" s="74">
        <v>2.41</v>
      </c>
      <c r="M92" s="74">
        <v>1.85</v>
      </c>
    </row>
    <row r="93" spans="1:13" ht="18.600000000000001" thickBot="1" x14ac:dyDescent="0.35">
      <c r="A93" s="52">
        <v>88</v>
      </c>
      <c r="B93" s="74">
        <v>1.21</v>
      </c>
      <c r="C93" s="74">
        <v>3.54</v>
      </c>
      <c r="D93" s="74">
        <v>3.79</v>
      </c>
      <c r="E93" s="74">
        <v>2.42</v>
      </c>
      <c r="F93" s="74">
        <v>27.82</v>
      </c>
      <c r="G93" s="74">
        <v>4.4800000000000004</v>
      </c>
      <c r="H93" s="74">
        <v>2.14</v>
      </c>
      <c r="I93" s="74">
        <v>0.98</v>
      </c>
      <c r="J93" s="74">
        <v>1.06</v>
      </c>
      <c r="K93" s="74">
        <v>1.1299999999999999</v>
      </c>
      <c r="L93" s="74">
        <v>2.96</v>
      </c>
      <c r="M93" s="74">
        <v>0.7</v>
      </c>
    </row>
    <row r="94" spans="1:13" ht="18.600000000000001" thickBot="1" x14ac:dyDescent="0.35">
      <c r="A94" s="52">
        <v>89</v>
      </c>
      <c r="B94" s="74">
        <v>0.55000000000000004</v>
      </c>
      <c r="C94" s="74">
        <v>3.62</v>
      </c>
      <c r="D94" s="74">
        <v>4.5199999999999996</v>
      </c>
      <c r="E94" s="74">
        <v>2.79</v>
      </c>
      <c r="F94" s="74">
        <v>12.5</v>
      </c>
      <c r="G94" s="74">
        <v>4.7699999999999996</v>
      </c>
      <c r="H94" s="74">
        <v>1.43</v>
      </c>
      <c r="I94" s="74">
        <v>1.07</v>
      </c>
      <c r="J94" s="74">
        <v>1.37</v>
      </c>
      <c r="K94" s="74">
        <v>1.44</v>
      </c>
      <c r="L94" s="74">
        <v>2.61</v>
      </c>
      <c r="M94" s="74">
        <v>1.1000000000000001</v>
      </c>
    </row>
    <row r="95" spans="1:13" ht="18.600000000000001" thickBot="1" x14ac:dyDescent="0.35">
      <c r="A95" s="52">
        <v>90</v>
      </c>
      <c r="B95" s="74">
        <v>1.5</v>
      </c>
      <c r="C95" s="74">
        <v>4.8600000000000003</v>
      </c>
      <c r="D95" s="74">
        <v>3.16</v>
      </c>
      <c r="E95" s="74">
        <v>2.71</v>
      </c>
      <c r="F95" s="74">
        <v>25.27</v>
      </c>
      <c r="G95" s="74">
        <v>4.01</v>
      </c>
      <c r="H95" s="74">
        <v>2.1800000000000002</v>
      </c>
      <c r="I95" s="74">
        <v>2.78</v>
      </c>
      <c r="J95" s="74">
        <v>0.52</v>
      </c>
      <c r="K95" s="74">
        <v>0.74</v>
      </c>
      <c r="L95" s="74">
        <v>2.2000000000000002</v>
      </c>
      <c r="M95" s="74">
        <v>0.84</v>
      </c>
    </row>
    <row r="96" spans="1:13" ht="18.600000000000001" thickBot="1" x14ac:dyDescent="0.35">
      <c r="A96" s="52">
        <v>91</v>
      </c>
      <c r="B96" s="74">
        <v>0.65</v>
      </c>
      <c r="C96" s="74">
        <v>3.24</v>
      </c>
      <c r="D96" s="74">
        <v>4.7300000000000004</v>
      </c>
      <c r="E96" s="74">
        <v>2.64</v>
      </c>
      <c r="F96" s="74">
        <v>25.16</v>
      </c>
      <c r="G96" s="74">
        <v>4.7</v>
      </c>
      <c r="H96" s="74">
        <v>1.66</v>
      </c>
      <c r="I96" s="74">
        <v>2.2799999999999998</v>
      </c>
      <c r="J96" s="74">
        <v>1.33</v>
      </c>
      <c r="K96" s="74">
        <v>1.27</v>
      </c>
      <c r="L96" s="74">
        <v>4.05</v>
      </c>
      <c r="M96" s="74">
        <v>0.82</v>
      </c>
    </row>
    <row r="97" spans="1:13" ht="18.600000000000001" thickBot="1" x14ac:dyDescent="0.35">
      <c r="A97" s="52">
        <v>92</v>
      </c>
      <c r="B97" s="74">
        <v>0.99</v>
      </c>
      <c r="C97" s="74">
        <v>3.77</v>
      </c>
      <c r="D97" s="74">
        <v>5.54</v>
      </c>
      <c r="E97" s="74">
        <v>2.57</v>
      </c>
      <c r="F97" s="74">
        <v>21.87</v>
      </c>
      <c r="G97" s="74">
        <v>4.12</v>
      </c>
      <c r="H97" s="74">
        <v>1.87</v>
      </c>
      <c r="I97" s="74">
        <v>1.84</v>
      </c>
      <c r="J97" s="74">
        <v>1.63</v>
      </c>
      <c r="K97" s="74">
        <v>0.82</v>
      </c>
      <c r="L97" s="74">
        <v>4.62</v>
      </c>
      <c r="M97" s="74">
        <v>1.27</v>
      </c>
    </row>
    <row r="98" spans="1:13" ht="18.600000000000001" thickBot="1" x14ac:dyDescent="0.35">
      <c r="A98" s="52">
        <v>93</v>
      </c>
      <c r="B98" s="74">
        <v>2.13</v>
      </c>
      <c r="C98" s="74">
        <v>1.44</v>
      </c>
      <c r="D98" s="74">
        <v>6.8</v>
      </c>
      <c r="E98" s="74">
        <v>2.81</v>
      </c>
      <c r="F98" s="74">
        <v>32.57</v>
      </c>
      <c r="G98" s="74">
        <v>4.4400000000000004</v>
      </c>
      <c r="H98" s="74">
        <v>2.16</v>
      </c>
      <c r="I98" s="74">
        <v>0.34</v>
      </c>
      <c r="J98" s="74">
        <v>1.34</v>
      </c>
      <c r="K98" s="74">
        <v>0.87</v>
      </c>
      <c r="L98" s="74">
        <v>4.72</v>
      </c>
      <c r="M98" s="74">
        <v>1.2</v>
      </c>
    </row>
    <row r="99" spans="1:13" ht="18.600000000000001" thickBot="1" x14ac:dyDescent="0.35">
      <c r="A99" s="52">
        <v>94</v>
      </c>
      <c r="B99" s="74">
        <v>2.19</v>
      </c>
      <c r="C99" s="74">
        <v>1.86</v>
      </c>
      <c r="D99" s="74">
        <v>6.14</v>
      </c>
      <c r="E99" s="74">
        <v>3.59</v>
      </c>
      <c r="F99" s="74">
        <v>19.420000000000002</v>
      </c>
      <c r="G99" s="74">
        <v>4.04</v>
      </c>
      <c r="H99" s="74">
        <v>2.0299999999999998</v>
      </c>
      <c r="I99" s="74">
        <v>0.4</v>
      </c>
      <c r="J99" s="74">
        <v>1.65</v>
      </c>
      <c r="K99" s="74">
        <v>0.82</v>
      </c>
      <c r="L99" s="74">
        <v>4.75</v>
      </c>
      <c r="M99" s="74">
        <v>0.55000000000000004</v>
      </c>
    </row>
    <row r="100" spans="1:13" ht="18.600000000000001" thickBot="1" x14ac:dyDescent="0.35">
      <c r="A100" s="52">
        <v>95</v>
      </c>
      <c r="B100" s="74">
        <v>2.25</v>
      </c>
      <c r="C100" s="74">
        <v>1.5</v>
      </c>
      <c r="D100" s="74">
        <v>6.57</v>
      </c>
      <c r="E100" s="74">
        <v>2.84</v>
      </c>
      <c r="F100" s="74">
        <v>7.48</v>
      </c>
      <c r="G100" s="74">
        <v>4.3899999999999997</v>
      </c>
      <c r="H100" s="74">
        <v>1.19</v>
      </c>
      <c r="I100" s="74">
        <v>1.75</v>
      </c>
      <c r="J100" s="74">
        <v>0.7</v>
      </c>
      <c r="K100" s="74">
        <v>0.8</v>
      </c>
      <c r="L100" s="74">
        <v>3.65</v>
      </c>
      <c r="M100" s="74">
        <v>1.96</v>
      </c>
    </row>
    <row r="101" spans="1:13" ht="18.600000000000001" thickBot="1" x14ac:dyDescent="0.35">
      <c r="A101" s="52">
        <v>96</v>
      </c>
      <c r="B101" s="74">
        <v>2.62</v>
      </c>
      <c r="C101" s="74">
        <v>1.54</v>
      </c>
      <c r="D101" s="74">
        <v>7.23</v>
      </c>
      <c r="E101" s="74">
        <v>2.66</v>
      </c>
      <c r="F101" s="74">
        <v>8.41</v>
      </c>
      <c r="G101" s="74">
        <v>4.97</v>
      </c>
      <c r="H101" s="74">
        <v>1.38</v>
      </c>
      <c r="I101" s="74">
        <v>1.07</v>
      </c>
      <c r="J101" s="74">
        <v>1.08</v>
      </c>
      <c r="K101" s="74">
        <v>1.22</v>
      </c>
      <c r="L101" s="74">
        <v>2.36</v>
      </c>
      <c r="M101" s="74">
        <v>0.9</v>
      </c>
    </row>
    <row r="102" spans="1:13" ht="18.600000000000001" thickBot="1" x14ac:dyDescent="0.35">
      <c r="A102" s="52">
        <v>97</v>
      </c>
      <c r="B102" s="74">
        <v>2.96</v>
      </c>
      <c r="C102" s="74">
        <v>1.47</v>
      </c>
      <c r="D102" s="74">
        <v>7.62</v>
      </c>
      <c r="E102" s="74">
        <v>2.86</v>
      </c>
      <c r="F102" s="74">
        <v>4.41</v>
      </c>
      <c r="G102" s="74">
        <v>4.6500000000000004</v>
      </c>
      <c r="H102" s="74">
        <v>2.56</v>
      </c>
      <c r="I102" s="74">
        <v>2.78</v>
      </c>
      <c r="J102" s="74">
        <v>0.85</v>
      </c>
      <c r="K102" s="74">
        <v>0.84</v>
      </c>
      <c r="L102" s="74">
        <v>5.04</v>
      </c>
      <c r="M102" s="74">
        <v>0.84</v>
      </c>
    </row>
    <row r="103" spans="1:13" ht="18.600000000000001" thickBot="1" x14ac:dyDescent="0.35">
      <c r="A103" s="52">
        <v>98</v>
      </c>
      <c r="B103" s="74">
        <v>2.5099999999999998</v>
      </c>
      <c r="C103" s="74">
        <v>1.28</v>
      </c>
      <c r="D103" s="74">
        <v>7.35</v>
      </c>
      <c r="E103" s="74">
        <v>2.5</v>
      </c>
      <c r="F103" s="74">
        <v>3.41</v>
      </c>
      <c r="G103" s="74">
        <v>5.85</v>
      </c>
      <c r="H103" s="74">
        <v>2.34</v>
      </c>
      <c r="I103" s="74">
        <v>2.2799999999999998</v>
      </c>
      <c r="J103" s="74">
        <v>0.51</v>
      </c>
      <c r="K103" s="74">
        <v>0.87</v>
      </c>
      <c r="L103" s="74">
        <v>5.16</v>
      </c>
      <c r="M103" s="74">
        <v>0.89</v>
      </c>
    </row>
    <row r="104" spans="1:13" ht="18.600000000000001" thickBot="1" x14ac:dyDescent="0.35">
      <c r="A104" s="52">
        <v>99</v>
      </c>
      <c r="B104" s="74">
        <v>2.11</v>
      </c>
      <c r="C104" s="74">
        <v>1.98</v>
      </c>
      <c r="D104" s="74">
        <v>7.47</v>
      </c>
      <c r="E104" s="74">
        <v>2.82</v>
      </c>
      <c r="F104" s="74">
        <v>6.31</v>
      </c>
      <c r="G104" s="74">
        <v>4.49</v>
      </c>
      <c r="H104" s="74">
        <v>1.4</v>
      </c>
      <c r="I104" s="74">
        <v>1.84</v>
      </c>
      <c r="J104" s="74">
        <v>0.71</v>
      </c>
      <c r="K104" s="74">
        <v>1.46</v>
      </c>
      <c r="L104" s="74">
        <v>2.54</v>
      </c>
      <c r="M104" s="74">
        <v>1.74</v>
      </c>
    </row>
    <row r="105" spans="1:13" ht="18.600000000000001" thickBot="1" x14ac:dyDescent="0.35">
      <c r="A105" s="52">
        <v>100</v>
      </c>
      <c r="B105" s="74">
        <v>3.05</v>
      </c>
      <c r="C105" s="74">
        <v>1.98</v>
      </c>
      <c r="D105" s="74">
        <v>7.59</v>
      </c>
      <c r="E105" s="74">
        <v>2.64</v>
      </c>
      <c r="F105" s="74">
        <v>12.42</v>
      </c>
      <c r="G105" s="74">
        <v>4.33</v>
      </c>
      <c r="H105" s="74">
        <v>1.45</v>
      </c>
      <c r="I105" s="74">
        <v>0.93</v>
      </c>
      <c r="J105" s="74">
        <v>0.56999999999999995</v>
      </c>
      <c r="K105" s="74">
        <v>0.76</v>
      </c>
      <c r="L105" s="74">
        <v>2.54</v>
      </c>
      <c r="M105" s="74">
        <v>1.1399999999999999</v>
      </c>
    </row>
    <row r="106" spans="1:13" ht="18" thickBot="1" x14ac:dyDescent="0.35">
      <c r="A106" s="53" t="s">
        <v>11</v>
      </c>
      <c r="B106" s="81">
        <f>AVERAGE(B6:B97)</f>
        <v>0.98902173913043467</v>
      </c>
      <c r="C106" s="81">
        <f t="shared" ref="C106:L106" si="0">AVERAGE(C6:C105)</f>
        <v>1.9823</v>
      </c>
      <c r="D106" s="81">
        <f>AVERAGE(D6:D105)</f>
        <v>3.2243000000000017</v>
      </c>
      <c r="E106" s="82">
        <f>AVERAGE(E6:E105)</f>
        <v>6.365899999999999</v>
      </c>
      <c r="F106" s="82">
        <f t="shared" si="0"/>
        <v>12.422100000000006</v>
      </c>
      <c r="G106" s="82">
        <f>AVERAGE(G6:G105)</f>
        <v>6.2758999999999991</v>
      </c>
      <c r="H106" s="83">
        <f>AVERAGE(H6:H67)</f>
        <v>1.830645161290323</v>
      </c>
      <c r="I106" s="83">
        <f t="shared" si="0"/>
        <v>0.93140000000000012</v>
      </c>
      <c r="J106" s="83">
        <f>AVERAGE(J6:J102)</f>
        <v>1.5068041237113401</v>
      </c>
      <c r="K106" s="84">
        <f t="shared" si="0"/>
        <v>1.6993000000000011</v>
      </c>
      <c r="L106" s="84">
        <f t="shared" si="0"/>
        <v>2.537100000000001</v>
      </c>
      <c r="M106" s="84">
        <f>AVERAGE(M6:M105)</f>
        <v>2.1538000000000004</v>
      </c>
    </row>
  </sheetData>
  <mergeCells count="6">
    <mergeCell ref="B1:M2"/>
    <mergeCell ref="B3:D3"/>
    <mergeCell ref="E3:G3"/>
    <mergeCell ref="H3:J3"/>
    <mergeCell ref="K3:M3"/>
    <mergeCell ref="B4:D4"/>
  </mergeCells>
  <pageMargins left="0.7" right="0.7" top="0.75" bottom="0.75" header="0.3" footer="0.3"/>
  <pageSetup paperSize="9" orientation="portrait" horizontalDpi="150" verticalDpi="15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D147E-6E4F-480E-8A95-52CD665662B7}">
  <dimension ref="A1:P106"/>
  <sheetViews>
    <sheetView topLeftCell="A91" workbookViewId="0">
      <selection activeCell="G106" sqref="G106"/>
    </sheetView>
  </sheetViews>
  <sheetFormatPr defaultRowHeight="14.4" x14ac:dyDescent="0.3"/>
  <cols>
    <col min="1" max="1" width="9.5546875" style="1" bestFit="1" customWidth="1"/>
    <col min="2" max="12" width="15.6640625" style="1" customWidth="1"/>
    <col min="13" max="13" width="32.44140625" style="1" customWidth="1"/>
    <col min="14" max="16384" width="8.88671875" style="1"/>
  </cols>
  <sheetData>
    <row r="1" spans="1:16" x14ac:dyDescent="0.3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6" ht="15" thickBot="1" x14ac:dyDescent="0.35">
      <c r="A2" s="39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6" ht="30.6" thickBot="1" x14ac:dyDescent="0.35">
      <c r="A3" s="42"/>
      <c r="B3" s="57" t="s">
        <v>1</v>
      </c>
      <c r="C3" s="57"/>
      <c r="D3" s="57"/>
      <c r="E3" s="58" t="s">
        <v>2</v>
      </c>
      <c r="F3" s="58"/>
      <c r="G3" s="58"/>
      <c r="H3" s="72" t="s">
        <v>3</v>
      </c>
      <c r="I3" s="59"/>
      <c r="J3" s="59"/>
      <c r="K3" s="60" t="s">
        <v>26</v>
      </c>
      <c r="L3" s="60"/>
      <c r="M3" s="60"/>
    </row>
    <row r="4" spans="1:16" ht="30.6" thickBot="1" x14ac:dyDescent="0.35">
      <c r="A4" s="42"/>
      <c r="B4" s="61"/>
      <c r="C4" s="61"/>
      <c r="D4" s="61"/>
      <c r="E4" s="62"/>
      <c r="F4" s="62"/>
      <c r="G4" s="62"/>
      <c r="H4" s="63"/>
      <c r="I4" s="63"/>
      <c r="J4" s="63"/>
      <c r="K4" s="64"/>
      <c r="L4" s="64"/>
      <c r="M4" s="64"/>
    </row>
    <row r="5" spans="1:16" ht="35.4" thickBot="1" x14ac:dyDescent="0.35">
      <c r="A5" s="47" t="s">
        <v>5</v>
      </c>
      <c r="B5" s="48" t="s">
        <v>6</v>
      </c>
      <c r="C5" s="48" t="s">
        <v>14</v>
      </c>
      <c r="D5" s="48" t="s">
        <v>8</v>
      </c>
      <c r="E5" s="49" t="s">
        <v>6</v>
      </c>
      <c r="F5" s="54" t="s">
        <v>9</v>
      </c>
      <c r="G5" s="49" t="s">
        <v>8</v>
      </c>
      <c r="H5" s="50" t="s">
        <v>10</v>
      </c>
      <c r="I5" s="50" t="s">
        <v>13</v>
      </c>
      <c r="J5" s="50" t="s">
        <v>8</v>
      </c>
      <c r="K5" s="51" t="s">
        <v>6</v>
      </c>
      <c r="L5" s="55" t="s">
        <v>9</v>
      </c>
      <c r="M5" s="51" t="s">
        <v>8</v>
      </c>
    </row>
    <row r="6" spans="1:16" ht="18.600000000000001" thickBot="1" x14ac:dyDescent="0.35">
      <c r="A6" s="52">
        <v>1</v>
      </c>
      <c r="B6" s="75">
        <v>28</v>
      </c>
      <c r="C6" s="75">
        <v>26</v>
      </c>
      <c r="D6" s="75">
        <v>80</v>
      </c>
      <c r="E6" s="75">
        <v>198</v>
      </c>
      <c r="F6" s="75">
        <v>112</v>
      </c>
      <c r="G6" s="75">
        <v>126</v>
      </c>
      <c r="H6" s="75">
        <v>28</v>
      </c>
      <c r="I6" s="75">
        <v>61</v>
      </c>
      <c r="J6" s="76">
        <v>17</v>
      </c>
      <c r="K6" s="75">
        <v>22</v>
      </c>
      <c r="L6" s="75">
        <v>19</v>
      </c>
      <c r="M6" s="76">
        <v>55</v>
      </c>
      <c r="O6" s="15"/>
      <c r="P6" s="15"/>
    </row>
    <row r="7" spans="1:16" ht="18.600000000000001" thickBot="1" x14ac:dyDescent="0.35">
      <c r="A7" s="52">
        <v>2</v>
      </c>
      <c r="B7" s="75">
        <v>26</v>
      </c>
      <c r="C7" s="75">
        <v>27</v>
      </c>
      <c r="D7" s="75">
        <v>13</v>
      </c>
      <c r="E7" s="75">
        <v>178</v>
      </c>
      <c r="F7" s="75">
        <v>124</v>
      </c>
      <c r="G7" s="75">
        <v>108</v>
      </c>
      <c r="H7" s="75">
        <v>64</v>
      </c>
      <c r="I7" s="75">
        <v>49</v>
      </c>
      <c r="J7" s="76">
        <v>31</v>
      </c>
      <c r="K7" s="75">
        <v>23</v>
      </c>
      <c r="L7" s="75">
        <v>11</v>
      </c>
      <c r="M7" s="76">
        <v>54</v>
      </c>
      <c r="O7" s="15"/>
      <c r="P7" s="15"/>
    </row>
    <row r="8" spans="1:16" ht="18.600000000000001" thickBot="1" x14ac:dyDescent="0.35">
      <c r="A8" s="52">
        <v>3</v>
      </c>
      <c r="B8" s="75">
        <v>29</v>
      </c>
      <c r="C8" s="75">
        <v>28</v>
      </c>
      <c r="D8" s="75">
        <v>16</v>
      </c>
      <c r="E8" s="75">
        <v>130</v>
      </c>
      <c r="F8" s="75">
        <v>164</v>
      </c>
      <c r="G8" s="75">
        <v>151</v>
      </c>
      <c r="H8" s="75">
        <v>100</v>
      </c>
      <c r="I8" s="75">
        <v>61</v>
      </c>
      <c r="J8" s="76">
        <v>18</v>
      </c>
      <c r="K8" s="75">
        <v>14</v>
      </c>
      <c r="L8" s="75">
        <v>16</v>
      </c>
      <c r="M8" s="76">
        <v>65</v>
      </c>
      <c r="O8" s="15"/>
      <c r="P8" s="15"/>
    </row>
    <row r="9" spans="1:16" ht="18.600000000000001" thickBot="1" x14ac:dyDescent="0.35">
      <c r="A9" s="52">
        <v>4</v>
      </c>
      <c r="B9" s="75">
        <v>12</v>
      </c>
      <c r="C9" s="75">
        <v>20</v>
      </c>
      <c r="D9" s="75">
        <v>74</v>
      </c>
      <c r="E9" s="75">
        <v>119</v>
      </c>
      <c r="F9" s="75">
        <v>137</v>
      </c>
      <c r="G9" s="76">
        <v>104</v>
      </c>
      <c r="H9" s="75">
        <v>56</v>
      </c>
      <c r="I9" s="75">
        <v>48</v>
      </c>
      <c r="J9" s="76">
        <v>34</v>
      </c>
      <c r="K9" s="75">
        <v>18</v>
      </c>
      <c r="L9" s="75">
        <v>13</v>
      </c>
      <c r="M9" s="76">
        <v>79</v>
      </c>
      <c r="O9" s="15"/>
      <c r="P9" s="15"/>
    </row>
    <row r="10" spans="1:16" ht="18.600000000000001" thickBot="1" x14ac:dyDescent="0.35">
      <c r="A10" s="52">
        <v>5</v>
      </c>
      <c r="B10" s="75">
        <v>19</v>
      </c>
      <c r="C10" s="75">
        <v>17</v>
      </c>
      <c r="D10" s="75">
        <v>37</v>
      </c>
      <c r="E10" s="75">
        <v>175</v>
      </c>
      <c r="F10" s="75">
        <v>167</v>
      </c>
      <c r="G10" s="76">
        <v>180</v>
      </c>
      <c r="H10" s="75">
        <v>81</v>
      </c>
      <c r="I10" s="75">
        <v>49</v>
      </c>
      <c r="J10" s="76">
        <v>32</v>
      </c>
      <c r="K10" s="75">
        <v>16</v>
      </c>
      <c r="L10" s="75">
        <v>86</v>
      </c>
      <c r="M10" s="76">
        <v>61</v>
      </c>
      <c r="O10" s="15"/>
      <c r="P10" s="15"/>
    </row>
    <row r="11" spans="1:16" ht="18.600000000000001" thickBot="1" x14ac:dyDescent="0.35">
      <c r="A11" s="52">
        <v>6</v>
      </c>
      <c r="B11" s="75">
        <v>13</v>
      </c>
      <c r="C11" s="75">
        <v>26</v>
      </c>
      <c r="D11" s="75">
        <v>19</v>
      </c>
      <c r="E11" s="75">
        <v>115</v>
      </c>
      <c r="F11" s="75">
        <v>134</v>
      </c>
      <c r="G11" s="76">
        <v>140</v>
      </c>
      <c r="H11" s="75">
        <v>76</v>
      </c>
      <c r="I11" s="75">
        <v>55</v>
      </c>
      <c r="J11" s="76">
        <v>34</v>
      </c>
      <c r="K11" s="75">
        <v>17</v>
      </c>
      <c r="L11" s="75">
        <v>12</v>
      </c>
      <c r="M11" s="76">
        <v>90</v>
      </c>
      <c r="O11" s="15"/>
      <c r="P11" s="15"/>
    </row>
    <row r="12" spans="1:16" ht="18.600000000000001" thickBot="1" x14ac:dyDescent="0.35">
      <c r="A12" s="52">
        <v>7</v>
      </c>
      <c r="B12" s="75">
        <v>17</v>
      </c>
      <c r="C12" s="75">
        <v>28</v>
      </c>
      <c r="D12" s="75">
        <v>21</v>
      </c>
      <c r="E12" s="75">
        <v>141</v>
      </c>
      <c r="F12" s="75">
        <v>181</v>
      </c>
      <c r="G12" s="76">
        <v>103</v>
      </c>
      <c r="H12" s="75">
        <v>79</v>
      </c>
      <c r="I12" s="75">
        <v>46</v>
      </c>
      <c r="J12" s="76">
        <v>34</v>
      </c>
      <c r="K12" s="75">
        <v>17</v>
      </c>
      <c r="L12" s="75">
        <v>85</v>
      </c>
      <c r="M12" s="76">
        <v>93</v>
      </c>
      <c r="O12" s="15"/>
      <c r="P12" s="15"/>
    </row>
    <row r="13" spans="1:16" ht="18.600000000000001" thickBot="1" x14ac:dyDescent="0.35">
      <c r="A13" s="52">
        <v>8</v>
      </c>
      <c r="B13" s="75">
        <v>18</v>
      </c>
      <c r="C13" s="75">
        <v>34</v>
      </c>
      <c r="D13" s="75">
        <v>18</v>
      </c>
      <c r="E13" s="75">
        <v>148</v>
      </c>
      <c r="F13" s="75">
        <v>154</v>
      </c>
      <c r="G13" s="76">
        <v>100</v>
      </c>
      <c r="H13" s="75">
        <v>99</v>
      </c>
      <c r="I13" s="75">
        <v>44</v>
      </c>
      <c r="J13" s="76">
        <v>16</v>
      </c>
      <c r="K13" s="75">
        <v>17</v>
      </c>
      <c r="L13" s="75">
        <v>15</v>
      </c>
      <c r="M13" s="76">
        <v>98</v>
      </c>
    </row>
    <row r="14" spans="1:16" ht="18.600000000000001" thickBot="1" x14ac:dyDescent="0.35">
      <c r="A14" s="52">
        <v>9</v>
      </c>
      <c r="B14" s="75">
        <v>27</v>
      </c>
      <c r="C14" s="75">
        <v>27</v>
      </c>
      <c r="D14" s="75">
        <v>46</v>
      </c>
      <c r="E14" s="75">
        <v>97</v>
      </c>
      <c r="F14" s="75">
        <v>197</v>
      </c>
      <c r="G14" s="76">
        <v>116</v>
      </c>
      <c r="H14" s="75">
        <v>39</v>
      </c>
      <c r="I14" s="75">
        <v>47</v>
      </c>
      <c r="J14" s="76">
        <v>25</v>
      </c>
      <c r="K14" s="75">
        <v>12</v>
      </c>
      <c r="L14" s="75">
        <v>19</v>
      </c>
      <c r="M14" s="76">
        <v>52</v>
      </c>
    </row>
    <row r="15" spans="1:16" ht="18.600000000000001" thickBot="1" x14ac:dyDescent="0.35">
      <c r="A15" s="52">
        <v>10</v>
      </c>
      <c r="B15" s="75">
        <v>15</v>
      </c>
      <c r="C15" s="75">
        <v>19</v>
      </c>
      <c r="D15" s="75">
        <v>12</v>
      </c>
      <c r="E15" s="75">
        <v>190</v>
      </c>
      <c r="F15" s="75">
        <v>130</v>
      </c>
      <c r="G15" s="76">
        <v>122</v>
      </c>
      <c r="H15" s="75">
        <v>80</v>
      </c>
      <c r="I15" s="75">
        <v>76</v>
      </c>
      <c r="J15" s="76">
        <v>26</v>
      </c>
      <c r="K15" s="75">
        <v>18</v>
      </c>
      <c r="L15" s="75">
        <v>17</v>
      </c>
      <c r="M15" s="76">
        <v>77</v>
      </c>
    </row>
    <row r="16" spans="1:16" ht="18.600000000000001" thickBot="1" x14ac:dyDescent="0.35">
      <c r="A16" s="52">
        <v>11</v>
      </c>
      <c r="B16" s="75">
        <v>20</v>
      </c>
      <c r="C16" s="75">
        <v>34</v>
      </c>
      <c r="D16" s="75">
        <v>29</v>
      </c>
      <c r="E16" s="75">
        <v>113</v>
      </c>
      <c r="F16" s="75">
        <v>195</v>
      </c>
      <c r="G16" s="76">
        <v>152</v>
      </c>
      <c r="H16" s="75">
        <v>20</v>
      </c>
      <c r="I16" s="75">
        <v>99</v>
      </c>
      <c r="J16" s="76">
        <v>16</v>
      </c>
      <c r="K16" s="75">
        <v>13</v>
      </c>
      <c r="L16" s="75">
        <v>12</v>
      </c>
      <c r="M16" s="76">
        <v>51</v>
      </c>
    </row>
    <row r="17" spans="1:13" ht="18.600000000000001" thickBot="1" x14ac:dyDescent="0.35">
      <c r="A17" s="52">
        <v>12</v>
      </c>
      <c r="B17" s="75">
        <v>15</v>
      </c>
      <c r="C17" s="75">
        <v>36</v>
      </c>
      <c r="D17" s="75">
        <v>44</v>
      </c>
      <c r="E17" s="75">
        <v>103</v>
      </c>
      <c r="F17" s="75">
        <v>147</v>
      </c>
      <c r="G17" s="76">
        <v>126</v>
      </c>
      <c r="H17" s="75">
        <v>59</v>
      </c>
      <c r="I17" s="75">
        <v>97</v>
      </c>
      <c r="J17" s="76">
        <v>32</v>
      </c>
      <c r="K17" s="75">
        <v>14</v>
      </c>
      <c r="L17" s="75">
        <v>16</v>
      </c>
      <c r="M17" s="76">
        <v>51</v>
      </c>
    </row>
    <row r="18" spans="1:13" ht="18.600000000000001" thickBot="1" x14ac:dyDescent="0.35">
      <c r="A18" s="52">
        <v>13</v>
      </c>
      <c r="B18" s="75">
        <v>28</v>
      </c>
      <c r="C18" s="75">
        <v>14</v>
      </c>
      <c r="D18" s="75">
        <v>51</v>
      </c>
      <c r="E18" s="75">
        <v>195</v>
      </c>
      <c r="F18" s="75">
        <v>104</v>
      </c>
      <c r="G18" s="76">
        <v>112</v>
      </c>
      <c r="H18" s="75">
        <v>77</v>
      </c>
      <c r="I18" s="75">
        <v>97</v>
      </c>
      <c r="J18" s="76">
        <v>22</v>
      </c>
      <c r="K18" s="75">
        <v>31</v>
      </c>
      <c r="L18" s="75">
        <v>12</v>
      </c>
      <c r="M18" s="76">
        <v>92</v>
      </c>
    </row>
    <row r="19" spans="1:13" ht="18.600000000000001" thickBot="1" x14ac:dyDescent="0.35">
      <c r="A19" s="52">
        <v>14</v>
      </c>
      <c r="B19" s="75">
        <v>16</v>
      </c>
      <c r="C19" s="75">
        <v>13</v>
      </c>
      <c r="D19" s="75">
        <v>75</v>
      </c>
      <c r="E19" s="75">
        <v>134</v>
      </c>
      <c r="F19" s="75">
        <v>171</v>
      </c>
      <c r="G19" s="76">
        <v>111</v>
      </c>
      <c r="H19" s="75">
        <v>90</v>
      </c>
      <c r="I19" s="75">
        <v>94</v>
      </c>
      <c r="J19" s="76">
        <v>21</v>
      </c>
      <c r="K19" s="75">
        <v>56</v>
      </c>
      <c r="L19" s="75">
        <v>17</v>
      </c>
      <c r="M19" s="76">
        <v>73</v>
      </c>
    </row>
    <row r="20" spans="1:13" ht="18.600000000000001" thickBot="1" x14ac:dyDescent="0.35">
      <c r="A20" s="52">
        <v>15</v>
      </c>
      <c r="B20" s="75">
        <v>14</v>
      </c>
      <c r="C20" s="75">
        <v>14</v>
      </c>
      <c r="D20" s="75">
        <v>29</v>
      </c>
      <c r="E20" s="75">
        <v>124</v>
      </c>
      <c r="F20" s="75">
        <v>137</v>
      </c>
      <c r="G20" s="75">
        <v>107</v>
      </c>
      <c r="H20" s="75">
        <v>115</v>
      </c>
      <c r="I20" s="75">
        <v>97</v>
      </c>
      <c r="J20" s="76">
        <v>31</v>
      </c>
      <c r="K20" s="75">
        <v>17</v>
      </c>
      <c r="L20" s="75">
        <v>14</v>
      </c>
      <c r="M20" s="76">
        <v>64</v>
      </c>
    </row>
    <row r="21" spans="1:13" ht="18.600000000000001" thickBot="1" x14ac:dyDescent="0.35">
      <c r="A21" s="52">
        <v>16</v>
      </c>
      <c r="B21" s="75">
        <v>25</v>
      </c>
      <c r="C21" s="75">
        <v>12</v>
      </c>
      <c r="D21" s="75">
        <v>45</v>
      </c>
      <c r="E21" s="75">
        <v>88</v>
      </c>
      <c r="F21" s="75">
        <v>119</v>
      </c>
      <c r="G21" s="75">
        <v>122</v>
      </c>
      <c r="H21" s="75">
        <v>27</v>
      </c>
      <c r="I21" s="75">
        <v>108</v>
      </c>
      <c r="J21" s="76">
        <v>31</v>
      </c>
      <c r="K21" s="75">
        <v>16</v>
      </c>
      <c r="L21" s="75">
        <v>12</v>
      </c>
      <c r="M21" s="76">
        <v>81</v>
      </c>
    </row>
    <row r="22" spans="1:13" ht="18.600000000000001" thickBot="1" x14ac:dyDescent="0.35">
      <c r="A22" s="52">
        <v>17</v>
      </c>
      <c r="B22" s="75">
        <v>19</v>
      </c>
      <c r="C22" s="75">
        <v>9</v>
      </c>
      <c r="D22" s="75">
        <v>19</v>
      </c>
      <c r="E22" s="75">
        <v>190</v>
      </c>
      <c r="F22" s="75">
        <v>140</v>
      </c>
      <c r="G22" s="75">
        <v>79</v>
      </c>
      <c r="H22" s="75">
        <v>124</v>
      </c>
      <c r="I22" s="75">
        <v>108</v>
      </c>
      <c r="J22" s="76">
        <v>22</v>
      </c>
      <c r="K22" s="75">
        <v>14</v>
      </c>
      <c r="L22" s="75">
        <v>13</v>
      </c>
      <c r="M22" s="76">
        <v>74</v>
      </c>
    </row>
    <row r="23" spans="1:13" ht="18.600000000000001" thickBot="1" x14ac:dyDescent="0.35">
      <c r="A23" s="52">
        <v>18</v>
      </c>
      <c r="B23" s="75">
        <v>29</v>
      </c>
      <c r="C23" s="75">
        <v>10</v>
      </c>
      <c r="D23" s="75">
        <v>35</v>
      </c>
      <c r="E23" s="75">
        <v>116</v>
      </c>
      <c r="F23" s="75">
        <v>145</v>
      </c>
      <c r="G23" s="75">
        <v>58</v>
      </c>
      <c r="H23" s="75">
        <v>104</v>
      </c>
      <c r="I23" s="75">
        <v>12</v>
      </c>
      <c r="J23" s="76">
        <v>26</v>
      </c>
      <c r="K23" s="75">
        <v>27</v>
      </c>
      <c r="L23" s="75">
        <v>11</v>
      </c>
      <c r="M23" s="76">
        <v>49</v>
      </c>
    </row>
    <row r="24" spans="1:13" ht="18.600000000000001" thickBot="1" x14ac:dyDescent="0.35">
      <c r="A24" s="52">
        <v>19</v>
      </c>
      <c r="B24" s="75">
        <v>14</v>
      </c>
      <c r="C24" s="75">
        <v>11</v>
      </c>
      <c r="D24" s="75">
        <v>50</v>
      </c>
      <c r="E24" s="75">
        <v>175</v>
      </c>
      <c r="F24" s="75">
        <v>167</v>
      </c>
      <c r="G24" s="75">
        <v>71</v>
      </c>
      <c r="H24" s="75">
        <v>131</v>
      </c>
      <c r="I24" s="75">
        <v>13</v>
      </c>
      <c r="J24" s="76">
        <v>28</v>
      </c>
      <c r="K24" s="75">
        <v>12</v>
      </c>
      <c r="L24" s="75">
        <v>13</v>
      </c>
      <c r="M24" s="76">
        <v>82</v>
      </c>
    </row>
    <row r="25" spans="1:13" ht="18.600000000000001" thickBot="1" x14ac:dyDescent="0.35">
      <c r="A25" s="52">
        <v>20</v>
      </c>
      <c r="B25" s="75">
        <v>43</v>
      </c>
      <c r="C25" s="75">
        <v>70</v>
      </c>
      <c r="D25" s="75">
        <v>44</v>
      </c>
      <c r="E25" s="75">
        <v>125</v>
      </c>
      <c r="F25" s="75">
        <v>154</v>
      </c>
      <c r="G25" s="75">
        <v>98</v>
      </c>
      <c r="H25" s="75">
        <v>148</v>
      </c>
      <c r="I25" s="75">
        <v>13</v>
      </c>
      <c r="J25" s="76">
        <v>35</v>
      </c>
      <c r="K25" s="75">
        <v>26</v>
      </c>
      <c r="L25" s="75">
        <v>11</v>
      </c>
      <c r="M25" s="76">
        <v>99</v>
      </c>
    </row>
    <row r="26" spans="1:13" ht="18.600000000000001" thickBot="1" x14ac:dyDescent="0.35">
      <c r="A26" s="52">
        <v>21</v>
      </c>
      <c r="B26" s="75">
        <v>48</v>
      </c>
      <c r="C26" s="75">
        <v>71</v>
      </c>
      <c r="D26" s="75">
        <v>78</v>
      </c>
      <c r="E26" s="75">
        <v>98</v>
      </c>
      <c r="F26" s="75">
        <v>158</v>
      </c>
      <c r="G26" s="75">
        <v>68</v>
      </c>
      <c r="H26" s="75">
        <v>100</v>
      </c>
      <c r="I26" s="75">
        <v>13</v>
      </c>
      <c r="J26" s="76">
        <v>35</v>
      </c>
      <c r="K26" s="75">
        <v>38</v>
      </c>
      <c r="L26" s="75">
        <v>56</v>
      </c>
      <c r="M26" s="76">
        <v>84</v>
      </c>
    </row>
    <row r="27" spans="1:13" ht="18.600000000000001" thickBot="1" x14ac:dyDescent="0.35">
      <c r="A27" s="52">
        <v>22</v>
      </c>
      <c r="B27" s="75">
        <v>44</v>
      </c>
      <c r="C27" s="75">
        <v>79</v>
      </c>
      <c r="D27" s="75">
        <v>21</v>
      </c>
      <c r="E27" s="75">
        <v>110</v>
      </c>
      <c r="F27" s="75">
        <v>132</v>
      </c>
      <c r="G27" s="75">
        <v>119</v>
      </c>
      <c r="H27" s="75">
        <v>108</v>
      </c>
      <c r="I27" s="75">
        <v>13</v>
      </c>
      <c r="J27" s="76">
        <v>35</v>
      </c>
      <c r="K27" s="75">
        <v>45</v>
      </c>
      <c r="L27" s="75">
        <v>58</v>
      </c>
      <c r="M27" s="76">
        <v>63</v>
      </c>
    </row>
    <row r="28" spans="1:13" ht="18.600000000000001" thickBot="1" x14ac:dyDescent="0.35">
      <c r="A28" s="52">
        <v>23</v>
      </c>
      <c r="B28" s="75">
        <v>45</v>
      </c>
      <c r="C28" s="75">
        <v>87</v>
      </c>
      <c r="D28" s="75">
        <v>15</v>
      </c>
      <c r="E28" s="75">
        <v>195</v>
      </c>
      <c r="F28" s="75">
        <v>148</v>
      </c>
      <c r="G28" s="75">
        <v>63</v>
      </c>
      <c r="H28" s="75">
        <v>119</v>
      </c>
      <c r="I28" s="75">
        <v>14</v>
      </c>
      <c r="J28" s="76">
        <v>37</v>
      </c>
      <c r="K28" s="75">
        <v>12</v>
      </c>
      <c r="L28" s="75">
        <v>13</v>
      </c>
      <c r="M28" s="76">
        <v>91</v>
      </c>
    </row>
    <row r="29" spans="1:13" ht="18.600000000000001" thickBot="1" x14ac:dyDescent="0.35">
      <c r="A29" s="52">
        <v>24</v>
      </c>
      <c r="B29" s="75">
        <v>39</v>
      </c>
      <c r="C29" s="75">
        <v>89</v>
      </c>
      <c r="D29" s="75">
        <v>44</v>
      </c>
      <c r="E29" s="75">
        <v>110</v>
      </c>
      <c r="F29" s="75">
        <v>147</v>
      </c>
      <c r="G29" s="75">
        <v>65</v>
      </c>
      <c r="H29" s="75">
        <v>90</v>
      </c>
      <c r="I29" s="75">
        <v>15</v>
      </c>
      <c r="J29" s="76">
        <v>41</v>
      </c>
      <c r="K29" s="75">
        <v>21</v>
      </c>
      <c r="L29" s="75">
        <v>15</v>
      </c>
      <c r="M29" s="76">
        <v>61</v>
      </c>
    </row>
    <row r="30" spans="1:13" ht="18.600000000000001" thickBot="1" x14ac:dyDescent="0.35">
      <c r="A30" s="52">
        <v>25</v>
      </c>
      <c r="B30" s="75">
        <v>43</v>
      </c>
      <c r="C30" s="75">
        <v>165</v>
      </c>
      <c r="D30" s="75">
        <v>23</v>
      </c>
      <c r="E30" s="75">
        <v>78</v>
      </c>
      <c r="F30" s="75">
        <v>186</v>
      </c>
      <c r="G30" s="75">
        <v>144</v>
      </c>
      <c r="H30" s="75">
        <v>89</v>
      </c>
      <c r="I30" s="75">
        <v>19</v>
      </c>
      <c r="J30" s="76">
        <v>38</v>
      </c>
      <c r="K30" s="75">
        <v>13</v>
      </c>
      <c r="L30" s="75">
        <v>16</v>
      </c>
      <c r="M30" s="76">
        <v>73</v>
      </c>
    </row>
    <row r="31" spans="1:13" ht="18.600000000000001" thickBot="1" x14ac:dyDescent="0.35">
      <c r="A31" s="52">
        <v>26</v>
      </c>
      <c r="B31" s="75">
        <v>40</v>
      </c>
      <c r="C31" s="75">
        <v>75</v>
      </c>
      <c r="D31" s="75">
        <v>21</v>
      </c>
      <c r="E31" s="75">
        <v>129</v>
      </c>
      <c r="F31" s="75">
        <v>145</v>
      </c>
      <c r="G31" s="75">
        <v>186</v>
      </c>
      <c r="H31" s="75">
        <v>94</v>
      </c>
      <c r="I31" s="75">
        <v>14</v>
      </c>
      <c r="J31" s="76">
        <v>35</v>
      </c>
      <c r="K31" s="75">
        <v>24</v>
      </c>
      <c r="L31" s="75">
        <v>11</v>
      </c>
      <c r="M31" s="76">
        <v>92</v>
      </c>
    </row>
    <row r="32" spans="1:13" ht="18.600000000000001" thickBot="1" x14ac:dyDescent="0.35">
      <c r="A32" s="52">
        <v>27</v>
      </c>
      <c r="B32" s="75">
        <v>38</v>
      </c>
      <c r="C32" s="75">
        <v>26</v>
      </c>
      <c r="D32" s="75">
        <v>25</v>
      </c>
      <c r="E32" s="75">
        <v>154</v>
      </c>
      <c r="F32" s="75">
        <v>186</v>
      </c>
      <c r="G32" s="75">
        <v>156</v>
      </c>
      <c r="H32" s="75">
        <v>89</v>
      </c>
      <c r="I32" s="75">
        <v>14</v>
      </c>
      <c r="J32" s="76">
        <v>78</v>
      </c>
      <c r="K32" s="75">
        <v>35</v>
      </c>
      <c r="L32" s="75">
        <v>18</v>
      </c>
      <c r="M32" s="76">
        <v>66</v>
      </c>
    </row>
    <row r="33" spans="1:13" ht="18.600000000000001" thickBot="1" x14ac:dyDescent="0.35">
      <c r="A33" s="52">
        <v>28</v>
      </c>
      <c r="B33" s="75">
        <v>38</v>
      </c>
      <c r="C33" s="75">
        <v>22</v>
      </c>
      <c r="D33" s="75">
        <v>24</v>
      </c>
      <c r="E33" s="75">
        <v>187</v>
      </c>
      <c r="F33" s="75">
        <v>178</v>
      </c>
      <c r="G33" s="76">
        <v>115</v>
      </c>
      <c r="H33" s="75">
        <v>34</v>
      </c>
      <c r="I33" s="75">
        <v>19</v>
      </c>
      <c r="J33" s="76">
        <v>57</v>
      </c>
      <c r="K33" s="75">
        <v>27</v>
      </c>
      <c r="L33" s="75">
        <v>18</v>
      </c>
      <c r="M33" s="76">
        <v>84</v>
      </c>
    </row>
    <row r="34" spans="1:13" ht="18.600000000000001" thickBot="1" x14ac:dyDescent="0.35">
      <c r="A34" s="52">
        <v>29</v>
      </c>
      <c r="B34" s="75">
        <v>37</v>
      </c>
      <c r="C34" s="75">
        <v>94</v>
      </c>
      <c r="D34" s="75">
        <v>24</v>
      </c>
      <c r="E34" s="75">
        <v>120</v>
      </c>
      <c r="F34" s="75">
        <v>155</v>
      </c>
      <c r="G34" s="76">
        <v>117</v>
      </c>
      <c r="H34" s="75">
        <v>32</v>
      </c>
      <c r="I34" s="75">
        <v>29</v>
      </c>
      <c r="J34" s="76">
        <v>40</v>
      </c>
      <c r="K34" s="75">
        <v>19</v>
      </c>
      <c r="L34" s="75">
        <v>13</v>
      </c>
      <c r="M34" s="76">
        <v>76</v>
      </c>
    </row>
    <row r="35" spans="1:13" ht="18.600000000000001" thickBot="1" x14ac:dyDescent="0.35">
      <c r="A35" s="52">
        <v>30</v>
      </c>
      <c r="B35" s="75">
        <v>31</v>
      </c>
      <c r="C35" s="75">
        <v>90</v>
      </c>
      <c r="D35" s="75">
        <v>12</v>
      </c>
      <c r="E35" s="75">
        <v>98</v>
      </c>
      <c r="F35" s="75">
        <v>108</v>
      </c>
      <c r="G35" s="76">
        <v>102</v>
      </c>
      <c r="H35" s="75">
        <v>33</v>
      </c>
      <c r="I35" s="75">
        <v>25</v>
      </c>
      <c r="J35" s="76">
        <v>81</v>
      </c>
      <c r="K35" s="75">
        <v>14</v>
      </c>
      <c r="L35" s="75">
        <v>13</v>
      </c>
      <c r="M35" s="76">
        <v>62</v>
      </c>
    </row>
    <row r="36" spans="1:13" ht="18.600000000000001" thickBot="1" x14ac:dyDescent="0.35">
      <c r="A36" s="52">
        <v>31</v>
      </c>
      <c r="B36" s="75">
        <v>31</v>
      </c>
      <c r="C36" s="75">
        <v>21</v>
      </c>
      <c r="D36" s="75">
        <v>38</v>
      </c>
      <c r="E36" s="75">
        <v>114</v>
      </c>
      <c r="F36" s="75">
        <v>72</v>
      </c>
      <c r="G36" s="76">
        <v>124</v>
      </c>
      <c r="H36" s="75">
        <v>17</v>
      </c>
      <c r="I36" s="75">
        <v>23</v>
      </c>
      <c r="J36" s="76">
        <v>50</v>
      </c>
      <c r="K36" s="75">
        <v>23</v>
      </c>
      <c r="L36" s="75">
        <v>37</v>
      </c>
      <c r="M36" s="76">
        <v>66</v>
      </c>
    </row>
    <row r="37" spans="1:13" ht="18.600000000000001" thickBot="1" x14ac:dyDescent="0.35">
      <c r="A37" s="52">
        <v>32</v>
      </c>
      <c r="B37" s="75">
        <v>32</v>
      </c>
      <c r="C37" s="75">
        <v>151</v>
      </c>
      <c r="D37" s="75">
        <v>45</v>
      </c>
      <c r="E37" s="75">
        <v>98</v>
      </c>
      <c r="F37" s="75">
        <v>89</v>
      </c>
      <c r="G37" s="76">
        <v>135</v>
      </c>
      <c r="H37" s="75">
        <v>82</v>
      </c>
      <c r="I37" s="75">
        <v>23</v>
      </c>
      <c r="J37" s="76">
        <v>92</v>
      </c>
      <c r="K37" s="75">
        <v>13</v>
      </c>
      <c r="L37" s="75">
        <v>52</v>
      </c>
      <c r="M37" s="76">
        <v>96</v>
      </c>
    </row>
    <row r="38" spans="1:13" ht="18.600000000000001" thickBot="1" x14ac:dyDescent="0.35">
      <c r="A38" s="52">
        <v>33</v>
      </c>
      <c r="B38" s="75">
        <v>34</v>
      </c>
      <c r="C38" s="75">
        <v>94</v>
      </c>
      <c r="D38" s="75">
        <v>22</v>
      </c>
      <c r="E38" s="75">
        <v>101</v>
      </c>
      <c r="F38" s="75">
        <v>87</v>
      </c>
      <c r="G38" s="76">
        <v>199</v>
      </c>
      <c r="H38" s="75">
        <v>63</v>
      </c>
      <c r="I38" s="75">
        <v>29</v>
      </c>
      <c r="J38" s="76">
        <v>55</v>
      </c>
      <c r="K38" s="75">
        <v>31</v>
      </c>
      <c r="L38" s="75">
        <v>45</v>
      </c>
      <c r="M38" s="76">
        <v>62</v>
      </c>
    </row>
    <row r="39" spans="1:13" ht="18.600000000000001" thickBot="1" x14ac:dyDescent="0.35">
      <c r="A39" s="52">
        <v>34</v>
      </c>
      <c r="B39" s="75">
        <v>10</v>
      </c>
      <c r="C39" s="75">
        <v>34</v>
      </c>
      <c r="D39" s="75">
        <v>24</v>
      </c>
      <c r="E39" s="75">
        <v>105</v>
      </c>
      <c r="F39" s="75">
        <v>79</v>
      </c>
      <c r="G39" s="76">
        <v>120</v>
      </c>
      <c r="H39" s="75">
        <v>46</v>
      </c>
      <c r="I39" s="75">
        <v>31</v>
      </c>
      <c r="J39" s="76">
        <v>38</v>
      </c>
      <c r="K39" s="75">
        <v>16</v>
      </c>
      <c r="L39" s="75">
        <v>43</v>
      </c>
      <c r="M39" s="76">
        <v>53</v>
      </c>
    </row>
    <row r="40" spans="1:13" ht="18.600000000000001" thickBot="1" x14ac:dyDescent="0.35">
      <c r="A40" s="52">
        <v>35</v>
      </c>
      <c r="B40" s="75">
        <v>10</v>
      </c>
      <c r="C40" s="75">
        <v>87</v>
      </c>
      <c r="D40" s="75">
        <v>30</v>
      </c>
      <c r="E40" s="75">
        <v>129</v>
      </c>
      <c r="F40" s="75">
        <v>60</v>
      </c>
      <c r="G40" s="76">
        <v>123</v>
      </c>
      <c r="H40" s="75">
        <v>47</v>
      </c>
      <c r="I40" s="75">
        <v>30</v>
      </c>
      <c r="J40" s="76">
        <v>80</v>
      </c>
      <c r="K40" s="75">
        <v>13</v>
      </c>
      <c r="L40" s="75">
        <v>52</v>
      </c>
      <c r="M40" s="76">
        <v>56</v>
      </c>
    </row>
    <row r="41" spans="1:13" ht="18.600000000000001" thickBot="1" x14ac:dyDescent="0.35">
      <c r="A41" s="52">
        <v>36</v>
      </c>
      <c r="B41" s="75">
        <v>11</v>
      </c>
      <c r="C41" s="75">
        <v>16</v>
      </c>
      <c r="D41" s="75">
        <v>17</v>
      </c>
      <c r="E41" s="75">
        <v>126</v>
      </c>
      <c r="F41" s="75">
        <v>90</v>
      </c>
      <c r="G41" s="76">
        <v>158</v>
      </c>
      <c r="H41" s="75">
        <v>43</v>
      </c>
      <c r="I41" s="75">
        <v>31</v>
      </c>
      <c r="J41" s="76">
        <v>48</v>
      </c>
      <c r="K41" s="75">
        <v>14</v>
      </c>
      <c r="L41" s="75">
        <v>75</v>
      </c>
      <c r="M41" s="76">
        <v>48</v>
      </c>
    </row>
    <row r="42" spans="1:13" ht="18.600000000000001" thickBot="1" x14ac:dyDescent="0.35">
      <c r="A42" s="52">
        <v>37</v>
      </c>
      <c r="B42" s="75">
        <v>10</v>
      </c>
      <c r="C42" s="75">
        <v>68</v>
      </c>
      <c r="D42" s="75">
        <v>18</v>
      </c>
      <c r="E42" s="75">
        <v>141</v>
      </c>
      <c r="F42" s="75">
        <v>83</v>
      </c>
      <c r="G42" s="76">
        <v>128</v>
      </c>
      <c r="H42" s="75">
        <v>62</v>
      </c>
      <c r="I42" s="75">
        <v>34</v>
      </c>
      <c r="J42" s="76">
        <v>88</v>
      </c>
      <c r="K42" s="75">
        <v>19</v>
      </c>
      <c r="L42" s="75">
        <v>56</v>
      </c>
      <c r="M42" s="76">
        <v>83</v>
      </c>
    </row>
    <row r="43" spans="1:13" ht="18.600000000000001" thickBot="1" x14ac:dyDescent="0.35">
      <c r="A43" s="52">
        <v>38</v>
      </c>
      <c r="B43" s="75">
        <v>83</v>
      </c>
      <c r="C43" s="75">
        <v>10</v>
      </c>
      <c r="D43" s="75">
        <v>16</v>
      </c>
      <c r="E43" s="75">
        <v>186</v>
      </c>
      <c r="F43" s="75">
        <v>89</v>
      </c>
      <c r="G43" s="76">
        <v>130</v>
      </c>
      <c r="H43" s="75">
        <v>50</v>
      </c>
      <c r="I43" s="75">
        <v>122</v>
      </c>
      <c r="J43" s="76">
        <v>45</v>
      </c>
      <c r="K43" s="75">
        <v>30</v>
      </c>
      <c r="L43" s="75">
        <v>47</v>
      </c>
      <c r="M43" s="76">
        <v>39</v>
      </c>
    </row>
    <row r="44" spans="1:13" ht="18.600000000000001" thickBot="1" x14ac:dyDescent="0.35">
      <c r="A44" s="52">
        <v>39</v>
      </c>
      <c r="B44" s="75">
        <v>78</v>
      </c>
      <c r="C44" s="75">
        <v>23</v>
      </c>
      <c r="D44" s="75">
        <v>21</v>
      </c>
      <c r="E44" s="75">
        <v>177</v>
      </c>
      <c r="F44" s="75">
        <v>88</v>
      </c>
      <c r="G44" s="76">
        <v>111</v>
      </c>
      <c r="H44" s="75">
        <v>56</v>
      </c>
      <c r="I44" s="75">
        <v>113</v>
      </c>
      <c r="J44" s="76">
        <v>36</v>
      </c>
      <c r="K44" s="75">
        <v>32</v>
      </c>
      <c r="L44" s="75">
        <v>49</v>
      </c>
      <c r="M44" s="76">
        <v>68</v>
      </c>
    </row>
    <row r="45" spans="1:13" ht="18.600000000000001" thickBot="1" x14ac:dyDescent="0.35">
      <c r="A45" s="52">
        <v>40</v>
      </c>
      <c r="B45" s="75">
        <v>67</v>
      </c>
      <c r="C45" s="75">
        <v>88</v>
      </c>
      <c r="D45" s="75">
        <v>15</v>
      </c>
      <c r="E45" s="75">
        <v>144</v>
      </c>
      <c r="F45" s="75">
        <v>60</v>
      </c>
      <c r="G45" s="76">
        <v>118</v>
      </c>
      <c r="H45" s="75">
        <v>59</v>
      </c>
      <c r="I45" s="75">
        <v>144</v>
      </c>
      <c r="J45" s="76">
        <v>88</v>
      </c>
      <c r="K45" s="75">
        <v>32</v>
      </c>
      <c r="L45" s="75">
        <v>32</v>
      </c>
      <c r="M45" s="76">
        <v>53</v>
      </c>
    </row>
    <row r="46" spans="1:13" ht="18.600000000000001" thickBot="1" x14ac:dyDescent="0.35">
      <c r="A46" s="52">
        <v>41</v>
      </c>
      <c r="B46" s="75">
        <v>76</v>
      </c>
      <c r="C46" s="75">
        <v>182</v>
      </c>
      <c r="D46" s="75">
        <v>55</v>
      </c>
      <c r="E46" s="75">
        <v>96</v>
      </c>
      <c r="F46" s="75">
        <v>60</v>
      </c>
      <c r="G46" s="76">
        <v>186</v>
      </c>
      <c r="H46" s="75">
        <v>79</v>
      </c>
      <c r="I46" s="75">
        <v>49</v>
      </c>
      <c r="J46" s="76">
        <v>81</v>
      </c>
      <c r="K46" s="75">
        <v>39</v>
      </c>
      <c r="L46" s="75">
        <v>36</v>
      </c>
      <c r="M46" s="76">
        <v>60</v>
      </c>
    </row>
    <row r="47" spans="1:13" ht="18.600000000000001" thickBot="1" x14ac:dyDescent="0.35">
      <c r="A47" s="52">
        <v>42</v>
      </c>
      <c r="B47" s="75">
        <v>60</v>
      </c>
      <c r="C47" s="75">
        <v>57</v>
      </c>
      <c r="D47" s="75">
        <v>26</v>
      </c>
      <c r="E47" s="75">
        <v>192</v>
      </c>
      <c r="F47" s="75">
        <v>47</v>
      </c>
      <c r="G47" s="76">
        <v>96</v>
      </c>
      <c r="H47" s="75">
        <v>44</v>
      </c>
      <c r="I47" s="75">
        <v>34</v>
      </c>
      <c r="J47" s="76">
        <v>94</v>
      </c>
      <c r="K47" s="75">
        <v>40</v>
      </c>
      <c r="L47" s="75">
        <v>54</v>
      </c>
      <c r="M47" s="76">
        <v>43</v>
      </c>
    </row>
    <row r="48" spans="1:13" ht="18.600000000000001" thickBot="1" x14ac:dyDescent="0.35">
      <c r="A48" s="52">
        <v>43</v>
      </c>
      <c r="B48" s="75">
        <v>71</v>
      </c>
      <c r="C48" s="75">
        <v>56</v>
      </c>
      <c r="D48" s="75">
        <v>27</v>
      </c>
      <c r="E48" s="75">
        <v>138</v>
      </c>
      <c r="F48" s="75">
        <v>45</v>
      </c>
      <c r="G48" s="76">
        <v>94</v>
      </c>
      <c r="H48" s="75">
        <v>60</v>
      </c>
      <c r="I48" s="75">
        <v>27</v>
      </c>
      <c r="J48" s="76">
        <v>48</v>
      </c>
      <c r="K48" s="75">
        <v>45</v>
      </c>
      <c r="L48" s="75">
        <v>31</v>
      </c>
      <c r="M48" s="76">
        <v>44</v>
      </c>
    </row>
    <row r="49" spans="1:13" ht="18.600000000000001" thickBot="1" x14ac:dyDescent="0.35">
      <c r="A49" s="52">
        <v>44</v>
      </c>
      <c r="B49" s="75">
        <v>64</v>
      </c>
      <c r="C49" s="75">
        <v>39</v>
      </c>
      <c r="D49" s="75">
        <v>88</v>
      </c>
      <c r="E49" s="75">
        <v>79</v>
      </c>
      <c r="F49" s="75">
        <v>43</v>
      </c>
      <c r="G49" s="76">
        <v>91</v>
      </c>
      <c r="H49" s="75">
        <v>32</v>
      </c>
      <c r="I49" s="75">
        <v>21</v>
      </c>
      <c r="J49" s="76">
        <v>77</v>
      </c>
      <c r="K49" s="75">
        <v>45</v>
      </c>
      <c r="L49" s="75">
        <v>53</v>
      </c>
      <c r="M49" s="76">
        <v>40</v>
      </c>
    </row>
    <row r="50" spans="1:13" ht="18.600000000000001" thickBot="1" x14ac:dyDescent="0.35">
      <c r="A50" s="52">
        <v>45</v>
      </c>
      <c r="B50" s="75">
        <v>65</v>
      </c>
      <c r="C50" s="75">
        <v>20</v>
      </c>
      <c r="D50" s="75">
        <v>20</v>
      </c>
      <c r="E50" s="75">
        <v>127</v>
      </c>
      <c r="F50" s="75">
        <v>46</v>
      </c>
      <c r="G50" s="76">
        <v>85</v>
      </c>
      <c r="H50" s="75">
        <v>62</v>
      </c>
      <c r="I50" s="75">
        <v>8</v>
      </c>
      <c r="J50" s="76">
        <v>77</v>
      </c>
      <c r="K50" s="75">
        <v>49</v>
      </c>
      <c r="L50" s="75">
        <v>35</v>
      </c>
      <c r="M50" s="76">
        <v>45</v>
      </c>
    </row>
    <row r="51" spans="1:13" ht="18.600000000000001" thickBot="1" x14ac:dyDescent="0.35">
      <c r="A51" s="52">
        <v>46</v>
      </c>
      <c r="B51" s="75">
        <v>60</v>
      </c>
      <c r="C51" s="75">
        <v>71</v>
      </c>
      <c r="D51" s="75">
        <v>66</v>
      </c>
      <c r="E51" s="75">
        <v>77</v>
      </c>
      <c r="F51" s="75">
        <v>46</v>
      </c>
      <c r="G51" s="75">
        <v>140</v>
      </c>
      <c r="H51" s="75">
        <v>31</v>
      </c>
      <c r="I51" s="75">
        <v>20</v>
      </c>
      <c r="J51" s="76">
        <v>59</v>
      </c>
      <c r="K51" s="75">
        <v>42</v>
      </c>
      <c r="L51" s="75">
        <v>42</v>
      </c>
      <c r="M51" s="76">
        <v>95</v>
      </c>
    </row>
    <row r="52" spans="1:13" ht="18.600000000000001" thickBot="1" x14ac:dyDescent="0.35">
      <c r="A52" s="52">
        <v>47</v>
      </c>
      <c r="B52" s="75">
        <v>53</v>
      </c>
      <c r="C52" s="75">
        <v>14</v>
      </c>
      <c r="D52" s="75">
        <v>28</v>
      </c>
      <c r="E52" s="75">
        <v>128</v>
      </c>
      <c r="F52" s="75">
        <v>40</v>
      </c>
      <c r="G52" s="75">
        <v>192</v>
      </c>
      <c r="H52" s="75">
        <v>85</v>
      </c>
      <c r="I52" s="75">
        <v>119</v>
      </c>
      <c r="J52" s="76">
        <v>59</v>
      </c>
      <c r="K52" s="75">
        <v>42</v>
      </c>
      <c r="L52" s="75">
        <v>39</v>
      </c>
      <c r="M52" s="76">
        <v>65</v>
      </c>
    </row>
    <row r="53" spans="1:13" ht="18.600000000000001" thickBot="1" x14ac:dyDescent="0.35">
      <c r="A53" s="52">
        <v>48</v>
      </c>
      <c r="B53" s="75">
        <v>97</v>
      </c>
      <c r="C53" s="75">
        <v>26</v>
      </c>
      <c r="D53" s="75">
        <v>28</v>
      </c>
      <c r="E53" s="75">
        <v>169</v>
      </c>
      <c r="F53" s="75">
        <v>46</v>
      </c>
      <c r="G53" s="75">
        <v>186</v>
      </c>
      <c r="H53" s="75">
        <v>63</v>
      </c>
      <c r="I53" s="75">
        <v>10</v>
      </c>
      <c r="J53" s="76">
        <v>44</v>
      </c>
      <c r="K53" s="75">
        <v>44</v>
      </c>
      <c r="L53" s="75">
        <v>86</v>
      </c>
      <c r="M53" s="76">
        <v>60</v>
      </c>
    </row>
    <row r="54" spans="1:13" ht="18.600000000000001" thickBot="1" x14ac:dyDescent="0.35">
      <c r="A54" s="52">
        <v>49</v>
      </c>
      <c r="B54" s="75">
        <v>74</v>
      </c>
      <c r="C54" s="75">
        <v>27</v>
      </c>
      <c r="D54" s="75">
        <v>15</v>
      </c>
      <c r="E54" s="75">
        <v>125</v>
      </c>
      <c r="F54" s="75">
        <v>49</v>
      </c>
      <c r="G54" s="75">
        <v>147</v>
      </c>
      <c r="H54" s="75">
        <v>129</v>
      </c>
      <c r="I54" s="75">
        <v>7</v>
      </c>
      <c r="J54" s="76">
        <v>70</v>
      </c>
      <c r="K54" s="75">
        <v>42</v>
      </c>
      <c r="L54" s="75">
        <v>30</v>
      </c>
      <c r="M54" s="76">
        <v>90</v>
      </c>
    </row>
    <row r="55" spans="1:13" ht="18.600000000000001" thickBot="1" x14ac:dyDescent="0.35">
      <c r="A55" s="52">
        <v>50</v>
      </c>
      <c r="B55" s="75">
        <v>52</v>
      </c>
      <c r="C55" s="75">
        <v>28</v>
      </c>
      <c r="D55" s="75">
        <v>55</v>
      </c>
      <c r="E55" s="75">
        <v>97</v>
      </c>
      <c r="F55" s="75">
        <v>45</v>
      </c>
      <c r="G55" s="75">
        <v>90</v>
      </c>
      <c r="H55" s="75">
        <v>113</v>
      </c>
      <c r="I55" s="75">
        <v>20</v>
      </c>
      <c r="J55" s="76">
        <v>84</v>
      </c>
      <c r="K55" s="75">
        <v>54</v>
      </c>
      <c r="L55" s="75">
        <v>23</v>
      </c>
      <c r="M55" s="76">
        <v>54</v>
      </c>
    </row>
    <row r="56" spans="1:13" ht="18.600000000000001" thickBot="1" x14ac:dyDescent="0.35">
      <c r="A56" s="52">
        <v>51</v>
      </c>
      <c r="B56" s="75">
        <v>85</v>
      </c>
      <c r="C56" s="75">
        <v>20</v>
      </c>
      <c r="D56" s="75">
        <v>41</v>
      </c>
      <c r="E56" s="75">
        <v>119</v>
      </c>
      <c r="F56" s="75">
        <v>32</v>
      </c>
      <c r="G56" s="75">
        <v>71</v>
      </c>
      <c r="H56" s="75">
        <v>75</v>
      </c>
      <c r="I56" s="75">
        <v>122</v>
      </c>
      <c r="J56" s="76">
        <v>97</v>
      </c>
      <c r="K56" s="75">
        <v>90</v>
      </c>
      <c r="L56" s="75">
        <v>28</v>
      </c>
      <c r="M56" s="76">
        <v>48</v>
      </c>
    </row>
    <row r="57" spans="1:13" ht="18.600000000000001" thickBot="1" x14ac:dyDescent="0.35">
      <c r="A57" s="52">
        <v>52</v>
      </c>
      <c r="B57" s="75">
        <v>57</v>
      </c>
      <c r="C57" s="75">
        <v>17</v>
      </c>
      <c r="D57" s="75">
        <v>11</v>
      </c>
      <c r="E57" s="75">
        <v>72</v>
      </c>
      <c r="F57" s="75">
        <v>33</v>
      </c>
      <c r="G57" s="75">
        <v>77</v>
      </c>
      <c r="H57" s="75">
        <v>118</v>
      </c>
      <c r="I57" s="75">
        <v>42</v>
      </c>
      <c r="J57" s="76">
        <v>92</v>
      </c>
      <c r="K57" s="75">
        <v>95</v>
      </c>
      <c r="L57" s="75">
        <v>26</v>
      </c>
      <c r="M57" s="76">
        <v>60</v>
      </c>
    </row>
    <row r="58" spans="1:13" ht="18.600000000000001" thickBot="1" x14ac:dyDescent="0.35">
      <c r="A58" s="52">
        <v>53</v>
      </c>
      <c r="B58" s="75">
        <v>88</v>
      </c>
      <c r="C58" s="75">
        <v>26</v>
      </c>
      <c r="D58" s="75">
        <v>39</v>
      </c>
      <c r="E58" s="75">
        <v>93</v>
      </c>
      <c r="F58" s="75">
        <v>48</v>
      </c>
      <c r="G58" s="75">
        <v>77</v>
      </c>
      <c r="H58" s="75">
        <v>103</v>
      </c>
      <c r="I58" s="75">
        <v>101</v>
      </c>
      <c r="J58" s="76">
        <v>67</v>
      </c>
      <c r="K58" s="75">
        <v>76</v>
      </c>
      <c r="L58" s="75">
        <v>25</v>
      </c>
      <c r="M58" s="76">
        <v>53</v>
      </c>
    </row>
    <row r="59" spans="1:13" ht="18.600000000000001" thickBot="1" x14ac:dyDescent="0.35">
      <c r="A59" s="52">
        <v>54</v>
      </c>
      <c r="B59" s="75">
        <v>59</v>
      </c>
      <c r="C59" s="75">
        <v>28</v>
      </c>
      <c r="D59" s="75">
        <v>40</v>
      </c>
      <c r="E59" s="75">
        <v>98</v>
      </c>
      <c r="F59" s="75">
        <v>29</v>
      </c>
      <c r="G59" s="75">
        <v>135</v>
      </c>
      <c r="H59" s="75">
        <v>93</v>
      </c>
      <c r="I59" s="75">
        <v>8</v>
      </c>
      <c r="J59" s="76">
        <v>61</v>
      </c>
      <c r="K59" s="75">
        <v>50</v>
      </c>
      <c r="L59" s="75">
        <v>23</v>
      </c>
      <c r="M59" s="76">
        <v>37</v>
      </c>
    </row>
    <row r="60" spans="1:13" ht="18.600000000000001" thickBot="1" x14ac:dyDescent="0.35">
      <c r="A60" s="52">
        <v>55</v>
      </c>
      <c r="B60" s="75">
        <v>77</v>
      </c>
      <c r="C60" s="75">
        <v>34</v>
      </c>
      <c r="D60" s="75">
        <v>18</v>
      </c>
      <c r="E60" s="75">
        <v>83</v>
      </c>
      <c r="F60" s="75">
        <v>25</v>
      </c>
      <c r="G60" s="75">
        <v>78</v>
      </c>
      <c r="H60" s="75">
        <v>67</v>
      </c>
      <c r="I60" s="75">
        <v>150</v>
      </c>
      <c r="J60" s="76">
        <v>48</v>
      </c>
      <c r="K60" s="75">
        <v>96</v>
      </c>
      <c r="L60" s="75">
        <v>28</v>
      </c>
      <c r="M60" s="76">
        <v>32</v>
      </c>
    </row>
    <row r="61" spans="1:13" ht="18.600000000000001" thickBot="1" x14ac:dyDescent="0.35">
      <c r="A61" s="52">
        <v>56</v>
      </c>
      <c r="B61" s="75">
        <v>88</v>
      </c>
      <c r="C61" s="75">
        <v>27</v>
      </c>
      <c r="D61" s="75">
        <v>32</v>
      </c>
      <c r="E61" s="75">
        <v>153</v>
      </c>
      <c r="F61" s="75">
        <v>20</v>
      </c>
      <c r="G61" s="75">
        <v>156</v>
      </c>
      <c r="H61" s="75">
        <v>59</v>
      </c>
      <c r="I61" s="75">
        <v>195</v>
      </c>
      <c r="J61" s="76">
        <v>94</v>
      </c>
      <c r="K61" s="75">
        <v>86</v>
      </c>
      <c r="L61" s="75">
        <v>25</v>
      </c>
      <c r="M61" s="76">
        <v>19</v>
      </c>
    </row>
    <row r="62" spans="1:13" ht="18.600000000000001" thickBot="1" x14ac:dyDescent="0.35">
      <c r="A62" s="52">
        <v>57</v>
      </c>
      <c r="B62" s="75">
        <v>55</v>
      </c>
      <c r="C62" s="75">
        <v>19</v>
      </c>
      <c r="D62" s="75">
        <v>19</v>
      </c>
      <c r="E62" s="75">
        <v>101</v>
      </c>
      <c r="F62" s="75">
        <v>20</v>
      </c>
      <c r="G62" s="75">
        <v>106</v>
      </c>
      <c r="H62" s="75">
        <v>61</v>
      </c>
      <c r="I62" s="75">
        <v>49</v>
      </c>
      <c r="J62" s="76">
        <v>90</v>
      </c>
      <c r="K62" s="75">
        <v>86</v>
      </c>
      <c r="L62" s="75">
        <v>27</v>
      </c>
      <c r="M62" s="76">
        <v>33</v>
      </c>
    </row>
    <row r="63" spans="1:13" ht="18.600000000000001" thickBot="1" x14ac:dyDescent="0.35">
      <c r="A63" s="52">
        <v>58</v>
      </c>
      <c r="B63" s="75">
        <v>63</v>
      </c>
      <c r="C63" s="75">
        <v>34</v>
      </c>
      <c r="D63" s="75">
        <v>21</v>
      </c>
      <c r="E63" s="75">
        <v>87</v>
      </c>
      <c r="F63" s="75">
        <v>29</v>
      </c>
      <c r="G63" s="75">
        <v>110</v>
      </c>
      <c r="H63" s="75">
        <v>60</v>
      </c>
      <c r="I63" s="75">
        <v>14</v>
      </c>
      <c r="J63" s="76">
        <v>77</v>
      </c>
      <c r="K63" s="75">
        <v>84</v>
      </c>
      <c r="L63" s="75">
        <v>28</v>
      </c>
      <c r="M63" s="76">
        <v>35</v>
      </c>
    </row>
    <row r="64" spans="1:13" ht="18.600000000000001" thickBot="1" x14ac:dyDescent="0.35">
      <c r="A64" s="52">
        <v>59</v>
      </c>
      <c r="B64" s="75">
        <v>52</v>
      </c>
      <c r="C64" s="75">
        <v>36</v>
      </c>
      <c r="D64" s="75">
        <v>26</v>
      </c>
      <c r="E64" s="75">
        <v>90</v>
      </c>
      <c r="F64" s="75">
        <v>25</v>
      </c>
      <c r="G64" s="75">
        <v>138</v>
      </c>
      <c r="H64" s="75">
        <v>49</v>
      </c>
      <c r="I64" s="75">
        <v>146</v>
      </c>
      <c r="J64" s="76">
        <v>51</v>
      </c>
      <c r="K64" s="75">
        <v>61</v>
      </c>
      <c r="L64" s="75">
        <v>31</v>
      </c>
      <c r="M64" s="76">
        <v>30</v>
      </c>
    </row>
    <row r="65" spans="1:13" ht="18.600000000000001" thickBot="1" x14ac:dyDescent="0.35">
      <c r="A65" s="52">
        <v>60</v>
      </c>
      <c r="B65" s="75">
        <v>49</v>
      </c>
      <c r="C65" s="75">
        <v>14</v>
      </c>
      <c r="D65" s="75">
        <v>27</v>
      </c>
      <c r="E65" s="75">
        <v>140</v>
      </c>
      <c r="F65" s="75">
        <v>24</v>
      </c>
      <c r="G65" s="75">
        <v>111</v>
      </c>
      <c r="H65" s="75">
        <v>56</v>
      </c>
      <c r="I65" s="75">
        <v>144</v>
      </c>
      <c r="J65" s="76">
        <v>58</v>
      </c>
      <c r="K65" s="75">
        <v>55</v>
      </c>
      <c r="L65" s="75">
        <v>20</v>
      </c>
      <c r="M65" s="76">
        <v>30</v>
      </c>
    </row>
    <row r="66" spans="1:13" ht="18.600000000000001" thickBot="1" x14ac:dyDescent="0.35">
      <c r="A66" s="52">
        <v>61</v>
      </c>
      <c r="B66" s="75">
        <v>88</v>
      </c>
      <c r="C66" s="75">
        <v>13</v>
      </c>
      <c r="D66" s="75">
        <v>22</v>
      </c>
      <c r="E66" s="75">
        <v>124</v>
      </c>
      <c r="F66" s="75">
        <v>23</v>
      </c>
      <c r="G66" s="75">
        <v>67</v>
      </c>
      <c r="H66" s="75">
        <v>53</v>
      </c>
      <c r="I66" s="75">
        <v>25</v>
      </c>
      <c r="J66" s="76">
        <v>46</v>
      </c>
      <c r="K66" s="75">
        <v>106</v>
      </c>
      <c r="L66" s="75">
        <v>22</v>
      </c>
      <c r="M66" s="76">
        <v>23</v>
      </c>
    </row>
    <row r="67" spans="1:13" ht="18.600000000000001" thickBot="1" x14ac:dyDescent="0.35">
      <c r="A67" s="52">
        <v>62</v>
      </c>
      <c r="B67" s="75">
        <v>75</v>
      </c>
      <c r="C67" s="75">
        <v>14</v>
      </c>
      <c r="D67" s="75">
        <v>26</v>
      </c>
      <c r="E67" s="75">
        <v>132</v>
      </c>
      <c r="F67" s="75">
        <v>25</v>
      </c>
      <c r="G67" s="76">
        <v>88</v>
      </c>
      <c r="H67" s="75">
        <v>56</v>
      </c>
      <c r="I67" s="75">
        <v>33</v>
      </c>
      <c r="J67" s="76">
        <v>47</v>
      </c>
      <c r="K67" s="75">
        <v>106</v>
      </c>
      <c r="L67" s="75">
        <v>20</v>
      </c>
      <c r="M67" s="76">
        <v>13</v>
      </c>
    </row>
    <row r="68" spans="1:13" ht="18.600000000000001" thickBot="1" x14ac:dyDescent="0.35">
      <c r="A68" s="52">
        <v>63</v>
      </c>
      <c r="B68" s="75">
        <v>55</v>
      </c>
      <c r="C68" s="75">
        <v>12</v>
      </c>
      <c r="D68" s="75">
        <v>22</v>
      </c>
      <c r="E68" s="75">
        <v>172</v>
      </c>
      <c r="F68" s="75">
        <v>21</v>
      </c>
      <c r="G68" s="76">
        <v>91</v>
      </c>
      <c r="H68" s="75">
        <v>66</v>
      </c>
      <c r="I68" s="75">
        <v>27</v>
      </c>
      <c r="J68" s="76">
        <v>104</v>
      </c>
      <c r="K68" s="75">
        <v>125</v>
      </c>
      <c r="L68" s="75">
        <v>21</v>
      </c>
      <c r="M68" s="76">
        <v>29</v>
      </c>
    </row>
    <row r="69" spans="1:13" ht="18.600000000000001" thickBot="1" x14ac:dyDescent="0.35">
      <c r="A69" s="52">
        <v>64</v>
      </c>
      <c r="B69" s="75">
        <v>57</v>
      </c>
      <c r="C69" s="75">
        <v>9</v>
      </c>
      <c r="D69" s="75">
        <v>139</v>
      </c>
      <c r="E69" s="75">
        <v>111</v>
      </c>
      <c r="F69" s="75">
        <v>58</v>
      </c>
      <c r="G69" s="75">
        <v>80</v>
      </c>
      <c r="H69" s="75">
        <v>56</v>
      </c>
      <c r="I69" s="75">
        <v>70</v>
      </c>
      <c r="J69" s="76">
        <v>112</v>
      </c>
      <c r="K69" s="75">
        <v>128</v>
      </c>
      <c r="L69" s="75">
        <v>99</v>
      </c>
      <c r="M69" s="76">
        <v>13</v>
      </c>
    </row>
    <row r="70" spans="1:13" ht="18.600000000000001" thickBot="1" x14ac:dyDescent="0.35">
      <c r="A70" s="52">
        <v>65</v>
      </c>
      <c r="B70" s="75">
        <v>116</v>
      </c>
      <c r="C70" s="75">
        <v>10</v>
      </c>
      <c r="D70" s="75">
        <v>34</v>
      </c>
      <c r="E70" s="75">
        <v>155</v>
      </c>
      <c r="F70" s="75">
        <v>73</v>
      </c>
      <c r="G70" s="75">
        <v>85</v>
      </c>
      <c r="H70" s="75">
        <v>49</v>
      </c>
      <c r="I70" s="75">
        <v>52</v>
      </c>
      <c r="J70" s="76">
        <v>127</v>
      </c>
      <c r="K70" s="75">
        <v>129</v>
      </c>
      <c r="L70" s="75">
        <v>96</v>
      </c>
      <c r="M70" s="76">
        <v>18</v>
      </c>
    </row>
    <row r="71" spans="1:13" ht="18.600000000000001" thickBot="1" x14ac:dyDescent="0.35">
      <c r="A71" s="52">
        <v>66</v>
      </c>
      <c r="B71" s="75">
        <v>116</v>
      </c>
      <c r="C71" s="75">
        <v>11</v>
      </c>
      <c r="D71" s="75">
        <v>34</v>
      </c>
      <c r="E71" s="75">
        <v>86</v>
      </c>
      <c r="F71" s="75">
        <v>23</v>
      </c>
      <c r="G71" s="75">
        <v>88</v>
      </c>
      <c r="H71" s="75">
        <v>74</v>
      </c>
      <c r="I71" s="75">
        <v>111</v>
      </c>
      <c r="J71" s="76">
        <v>125</v>
      </c>
      <c r="K71" s="75">
        <v>148</v>
      </c>
      <c r="L71" s="75">
        <v>94</v>
      </c>
      <c r="M71" s="76">
        <v>36</v>
      </c>
    </row>
    <row r="72" spans="1:13" ht="18.600000000000001" thickBot="1" x14ac:dyDescent="0.35">
      <c r="A72" s="52">
        <v>67</v>
      </c>
      <c r="B72" s="75">
        <v>105</v>
      </c>
      <c r="C72" s="75">
        <v>70</v>
      </c>
      <c r="D72" s="75">
        <v>28</v>
      </c>
      <c r="E72" s="75">
        <v>146</v>
      </c>
      <c r="F72" s="75">
        <v>42</v>
      </c>
      <c r="G72" s="75">
        <v>69</v>
      </c>
      <c r="H72" s="75">
        <v>46</v>
      </c>
      <c r="I72" s="75">
        <v>83</v>
      </c>
      <c r="J72" s="76">
        <v>124</v>
      </c>
      <c r="K72" s="75">
        <v>102</v>
      </c>
      <c r="L72" s="75">
        <v>121</v>
      </c>
      <c r="M72" s="76">
        <v>28</v>
      </c>
    </row>
    <row r="73" spans="1:13" ht="18.600000000000001" thickBot="1" x14ac:dyDescent="0.35">
      <c r="A73" s="52">
        <v>68</v>
      </c>
      <c r="B73" s="75">
        <v>107</v>
      </c>
      <c r="C73" s="75">
        <v>71</v>
      </c>
      <c r="D73" s="75">
        <v>24</v>
      </c>
      <c r="E73" s="75">
        <v>156</v>
      </c>
      <c r="F73" s="75">
        <v>72</v>
      </c>
      <c r="G73" s="75">
        <v>192</v>
      </c>
      <c r="H73" s="75">
        <v>86</v>
      </c>
      <c r="I73" s="75">
        <v>179</v>
      </c>
      <c r="J73" s="76">
        <v>123</v>
      </c>
      <c r="K73" s="75">
        <v>72</v>
      </c>
      <c r="L73" s="75">
        <v>113</v>
      </c>
      <c r="M73" s="76">
        <v>31</v>
      </c>
    </row>
    <row r="74" spans="1:13" ht="18.600000000000001" thickBot="1" x14ac:dyDescent="0.35">
      <c r="A74" s="52">
        <v>69</v>
      </c>
      <c r="B74" s="75">
        <v>36</v>
      </c>
      <c r="C74" s="75">
        <v>79</v>
      </c>
      <c r="D74" s="75">
        <v>19</v>
      </c>
      <c r="E74" s="75">
        <v>126</v>
      </c>
      <c r="F74" s="75">
        <v>74</v>
      </c>
      <c r="G74" s="75">
        <v>150</v>
      </c>
      <c r="H74" s="75">
        <v>39</v>
      </c>
      <c r="I74" s="75">
        <v>16</v>
      </c>
      <c r="J74" s="76">
        <v>122</v>
      </c>
      <c r="K74" s="75">
        <v>150</v>
      </c>
      <c r="L74" s="75">
        <v>113</v>
      </c>
      <c r="M74" s="76">
        <v>39</v>
      </c>
    </row>
    <row r="75" spans="1:13" ht="18.600000000000001" thickBot="1" x14ac:dyDescent="0.35">
      <c r="A75" s="52">
        <v>70</v>
      </c>
      <c r="B75" s="75">
        <v>44</v>
      </c>
      <c r="C75" s="75">
        <v>87</v>
      </c>
      <c r="D75" s="75">
        <v>86</v>
      </c>
      <c r="E75" s="75">
        <v>143</v>
      </c>
      <c r="F75" s="75">
        <v>105</v>
      </c>
      <c r="G75" s="75">
        <v>146</v>
      </c>
      <c r="H75" s="75">
        <v>35</v>
      </c>
      <c r="I75" s="75">
        <v>93</v>
      </c>
      <c r="J75" s="76">
        <v>115</v>
      </c>
      <c r="K75" s="75">
        <v>58</v>
      </c>
      <c r="L75" s="75">
        <v>118</v>
      </c>
      <c r="M75" s="76">
        <v>26</v>
      </c>
    </row>
    <row r="76" spans="1:13" ht="18.600000000000001" thickBot="1" x14ac:dyDescent="0.35">
      <c r="A76" s="52">
        <v>71</v>
      </c>
      <c r="B76" s="75">
        <v>68</v>
      </c>
      <c r="C76" s="75">
        <v>89</v>
      </c>
      <c r="D76" s="75">
        <v>17</v>
      </c>
      <c r="E76" s="77">
        <v>81</v>
      </c>
      <c r="F76" s="75">
        <v>173</v>
      </c>
      <c r="G76" s="75">
        <v>62</v>
      </c>
      <c r="H76" s="75">
        <v>83</v>
      </c>
      <c r="I76" s="75">
        <v>31</v>
      </c>
      <c r="J76" s="76">
        <v>111</v>
      </c>
      <c r="K76" s="75">
        <v>40</v>
      </c>
      <c r="L76" s="75">
        <v>121</v>
      </c>
      <c r="M76" s="76">
        <v>29</v>
      </c>
    </row>
    <row r="77" spans="1:13" ht="18.600000000000001" thickBot="1" x14ac:dyDescent="0.35">
      <c r="A77" s="52">
        <v>72</v>
      </c>
      <c r="B77" s="75">
        <v>47</v>
      </c>
      <c r="C77" s="75">
        <v>75</v>
      </c>
      <c r="D77" s="75">
        <v>80</v>
      </c>
      <c r="E77" s="77">
        <v>126</v>
      </c>
      <c r="F77" s="75">
        <v>191</v>
      </c>
      <c r="G77" s="75">
        <v>62</v>
      </c>
      <c r="H77" s="75">
        <v>76</v>
      </c>
      <c r="I77" s="75">
        <v>81</v>
      </c>
      <c r="J77" s="76">
        <v>129</v>
      </c>
      <c r="K77" s="75">
        <v>33</v>
      </c>
      <c r="L77" s="75">
        <v>117</v>
      </c>
      <c r="M77" s="76">
        <v>32</v>
      </c>
    </row>
    <row r="78" spans="1:13" ht="18.600000000000001" thickBot="1" x14ac:dyDescent="0.35">
      <c r="A78" s="52">
        <v>73</v>
      </c>
      <c r="B78" s="75">
        <v>63</v>
      </c>
      <c r="C78" s="75">
        <v>26</v>
      </c>
      <c r="D78" s="75">
        <v>21</v>
      </c>
      <c r="E78" s="77">
        <v>155</v>
      </c>
      <c r="F78" s="75">
        <v>96</v>
      </c>
      <c r="G78" s="75">
        <v>131</v>
      </c>
      <c r="H78" s="75">
        <v>43</v>
      </c>
      <c r="I78" s="75">
        <v>128</v>
      </c>
      <c r="J78" s="76">
        <v>103</v>
      </c>
      <c r="K78" s="75">
        <v>100</v>
      </c>
      <c r="L78" s="75">
        <v>51</v>
      </c>
      <c r="M78" s="76">
        <v>37</v>
      </c>
    </row>
    <row r="79" spans="1:13" ht="18.600000000000001" thickBot="1" x14ac:dyDescent="0.35">
      <c r="A79" s="52">
        <v>74</v>
      </c>
      <c r="B79" s="75">
        <v>35</v>
      </c>
      <c r="C79" s="75">
        <v>22</v>
      </c>
      <c r="D79" s="75">
        <v>35</v>
      </c>
      <c r="E79" s="77">
        <v>71</v>
      </c>
      <c r="F79" s="75">
        <v>197</v>
      </c>
      <c r="G79" s="75">
        <v>137</v>
      </c>
      <c r="H79" s="75">
        <v>75</v>
      </c>
      <c r="I79" s="75">
        <v>32</v>
      </c>
      <c r="J79" s="76">
        <v>118</v>
      </c>
      <c r="K79" s="75">
        <v>53</v>
      </c>
      <c r="L79" s="75">
        <v>67</v>
      </c>
      <c r="M79" s="76">
        <v>21</v>
      </c>
    </row>
    <row r="80" spans="1:13" ht="18.600000000000001" thickBot="1" x14ac:dyDescent="0.35">
      <c r="A80" s="52">
        <v>75</v>
      </c>
      <c r="B80" s="75">
        <v>40</v>
      </c>
      <c r="C80" s="75">
        <v>94</v>
      </c>
      <c r="D80" s="75">
        <v>25</v>
      </c>
      <c r="E80" s="77">
        <v>133</v>
      </c>
      <c r="F80" s="75">
        <v>130</v>
      </c>
      <c r="G80" s="75">
        <v>91</v>
      </c>
      <c r="H80" s="75">
        <v>91</v>
      </c>
      <c r="I80" s="75">
        <v>160</v>
      </c>
      <c r="J80" s="76">
        <v>116</v>
      </c>
      <c r="K80" s="75">
        <v>32</v>
      </c>
      <c r="L80" s="75">
        <v>19</v>
      </c>
      <c r="M80" s="76">
        <v>109</v>
      </c>
    </row>
    <row r="81" spans="1:13" ht="18.600000000000001" thickBot="1" x14ac:dyDescent="0.35">
      <c r="A81" s="52">
        <v>76</v>
      </c>
      <c r="B81" s="75">
        <v>62</v>
      </c>
      <c r="C81" s="75">
        <v>90</v>
      </c>
      <c r="D81" s="75">
        <v>10</v>
      </c>
      <c r="E81" s="77">
        <v>87</v>
      </c>
      <c r="F81" s="75">
        <v>195</v>
      </c>
      <c r="G81" s="75">
        <v>66</v>
      </c>
      <c r="H81" s="75">
        <v>87</v>
      </c>
      <c r="I81" s="75">
        <v>25</v>
      </c>
      <c r="J81" s="76">
        <v>112</v>
      </c>
      <c r="K81" s="75">
        <v>37</v>
      </c>
      <c r="L81" s="75">
        <v>127</v>
      </c>
      <c r="M81" s="76">
        <v>109</v>
      </c>
    </row>
    <row r="82" spans="1:13" ht="18.600000000000001" thickBot="1" x14ac:dyDescent="0.35">
      <c r="A82" s="52">
        <v>77</v>
      </c>
      <c r="B82" s="75">
        <v>87</v>
      </c>
      <c r="C82" s="75">
        <v>21</v>
      </c>
      <c r="D82" s="75">
        <v>47</v>
      </c>
      <c r="E82" s="77">
        <v>119</v>
      </c>
      <c r="F82" s="75">
        <v>147</v>
      </c>
      <c r="G82" s="75">
        <v>64</v>
      </c>
      <c r="H82" s="75">
        <v>73</v>
      </c>
      <c r="I82" s="75">
        <v>42</v>
      </c>
      <c r="J82" s="76">
        <v>123</v>
      </c>
      <c r="K82" s="75">
        <v>47</v>
      </c>
      <c r="L82" s="75">
        <v>98</v>
      </c>
      <c r="M82" s="76">
        <v>129</v>
      </c>
    </row>
    <row r="83" spans="1:13" ht="18.600000000000001" thickBot="1" x14ac:dyDescent="0.35">
      <c r="A83" s="52">
        <v>78</v>
      </c>
      <c r="B83" s="75">
        <v>89</v>
      </c>
      <c r="C83" s="75">
        <v>94</v>
      </c>
      <c r="D83" s="75">
        <v>16</v>
      </c>
      <c r="E83" s="77">
        <v>85</v>
      </c>
      <c r="F83" s="75">
        <v>104</v>
      </c>
      <c r="G83" s="75">
        <v>184</v>
      </c>
      <c r="H83" s="75">
        <v>63</v>
      </c>
      <c r="I83" s="75">
        <v>38</v>
      </c>
      <c r="J83" s="76">
        <v>114</v>
      </c>
      <c r="K83" s="75">
        <v>78</v>
      </c>
      <c r="L83" s="75">
        <v>13</v>
      </c>
      <c r="M83" s="76">
        <v>103</v>
      </c>
    </row>
    <row r="84" spans="1:13" ht="18.600000000000001" thickBot="1" x14ac:dyDescent="0.35">
      <c r="A84" s="52">
        <v>79</v>
      </c>
      <c r="B84" s="75">
        <v>75</v>
      </c>
      <c r="C84" s="75">
        <v>34</v>
      </c>
      <c r="D84" s="75">
        <v>26</v>
      </c>
      <c r="E84" s="77">
        <v>191</v>
      </c>
      <c r="F84" s="75">
        <v>171</v>
      </c>
      <c r="G84" s="75">
        <v>79</v>
      </c>
      <c r="H84" s="75">
        <v>103</v>
      </c>
      <c r="I84" s="75">
        <v>81</v>
      </c>
      <c r="J84" s="76">
        <v>113</v>
      </c>
      <c r="K84" s="75">
        <v>18</v>
      </c>
      <c r="L84" s="75">
        <v>8</v>
      </c>
      <c r="M84" s="76">
        <v>108</v>
      </c>
    </row>
    <row r="85" spans="1:13" ht="18.600000000000001" thickBot="1" x14ac:dyDescent="0.35">
      <c r="A85" s="52">
        <v>80</v>
      </c>
      <c r="B85" s="75">
        <v>94</v>
      </c>
      <c r="C85" s="75">
        <v>87</v>
      </c>
      <c r="D85" s="75">
        <v>19</v>
      </c>
      <c r="E85" s="77">
        <v>80</v>
      </c>
      <c r="F85" s="75">
        <v>137</v>
      </c>
      <c r="G85" s="75">
        <v>129</v>
      </c>
      <c r="H85" s="75">
        <v>98</v>
      </c>
      <c r="I85" s="75">
        <v>13</v>
      </c>
      <c r="J85" s="76">
        <v>115</v>
      </c>
      <c r="K85" s="75">
        <v>134</v>
      </c>
      <c r="L85" s="75">
        <v>44</v>
      </c>
      <c r="M85" s="76">
        <v>116</v>
      </c>
    </row>
    <row r="86" spans="1:13" ht="18.600000000000001" thickBot="1" x14ac:dyDescent="0.35">
      <c r="A86" s="52">
        <v>81</v>
      </c>
      <c r="B86" s="75">
        <v>71</v>
      </c>
      <c r="C86" s="75">
        <v>16</v>
      </c>
      <c r="D86" s="75">
        <v>22</v>
      </c>
      <c r="E86" s="77">
        <v>192</v>
      </c>
      <c r="F86" s="75">
        <v>119</v>
      </c>
      <c r="G86" s="75">
        <v>106</v>
      </c>
      <c r="H86" s="75">
        <v>80</v>
      </c>
      <c r="I86" s="75">
        <v>134</v>
      </c>
      <c r="J86" s="75">
        <v>18</v>
      </c>
      <c r="K86" s="75">
        <v>136</v>
      </c>
      <c r="L86" s="75">
        <v>54</v>
      </c>
      <c r="M86" s="76">
        <v>124</v>
      </c>
    </row>
    <row r="87" spans="1:13" ht="18.600000000000001" thickBot="1" x14ac:dyDescent="0.35">
      <c r="A87" s="52">
        <v>82</v>
      </c>
      <c r="B87" s="75">
        <v>35</v>
      </c>
      <c r="C87" s="75">
        <v>68</v>
      </c>
      <c r="D87" s="75">
        <v>10</v>
      </c>
      <c r="E87" s="77">
        <v>177</v>
      </c>
      <c r="F87" s="75">
        <v>140</v>
      </c>
      <c r="G87" s="75">
        <v>190</v>
      </c>
      <c r="H87" s="75">
        <v>115</v>
      </c>
      <c r="I87" s="75">
        <v>11</v>
      </c>
      <c r="J87" s="75">
        <v>44</v>
      </c>
      <c r="K87" s="75">
        <v>41</v>
      </c>
      <c r="L87" s="75">
        <v>77</v>
      </c>
      <c r="M87" s="76">
        <v>110</v>
      </c>
    </row>
    <row r="88" spans="1:13" ht="18.600000000000001" thickBot="1" x14ac:dyDescent="0.35">
      <c r="A88" s="52">
        <v>83</v>
      </c>
      <c r="B88" s="75">
        <v>64</v>
      </c>
      <c r="C88" s="75">
        <v>10</v>
      </c>
      <c r="D88" s="75">
        <v>145</v>
      </c>
      <c r="E88" s="77">
        <v>98</v>
      </c>
      <c r="F88" s="75">
        <v>145</v>
      </c>
      <c r="G88" s="75">
        <v>76</v>
      </c>
      <c r="H88" s="75">
        <v>105</v>
      </c>
      <c r="I88" s="75">
        <v>83</v>
      </c>
      <c r="J88" s="75">
        <v>51</v>
      </c>
      <c r="K88" s="75">
        <v>56</v>
      </c>
      <c r="L88" s="75">
        <v>57</v>
      </c>
      <c r="M88" s="76">
        <v>106</v>
      </c>
    </row>
    <row r="89" spans="1:13" ht="18.600000000000001" thickBot="1" x14ac:dyDescent="0.35">
      <c r="A89" s="52">
        <v>84</v>
      </c>
      <c r="B89" s="75">
        <v>81</v>
      </c>
      <c r="C89" s="75">
        <v>23</v>
      </c>
      <c r="D89" s="75">
        <v>16</v>
      </c>
      <c r="E89" s="77">
        <v>93</v>
      </c>
      <c r="F89" s="75">
        <v>167</v>
      </c>
      <c r="G89" s="75">
        <v>123</v>
      </c>
      <c r="H89" s="75">
        <v>79</v>
      </c>
      <c r="I89" s="75">
        <v>16</v>
      </c>
      <c r="J89" s="75">
        <v>99</v>
      </c>
      <c r="K89" s="75">
        <v>57</v>
      </c>
      <c r="L89" s="75">
        <v>132</v>
      </c>
      <c r="M89" s="76">
        <v>122</v>
      </c>
    </row>
    <row r="90" spans="1:13" ht="18.600000000000001" thickBot="1" x14ac:dyDescent="0.35">
      <c r="A90" s="52">
        <v>85</v>
      </c>
      <c r="B90" s="75">
        <v>32</v>
      </c>
      <c r="C90" s="75">
        <v>88</v>
      </c>
      <c r="D90" s="75">
        <v>148</v>
      </c>
      <c r="E90" s="77">
        <v>173</v>
      </c>
      <c r="F90" s="75">
        <v>154</v>
      </c>
      <c r="G90" s="75">
        <v>142</v>
      </c>
      <c r="H90" s="75">
        <v>71</v>
      </c>
      <c r="I90" s="75">
        <v>93</v>
      </c>
      <c r="J90" s="75">
        <v>125</v>
      </c>
      <c r="K90" s="75">
        <v>48</v>
      </c>
      <c r="L90" s="75">
        <v>13</v>
      </c>
      <c r="M90" s="76">
        <v>111</v>
      </c>
    </row>
    <row r="91" spans="1:13" ht="18.600000000000001" thickBot="1" x14ac:dyDescent="0.35">
      <c r="A91" s="52">
        <v>86</v>
      </c>
      <c r="B91" s="75">
        <v>61</v>
      </c>
      <c r="C91" s="75">
        <v>57</v>
      </c>
      <c r="D91" s="75">
        <v>66</v>
      </c>
      <c r="E91" s="77">
        <v>146</v>
      </c>
      <c r="F91" s="75">
        <v>158</v>
      </c>
      <c r="G91" s="75">
        <v>141</v>
      </c>
      <c r="H91" s="75">
        <v>98</v>
      </c>
      <c r="I91" s="75">
        <v>31</v>
      </c>
      <c r="J91" s="75">
        <v>79</v>
      </c>
      <c r="K91" s="75">
        <v>110</v>
      </c>
      <c r="L91" s="75">
        <v>142</v>
      </c>
      <c r="M91" s="76">
        <v>104</v>
      </c>
    </row>
    <row r="92" spans="1:13" ht="18.600000000000001" thickBot="1" x14ac:dyDescent="0.35">
      <c r="A92" s="52">
        <v>87</v>
      </c>
      <c r="B92" s="75">
        <v>57</v>
      </c>
      <c r="C92" s="75">
        <v>56</v>
      </c>
      <c r="D92" s="75">
        <v>125</v>
      </c>
      <c r="E92" s="77">
        <v>84</v>
      </c>
      <c r="F92" s="75">
        <v>132</v>
      </c>
      <c r="G92" s="75">
        <v>197</v>
      </c>
      <c r="H92" s="75">
        <v>126</v>
      </c>
      <c r="I92" s="75">
        <v>81</v>
      </c>
      <c r="J92" s="75">
        <v>35</v>
      </c>
      <c r="K92" s="75">
        <v>86</v>
      </c>
      <c r="L92" s="75">
        <v>26</v>
      </c>
      <c r="M92" s="76">
        <v>128</v>
      </c>
    </row>
    <row r="93" spans="1:13" ht="18.600000000000001" thickBot="1" x14ac:dyDescent="0.35">
      <c r="A93" s="52">
        <v>88</v>
      </c>
      <c r="B93" s="75">
        <v>90</v>
      </c>
      <c r="C93" s="75">
        <v>39</v>
      </c>
      <c r="D93" s="75">
        <v>103</v>
      </c>
      <c r="E93" s="77">
        <v>76</v>
      </c>
      <c r="F93" s="75">
        <v>148</v>
      </c>
      <c r="G93" s="75">
        <v>79</v>
      </c>
      <c r="H93" s="75">
        <v>33</v>
      </c>
      <c r="I93" s="75">
        <v>128</v>
      </c>
      <c r="J93" s="75">
        <v>27</v>
      </c>
      <c r="K93" s="75">
        <v>32</v>
      </c>
      <c r="L93" s="75">
        <v>15</v>
      </c>
      <c r="M93" s="76">
        <v>100</v>
      </c>
    </row>
    <row r="94" spans="1:13" ht="18.600000000000001" thickBot="1" x14ac:dyDescent="0.35">
      <c r="A94" s="52">
        <v>89</v>
      </c>
      <c r="B94" s="75">
        <v>57</v>
      </c>
      <c r="C94" s="75">
        <v>20</v>
      </c>
      <c r="D94" s="75">
        <v>138</v>
      </c>
      <c r="E94" s="77">
        <v>195</v>
      </c>
      <c r="F94" s="75">
        <v>147</v>
      </c>
      <c r="G94" s="75">
        <v>158</v>
      </c>
      <c r="H94" s="75">
        <v>41</v>
      </c>
      <c r="I94" s="75">
        <v>32</v>
      </c>
      <c r="J94" s="75">
        <v>26</v>
      </c>
      <c r="K94" s="75">
        <v>43</v>
      </c>
      <c r="L94" s="75">
        <v>20</v>
      </c>
      <c r="M94" s="76">
        <v>128</v>
      </c>
    </row>
    <row r="95" spans="1:13" ht="18.600000000000001" thickBot="1" x14ac:dyDescent="0.35">
      <c r="A95" s="52">
        <v>90</v>
      </c>
      <c r="B95" s="75">
        <v>97</v>
      </c>
      <c r="C95" s="75">
        <v>71</v>
      </c>
      <c r="D95" s="75">
        <v>109</v>
      </c>
      <c r="E95" s="77">
        <v>101</v>
      </c>
      <c r="F95" s="75">
        <v>186</v>
      </c>
      <c r="G95" s="75">
        <v>65</v>
      </c>
      <c r="H95" s="75">
        <v>62</v>
      </c>
      <c r="I95" s="75">
        <v>25</v>
      </c>
      <c r="J95" s="75">
        <v>147</v>
      </c>
      <c r="K95" s="75">
        <v>56</v>
      </c>
      <c r="L95" s="75">
        <v>61</v>
      </c>
      <c r="M95" s="75">
        <v>40</v>
      </c>
    </row>
    <row r="96" spans="1:13" ht="18.600000000000001" thickBot="1" x14ac:dyDescent="0.35">
      <c r="A96" s="52">
        <v>91</v>
      </c>
      <c r="B96" s="75">
        <v>84</v>
      </c>
      <c r="C96" s="75">
        <v>14</v>
      </c>
      <c r="D96" s="75">
        <v>122</v>
      </c>
      <c r="E96" s="75">
        <v>135</v>
      </c>
      <c r="F96" s="75">
        <v>145</v>
      </c>
      <c r="G96" s="75">
        <v>99</v>
      </c>
      <c r="H96" s="75">
        <v>112</v>
      </c>
      <c r="I96" s="75">
        <v>42</v>
      </c>
      <c r="J96" s="75">
        <v>41</v>
      </c>
      <c r="K96" s="75">
        <v>51</v>
      </c>
      <c r="L96" s="75">
        <v>76</v>
      </c>
      <c r="M96" s="75">
        <v>89</v>
      </c>
    </row>
    <row r="97" spans="1:13" ht="18.600000000000001" thickBot="1" x14ac:dyDescent="0.35">
      <c r="A97" s="52">
        <v>92</v>
      </c>
      <c r="B97" s="75">
        <v>66</v>
      </c>
      <c r="C97" s="75">
        <v>70</v>
      </c>
      <c r="D97" s="75">
        <v>130</v>
      </c>
      <c r="E97" s="75">
        <v>124</v>
      </c>
      <c r="F97" s="75">
        <v>186</v>
      </c>
      <c r="G97" s="75">
        <v>62</v>
      </c>
      <c r="H97" s="75">
        <v>112</v>
      </c>
      <c r="I97" s="75">
        <v>61</v>
      </c>
      <c r="J97" s="75">
        <v>114</v>
      </c>
      <c r="K97" s="75">
        <v>53</v>
      </c>
      <c r="L97" s="75">
        <v>18</v>
      </c>
      <c r="M97" s="75">
        <v>13</v>
      </c>
    </row>
    <row r="98" spans="1:13" ht="18.600000000000001" thickBot="1" x14ac:dyDescent="0.35">
      <c r="A98" s="52">
        <v>93</v>
      </c>
      <c r="B98" s="75">
        <v>51</v>
      </c>
      <c r="C98" s="75">
        <v>71</v>
      </c>
      <c r="D98" s="75">
        <v>135</v>
      </c>
      <c r="E98" s="75">
        <v>166</v>
      </c>
      <c r="F98" s="75">
        <v>178</v>
      </c>
      <c r="G98" s="75">
        <v>130</v>
      </c>
      <c r="H98" s="75">
        <v>70</v>
      </c>
      <c r="I98" s="75">
        <v>49</v>
      </c>
      <c r="J98" s="75">
        <v>31</v>
      </c>
      <c r="K98" s="75">
        <v>61</v>
      </c>
      <c r="L98" s="75">
        <v>96</v>
      </c>
      <c r="M98" s="75">
        <v>41</v>
      </c>
    </row>
    <row r="99" spans="1:13" ht="18.600000000000001" thickBot="1" x14ac:dyDescent="0.35">
      <c r="A99" s="52">
        <v>94</v>
      </c>
      <c r="B99" s="75">
        <v>50</v>
      </c>
      <c r="C99" s="75">
        <v>79</v>
      </c>
      <c r="D99" s="75">
        <v>148</v>
      </c>
      <c r="E99" s="75">
        <v>154</v>
      </c>
      <c r="F99" s="75">
        <v>155</v>
      </c>
      <c r="G99" s="75">
        <v>73</v>
      </c>
      <c r="H99" s="75">
        <v>72</v>
      </c>
      <c r="I99" s="75">
        <v>61</v>
      </c>
      <c r="J99" s="75">
        <v>52</v>
      </c>
      <c r="K99" s="75">
        <v>29</v>
      </c>
      <c r="L99" s="75">
        <v>47</v>
      </c>
      <c r="M99" s="75">
        <v>92</v>
      </c>
    </row>
    <row r="100" spans="1:13" ht="18.600000000000001" thickBot="1" x14ac:dyDescent="0.35">
      <c r="A100" s="52">
        <v>95</v>
      </c>
      <c r="B100" s="75">
        <v>20</v>
      </c>
      <c r="C100" s="75">
        <v>87</v>
      </c>
      <c r="D100" s="75">
        <v>143</v>
      </c>
      <c r="E100" s="75">
        <v>130</v>
      </c>
      <c r="F100" s="75">
        <v>108</v>
      </c>
      <c r="G100" s="75">
        <v>143</v>
      </c>
      <c r="H100" s="75">
        <v>95</v>
      </c>
      <c r="I100" s="75">
        <v>48</v>
      </c>
      <c r="J100" s="75">
        <v>72</v>
      </c>
      <c r="K100" s="75">
        <v>108</v>
      </c>
      <c r="L100" s="75">
        <v>43</v>
      </c>
      <c r="M100" s="75">
        <v>35</v>
      </c>
    </row>
    <row r="101" spans="1:13" ht="18.600000000000001" thickBot="1" x14ac:dyDescent="0.35">
      <c r="A101" s="52">
        <v>96</v>
      </c>
      <c r="B101" s="75">
        <v>27</v>
      </c>
      <c r="C101" s="75">
        <v>89</v>
      </c>
      <c r="D101" s="75">
        <v>155</v>
      </c>
      <c r="E101" s="75">
        <v>170</v>
      </c>
      <c r="F101" s="75">
        <v>73</v>
      </c>
      <c r="G101" s="75">
        <v>70</v>
      </c>
      <c r="H101" s="75">
        <v>61</v>
      </c>
      <c r="I101" s="75">
        <v>49</v>
      </c>
      <c r="J101" s="75">
        <v>20</v>
      </c>
      <c r="K101" s="75">
        <v>78</v>
      </c>
      <c r="L101" s="75">
        <v>108</v>
      </c>
      <c r="M101" s="75">
        <v>66</v>
      </c>
    </row>
    <row r="102" spans="1:13" ht="18.600000000000001" thickBot="1" x14ac:dyDescent="0.35">
      <c r="A102" s="52">
        <v>97</v>
      </c>
      <c r="B102" s="75">
        <v>13</v>
      </c>
      <c r="C102" s="75">
        <v>75</v>
      </c>
      <c r="D102" s="75">
        <v>12</v>
      </c>
      <c r="E102" s="75">
        <v>147</v>
      </c>
      <c r="F102" s="75">
        <v>23</v>
      </c>
      <c r="G102" s="75">
        <v>95</v>
      </c>
      <c r="H102" s="75">
        <v>65</v>
      </c>
      <c r="I102" s="75">
        <v>55</v>
      </c>
      <c r="J102" s="75">
        <v>24</v>
      </c>
      <c r="K102" s="75">
        <v>68</v>
      </c>
      <c r="L102" s="75">
        <v>25</v>
      </c>
      <c r="M102" s="75">
        <v>55</v>
      </c>
    </row>
    <row r="103" spans="1:13" ht="18.600000000000001" thickBot="1" x14ac:dyDescent="0.35">
      <c r="A103" s="52">
        <v>98</v>
      </c>
      <c r="B103" s="75">
        <v>11</v>
      </c>
      <c r="C103" s="75">
        <v>47</v>
      </c>
      <c r="D103" s="75">
        <v>14</v>
      </c>
      <c r="E103" s="75">
        <v>132</v>
      </c>
      <c r="F103" s="75">
        <v>42</v>
      </c>
      <c r="G103" s="75">
        <v>159</v>
      </c>
      <c r="H103" s="75">
        <v>110</v>
      </c>
      <c r="I103" s="75">
        <v>46</v>
      </c>
      <c r="J103" s="75">
        <v>59</v>
      </c>
      <c r="K103" s="75">
        <v>150</v>
      </c>
      <c r="L103" s="75">
        <v>79</v>
      </c>
      <c r="M103" s="75">
        <v>24</v>
      </c>
    </row>
    <row r="104" spans="1:13" ht="18.600000000000001" thickBot="1" x14ac:dyDescent="0.35">
      <c r="A104" s="52">
        <v>99</v>
      </c>
      <c r="B104" s="75">
        <v>110</v>
      </c>
      <c r="C104" s="75">
        <v>47</v>
      </c>
      <c r="D104" s="75">
        <v>10</v>
      </c>
      <c r="E104" s="75">
        <v>164</v>
      </c>
      <c r="F104" s="75">
        <v>72</v>
      </c>
      <c r="G104" s="75">
        <v>83</v>
      </c>
      <c r="H104" s="75">
        <v>72</v>
      </c>
      <c r="I104" s="75">
        <v>44</v>
      </c>
      <c r="J104" s="75">
        <v>90</v>
      </c>
      <c r="K104" s="75">
        <v>108</v>
      </c>
      <c r="L104" s="75">
        <v>39</v>
      </c>
      <c r="M104" s="75">
        <v>41</v>
      </c>
    </row>
    <row r="105" spans="1:13" ht="18.600000000000001" thickBot="1" x14ac:dyDescent="0.35">
      <c r="A105" s="52">
        <v>100</v>
      </c>
      <c r="B105" s="75">
        <v>114</v>
      </c>
      <c r="C105" s="75">
        <v>47</v>
      </c>
      <c r="D105" s="75">
        <v>12</v>
      </c>
      <c r="E105" s="75">
        <v>138</v>
      </c>
      <c r="F105" s="75">
        <v>74</v>
      </c>
      <c r="G105" s="76">
        <v>74</v>
      </c>
      <c r="H105" s="75">
        <v>94</v>
      </c>
      <c r="I105" s="75">
        <v>58</v>
      </c>
      <c r="J105" s="75">
        <v>41</v>
      </c>
      <c r="K105" s="75">
        <v>71</v>
      </c>
      <c r="L105" s="75">
        <v>32</v>
      </c>
      <c r="M105" s="75">
        <v>72</v>
      </c>
    </row>
    <row r="106" spans="1:13" ht="18" thickBot="1" x14ac:dyDescent="0.35">
      <c r="A106" s="53" t="s">
        <v>11</v>
      </c>
      <c r="B106" s="81">
        <f>AVERAGE(B6:B105)</f>
        <v>51.91</v>
      </c>
      <c r="C106" s="81">
        <f t="shared" ref="C106:L106" si="0">AVERAGE(C6:C105)</f>
        <v>47.22</v>
      </c>
      <c r="D106" s="81">
        <f>AVERAGE(D6:D105)</f>
        <v>44.65</v>
      </c>
      <c r="E106" s="86">
        <f t="shared" si="0"/>
        <v>129.91999999999999</v>
      </c>
      <c r="F106" s="86">
        <f t="shared" si="0"/>
        <v>106.8</v>
      </c>
      <c r="G106" s="86">
        <f t="shared" si="0"/>
        <v>114.59</v>
      </c>
      <c r="H106" s="83">
        <f t="shared" si="0"/>
        <v>73.739999999999995</v>
      </c>
      <c r="I106" s="83">
        <f t="shared" si="0"/>
        <v>57.82</v>
      </c>
      <c r="J106" s="83">
        <f>AVERAGE(J6:J105)</f>
        <v>64.5</v>
      </c>
      <c r="K106" s="84">
        <f>AVERAGE(K6:K105)</f>
        <v>52.3</v>
      </c>
      <c r="L106" s="84">
        <f t="shared" si="0"/>
        <v>44.75</v>
      </c>
      <c r="M106" s="84">
        <f>AVERAGE(M6:M105)</f>
        <v>64.39</v>
      </c>
    </row>
  </sheetData>
  <mergeCells count="6">
    <mergeCell ref="B1:M2"/>
    <mergeCell ref="B3:D3"/>
    <mergeCell ref="E3:G3"/>
    <mergeCell ref="H3:J3"/>
    <mergeCell ref="K3:M3"/>
    <mergeCell ref="B4:D4"/>
  </mergeCells>
  <pageMargins left="0.7" right="0.7" top="0.75" bottom="0.75" header="0.3" footer="0.3"/>
  <pageSetup paperSize="9" orientation="portrait" horizontalDpi="150" verticalDpi="15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62C59-AC92-4C24-ACE2-9DCDDFA599F3}">
  <dimension ref="A1:P42"/>
  <sheetViews>
    <sheetView topLeftCell="A31" workbookViewId="0">
      <selection activeCell="M42" sqref="M4:M42"/>
    </sheetView>
  </sheetViews>
  <sheetFormatPr defaultRowHeight="14.4" x14ac:dyDescent="0.3"/>
  <cols>
    <col min="1" max="1" width="9.5546875" style="1" bestFit="1" customWidth="1"/>
    <col min="2" max="12" width="15.6640625" style="1" customWidth="1"/>
    <col min="13" max="13" width="31.109375" style="1" customWidth="1"/>
    <col min="14" max="16384" width="8.88671875" style="1"/>
  </cols>
  <sheetData>
    <row r="1" spans="1:16" x14ac:dyDescent="0.3">
      <c r="A1" s="39"/>
      <c r="B1" s="40" t="s">
        <v>28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6" ht="15" thickBot="1" x14ac:dyDescent="0.35">
      <c r="A2" s="39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6" ht="30.6" thickBot="1" x14ac:dyDescent="0.35">
      <c r="A3" s="42"/>
      <c r="B3" s="43" t="s">
        <v>1</v>
      </c>
      <c r="C3" s="43"/>
      <c r="D3" s="43"/>
      <c r="E3" s="44" t="s">
        <v>2</v>
      </c>
      <c r="F3" s="44"/>
      <c r="G3" s="44"/>
      <c r="H3" s="45" t="s">
        <v>3</v>
      </c>
      <c r="I3" s="45"/>
      <c r="J3" s="45"/>
      <c r="K3" s="46" t="s">
        <v>4</v>
      </c>
      <c r="L3" s="46"/>
      <c r="M3" s="46"/>
    </row>
    <row r="4" spans="1:16" ht="35.4" thickBot="1" x14ac:dyDescent="0.35">
      <c r="A4" s="47" t="s">
        <v>5</v>
      </c>
      <c r="B4" s="48" t="s">
        <v>6</v>
      </c>
      <c r="C4" s="48" t="s">
        <v>14</v>
      </c>
      <c r="D4" s="48" t="s">
        <v>8</v>
      </c>
      <c r="E4" s="49" t="s">
        <v>6</v>
      </c>
      <c r="F4" s="54" t="s">
        <v>9</v>
      </c>
      <c r="G4" s="49" t="s">
        <v>8</v>
      </c>
      <c r="H4" s="50" t="s">
        <v>10</v>
      </c>
      <c r="I4" s="50" t="s">
        <v>13</v>
      </c>
      <c r="J4" s="50" t="s">
        <v>8</v>
      </c>
      <c r="K4" s="51" t="s">
        <v>6</v>
      </c>
      <c r="L4" s="55" t="s">
        <v>9</v>
      </c>
      <c r="M4" s="51" t="s">
        <v>8</v>
      </c>
    </row>
    <row r="5" spans="1:16" ht="18.600000000000001" thickBot="1" x14ac:dyDescent="0.35">
      <c r="A5" s="52">
        <v>1</v>
      </c>
      <c r="B5" s="27">
        <v>177.89099999999999</v>
      </c>
      <c r="C5" s="27">
        <v>182.203</v>
      </c>
      <c r="D5" s="27">
        <v>175.893</v>
      </c>
      <c r="E5" s="27">
        <v>210.17599999999999</v>
      </c>
      <c r="F5" s="27">
        <v>158.36799999999999</v>
      </c>
      <c r="G5" s="27">
        <v>99.29</v>
      </c>
      <c r="H5" s="27">
        <v>174.85400000000001</v>
      </c>
      <c r="I5" s="27">
        <v>172.625</v>
      </c>
      <c r="J5" s="27">
        <v>166.56200000000001</v>
      </c>
      <c r="K5" s="27">
        <v>198.935</v>
      </c>
      <c r="L5" s="27">
        <v>223.649</v>
      </c>
      <c r="M5" s="27">
        <v>140.297</v>
      </c>
      <c r="O5" s="15"/>
      <c r="P5" s="15"/>
    </row>
    <row r="6" spans="1:16" ht="18.600000000000001" thickBot="1" x14ac:dyDescent="0.35">
      <c r="A6" s="52">
        <v>2</v>
      </c>
      <c r="B6" s="27">
        <v>192.61799999999999</v>
      </c>
      <c r="C6" s="27">
        <v>185.375</v>
      </c>
      <c r="D6" s="27">
        <v>159.82900000000001</v>
      </c>
      <c r="E6" s="27">
        <v>197.50399999999999</v>
      </c>
      <c r="F6" s="27">
        <v>167.80500000000001</v>
      </c>
      <c r="G6" s="27">
        <v>153.98400000000001</v>
      </c>
      <c r="H6" s="27">
        <v>183.84299999999999</v>
      </c>
      <c r="I6" s="27">
        <v>193.25299999999999</v>
      </c>
      <c r="J6" s="27">
        <v>165.136</v>
      </c>
      <c r="K6" s="27">
        <v>179.49100000000001</v>
      </c>
      <c r="L6" s="27">
        <v>214.447</v>
      </c>
      <c r="M6" s="27">
        <v>153.18899999999999</v>
      </c>
      <c r="O6" s="15"/>
      <c r="P6" s="15"/>
    </row>
    <row r="7" spans="1:16" ht="18.600000000000001" thickBot="1" x14ac:dyDescent="0.35">
      <c r="A7" s="52">
        <v>3</v>
      </c>
      <c r="B7" s="27">
        <v>169.232</v>
      </c>
      <c r="C7" s="27">
        <v>167.43799999999999</v>
      </c>
      <c r="D7" s="27">
        <v>157.43899999999999</v>
      </c>
      <c r="E7" s="27">
        <v>201.05099999999999</v>
      </c>
      <c r="F7" s="27">
        <v>167.18199999999999</v>
      </c>
      <c r="G7" s="27">
        <v>143.066</v>
      </c>
      <c r="H7" s="27">
        <v>197.21799999999999</v>
      </c>
      <c r="I7" s="27">
        <v>194.83199999999999</v>
      </c>
      <c r="J7" s="27">
        <v>174.74299999999999</v>
      </c>
      <c r="K7" s="27">
        <v>182.12200000000001</v>
      </c>
      <c r="L7" s="27">
        <v>218.06899999999999</v>
      </c>
      <c r="M7" s="27">
        <v>147.11000000000001</v>
      </c>
      <c r="O7" s="15"/>
      <c r="P7" s="15"/>
    </row>
    <row r="8" spans="1:16" ht="18.600000000000001" thickBot="1" x14ac:dyDescent="0.35">
      <c r="A8" s="52">
        <v>4</v>
      </c>
      <c r="B8" s="27">
        <v>174.048</v>
      </c>
      <c r="C8" s="27">
        <v>208.02600000000001</v>
      </c>
      <c r="D8" s="27">
        <v>158.024</v>
      </c>
      <c r="E8" s="27">
        <v>195.82499999999999</v>
      </c>
      <c r="F8" s="27">
        <v>207.73699999999999</v>
      </c>
      <c r="G8" s="27">
        <v>128.96799999999999</v>
      </c>
      <c r="H8" s="27">
        <v>199.41200000000001</v>
      </c>
      <c r="I8" s="27">
        <v>205.495</v>
      </c>
      <c r="J8" s="27">
        <v>159.81700000000001</v>
      </c>
      <c r="K8" s="27">
        <v>206.63</v>
      </c>
      <c r="L8" s="27">
        <v>213.40899999999999</v>
      </c>
      <c r="M8" s="27">
        <v>161.05199999999999</v>
      </c>
      <c r="O8" s="15"/>
      <c r="P8" s="15"/>
    </row>
    <row r="9" spans="1:16" ht="18.600000000000001" thickBot="1" x14ac:dyDescent="0.35">
      <c r="A9" s="52">
        <v>5</v>
      </c>
      <c r="B9" s="27">
        <v>167.88800000000001</v>
      </c>
      <c r="C9" s="27">
        <v>205.495</v>
      </c>
      <c r="D9" s="27">
        <v>149.916</v>
      </c>
      <c r="E9" s="27">
        <v>219.739</v>
      </c>
      <c r="F9" s="27">
        <v>199.637</v>
      </c>
      <c r="G9" s="27">
        <v>153.76400000000001</v>
      </c>
      <c r="H9" s="27">
        <v>180.9</v>
      </c>
      <c r="I9" s="27">
        <v>200.81800000000001</v>
      </c>
      <c r="J9" s="27">
        <v>161.68899999999999</v>
      </c>
      <c r="K9" s="27">
        <v>205.035</v>
      </c>
      <c r="L9" s="27">
        <v>201.84</v>
      </c>
      <c r="M9" s="27">
        <v>149.70599999999999</v>
      </c>
      <c r="O9" s="15"/>
      <c r="P9" s="15"/>
    </row>
    <row r="10" spans="1:16" ht="18.600000000000001" thickBot="1" x14ac:dyDescent="0.35">
      <c r="A10" s="52">
        <v>6</v>
      </c>
      <c r="B10" s="27">
        <v>184.08</v>
      </c>
      <c r="C10" s="27">
        <v>204.279</v>
      </c>
      <c r="D10" s="27">
        <v>161.38200000000001</v>
      </c>
      <c r="E10" s="27">
        <v>207.09200000000001</v>
      </c>
      <c r="F10" s="27">
        <v>186.56200000000001</v>
      </c>
      <c r="G10" s="27">
        <v>108.35599999999999</v>
      </c>
      <c r="H10" s="27">
        <v>190.429</v>
      </c>
      <c r="I10" s="27">
        <v>184.63200000000001</v>
      </c>
      <c r="J10" s="27">
        <v>162.56800000000001</v>
      </c>
      <c r="K10" s="27">
        <v>196.887</v>
      </c>
      <c r="L10" s="27">
        <v>219.63200000000001</v>
      </c>
      <c r="M10" s="27">
        <v>160.38800000000001</v>
      </c>
      <c r="O10" s="15"/>
      <c r="P10" s="15"/>
    </row>
    <row r="11" spans="1:16" ht="18.600000000000001" thickBot="1" x14ac:dyDescent="0.35">
      <c r="A11" s="52">
        <v>7</v>
      </c>
      <c r="B11" s="27">
        <v>187.029</v>
      </c>
      <c r="C11" s="27">
        <v>184.52699999999999</v>
      </c>
      <c r="D11" s="27">
        <v>169.678</v>
      </c>
      <c r="E11" s="27">
        <v>212.88800000000001</v>
      </c>
      <c r="F11" s="27">
        <v>199.84299999999999</v>
      </c>
      <c r="G11" s="27">
        <v>111.70099999999999</v>
      </c>
      <c r="H11" s="27">
        <v>185.34800000000001</v>
      </c>
      <c r="I11" s="27">
        <v>214.17500000000001</v>
      </c>
      <c r="J11" s="27">
        <v>154.17599999999999</v>
      </c>
      <c r="K11" s="27">
        <v>198.79900000000001</v>
      </c>
      <c r="L11" s="27">
        <v>204.589</v>
      </c>
      <c r="M11" s="27">
        <v>151.34899999999999</v>
      </c>
      <c r="O11" s="15"/>
      <c r="P11" s="15"/>
    </row>
    <row r="12" spans="1:16" ht="18.600000000000001" thickBot="1" x14ac:dyDescent="0.35">
      <c r="A12" s="52">
        <v>8</v>
      </c>
      <c r="B12" s="27">
        <v>172.124</v>
      </c>
      <c r="C12" s="27">
        <v>198.47399999999999</v>
      </c>
      <c r="D12" s="27">
        <v>158.404</v>
      </c>
      <c r="E12" s="27">
        <v>208.6</v>
      </c>
      <c r="F12" s="27">
        <v>190.18899999999999</v>
      </c>
      <c r="G12" s="27">
        <v>144.137</v>
      </c>
      <c r="H12" s="27">
        <v>179.52699999999999</v>
      </c>
      <c r="I12" s="27">
        <v>180.405</v>
      </c>
      <c r="J12" s="27">
        <v>143.72900000000001</v>
      </c>
      <c r="K12" s="27">
        <v>190.87200000000001</v>
      </c>
      <c r="L12" s="27">
        <v>185.279</v>
      </c>
      <c r="M12" s="27">
        <v>155.447</v>
      </c>
    </row>
    <row r="13" spans="1:16" ht="18.600000000000001" thickBot="1" x14ac:dyDescent="0.35">
      <c r="A13" s="52">
        <v>9</v>
      </c>
      <c r="B13" s="27">
        <v>189.92099999999999</v>
      </c>
      <c r="C13" s="27">
        <v>205.11799999999999</v>
      </c>
      <c r="D13" s="27">
        <v>159.357</v>
      </c>
      <c r="E13" s="27">
        <v>201.05099999999999</v>
      </c>
      <c r="F13" s="27">
        <v>169.66300000000001</v>
      </c>
      <c r="G13" s="27">
        <v>152.494</v>
      </c>
      <c r="H13" s="27">
        <v>196.34299999999999</v>
      </c>
      <c r="I13" s="27">
        <v>191.19900000000001</v>
      </c>
      <c r="J13" s="27">
        <v>150.37100000000001</v>
      </c>
      <c r="K13" s="27">
        <v>205.935</v>
      </c>
      <c r="L13" s="27">
        <v>212.37200000000001</v>
      </c>
      <c r="M13" s="27">
        <v>192.24</v>
      </c>
    </row>
    <row r="14" spans="1:16" ht="18.600000000000001" thickBot="1" x14ac:dyDescent="0.35">
      <c r="A14" s="52">
        <v>10</v>
      </c>
      <c r="B14" s="27">
        <v>173.637</v>
      </c>
      <c r="C14" s="27">
        <v>175.52</v>
      </c>
      <c r="D14" s="27">
        <v>151.696</v>
      </c>
      <c r="E14" s="27">
        <v>208.7</v>
      </c>
      <c r="F14" s="27">
        <v>186.83199999999999</v>
      </c>
      <c r="G14" s="27">
        <v>121.142</v>
      </c>
      <c r="H14" s="27">
        <v>185.48699999999999</v>
      </c>
      <c r="I14" s="27">
        <v>178.733</v>
      </c>
      <c r="J14" s="27">
        <v>156.678</v>
      </c>
      <c r="K14" s="27">
        <v>190.429</v>
      </c>
      <c r="L14" s="27">
        <v>210.999</v>
      </c>
      <c r="M14" s="27">
        <v>150.44</v>
      </c>
    </row>
    <row r="15" spans="1:16" ht="18.600000000000001" thickBot="1" x14ac:dyDescent="0.35">
      <c r="A15" s="52">
        <v>11</v>
      </c>
      <c r="B15" s="27">
        <v>181.005</v>
      </c>
      <c r="C15" s="27">
        <v>204.54499999999999</v>
      </c>
      <c r="D15" s="27">
        <v>161.96600000000001</v>
      </c>
      <c r="E15" s="27">
        <v>199.63900000000001</v>
      </c>
      <c r="F15" s="27">
        <v>168.61</v>
      </c>
      <c r="G15" s="27">
        <v>142.816</v>
      </c>
      <c r="H15" s="27">
        <v>171.30600000000001</v>
      </c>
      <c r="I15" s="27">
        <v>190.398</v>
      </c>
      <c r="J15" s="27">
        <v>151.34200000000001</v>
      </c>
      <c r="K15" s="27">
        <v>199.64699999999999</v>
      </c>
      <c r="L15" s="27">
        <v>196.077</v>
      </c>
      <c r="M15" s="27">
        <v>135.155</v>
      </c>
    </row>
    <row r="16" spans="1:16" ht="18.600000000000001" thickBot="1" x14ac:dyDescent="0.35">
      <c r="A16" s="52">
        <v>12</v>
      </c>
      <c r="B16" s="27">
        <v>171.767</v>
      </c>
      <c r="C16" s="27">
        <v>202.202</v>
      </c>
      <c r="D16" s="27">
        <v>163.95599999999999</v>
      </c>
      <c r="E16" s="27">
        <v>202.30600000000001</v>
      </c>
      <c r="F16" s="27">
        <v>181.244</v>
      </c>
      <c r="G16" s="27">
        <v>172.905</v>
      </c>
      <c r="H16" s="27">
        <v>173.11699999999999</v>
      </c>
      <c r="I16" s="27">
        <v>187.791</v>
      </c>
      <c r="J16" s="27">
        <v>155.97499999999999</v>
      </c>
      <c r="K16" s="27">
        <v>193.392</v>
      </c>
      <c r="L16" s="27">
        <v>186.93700000000001</v>
      </c>
      <c r="M16" s="27">
        <v>135.286</v>
      </c>
    </row>
    <row r="17" spans="1:13" ht="18.600000000000001" thickBot="1" x14ac:dyDescent="0.35">
      <c r="A17" s="52">
        <v>13</v>
      </c>
      <c r="B17" s="27">
        <v>200.446</v>
      </c>
      <c r="C17" s="27">
        <v>196.94499999999999</v>
      </c>
      <c r="D17" s="27">
        <v>174.14699999999999</v>
      </c>
      <c r="E17" s="27">
        <v>206.125</v>
      </c>
      <c r="F17" s="27">
        <v>137.351</v>
      </c>
      <c r="G17" s="27">
        <v>105.11199999999999</v>
      </c>
      <c r="H17" s="27">
        <v>180.28100000000001</v>
      </c>
      <c r="I17" s="27">
        <v>212.61099999999999</v>
      </c>
      <c r="J17" s="27">
        <v>152.142</v>
      </c>
      <c r="K17" s="27">
        <v>195.37299999999999</v>
      </c>
      <c r="L17" s="27">
        <v>178.32</v>
      </c>
      <c r="M17" s="27">
        <v>137.06700000000001</v>
      </c>
    </row>
    <row r="18" spans="1:13" ht="18.600000000000001" thickBot="1" x14ac:dyDescent="0.35">
      <c r="A18" s="52">
        <v>14</v>
      </c>
      <c r="B18" s="27">
        <v>183.83</v>
      </c>
      <c r="C18" s="27">
        <v>203.52600000000001</v>
      </c>
      <c r="D18" s="27">
        <v>156.625</v>
      </c>
      <c r="E18" s="27">
        <v>205.09399999999999</v>
      </c>
      <c r="F18" s="27">
        <v>153.57400000000001</v>
      </c>
      <c r="G18" s="27">
        <v>154.565</v>
      </c>
      <c r="H18" s="27">
        <v>168.90100000000001</v>
      </c>
      <c r="I18" s="27">
        <v>218.65299999999999</v>
      </c>
      <c r="J18" s="27">
        <v>158.84399999999999</v>
      </c>
      <c r="K18" s="27">
        <v>197.90199999999999</v>
      </c>
      <c r="L18" s="27">
        <v>204.66499999999999</v>
      </c>
      <c r="M18" s="27">
        <v>149.66</v>
      </c>
    </row>
    <row r="19" spans="1:13" ht="18.600000000000001" thickBot="1" x14ac:dyDescent="0.35">
      <c r="A19" s="52">
        <v>15</v>
      </c>
      <c r="B19" s="27">
        <v>200.43899999999999</v>
      </c>
      <c r="C19" s="27">
        <v>204.67</v>
      </c>
      <c r="D19" s="27">
        <v>158.63900000000001</v>
      </c>
      <c r="E19" s="27">
        <v>200.48500000000001</v>
      </c>
      <c r="F19" s="27">
        <v>199.691</v>
      </c>
      <c r="G19" s="27">
        <v>136.39500000000001</v>
      </c>
      <c r="H19" s="27">
        <v>175.40100000000001</v>
      </c>
      <c r="I19" s="27">
        <v>209.96899999999999</v>
      </c>
      <c r="J19" s="27">
        <v>159.14400000000001</v>
      </c>
      <c r="K19" s="27">
        <v>193.983</v>
      </c>
      <c r="L19" s="27">
        <v>200.547</v>
      </c>
      <c r="M19" s="27">
        <v>154.58500000000001</v>
      </c>
    </row>
    <row r="20" spans="1:13" ht="18.600000000000001" thickBot="1" x14ac:dyDescent="0.35">
      <c r="A20" s="52">
        <v>16</v>
      </c>
      <c r="B20" s="27">
        <v>191.58500000000001</v>
      </c>
      <c r="C20" s="27">
        <v>194.7</v>
      </c>
      <c r="D20" s="27">
        <v>164.32599999999999</v>
      </c>
      <c r="E20" s="27">
        <v>200.09899999999999</v>
      </c>
      <c r="F20" s="27">
        <v>183.054</v>
      </c>
      <c r="G20" s="27">
        <v>119.91800000000001</v>
      </c>
      <c r="H20" s="27">
        <v>176.40199999999999</v>
      </c>
      <c r="I20" s="27">
        <v>188.95699999999999</v>
      </c>
      <c r="J20" s="27">
        <v>160.785</v>
      </c>
      <c r="K20" s="27">
        <v>183.95699999999999</v>
      </c>
      <c r="L20" s="27">
        <v>179.51400000000001</v>
      </c>
      <c r="M20" s="27">
        <v>149.17699999999999</v>
      </c>
    </row>
    <row r="21" spans="1:13" ht="18.600000000000001" thickBot="1" x14ac:dyDescent="0.35">
      <c r="A21" s="52">
        <v>17</v>
      </c>
      <c r="B21" s="27">
        <v>174.126</v>
      </c>
      <c r="C21" s="27">
        <v>207.83</v>
      </c>
      <c r="D21" s="27">
        <v>157.27199999999999</v>
      </c>
      <c r="E21" s="27">
        <v>206.95599999999999</v>
      </c>
      <c r="F21" s="27">
        <v>187.80699999999999</v>
      </c>
      <c r="G21" s="27">
        <v>130.357</v>
      </c>
      <c r="H21" s="27">
        <v>180.911</v>
      </c>
      <c r="I21" s="27">
        <v>210.49299999999999</v>
      </c>
      <c r="J21" s="27">
        <v>160.67699999999999</v>
      </c>
      <c r="K21" s="27">
        <v>196.339</v>
      </c>
      <c r="L21" s="27">
        <v>195.226</v>
      </c>
      <c r="M21" s="27">
        <v>170.95099999999999</v>
      </c>
    </row>
    <row r="22" spans="1:13" ht="18.600000000000001" thickBot="1" x14ac:dyDescent="0.35">
      <c r="A22" s="52">
        <v>18</v>
      </c>
      <c r="B22" s="27">
        <v>175.7</v>
      </c>
      <c r="C22" s="27">
        <v>200.03899999999999</v>
      </c>
      <c r="D22" s="27">
        <v>160.06</v>
      </c>
      <c r="E22" s="27">
        <v>205.40100000000001</v>
      </c>
      <c r="F22" s="27">
        <v>178.64400000000001</v>
      </c>
      <c r="G22" s="27">
        <v>137.59200000000001</v>
      </c>
      <c r="H22" s="27">
        <v>185.78899999999999</v>
      </c>
      <c r="I22" s="27">
        <v>201.29400000000001</v>
      </c>
      <c r="J22" s="27">
        <v>154.41300000000001</v>
      </c>
      <c r="K22" s="27">
        <v>193.28800000000001</v>
      </c>
      <c r="L22" s="27">
        <v>189.988</v>
      </c>
      <c r="M22" s="27">
        <v>180.483</v>
      </c>
    </row>
    <row r="23" spans="1:13" ht="18.600000000000001" thickBot="1" x14ac:dyDescent="0.35">
      <c r="A23" s="52">
        <v>19</v>
      </c>
      <c r="B23" s="27">
        <v>186.001</v>
      </c>
      <c r="C23" s="27">
        <v>212.059</v>
      </c>
      <c r="D23" s="27">
        <v>169.73500000000001</v>
      </c>
      <c r="E23" s="27">
        <v>219.631</v>
      </c>
      <c r="F23" s="27">
        <v>170.74700000000001</v>
      </c>
      <c r="G23" s="27">
        <v>128.74700000000001</v>
      </c>
      <c r="H23" s="27">
        <v>178.542</v>
      </c>
      <c r="I23" s="27">
        <v>184.18700000000001</v>
      </c>
      <c r="J23" s="27">
        <v>154.607</v>
      </c>
      <c r="K23" s="27">
        <v>198.18199999999999</v>
      </c>
      <c r="L23" s="27">
        <v>181.48599999999999</v>
      </c>
      <c r="M23" s="27">
        <v>179.072</v>
      </c>
    </row>
    <row r="24" spans="1:13" ht="18.600000000000001" thickBot="1" x14ac:dyDescent="0.35">
      <c r="A24" s="52">
        <v>20</v>
      </c>
      <c r="B24" s="27">
        <v>184.84100000000001</v>
      </c>
      <c r="C24" s="27">
        <v>201.45099999999999</v>
      </c>
      <c r="D24" s="27">
        <v>156.65199999999999</v>
      </c>
      <c r="E24" s="27">
        <v>213.46700000000001</v>
      </c>
      <c r="F24" s="27">
        <v>167.524</v>
      </c>
      <c r="G24" s="27">
        <v>136.071</v>
      </c>
      <c r="H24" s="27">
        <v>183.06899999999999</v>
      </c>
      <c r="I24" s="27">
        <v>173.31800000000001</v>
      </c>
      <c r="J24" s="27">
        <v>170.78399999999999</v>
      </c>
      <c r="K24" s="27">
        <v>195.523</v>
      </c>
      <c r="L24" s="27">
        <v>184.20599999999999</v>
      </c>
      <c r="M24" s="27">
        <v>178.393</v>
      </c>
    </row>
    <row r="25" spans="1:13" ht="18.600000000000001" thickBot="1" x14ac:dyDescent="0.35">
      <c r="A25" s="52">
        <v>21</v>
      </c>
      <c r="B25" s="27">
        <v>190.13300000000001</v>
      </c>
      <c r="C25" s="27">
        <v>215.10499999999999</v>
      </c>
      <c r="D25" s="27">
        <v>163.59100000000001</v>
      </c>
      <c r="E25" s="27">
        <v>214.59700000000001</v>
      </c>
      <c r="F25" s="27">
        <v>168.80699999999999</v>
      </c>
      <c r="G25" s="27">
        <v>163.37700000000001</v>
      </c>
      <c r="H25" s="27">
        <v>171.76</v>
      </c>
      <c r="I25" s="27">
        <v>179.172</v>
      </c>
      <c r="J25" s="27">
        <v>151.29599999999999</v>
      </c>
      <c r="K25" s="27">
        <v>213.38300000000001</v>
      </c>
      <c r="L25" s="27">
        <v>192.94800000000001</v>
      </c>
      <c r="M25" s="27">
        <v>187.666</v>
      </c>
    </row>
    <row r="26" spans="1:13" ht="18.600000000000001" thickBot="1" x14ac:dyDescent="0.35">
      <c r="A26" s="52">
        <v>22</v>
      </c>
      <c r="B26" s="27">
        <v>192.07</v>
      </c>
      <c r="C26" s="27">
        <v>205.678</v>
      </c>
      <c r="D26" s="27">
        <v>180.80099999999999</v>
      </c>
      <c r="E26" s="27">
        <v>215.39</v>
      </c>
      <c r="F26" s="27">
        <v>174.38800000000001</v>
      </c>
      <c r="G26" s="27">
        <v>155.441</v>
      </c>
      <c r="H26" s="27">
        <v>172.351</v>
      </c>
      <c r="I26" s="27">
        <v>175.78800000000001</v>
      </c>
      <c r="J26" s="27">
        <v>161.113</v>
      </c>
      <c r="K26" s="27">
        <v>201.767</v>
      </c>
      <c r="L26" s="27">
        <v>179.351</v>
      </c>
      <c r="M26" s="27">
        <v>175.73599999999999</v>
      </c>
    </row>
    <row r="27" spans="1:13" ht="18.600000000000001" thickBot="1" x14ac:dyDescent="0.35">
      <c r="A27" s="52">
        <v>23</v>
      </c>
      <c r="B27" s="27">
        <v>187.27</v>
      </c>
      <c r="C27" s="27">
        <v>201.13900000000001</v>
      </c>
      <c r="D27" s="27">
        <v>174.24199999999999</v>
      </c>
      <c r="E27" s="27">
        <v>213.489</v>
      </c>
      <c r="F27" s="27">
        <v>156.91399999999999</v>
      </c>
      <c r="G27" s="27">
        <v>135.30000000000001</v>
      </c>
      <c r="H27" s="27">
        <v>161.26300000000001</v>
      </c>
      <c r="I27" s="27">
        <v>179.37899999999999</v>
      </c>
      <c r="J27" s="27">
        <v>162.19300000000001</v>
      </c>
      <c r="K27" s="27">
        <v>205.035</v>
      </c>
      <c r="L27" s="27">
        <v>177.91800000000001</v>
      </c>
      <c r="M27" s="27">
        <v>158.62299999999999</v>
      </c>
    </row>
    <row r="28" spans="1:13" ht="18.600000000000001" thickBot="1" x14ac:dyDescent="0.35">
      <c r="A28" s="52">
        <v>24</v>
      </c>
      <c r="B28" s="27">
        <v>179.56100000000001</v>
      </c>
      <c r="C28" s="27">
        <v>184.27199999999999</v>
      </c>
      <c r="D28" s="27">
        <v>164.53299999999999</v>
      </c>
      <c r="E28" s="27">
        <v>208.33500000000001</v>
      </c>
      <c r="F28" s="27">
        <v>173.10300000000001</v>
      </c>
      <c r="G28" s="27">
        <v>127.494</v>
      </c>
      <c r="H28" s="27">
        <v>185.74799999999999</v>
      </c>
      <c r="I28" s="27">
        <v>180.95599999999999</v>
      </c>
      <c r="J28" s="27">
        <v>156.708</v>
      </c>
      <c r="K28" s="27">
        <v>172.08</v>
      </c>
      <c r="L28" s="27">
        <v>165.54499999999999</v>
      </c>
      <c r="M28" s="27">
        <v>188.827</v>
      </c>
    </row>
    <row r="29" spans="1:13" ht="18.600000000000001" thickBot="1" x14ac:dyDescent="0.35">
      <c r="A29" s="52">
        <v>25</v>
      </c>
      <c r="B29" s="27">
        <v>184.17500000000001</v>
      </c>
      <c r="C29" s="27">
        <v>171.65600000000001</v>
      </c>
      <c r="D29" s="27">
        <v>178.803</v>
      </c>
      <c r="E29" s="27">
        <v>208.274</v>
      </c>
      <c r="F29" s="27">
        <v>150.62899999999999</v>
      </c>
      <c r="G29" s="27">
        <v>162.768</v>
      </c>
      <c r="H29" s="27">
        <v>171.91499999999999</v>
      </c>
      <c r="I29" s="27">
        <v>178.74700000000001</v>
      </c>
      <c r="J29" s="27">
        <v>155.81399999999999</v>
      </c>
      <c r="K29" s="27">
        <v>194.44200000000001</v>
      </c>
      <c r="L29" s="27">
        <v>200.88900000000001</v>
      </c>
      <c r="M29" s="27">
        <v>133.708</v>
      </c>
    </row>
    <row r="30" spans="1:13" ht="18.600000000000001" thickBot="1" x14ac:dyDescent="0.35">
      <c r="A30" s="52">
        <v>26</v>
      </c>
      <c r="B30" s="27">
        <v>199.72</v>
      </c>
      <c r="C30" s="27">
        <v>211.352</v>
      </c>
      <c r="D30" s="27">
        <v>162.13399999999999</v>
      </c>
      <c r="E30" s="27">
        <v>208.74700000000001</v>
      </c>
      <c r="F30" s="27">
        <v>168.68100000000001</v>
      </c>
      <c r="G30" s="27">
        <v>178.90100000000001</v>
      </c>
      <c r="H30" s="27">
        <v>174.10499999999999</v>
      </c>
      <c r="I30" s="27">
        <v>192.56700000000001</v>
      </c>
      <c r="J30" s="27">
        <v>156.232</v>
      </c>
      <c r="K30" s="27">
        <v>201.4</v>
      </c>
      <c r="L30" s="27">
        <v>207.28899999999999</v>
      </c>
      <c r="M30" s="27">
        <v>174.714</v>
      </c>
    </row>
    <row r="31" spans="1:13" ht="18.600000000000001" thickBot="1" x14ac:dyDescent="0.35">
      <c r="A31" s="52">
        <v>27</v>
      </c>
      <c r="B31" s="27">
        <v>178.06100000000001</v>
      </c>
      <c r="C31" s="27">
        <v>208.2</v>
      </c>
      <c r="D31" s="27">
        <v>157.96700000000001</v>
      </c>
      <c r="E31" s="27">
        <v>212.78800000000001</v>
      </c>
      <c r="F31" s="27">
        <v>176.25200000000001</v>
      </c>
      <c r="G31" s="27">
        <v>195.46299999999999</v>
      </c>
      <c r="H31" s="27">
        <v>190.84</v>
      </c>
      <c r="I31" s="27">
        <v>195.767</v>
      </c>
      <c r="J31" s="27">
        <v>161.29900000000001</v>
      </c>
      <c r="K31" s="27">
        <v>211.42599999999999</v>
      </c>
      <c r="L31" s="27">
        <v>193.06899999999999</v>
      </c>
      <c r="M31" s="27">
        <v>155.88</v>
      </c>
    </row>
    <row r="32" spans="1:13" ht="18.600000000000001" thickBot="1" x14ac:dyDescent="0.35">
      <c r="A32" s="52">
        <v>28</v>
      </c>
      <c r="B32" s="27">
        <v>185.20599999999999</v>
      </c>
      <c r="C32" s="27">
        <v>181.255</v>
      </c>
      <c r="D32" s="27">
        <v>164.67500000000001</v>
      </c>
      <c r="E32" s="27">
        <v>207.73699999999999</v>
      </c>
      <c r="F32" s="27">
        <v>169.697</v>
      </c>
      <c r="G32" s="27">
        <v>150.81</v>
      </c>
      <c r="H32" s="27">
        <v>179.82300000000001</v>
      </c>
      <c r="I32" s="27">
        <v>191.09100000000001</v>
      </c>
      <c r="J32" s="27">
        <v>150.82599999999999</v>
      </c>
      <c r="K32" s="27">
        <v>219.672</v>
      </c>
      <c r="L32" s="27">
        <v>185.15600000000001</v>
      </c>
      <c r="M32" s="27">
        <v>170.46</v>
      </c>
    </row>
    <row r="33" spans="1:13" ht="18.600000000000001" thickBot="1" x14ac:dyDescent="0.35">
      <c r="A33" s="52">
        <v>29</v>
      </c>
      <c r="B33" s="27">
        <v>168.511</v>
      </c>
      <c r="C33" s="27">
        <v>214.18899999999999</v>
      </c>
      <c r="D33" s="27">
        <v>163.554</v>
      </c>
      <c r="E33" s="27">
        <v>218.31200000000001</v>
      </c>
      <c r="F33" s="27">
        <v>177.69900000000001</v>
      </c>
      <c r="G33" s="27">
        <v>194.49199999999999</v>
      </c>
      <c r="H33" s="27">
        <v>186.07599999999999</v>
      </c>
      <c r="I33" s="27">
        <v>193.441</v>
      </c>
      <c r="J33" s="27">
        <v>158.83600000000001</v>
      </c>
      <c r="K33" s="27">
        <v>214.55</v>
      </c>
      <c r="L33" s="27">
        <v>172.38499999999999</v>
      </c>
      <c r="M33" s="27">
        <v>169.721</v>
      </c>
    </row>
    <row r="34" spans="1:13" ht="18.600000000000001" thickBot="1" x14ac:dyDescent="0.35">
      <c r="A34" s="52">
        <v>30</v>
      </c>
      <c r="B34" s="27">
        <v>173.46799999999999</v>
      </c>
      <c r="C34" s="27">
        <v>186.791</v>
      </c>
      <c r="D34" s="27">
        <v>158.673</v>
      </c>
      <c r="E34" s="27">
        <v>207.17099999999999</v>
      </c>
      <c r="F34" s="27">
        <v>158.95500000000001</v>
      </c>
      <c r="G34" s="27">
        <v>196.18199999999999</v>
      </c>
      <c r="H34" s="27">
        <v>197.03</v>
      </c>
      <c r="I34" s="27">
        <v>167.68100000000001</v>
      </c>
      <c r="J34" s="27">
        <v>153.83000000000001</v>
      </c>
      <c r="K34" s="27">
        <v>216.815</v>
      </c>
      <c r="L34" s="27">
        <v>195.87</v>
      </c>
      <c r="M34" s="27">
        <v>171.25399999999999</v>
      </c>
    </row>
    <row r="35" spans="1:13" ht="18.600000000000001" thickBot="1" x14ac:dyDescent="0.35">
      <c r="A35" s="52">
        <v>31</v>
      </c>
      <c r="B35" s="27">
        <v>180.43600000000001</v>
      </c>
      <c r="C35" s="27">
        <v>200.48599999999999</v>
      </c>
      <c r="D35" s="27">
        <v>159.68299999999999</v>
      </c>
      <c r="E35" s="27">
        <v>218.566</v>
      </c>
      <c r="F35" s="27">
        <v>173.49700000000001</v>
      </c>
      <c r="G35" s="27">
        <v>184.03399999999999</v>
      </c>
      <c r="H35" s="27">
        <v>195.41499999999999</v>
      </c>
      <c r="I35" s="27">
        <v>175.36600000000001</v>
      </c>
      <c r="J35" s="27">
        <v>155.97399999999999</v>
      </c>
      <c r="K35" s="27">
        <v>219.971</v>
      </c>
      <c r="L35" s="27">
        <v>183.12799999999999</v>
      </c>
      <c r="M35" s="27">
        <v>166.03700000000001</v>
      </c>
    </row>
    <row r="36" spans="1:13" ht="18.600000000000001" thickBot="1" x14ac:dyDescent="0.35">
      <c r="A36" s="52">
        <v>32</v>
      </c>
      <c r="B36" s="27">
        <v>169.10300000000001</v>
      </c>
      <c r="C36" s="27">
        <v>208.83099999999999</v>
      </c>
      <c r="D36" s="27">
        <v>161.57499999999999</v>
      </c>
      <c r="E36" s="27">
        <v>221.773</v>
      </c>
      <c r="F36" s="27">
        <v>169.947</v>
      </c>
      <c r="G36" s="27">
        <v>191.60499999999999</v>
      </c>
      <c r="H36" s="27">
        <v>184.39599999999999</v>
      </c>
      <c r="I36" s="27">
        <v>182.12</v>
      </c>
      <c r="J36" s="27">
        <v>155.893</v>
      </c>
      <c r="K36" s="27">
        <v>210.833</v>
      </c>
      <c r="L36" s="27">
        <v>189.38200000000001</v>
      </c>
      <c r="M36" s="27">
        <v>163.26599999999999</v>
      </c>
    </row>
    <row r="37" spans="1:13" ht="18.600000000000001" thickBot="1" x14ac:dyDescent="0.35">
      <c r="A37" s="52">
        <v>33</v>
      </c>
      <c r="B37" s="27">
        <v>171.49199999999999</v>
      </c>
      <c r="C37" s="27">
        <v>200.31700000000001</v>
      </c>
      <c r="D37" s="27">
        <v>162.54</v>
      </c>
      <c r="E37" s="27">
        <v>220.53200000000001</v>
      </c>
      <c r="F37" s="27">
        <v>168.52799999999999</v>
      </c>
      <c r="G37" s="27">
        <v>197.298</v>
      </c>
      <c r="H37" s="27">
        <v>192.69800000000001</v>
      </c>
      <c r="I37" s="27">
        <v>184.30600000000001</v>
      </c>
      <c r="J37" s="27">
        <v>160.87</v>
      </c>
      <c r="K37" s="27">
        <v>220.38300000000001</v>
      </c>
      <c r="L37" s="27">
        <v>178.84899999999999</v>
      </c>
      <c r="M37" s="27">
        <v>180.60400000000001</v>
      </c>
    </row>
    <row r="38" spans="1:13" ht="18.600000000000001" thickBot="1" x14ac:dyDescent="0.35">
      <c r="A38" s="52">
        <v>34</v>
      </c>
      <c r="B38" s="27">
        <v>171.95500000000001</v>
      </c>
      <c r="C38" s="27">
        <v>202.286</v>
      </c>
      <c r="D38" s="27">
        <v>160.708</v>
      </c>
      <c r="E38" s="27">
        <v>212.97</v>
      </c>
      <c r="F38" s="27">
        <v>163.41300000000001</v>
      </c>
      <c r="G38" s="27">
        <v>199.62</v>
      </c>
      <c r="H38" s="27">
        <v>193.536</v>
      </c>
      <c r="I38" s="27">
        <v>194.286</v>
      </c>
      <c r="J38" s="27">
        <v>155.756</v>
      </c>
      <c r="K38" s="27">
        <v>207.131</v>
      </c>
      <c r="L38" s="27">
        <v>181.542</v>
      </c>
      <c r="M38" s="27">
        <v>164.11500000000001</v>
      </c>
    </row>
    <row r="39" spans="1:13" ht="18.600000000000001" thickBot="1" x14ac:dyDescent="0.35">
      <c r="A39" s="52">
        <v>35</v>
      </c>
      <c r="B39" s="27">
        <v>169.11600000000001</v>
      </c>
      <c r="C39" s="27">
        <v>199.43899999999999</v>
      </c>
      <c r="D39" s="27">
        <v>160.708</v>
      </c>
      <c r="E39" s="27">
        <v>209.33500000000001</v>
      </c>
      <c r="F39" s="27">
        <v>169.053</v>
      </c>
      <c r="G39" s="27">
        <v>187.62799999999999</v>
      </c>
      <c r="H39" s="27">
        <v>192.67699999999999</v>
      </c>
      <c r="I39" s="27">
        <v>197.71700000000001</v>
      </c>
      <c r="J39" s="27">
        <v>153.84</v>
      </c>
      <c r="K39" s="27">
        <v>190.57599999999999</v>
      </c>
      <c r="L39" s="27">
        <v>179.977</v>
      </c>
      <c r="M39" s="27">
        <v>164.887</v>
      </c>
    </row>
    <row r="40" spans="1:13" ht="18.600000000000001" thickBot="1" x14ac:dyDescent="0.35">
      <c r="A40" s="52">
        <v>36</v>
      </c>
      <c r="B40" s="27">
        <v>170.17</v>
      </c>
      <c r="C40" s="27">
        <v>173.57300000000001</v>
      </c>
      <c r="D40" s="27">
        <v>158.56100000000001</v>
      </c>
      <c r="E40" s="27">
        <v>212.31700000000001</v>
      </c>
      <c r="F40" s="27">
        <v>162.80199999999999</v>
      </c>
      <c r="G40" s="27">
        <v>159.48400000000001</v>
      </c>
      <c r="H40" s="27">
        <v>190.572</v>
      </c>
      <c r="I40" s="27">
        <v>186.44200000000001</v>
      </c>
      <c r="J40" s="27">
        <v>150</v>
      </c>
      <c r="K40" s="27">
        <v>218.25200000000001</v>
      </c>
      <c r="L40" s="27">
        <v>191.773</v>
      </c>
      <c r="M40" s="27">
        <v>187.65</v>
      </c>
    </row>
    <row r="41" spans="1:13" ht="18.600000000000001" thickBot="1" x14ac:dyDescent="0.35">
      <c r="A41" s="52">
        <v>37</v>
      </c>
      <c r="B41" s="27">
        <v>187.428</v>
      </c>
      <c r="C41" s="27">
        <v>172.36799999999999</v>
      </c>
      <c r="D41" s="27">
        <v>162.08799999999999</v>
      </c>
      <c r="E41" s="27">
        <v>207.322</v>
      </c>
      <c r="F41" s="27">
        <v>175.44300000000001</v>
      </c>
      <c r="G41" s="27">
        <v>200.249</v>
      </c>
      <c r="H41" s="27">
        <v>197.22</v>
      </c>
      <c r="I41" s="27">
        <v>185.459</v>
      </c>
      <c r="J41" s="27">
        <v>158</v>
      </c>
      <c r="K41" s="27">
        <v>217.18600000000001</v>
      </c>
      <c r="L41" s="27">
        <v>195.447</v>
      </c>
      <c r="M41" s="27">
        <v>181.874</v>
      </c>
    </row>
    <row r="42" spans="1:13" ht="18" thickBot="1" x14ac:dyDescent="0.35">
      <c r="A42" s="53" t="s">
        <v>11</v>
      </c>
      <c r="B42" s="85">
        <f t="shared" ref="B42:M42" si="0">AVERAGE(B5:B41)</f>
        <v>180.97521621621621</v>
      </c>
      <c r="C42" s="85">
        <f t="shared" si="0"/>
        <v>196.7934864864865</v>
      </c>
      <c r="D42" s="85">
        <f t="shared" si="0"/>
        <v>162.69816216216211</v>
      </c>
      <c r="E42" s="86">
        <f t="shared" si="0"/>
        <v>209.17524324324327</v>
      </c>
      <c r="F42" s="86">
        <f t="shared" si="0"/>
        <v>173.51005405405405</v>
      </c>
      <c r="G42" s="86">
        <f t="shared" si="0"/>
        <v>153.0142162162162</v>
      </c>
      <c r="H42" s="87">
        <f t="shared" si="0"/>
        <v>183.36500000000001</v>
      </c>
      <c r="I42" s="87">
        <f t="shared" si="0"/>
        <v>190.11143243243239</v>
      </c>
      <c r="J42" s="87">
        <f t="shared" si="0"/>
        <v>157.63951351351355</v>
      </c>
      <c r="K42" s="88">
        <f t="shared" si="0"/>
        <v>201.01683783783781</v>
      </c>
      <c r="L42" s="88">
        <f t="shared" si="0"/>
        <v>193.83159459459461</v>
      </c>
      <c r="M42" s="88">
        <f t="shared" si="0"/>
        <v>162.86672972972974</v>
      </c>
    </row>
  </sheetData>
  <mergeCells count="1">
    <mergeCell ref="B1:M2"/>
  </mergeCells>
  <pageMargins left="0.7" right="0.7" top="0.75" bottom="0.75" header="0.3" footer="0.3"/>
  <pageSetup paperSize="9" orientation="portrait" horizontalDpi="150" verticalDpi="15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75EA3-CC7C-44E6-A640-0A914F97F2C1}">
  <dimension ref="A1:P11"/>
  <sheetViews>
    <sheetView tabSelected="1" topLeftCell="A3" workbookViewId="0">
      <selection activeCell="M11" sqref="M4:M11"/>
    </sheetView>
  </sheetViews>
  <sheetFormatPr defaultRowHeight="14.4" x14ac:dyDescent="0.3"/>
  <cols>
    <col min="1" max="1" width="9.5546875" style="1" bestFit="1" customWidth="1"/>
    <col min="2" max="12" width="15.6640625" style="1" customWidth="1"/>
    <col min="13" max="13" width="30.88671875" style="1" customWidth="1"/>
    <col min="14" max="16384" width="8.88671875" style="1"/>
  </cols>
  <sheetData>
    <row r="1" spans="1:16" x14ac:dyDescent="0.3">
      <c r="A1" s="39"/>
      <c r="B1" s="40" t="s">
        <v>27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6" ht="15" thickBot="1" x14ac:dyDescent="0.35">
      <c r="A2" s="39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6" ht="30.6" thickBot="1" x14ac:dyDescent="0.35">
      <c r="A3" s="42"/>
      <c r="B3" s="43" t="s">
        <v>1</v>
      </c>
      <c r="C3" s="43"/>
      <c r="D3" s="43"/>
      <c r="E3" s="44" t="s">
        <v>2</v>
      </c>
      <c r="F3" s="44"/>
      <c r="G3" s="44"/>
      <c r="H3" s="45" t="s">
        <v>3</v>
      </c>
      <c r="I3" s="45"/>
      <c r="J3" s="45"/>
      <c r="K3" s="46" t="s">
        <v>4</v>
      </c>
      <c r="L3" s="46"/>
      <c r="M3" s="46"/>
    </row>
    <row r="4" spans="1:16" ht="35.4" thickBot="1" x14ac:dyDescent="0.35">
      <c r="A4" s="47" t="s">
        <v>5</v>
      </c>
      <c r="B4" s="48" t="s">
        <v>6</v>
      </c>
      <c r="C4" s="48" t="s">
        <v>14</v>
      </c>
      <c r="D4" s="48" t="s">
        <v>8</v>
      </c>
      <c r="E4" s="49" t="s">
        <v>6</v>
      </c>
      <c r="F4" s="54" t="s">
        <v>9</v>
      </c>
      <c r="G4" s="49" t="s">
        <v>8</v>
      </c>
      <c r="H4" s="50" t="s">
        <v>10</v>
      </c>
      <c r="I4" s="50" t="s">
        <v>13</v>
      </c>
      <c r="J4" s="50" t="s">
        <v>8</v>
      </c>
      <c r="K4" s="51" t="s">
        <v>6</v>
      </c>
      <c r="L4" s="55" t="s">
        <v>9</v>
      </c>
      <c r="M4" s="51" t="s">
        <v>8</v>
      </c>
    </row>
    <row r="5" spans="1:16" ht="18.600000000000001" thickBot="1" x14ac:dyDescent="0.35">
      <c r="A5" s="52">
        <v>1</v>
      </c>
      <c r="B5" s="78">
        <v>20</v>
      </c>
      <c r="C5" s="78">
        <v>25</v>
      </c>
      <c r="D5" s="78">
        <v>28</v>
      </c>
      <c r="E5" s="78">
        <v>15</v>
      </c>
      <c r="F5" s="78">
        <v>18</v>
      </c>
      <c r="G5" s="78">
        <v>19</v>
      </c>
      <c r="H5" s="78">
        <v>17</v>
      </c>
      <c r="I5" s="78">
        <v>26</v>
      </c>
      <c r="J5" s="78">
        <v>31</v>
      </c>
      <c r="K5" s="78">
        <v>24</v>
      </c>
      <c r="L5" s="78">
        <v>31</v>
      </c>
      <c r="M5" s="78">
        <v>27</v>
      </c>
      <c r="N5" s="15"/>
      <c r="O5" s="15"/>
      <c r="P5" s="15"/>
    </row>
    <row r="6" spans="1:16" ht="18.600000000000001" thickBot="1" x14ac:dyDescent="0.35">
      <c r="A6" s="52">
        <v>2</v>
      </c>
      <c r="B6" s="78">
        <v>22</v>
      </c>
      <c r="C6" s="78">
        <v>29</v>
      </c>
      <c r="D6" s="78">
        <v>29</v>
      </c>
      <c r="E6" s="78">
        <v>12</v>
      </c>
      <c r="F6" s="78">
        <v>15</v>
      </c>
      <c r="G6" s="78">
        <v>24</v>
      </c>
      <c r="H6" s="78">
        <v>21</v>
      </c>
      <c r="I6" s="78">
        <v>24</v>
      </c>
      <c r="J6" s="78">
        <v>29</v>
      </c>
      <c r="K6" s="78">
        <v>25</v>
      </c>
      <c r="L6" s="78">
        <v>34</v>
      </c>
      <c r="M6" s="78">
        <v>32</v>
      </c>
      <c r="N6" s="15"/>
      <c r="O6" s="15"/>
      <c r="P6" s="15"/>
    </row>
    <row r="7" spans="1:16" ht="18.600000000000001" thickBot="1" x14ac:dyDescent="0.35">
      <c r="A7" s="52">
        <v>3</v>
      </c>
      <c r="B7" s="78">
        <v>25</v>
      </c>
      <c r="C7" s="78">
        <v>25</v>
      </c>
      <c r="D7" s="78">
        <v>36</v>
      </c>
      <c r="E7" s="78">
        <v>16</v>
      </c>
      <c r="F7" s="78">
        <v>15</v>
      </c>
      <c r="G7" s="78">
        <v>20</v>
      </c>
      <c r="H7" s="78">
        <v>21</v>
      </c>
      <c r="I7" s="78">
        <v>30</v>
      </c>
      <c r="J7" s="78">
        <v>32</v>
      </c>
      <c r="K7" s="78">
        <v>17</v>
      </c>
      <c r="L7" s="78">
        <v>29</v>
      </c>
      <c r="M7" s="78">
        <v>28</v>
      </c>
      <c r="N7" s="15"/>
      <c r="O7" s="15"/>
      <c r="P7" s="15"/>
    </row>
    <row r="8" spans="1:16" ht="18.600000000000001" thickBot="1" x14ac:dyDescent="0.35">
      <c r="A8" s="52">
        <v>4</v>
      </c>
      <c r="B8" s="78">
        <v>26</v>
      </c>
      <c r="C8" s="78">
        <v>27</v>
      </c>
      <c r="D8" s="78">
        <v>35</v>
      </c>
      <c r="E8" s="78">
        <v>12</v>
      </c>
      <c r="F8" s="78">
        <v>17</v>
      </c>
      <c r="G8" s="78">
        <v>22</v>
      </c>
      <c r="H8" s="78">
        <v>27</v>
      </c>
      <c r="I8" s="78">
        <v>26</v>
      </c>
      <c r="J8" s="78">
        <v>31</v>
      </c>
      <c r="K8" s="78">
        <v>31</v>
      </c>
      <c r="L8" s="78">
        <v>31</v>
      </c>
      <c r="M8" s="78">
        <v>30</v>
      </c>
      <c r="N8" s="15"/>
      <c r="O8" s="15"/>
      <c r="P8" s="15"/>
    </row>
    <row r="9" spans="1:16" ht="18.600000000000001" thickBot="1" x14ac:dyDescent="0.35">
      <c r="A9" s="52">
        <v>5</v>
      </c>
      <c r="B9" s="78">
        <v>24</v>
      </c>
      <c r="C9" s="78">
        <v>26</v>
      </c>
      <c r="D9" s="78">
        <v>39</v>
      </c>
      <c r="E9" s="78">
        <v>11</v>
      </c>
      <c r="F9" s="78">
        <v>18</v>
      </c>
      <c r="G9" s="78">
        <v>22</v>
      </c>
      <c r="H9" s="78">
        <v>26</v>
      </c>
      <c r="I9" s="78">
        <v>28</v>
      </c>
      <c r="J9" s="78">
        <v>33</v>
      </c>
      <c r="K9" s="78">
        <v>30</v>
      </c>
      <c r="L9" s="78">
        <v>34</v>
      </c>
      <c r="M9" s="78">
        <v>32</v>
      </c>
      <c r="N9" s="15"/>
      <c r="O9" s="15"/>
      <c r="P9" s="15"/>
    </row>
    <row r="10" spans="1:16" ht="18.600000000000001" thickBot="1" x14ac:dyDescent="0.35">
      <c r="A10" s="52">
        <v>6</v>
      </c>
      <c r="B10" s="78">
        <v>25</v>
      </c>
      <c r="C10" s="78">
        <v>28</v>
      </c>
      <c r="D10" s="78">
        <v>37</v>
      </c>
      <c r="E10" s="78">
        <v>13.2</v>
      </c>
      <c r="F10" s="78">
        <v>19</v>
      </c>
      <c r="G10" s="78">
        <v>21.4</v>
      </c>
      <c r="H10" s="78">
        <v>24</v>
      </c>
      <c r="I10" s="78">
        <v>26</v>
      </c>
      <c r="J10" s="78">
        <v>33</v>
      </c>
      <c r="K10" s="78">
        <v>25.4</v>
      </c>
      <c r="L10" s="78">
        <v>31.8</v>
      </c>
      <c r="M10" s="78">
        <v>39</v>
      </c>
      <c r="N10" s="15"/>
      <c r="O10" s="15"/>
      <c r="P10" s="15"/>
    </row>
    <row r="11" spans="1:16" ht="18" thickBot="1" x14ac:dyDescent="0.35">
      <c r="A11" s="53" t="s">
        <v>11</v>
      </c>
      <c r="B11" s="17">
        <f>AVERAGE(B5:B10)</f>
        <v>23.666666666666668</v>
      </c>
      <c r="C11" s="17">
        <f>AVERAGE(C5:C10)</f>
        <v>26.666666666666668</v>
      </c>
      <c r="D11" s="28">
        <f>AVERAGE(D5:D10)</f>
        <v>34</v>
      </c>
      <c r="E11" s="17">
        <f>AVERAGE(E5:E10)</f>
        <v>13.200000000000001</v>
      </c>
      <c r="F11" s="28">
        <f>AVERAGE(F5:F10)</f>
        <v>17</v>
      </c>
      <c r="G11" s="17">
        <f>AVERAGE(G5:G10)</f>
        <v>21.400000000000002</v>
      </c>
      <c r="H11" s="17">
        <f>AVERAGE(H5:H10)</f>
        <v>22.666666666666668</v>
      </c>
      <c r="I11" s="17">
        <f>AVERAGE(I5:I10)</f>
        <v>26.666666666666668</v>
      </c>
      <c r="J11" s="17">
        <f>AVERAGE(J5:J10)</f>
        <v>31.5</v>
      </c>
      <c r="K11" s="17">
        <f>AVERAGE(K5:K10)</f>
        <v>25.400000000000002</v>
      </c>
      <c r="L11" s="17">
        <f>AVERAGE(L5:L10)</f>
        <v>31.8</v>
      </c>
      <c r="M11" s="17">
        <f>AVERAGE(M5:M10)</f>
        <v>31.333333333333332</v>
      </c>
    </row>
  </sheetData>
  <mergeCells count="1">
    <mergeCell ref="B1:M2"/>
  </mergeCells>
  <pageMargins left="0.7" right="0.7" top="0.75" bottom="0.75" header="0.3" footer="0.3"/>
  <pageSetup paperSize="9" orientation="portrait" horizontalDpi="150" verticalDpi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0DC9B-5A0A-4493-A991-F3F7A7F2531B}">
  <dimension ref="A1:P12"/>
  <sheetViews>
    <sheetView workbookViewId="0">
      <selection activeCell="A13" sqref="A13:M16"/>
    </sheetView>
  </sheetViews>
  <sheetFormatPr defaultRowHeight="14.4" x14ac:dyDescent="0.3"/>
  <cols>
    <col min="1" max="1" width="8.88671875" style="1"/>
    <col min="2" max="13" width="15.6640625" style="1" customWidth="1"/>
    <col min="14" max="16384" width="8.88671875" style="1"/>
  </cols>
  <sheetData>
    <row r="1" spans="1:16" x14ac:dyDescent="0.3">
      <c r="B1" s="2" t="s">
        <v>15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5" thickBot="1" x14ac:dyDescent="0.3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6" ht="30.6" thickBot="1" x14ac:dyDescent="0.35">
      <c r="A3" s="4"/>
      <c r="B3" s="5" t="s">
        <v>1</v>
      </c>
      <c r="C3" s="5"/>
      <c r="D3" s="5"/>
      <c r="E3" s="6" t="s">
        <v>2</v>
      </c>
      <c r="F3" s="6"/>
      <c r="G3" s="6"/>
      <c r="H3" s="22" t="s">
        <v>3</v>
      </c>
      <c r="I3" s="22"/>
      <c r="J3" s="22"/>
      <c r="K3" s="25" t="s">
        <v>16</v>
      </c>
      <c r="L3" s="25"/>
      <c r="M3" s="25"/>
    </row>
    <row r="4" spans="1:16" ht="35.4" thickBot="1" x14ac:dyDescent="0.35">
      <c r="A4" s="9" t="s">
        <v>5</v>
      </c>
      <c r="B4" s="10" t="s">
        <v>6</v>
      </c>
      <c r="C4" s="10" t="s">
        <v>14</v>
      </c>
      <c r="D4" s="10" t="s">
        <v>8</v>
      </c>
      <c r="E4" s="11" t="s">
        <v>6</v>
      </c>
      <c r="F4" s="21" t="s">
        <v>9</v>
      </c>
      <c r="G4" s="11" t="s">
        <v>8</v>
      </c>
      <c r="H4" s="12" t="s">
        <v>10</v>
      </c>
      <c r="I4" s="12" t="s">
        <v>13</v>
      </c>
      <c r="J4" s="12" t="s">
        <v>8</v>
      </c>
      <c r="K4" s="13" t="s">
        <v>6</v>
      </c>
      <c r="L4" s="20" t="s">
        <v>9</v>
      </c>
      <c r="M4" s="13" t="s">
        <v>8</v>
      </c>
    </row>
    <row r="5" spans="1:16" ht="18.600000000000001" thickBot="1" x14ac:dyDescent="0.35">
      <c r="A5" s="14">
        <v>1</v>
      </c>
      <c r="B5" s="56">
        <v>0.25</v>
      </c>
      <c r="C5" s="31">
        <v>0.34</v>
      </c>
      <c r="D5" s="56">
        <v>0.28000000000000003</v>
      </c>
      <c r="E5" s="56">
        <v>0.28999999999999998</v>
      </c>
      <c r="F5" s="31">
        <v>0.68</v>
      </c>
      <c r="G5" s="56">
        <v>0.48</v>
      </c>
      <c r="H5" s="56">
        <v>0.26</v>
      </c>
      <c r="I5" s="56">
        <v>0.24</v>
      </c>
      <c r="J5" s="56">
        <v>0.31</v>
      </c>
      <c r="K5" s="56">
        <v>0.24</v>
      </c>
      <c r="L5" s="56">
        <v>0.27</v>
      </c>
      <c r="M5" s="56">
        <v>0.33</v>
      </c>
      <c r="N5" s="15"/>
      <c r="O5" s="15"/>
      <c r="P5" s="15"/>
    </row>
    <row r="6" spans="1:16" ht="18.600000000000001" thickBot="1" x14ac:dyDescent="0.35">
      <c r="A6" s="14">
        <v>2</v>
      </c>
      <c r="B6" s="56">
        <v>0.24</v>
      </c>
      <c r="C6" s="31">
        <v>0.24</v>
      </c>
      <c r="D6" s="56">
        <v>0.24</v>
      </c>
      <c r="E6" s="56">
        <v>0.3</v>
      </c>
      <c r="F6" s="31">
        <v>0.56000000000000005</v>
      </c>
      <c r="G6" s="56">
        <v>0.34</v>
      </c>
      <c r="H6" s="56">
        <v>0.25</v>
      </c>
      <c r="I6" s="56">
        <v>0.36</v>
      </c>
      <c r="J6" s="56">
        <v>0.28999999999999998</v>
      </c>
      <c r="K6" s="56">
        <v>0.27</v>
      </c>
      <c r="L6" s="56">
        <v>0.18</v>
      </c>
      <c r="M6" s="56">
        <v>0.33</v>
      </c>
      <c r="N6" s="15"/>
      <c r="O6" s="15"/>
      <c r="P6" s="15"/>
    </row>
    <row r="7" spans="1:16" ht="18.600000000000001" thickBot="1" x14ac:dyDescent="0.35">
      <c r="A7" s="14">
        <v>3</v>
      </c>
      <c r="B7" s="56">
        <v>0.25</v>
      </c>
      <c r="C7" s="31">
        <v>0.28999999999999998</v>
      </c>
      <c r="D7" s="56">
        <v>0.28999999999999998</v>
      </c>
      <c r="E7" s="56">
        <v>0.31</v>
      </c>
      <c r="F7" s="31">
        <v>0.56000000000000005</v>
      </c>
      <c r="G7" s="79">
        <v>0.37</v>
      </c>
      <c r="H7" s="79">
        <v>0.26</v>
      </c>
      <c r="I7" s="56">
        <v>0.38</v>
      </c>
      <c r="J7" s="56">
        <v>0.23</v>
      </c>
      <c r="K7" s="56">
        <v>0.26</v>
      </c>
      <c r="L7" s="56">
        <v>0.17</v>
      </c>
      <c r="M7" s="79">
        <v>0.25</v>
      </c>
      <c r="N7" s="15"/>
      <c r="O7" s="15"/>
      <c r="P7" s="15"/>
    </row>
    <row r="8" spans="1:16" ht="18.600000000000001" thickBot="1" x14ac:dyDescent="0.35">
      <c r="A8" s="14">
        <v>4</v>
      </c>
      <c r="B8" s="56">
        <v>0.24</v>
      </c>
      <c r="C8" s="31">
        <v>0.28000000000000003</v>
      </c>
      <c r="D8" s="56">
        <v>0.22</v>
      </c>
      <c r="E8" s="56">
        <v>0.31</v>
      </c>
      <c r="F8" s="31">
        <v>0.65</v>
      </c>
      <c r="G8" s="79">
        <v>0.31</v>
      </c>
      <c r="H8" s="79">
        <v>0.25</v>
      </c>
      <c r="I8" s="56">
        <v>0.38</v>
      </c>
      <c r="J8" s="56">
        <v>0.22</v>
      </c>
      <c r="K8" s="56">
        <v>0.28999999999999998</v>
      </c>
      <c r="L8" s="56">
        <v>0.33</v>
      </c>
      <c r="M8" s="56">
        <v>0.23</v>
      </c>
      <c r="N8" s="15"/>
      <c r="O8" s="15"/>
      <c r="P8" s="15"/>
    </row>
    <row r="9" spans="1:16" ht="18.600000000000001" thickBot="1" x14ac:dyDescent="0.35">
      <c r="A9" s="14">
        <v>5</v>
      </c>
      <c r="B9" s="56">
        <v>0.25</v>
      </c>
      <c r="C9" s="31">
        <v>0.3</v>
      </c>
      <c r="D9" s="56">
        <v>0.24</v>
      </c>
      <c r="E9" s="56">
        <v>0.31</v>
      </c>
      <c r="F9" s="31">
        <v>0.53</v>
      </c>
      <c r="G9" s="79">
        <v>0.46</v>
      </c>
      <c r="H9" s="79">
        <v>0.23</v>
      </c>
      <c r="I9" s="56">
        <v>0.47</v>
      </c>
      <c r="J9" s="56">
        <v>0.28999999999999998</v>
      </c>
      <c r="K9" s="79">
        <v>0.3</v>
      </c>
      <c r="L9" s="56">
        <v>0.31</v>
      </c>
      <c r="M9" s="56">
        <v>0.31</v>
      </c>
      <c r="N9" s="15"/>
      <c r="O9" s="15"/>
      <c r="P9" s="15"/>
    </row>
    <row r="10" spans="1:16" ht="18.600000000000001" thickBot="1" x14ac:dyDescent="0.35">
      <c r="A10" s="14">
        <v>6</v>
      </c>
      <c r="B10" s="56">
        <v>0.23</v>
      </c>
      <c r="C10" s="31">
        <v>0.33</v>
      </c>
      <c r="D10" s="56">
        <v>0.21</v>
      </c>
      <c r="E10" s="56">
        <v>0.31</v>
      </c>
      <c r="F10" s="31">
        <v>0.48</v>
      </c>
      <c r="G10" s="79">
        <v>0.42</v>
      </c>
      <c r="H10" s="79">
        <v>0.24</v>
      </c>
      <c r="I10" s="56">
        <v>0.2</v>
      </c>
      <c r="J10" s="56">
        <v>0.26</v>
      </c>
      <c r="K10" s="79">
        <v>0.23</v>
      </c>
      <c r="L10" s="56">
        <v>0.33</v>
      </c>
      <c r="M10" s="56">
        <v>0.22</v>
      </c>
      <c r="N10" s="15"/>
      <c r="O10" s="15"/>
      <c r="P10" s="15"/>
    </row>
    <row r="11" spans="1:16" ht="18.600000000000001" thickBot="1" x14ac:dyDescent="0.35">
      <c r="A11" s="14">
        <v>7</v>
      </c>
      <c r="B11" s="56">
        <v>0.24</v>
      </c>
      <c r="C11" s="31">
        <v>0.27</v>
      </c>
      <c r="D11" s="56">
        <v>0.2</v>
      </c>
      <c r="E11" s="79">
        <v>0.36</v>
      </c>
      <c r="F11" s="31">
        <v>0.95</v>
      </c>
      <c r="G11" s="79">
        <v>0.53</v>
      </c>
      <c r="H11" s="79">
        <v>0.27</v>
      </c>
      <c r="I11" s="56">
        <v>0.32</v>
      </c>
      <c r="J11" s="56">
        <v>0.26</v>
      </c>
      <c r="K11" s="79">
        <v>0.25</v>
      </c>
      <c r="L11" s="56">
        <v>0.3</v>
      </c>
      <c r="M11" s="56">
        <v>0.28000000000000003</v>
      </c>
      <c r="N11" s="15"/>
      <c r="O11" s="15"/>
      <c r="P11" s="15"/>
    </row>
    <row r="12" spans="1:16" ht="18" thickBot="1" x14ac:dyDescent="0.35">
      <c r="A12" s="16" t="s">
        <v>11</v>
      </c>
      <c r="B12" s="17">
        <f>AVERAGE(B5:B11)</f>
        <v>0.24285714285714285</v>
      </c>
      <c r="C12" s="17">
        <f>AVERAGE(C5:C11)</f>
        <v>0.29285714285714287</v>
      </c>
      <c r="D12" s="17">
        <f>AVERAGE(D5:D11)</f>
        <v>0.24</v>
      </c>
      <c r="E12" s="17">
        <f>AVERAGE(E5:E11)</f>
        <v>0.31285714285714283</v>
      </c>
      <c r="F12" s="17">
        <f>AVERAGE(F5:F11)</f>
        <v>0.63</v>
      </c>
      <c r="G12" s="17">
        <f>AVERAGE(G5:G11)</f>
        <v>0.41571428571428576</v>
      </c>
      <c r="H12" s="17">
        <f>AVERAGE(H5:H11)</f>
        <v>0.25142857142857145</v>
      </c>
      <c r="I12" s="17">
        <f>AVERAGE(I5:I11)</f>
        <v>0.33571428571428569</v>
      </c>
      <c r="J12" s="17">
        <f>AVERAGE(J5:J11)</f>
        <v>0.26571428571428574</v>
      </c>
      <c r="K12" s="17">
        <f>AVERAGE(K5:K11)</f>
        <v>0.26285714285714284</v>
      </c>
      <c r="L12" s="17">
        <f>AVERAGE(L5:L11)</f>
        <v>0.27</v>
      </c>
      <c r="M12" s="17">
        <f>AVERAGE(M5:M11)</f>
        <v>0.27857142857142858</v>
      </c>
    </row>
  </sheetData>
  <mergeCells count="5">
    <mergeCell ref="B1:M2"/>
    <mergeCell ref="B3:D3"/>
    <mergeCell ref="E3:G3"/>
    <mergeCell ref="H3:J3"/>
    <mergeCell ref="K3:M3"/>
  </mergeCells>
  <pageMargins left="0.7" right="0.7" top="0.75" bottom="0.75" header="0.3" footer="0.3"/>
  <pageSetup paperSize="9" orientation="portrait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7F139-59F6-482C-B12F-C257023E7059}">
  <dimension ref="A1:M12"/>
  <sheetViews>
    <sheetView workbookViewId="0">
      <selection activeCell="E19" sqref="E19"/>
    </sheetView>
  </sheetViews>
  <sheetFormatPr defaultRowHeight="14.4" x14ac:dyDescent="0.3"/>
  <cols>
    <col min="1" max="1" width="8.88671875" style="1"/>
    <col min="2" max="13" width="15.5546875" style="1" customWidth="1"/>
    <col min="14" max="14" width="10.5546875" style="1" customWidth="1"/>
    <col min="15" max="16384" width="8.88671875" style="1"/>
  </cols>
  <sheetData>
    <row r="1" spans="1:13" x14ac:dyDescent="0.3">
      <c r="B1" s="2" t="s">
        <v>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 x14ac:dyDescent="0.3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0.6" thickBot="1" x14ac:dyDescent="0.35">
      <c r="A3" s="4"/>
      <c r="B3" s="5" t="s">
        <v>1</v>
      </c>
      <c r="C3" s="5"/>
      <c r="D3" s="5"/>
      <c r="E3" s="6" t="s">
        <v>2</v>
      </c>
      <c r="F3" s="6"/>
      <c r="G3" s="6"/>
      <c r="H3" s="22" t="s">
        <v>3</v>
      </c>
      <c r="I3" s="7"/>
      <c r="J3" s="7"/>
      <c r="K3" s="30" t="s">
        <v>12</v>
      </c>
      <c r="L3" s="26"/>
      <c r="M3" s="26"/>
    </row>
    <row r="4" spans="1:13" ht="35.4" thickBot="1" x14ac:dyDescent="0.35">
      <c r="A4" s="9" t="s">
        <v>5</v>
      </c>
      <c r="B4" s="10" t="s">
        <v>6</v>
      </c>
      <c r="C4" s="29" t="s">
        <v>7</v>
      </c>
      <c r="D4" s="10" t="s">
        <v>8</v>
      </c>
      <c r="E4" s="11" t="s">
        <v>6</v>
      </c>
      <c r="F4" s="21" t="s">
        <v>9</v>
      </c>
      <c r="G4" s="11" t="s">
        <v>8</v>
      </c>
      <c r="H4" s="12" t="s">
        <v>10</v>
      </c>
      <c r="I4" s="12" t="s">
        <v>13</v>
      </c>
      <c r="J4" s="12" t="s">
        <v>8</v>
      </c>
      <c r="K4" s="13" t="s">
        <v>6</v>
      </c>
      <c r="L4" s="20" t="s">
        <v>9</v>
      </c>
      <c r="M4" s="13" t="s">
        <v>8</v>
      </c>
    </row>
    <row r="5" spans="1:13" ht="18.600000000000001" thickBot="1" x14ac:dyDescent="0.35">
      <c r="A5" s="14">
        <v>1</v>
      </c>
      <c r="B5" s="27">
        <v>316</v>
      </c>
      <c r="C5" s="27">
        <v>294</v>
      </c>
      <c r="D5" s="27">
        <v>1252</v>
      </c>
      <c r="E5" s="27">
        <v>257</v>
      </c>
      <c r="F5" s="27">
        <v>220</v>
      </c>
      <c r="G5" s="27">
        <v>288</v>
      </c>
      <c r="H5" s="27">
        <v>264</v>
      </c>
      <c r="I5" s="27">
        <v>355</v>
      </c>
      <c r="J5" s="27">
        <v>1961</v>
      </c>
      <c r="K5" s="27">
        <v>354</v>
      </c>
      <c r="L5" s="27">
        <v>284</v>
      </c>
      <c r="M5" s="27">
        <v>1087</v>
      </c>
    </row>
    <row r="6" spans="1:13" ht="18.600000000000001" thickBot="1" x14ac:dyDescent="0.35">
      <c r="A6" s="14">
        <v>2</v>
      </c>
      <c r="B6" s="27">
        <v>282</v>
      </c>
      <c r="C6" s="27">
        <v>277</v>
      </c>
      <c r="D6" s="27">
        <v>1263</v>
      </c>
      <c r="E6" s="27">
        <v>262</v>
      </c>
      <c r="F6" s="27">
        <v>240</v>
      </c>
      <c r="G6" s="27">
        <v>509</v>
      </c>
      <c r="H6" s="27">
        <v>261</v>
      </c>
      <c r="I6" s="27">
        <v>307</v>
      </c>
      <c r="J6" s="27">
        <v>1959</v>
      </c>
      <c r="K6" s="27">
        <v>303</v>
      </c>
      <c r="L6" s="27">
        <v>251</v>
      </c>
      <c r="M6" s="27">
        <v>1037</v>
      </c>
    </row>
    <row r="7" spans="1:13" ht="18.600000000000001" thickBot="1" x14ac:dyDescent="0.35">
      <c r="A7" s="14">
        <v>3</v>
      </c>
      <c r="B7" s="27">
        <v>561</v>
      </c>
      <c r="C7" s="27">
        <v>251</v>
      </c>
      <c r="D7" s="27">
        <v>1164</v>
      </c>
      <c r="E7" s="27">
        <v>236</v>
      </c>
      <c r="F7" s="27">
        <v>237</v>
      </c>
      <c r="G7" s="27">
        <v>418</v>
      </c>
      <c r="H7" s="27">
        <v>278</v>
      </c>
      <c r="I7" s="27">
        <v>297</v>
      </c>
      <c r="J7" s="27">
        <v>1513</v>
      </c>
      <c r="K7" s="27">
        <v>375</v>
      </c>
      <c r="L7" s="27">
        <v>242</v>
      </c>
      <c r="M7" s="27">
        <v>1043</v>
      </c>
    </row>
    <row r="8" spans="1:13" ht="18.600000000000001" thickBot="1" x14ac:dyDescent="0.35">
      <c r="A8" s="14">
        <v>4</v>
      </c>
      <c r="B8" s="27">
        <v>456</v>
      </c>
      <c r="C8" s="27">
        <v>241</v>
      </c>
      <c r="D8" s="27">
        <v>1226</v>
      </c>
      <c r="E8" s="27">
        <v>313</v>
      </c>
      <c r="F8" s="27">
        <v>238</v>
      </c>
      <c r="G8" s="27">
        <v>405</v>
      </c>
      <c r="H8" s="27">
        <v>260</v>
      </c>
      <c r="I8" s="27">
        <v>300</v>
      </c>
      <c r="J8" s="27">
        <v>1281</v>
      </c>
      <c r="K8" s="27">
        <v>318</v>
      </c>
      <c r="L8" s="27">
        <v>235</v>
      </c>
      <c r="M8" s="27">
        <v>1050</v>
      </c>
    </row>
    <row r="9" spans="1:13" ht="18.600000000000001" thickBot="1" x14ac:dyDescent="0.35">
      <c r="A9" s="14">
        <v>5</v>
      </c>
      <c r="B9" s="27">
        <v>398</v>
      </c>
      <c r="C9" s="27">
        <v>245</v>
      </c>
      <c r="D9" s="27">
        <v>1229</v>
      </c>
      <c r="E9" s="27">
        <v>358</v>
      </c>
      <c r="F9" s="27">
        <v>203</v>
      </c>
      <c r="G9" s="27">
        <v>405</v>
      </c>
      <c r="H9" s="27">
        <v>264</v>
      </c>
      <c r="I9" s="27">
        <v>309</v>
      </c>
      <c r="J9" s="27">
        <v>1070</v>
      </c>
      <c r="K9" s="27">
        <v>323</v>
      </c>
      <c r="L9" s="27">
        <v>257</v>
      </c>
      <c r="M9" s="27">
        <v>1102</v>
      </c>
    </row>
    <row r="10" spans="1:13" ht="18.600000000000001" thickBot="1" x14ac:dyDescent="0.35">
      <c r="A10" s="14">
        <v>6</v>
      </c>
      <c r="B10" s="27">
        <v>374</v>
      </c>
      <c r="C10" s="27">
        <v>245</v>
      </c>
      <c r="D10" s="27">
        <v>1227</v>
      </c>
      <c r="E10" s="27">
        <v>285</v>
      </c>
      <c r="F10" s="27">
        <v>266</v>
      </c>
      <c r="G10" s="27">
        <v>405</v>
      </c>
      <c r="H10" s="27">
        <v>438</v>
      </c>
      <c r="I10" s="27">
        <v>340</v>
      </c>
      <c r="J10" s="27">
        <v>1557</v>
      </c>
      <c r="K10" s="27">
        <v>335</v>
      </c>
      <c r="L10" s="27">
        <v>254</v>
      </c>
      <c r="M10" s="27">
        <v>1064</v>
      </c>
    </row>
    <row r="11" spans="1:13" ht="18.600000000000001" thickBot="1" x14ac:dyDescent="0.35">
      <c r="A11" s="14">
        <v>7</v>
      </c>
      <c r="B11" s="27">
        <v>336</v>
      </c>
      <c r="C11" s="27">
        <v>262</v>
      </c>
      <c r="D11" s="27">
        <v>1227</v>
      </c>
      <c r="E11" s="27">
        <v>285</v>
      </c>
      <c r="F11" s="27">
        <v>240</v>
      </c>
      <c r="G11" s="27">
        <v>405</v>
      </c>
      <c r="H11" s="27">
        <v>294</v>
      </c>
      <c r="I11" s="27">
        <v>280</v>
      </c>
      <c r="J11" s="27">
        <v>1557</v>
      </c>
      <c r="K11" s="27">
        <v>335</v>
      </c>
      <c r="L11" s="27">
        <v>254</v>
      </c>
      <c r="M11" s="27">
        <v>1064</v>
      </c>
    </row>
    <row r="12" spans="1:13" ht="18" thickBot="1" x14ac:dyDescent="0.35">
      <c r="A12" s="16" t="s">
        <v>11</v>
      </c>
      <c r="B12" s="28">
        <f>AVERAGE(B5:B11)</f>
        <v>389</v>
      </c>
      <c r="C12" s="28">
        <f>AVERAGE(C5:C11)</f>
        <v>259.28571428571428</v>
      </c>
      <c r="D12" s="28">
        <f>AVERAGE(D5:D11)</f>
        <v>1226.8571428571429</v>
      </c>
      <c r="E12" s="28">
        <f>AVERAGE(E5:E11)</f>
        <v>285.14285714285717</v>
      </c>
      <c r="F12" s="28">
        <f>AVERAGE(F5:F11)</f>
        <v>234.85714285714286</v>
      </c>
      <c r="G12" s="28">
        <f>AVERAGE(G5:G11)</f>
        <v>405</v>
      </c>
      <c r="H12" s="28">
        <f>AVERAGE(H5:H11)</f>
        <v>294.14285714285717</v>
      </c>
      <c r="I12" s="28">
        <f>AVERAGE(I5:I11)</f>
        <v>312.57142857142856</v>
      </c>
      <c r="J12" s="28">
        <f>AVERAGE(J5:J11)</f>
        <v>1556.8571428571429</v>
      </c>
      <c r="K12" s="28">
        <f>AVERAGE(K5:K11)</f>
        <v>334.71428571428572</v>
      </c>
      <c r="L12" s="28">
        <f>AVERAGE(L5:L11)</f>
        <v>253.85714285714286</v>
      </c>
      <c r="M12" s="28">
        <f>AVERAGE(M5:M11)</f>
        <v>1063.8571428571429</v>
      </c>
    </row>
  </sheetData>
  <mergeCells count="5">
    <mergeCell ref="B1:M2"/>
    <mergeCell ref="B3:D3"/>
    <mergeCell ref="E3:G3"/>
    <mergeCell ref="H3:J3"/>
    <mergeCell ref="K3:M3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C6920-19BF-4903-84B3-54D77C835DD3}">
  <dimension ref="A1:M12"/>
  <sheetViews>
    <sheetView workbookViewId="0">
      <selection activeCell="K17" sqref="K17"/>
    </sheetView>
  </sheetViews>
  <sheetFormatPr defaultRowHeight="14.4" x14ac:dyDescent="0.3"/>
  <cols>
    <col min="1" max="1" width="8.88671875" style="1"/>
    <col min="2" max="13" width="15.5546875" style="1" customWidth="1"/>
    <col min="14" max="16384" width="8.88671875" style="1"/>
  </cols>
  <sheetData>
    <row r="1" spans="1:13" x14ac:dyDescent="0.3">
      <c r="B1" s="2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 x14ac:dyDescent="0.3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0.6" thickBot="1" x14ac:dyDescent="0.35">
      <c r="A3" s="4"/>
      <c r="B3" s="5" t="s">
        <v>1</v>
      </c>
      <c r="C3" s="5"/>
      <c r="D3" s="5"/>
      <c r="E3" s="6" t="s">
        <v>2</v>
      </c>
      <c r="F3" s="6"/>
      <c r="G3" s="6"/>
      <c r="H3" s="19" t="s">
        <v>3</v>
      </c>
      <c r="I3" s="7"/>
      <c r="J3" s="7"/>
      <c r="K3" s="30" t="s">
        <v>12</v>
      </c>
      <c r="L3" s="26"/>
      <c r="M3" s="26"/>
    </row>
    <row r="4" spans="1:13" ht="35.4" thickBot="1" x14ac:dyDescent="0.35">
      <c r="A4" s="9" t="s">
        <v>5</v>
      </c>
      <c r="B4" s="10" t="s">
        <v>6</v>
      </c>
      <c r="C4" s="10" t="s">
        <v>14</v>
      </c>
      <c r="D4" s="10" t="s">
        <v>8</v>
      </c>
      <c r="E4" s="11" t="s">
        <v>6</v>
      </c>
      <c r="F4" s="21" t="s">
        <v>9</v>
      </c>
      <c r="G4" s="11" t="s">
        <v>8</v>
      </c>
      <c r="H4" s="12" t="s">
        <v>10</v>
      </c>
      <c r="I4" s="12" t="s">
        <v>13</v>
      </c>
      <c r="J4" s="12" t="s">
        <v>8</v>
      </c>
      <c r="K4" s="13" t="s">
        <v>6</v>
      </c>
      <c r="L4" s="20" t="s">
        <v>9</v>
      </c>
      <c r="M4" s="13" t="s">
        <v>8</v>
      </c>
    </row>
    <row r="5" spans="1:13" ht="18.600000000000001" thickBot="1" x14ac:dyDescent="0.35">
      <c r="A5" s="14">
        <v>1</v>
      </c>
      <c r="B5" s="31">
        <v>19.760000000000002</v>
      </c>
      <c r="C5" s="31">
        <v>25.42</v>
      </c>
      <c r="D5" s="31">
        <v>37.89</v>
      </c>
      <c r="E5" s="31">
        <v>19.260000000000002</v>
      </c>
      <c r="F5" s="31">
        <v>18.64</v>
      </c>
      <c r="G5" s="31">
        <v>33.29</v>
      </c>
      <c r="H5" s="31">
        <v>21.57</v>
      </c>
      <c r="I5" s="31">
        <v>24.37</v>
      </c>
      <c r="J5" s="31">
        <v>28.18</v>
      </c>
      <c r="K5" s="31">
        <v>21.31</v>
      </c>
      <c r="L5" s="31">
        <v>19.11</v>
      </c>
      <c r="M5" s="31">
        <v>25.09</v>
      </c>
    </row>
    <row r="6" spans="1:13" ht="18.600000000000001" thickBot="1" x14ac:dyDescent="0.35">
      <c r="A6" s="14">
        <v>2</v>
      </c>
      <c r="B6" s="31">
        <v>22.24</v>
      </c>
      <c r="C6" s="31">
        <v>23.53</v>
      </c>
      <c r="D6" s="31">
        <v>42.93</v>
      </c>
      <c r="E6" s="31">
        <v>15.79</v>
      </c>
      <c r="F6" s="31">
        <v>15.79</v>
      </c>
      <c r="G6" s="31">
        <v>29.65</v>
      </c>
      <c r="H6" s="31">
        <v>19.149999999999999</v>
      </c>
      <c r="I6" s="31">
        <v>21.77</v>
      </c>
      <c r="J6" s="31">
        <v>37</v>
      </c>
      <c r="K6" s="31">
        <v>17.09</v>
      </c>
      <c r="L6" s="31">
        <v>19.11</v>
      </c>
      <c r="M6" s="31">
        <v>31.55</v>
      </c>
    </row>
    <row r="7" spans="1:13" ht="18.600000000000001" thickBot="1" x14ac:dyDescent="0.35">
      <c r="A7" s="14">
        <v>3</v>
      </c>
      <c r="B7" s="31">
        <v>26.82</v>
      </c>
      <c r="C7" s="31">
        <v>23.05</v>
      </c>
      <c r="D7" s="31">
        <v>39.97</v>
      </c>
      <c r="E7" s="31">
        <v>18.739999999999998</v>
      </c>
      <c r="F7" s="31">
        <v>18.63</v>
      </c>
      <c r="G7" s="31">
        <v>30.92</v>
      </c>
      <c r="H7" s="31">
        <v>21.01</v>
      </c>
      <c r="I7" s="31">
        <v>23.72</v>
      </c>
      <c r="J7" s="31">
        <v>29</v>
      </c>
      <c r="K7" s="31">
        <v>20.27</v>
      </c>
      <c r="L7" s="31">
        <v>24.31</v>
      </c>
      <c r="M7" s="31">
        <v>27.37</v>
      </c>
    </row>
    <row r="8" spans="1:13" ht="18.600000000000001" thickBot="1" x14ac:dyDescent="0.35">
      <c r="A8" s="14">
        <v>4</v>
      </c>
      <c r="B8" s="31">
        <v>22.05</v>
      </c>
      <c r="C8" s="31">
        <v>22.69</v>
      </c>
      <c r="D8" s="31">
        <v>32.630000000000003</v>
      </c>
      <c r="E8" s="31">
        <v>20.48</v>
      </c>
      <c r="F8" s="31">
        <v>23.78</v>
      </c>
      <c r="G8" s="31">
        <v>31.77</v>
      </c>
      <c r="H8" s="31">
        <v>25.2</v>
      </c>
      <c r="I8" s="31">
        <v>22.85</v>
      </c>
      <c r="J8" s="31">
        <v>31.18</v>
      </c>
      <c r="K8" s="31">
        <v>16.64</v>
      </c>
      <c r="L8" s="31">
        <v>38.14</v>
      </c>
      <c r="M8" s="31">
        <v>26.61</v>
      </c>
    </row>
    <row r="9" spans="1:13" ht="18.600000000000001" thickBot="1" x14ac:dyDescent="0.35">
      <c r="A9" s="14">
        <v>5</v>
      </c>
      <c r="B9" s="31">
        <v>21.86</v>
      </c>
      <c r="C9" s="31">
        <v>19.62</v>
      </c>
      <c r="D9" s="31">
        <v>34.6</v>
      </c>
      <c r="E9" s="31">
        <v>23.86</v>
      </c>
      <c r="F9" s="31">
        <v>9.83</v>
      </c>
      <c r="G9" s="31">
        <v>28.46</v>
      </c>
      <c r="H9" s="31">
        <v>20.83</v>
      </c>
      <c r="I9" s="31">
        <v>24.01</v>
      </c>
      <c r="J9" s="31">
        <v>35.729999999999997</v>
      </c>
      <c r="K9" s="31">
        <v>17.64</v>
      </c>
      <c r="L9" s="31">
        <v>17</v>
      </c>
      <c r="M9" s="31">
        <v>47.33</v>
      </c>
    </row>
    <row r="10" spans="1:13" ht="18.600000000000001" thickBot="1" x14ac:dyDescent="0.35">
      <c r="A10" s="14">
        <v>6</v>
      </c>
      <c r="B10" s="31">
        <v>19.760000000000002</v>
      </c>
      <c r="C10" s="31">
        <v>24.09</v>
      </c>
      <c r="D10" s="31">
        <v>37.56</v>
      </c>
      <c r="E10" s="31">
        <v>20.13</v>
      </c>
      <c r="F10" s="31">
        <v>18.64</v>
      </c>
      <c r="G10" s="31">
        <v>23.04</v>
      </c>
      <c r="H10" s="31">
        <v>21.48</v>
      </c>
      <c r="I10" s="31">
        <v>23.72</v>
      </c>
      <c r="J10" s="31">
        <v>35.549999999999997</v>
      </c>
      <c r="K10" s="31">
        <v>18.59</v>
      </c>
      <c r="L10" s="31">
        <v>23.53</v>
      </c>
      <c r="M10" s="31">
        <v>31.59</v>
      </c>
    </row>
    <row r="11" spans="1:13" ht="18.600000000000001" thickBot="1" x14ac:dyDescent="0.35">
      <c r="A11" s="14">
        <v>7</v>
      </c>
      <c r="B11" s="31">
        <v>22.05</v>
      </c>
      <c r="C11" s="31">
        <v>28.07</v>
      </c>
      <c r="D11" s="31">
        <v>38</v>
      </c>
      <c r="E11" s="31">
        <v>14.67</v>
      </c>
      <c r="F11" s="31">
        <v>18.64</v>
      </c>
      <c r="G11" s="31">
        <v>24.23</v>
      </c>
      <c r="H11" s="31">
        <v>19.71</v>
      </c>
      <c r="I11" s="31">
        <v>28.06</v>
      </c>
      <c r="J11" s="31">
        <v>35</v>
      </c>
      <c r="K11" s="31">
        <v>18.59</v>
      </c>
      <c r="L11" s="31">
        <v>23.53</v>
      </c>
      <c r="M11" s="31">
        <v>31.59</v>
      </c>
    </row>
    <row r="12" spans="1:13" ht="18" thickBot="1" x14ac:dyDescent="0.35">
      <c r="A12" s="16" t="s">
        <v>11</v>
      </c>
      <c r="B12" s="17">
        <f>AVERAGE(B5:B11)</f>
        <v>22.077142857142857</v>
      </c>
      <c r="C12" s="17">
        <f>AVERAGE(C5:C11)</f>
        <v>23.78142857142857</v>
      </c>
      <c r="D12" s="17">
        <f>AVERAGE(D5:D11)</f>
        <v>37.654285714285713</v>
      </c>
      <c r="E12" s="17">
        <f>AVERAGE(E5:E11)</f>
        <v>18.989999999999998</v>
      </c>
      <c r="F12" s="17">
        <f>AVERAGE(F5:F11)</f>
        <v>17.707142857142859</v>
      </c>
      <c r="G12" s="17">
        <f>AVERAGE(G5:G11)</f>
        <v>28.765714285714285</v>
      </c>
      <c r="H12" s="17">
        <f>AVERAGE(H5:H11)</f>
        <v>21.278571428571432</v>
      </c>
      <c r="I12" s="17">
        <f>AVERAGE(I5:I11)</f>
        <v>24.071428571428573</v>
      </c>
      <c r="J12" s="17">
        <f>AVERAGE(J5:J11)</f>
        <v>33.091428571428573</v>
      </c>
      <c r="K12" s="17">
        <f>AVERAGE(K5:K11)</f>
        <v>18.59</v>
      </c>
      <c r="L12" s="17">
        <f>AVERAGE(L5:L11)</f>
        <v>23.532857142857143</v>
      </c>
      <c r="M12" s="17">
        <f>AVERAGE(M5:M11)</f>
        <v>31.59</v>
      </c>
    </row>
  </sheetData>
  <mergeCells count="5">
    <mergeCell ref="B1:M2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59F83-BF8B-48D2-9973-D8A7DEAD6C7F}">
  <dimension ref="A1:W12"/>
  <sheetViews>
    <sheetView workbookViewId="0">
      <selection activeCell="G14" sqref="G14"/>
    </sheetView>
  </sheetViews>
  <sheetFormatPr defaultRowHeight="14.4" x14ac:dyDescent="0.3"/>
  <cols>
    <col min="1" max="1" width="8.88671875" style="1"/>
    <col min="2" max="12" width="15.5546875" style="1" customWidth="1"/>
    <col min="13" max="13" width="30.109375" style="1" customWidth="1"/>
    <col min="14" max="16384" width="8.88671875" style="1"/>
  </cols>
  <sheetData>
    <row r="1" spans="1:23" x14ac:dyDescent="0.3">
      <c r="B1" s="2" t="s">
        <v>17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3" ht="15" thickBot="1" x14ac:dyDescent="0.3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3" ht="30.6" thickBot="1" x14ac:dyDescent="0.35">
      <c r="A3" s="4"/>
      <c r="B3" s="23" t="s">
        <v>1</v>
      </c>
      <c r="C3" s="32"/>
      <c r="D3" s="32"/>
      <c r="E3" s="24" t="s">
        <v>2</v>
      </c>
      <c r="F3" s="33"/>
      <c r="G3" s="33"/>
      <c r="H3" s="37" t="s">
        <v>3</v>
      </c>
      <c r="I3" s="34"/>
      <c r="J3" s="34"/>
      <c r="K3" s="38" t="s">
        <v>18</v>
      </c>
      <c r="L3" s="35"/>
      <c r="M3" s="35"/>
    </row>
    <row r="4" spans="1:23" ht="35.4" thickBot="1" x14ac:dyDescent="0.35">
      <c r="A4" s="9" t="s">
        <v>5</v>
      </c>
      <c r="B4" s="10" t="s">
        <v>6</v>
      </c>
      <c r="C4" s="10" t="s">
        <v>14</v>
      </c>
      <c r="D4" s="10" t="s">
        <v>8</v>
      </c>
      <c r="E4" s="11" t="s">
        <v>6</v>
      </c>
      <c r="F4" s="21" t="s">
        <v>9</v>
      </c>
      <c r="G4" s="11" t="s">
        <v>8</v>
      </c>
      <c r="H4" s="12" t="s">
        <v>10</v>
      </c>
      <c r="I4" s="12" t="s">
        <v>13</v>
      </c>
      <c r="J4" s="12" t="s">
        <v>8</v>
      </c>
      <c r="K4" s="13" t="s">
        <v>6</v>
      </c>
      <c r="L4" s="20" t="s">
        <v>9</v>
      </c>
      <c r="M4" s="13" t="s">
        <v>8</v>
      </c>
    </row>
    <row r="5" spans="1:23" ht="18.600000000000001" thickBot="1" x14ac:dyDescent="0.35">
      <c r="A5" s="14">
        <v>1</v>
      </c>
      <c r="B5" s="31">
        <v>6.532</v>
      </c>
      <c r="C5" s="31">
        <v>13.362</v>
      </c>
      <c r="D5" s="31">
        <v>10.855</v>
      </c>
      <c r="E5" s="31">
        <v>6.0982000000000003</v>
      </c>
      <c r="F5" s="31">
        <v>13.372</v>
      </c>
      <c r="G5" s="31">
        <v>11.703900000000001</v>
      </c>
      <c r="H5" s="31">
        <v>6.0410000000000004</v>
      </c>
      <c r="I5" s="31">
        <v>16.340900000000001</v>
      </c>
      <c r="J5" s="31">
        <v>13.657</v>
      </c>
      <c r="K5" s="31">
        <v>3.5990000000000002</v>
      </c>
      <c r="L5" s="31">
        <v>11.462</v>
      </c>
      <c r="M5" s="31">
        <v>12.654999999999999</v>
      </c>
    </row>
    <row r="6" spans="1:23" ht="18.600000000000001" thickBot="1" x14ac:dyDescent="0.35">
      <c r="A6" s="14">
        <v>2</v>
      </c>
      <c r="B6" s="31">
        <v>5.8440000000000003</v>
      </c>
      <c r="C6" s="31">
        <v>12.148</v>
      </c>
      <c r="D6" s="31">
        <v>11.260999999999999</v>
      </c>
      <c r="E6" s="31">
        <v>7.5739999999999998</v>
      </c>
      <c r="F6" s="31">
        <v>12.25</v>
      </c>
      <c r="G6" s="31">
        <v>10.4724</v>
      </c>
      <c r="H6" s="31">
        <v>4.7930999999999999</v>
      </c>
      <c r="I6" s="31">
        <v>16.306000000000001</v>
      </c>
      <c r="J6" s="31">
        <v>12.2189</v>
      </c>
      <c r="K6" s="31">
        <v>3.6735000000000002</v>
      </c>
      <c r="L6" s="31">
        <v>10.089700000000001</v>
      </c>
      <c r="M6" s="31">
        <v>12.412000000000001</v>
      </c>
    </row>
    <row r="7" spans="1:23" ht="18.600000000000001" thickBot="1" x14ac:dyDescent="0.35">
      <c r="A7" s="14">
        <v>3</v>
      </c>
      <c r="B7" s="31">
        <v>3.6095999999999999</v>
      </c>
      <c r="C7" s="31">
        <v>10.569000000000001</v>
      </c>
      <c r="D7" s="31">
        <v>14.1335</v>
      </c>
      <c r="E7" s="31">
        <v>6.7249999999999996</v>
      </c>
      <c r="F7" s="31">
        <v>15.592000000000001</v>
      </c>
      <c r="G7" s="31">
        <v>13.8933</v>
      </c>
      <c r="H7" s="31">
        <v>4.0350000000000001</v>
      </c>
      <c r="I7" s="31">
        <v>11.068</v>
      </c>
      <c r="J7" s="31">
        <v>10.874000000000001</v>
      </c>
      <c r="K7" s="31">
        <v>4.1020000000000003</v>
      </c>
      <c r="L7" s="31">
        <v>10.840999999999999</v>
      </c>
      <c r="M7" s="31">
        <v>13.375</v>
      </c>
    </row>
    <row r="8" spans="1:23" ht="18.600000000000001" thickBot="1" x14ac:dyDescent="0.35">
      <c r="A8" s="14">
        <v>4</v>
      </c>
      <c r="B8" s="31">
        <v>5.1959999999999997</v>
      </c>
      <c r="C8" s="31">
        <v>6.5591999999999997</v>
      </c>
      <c r="D8" s="31">
        <v>13.1403</v>
      </c>
      <c r="E8" s="31">
        <v>7.9005000000000001</v>
      </c>
      <c r="F8" s="31">
        <v>13.733000000000001</v>
      </c>
      <c r="G8" s="31">
        <v>11.1935</v>
      </c>
      <c r="H8" s="31">
        <v>5.19</v>
      </c>
      <c r="I8" s="31">
        <v>11.179</v>
      </c>
      <c r="J8" s="31">
        <v>11.9023</v>
      </c>
      <c r="K8" s="31">
        <v>3.9784000000000002</v>
      </c>
      <c r="L8" s="31">
        <v>8.1004000000000005</v>
      </c>
      <c r="M8" s="31">
        <v>14.371499999999999</v>
      </c>
    </row>
    <row r="9" spans="1:23" ht="18.600000000000001" thickBot="1" x14ac:dyDescent="0.35">
      <c r="A9" s="14">
        <v>5</v>
      </c>
      <c r="B9" s="31">
        <v>3.7189999999999999</v>
      </c>
      <c r="C9" s="31">
        <v>9.0730000000000004</v>
      </c>
      <c r="D9" s="31">
        <v>12.2044</v>
      </c>
      <c r="E9" s="31">
        <v>5.3129999999999997</v>
      </c>
      <c r="F9" s="31">
        <v>14.194000000000001</v>
      </c>
      <c r="G9" s="31">
        <v>8.6598000000000006</v>
      </c>
      <c r="H9" s="31">
        <v>6.9058999999999999</v>
      </c>
      <c r="I9" s="31">
        <v>12.861000000000001</v>
      </c>
      <c r="J9" s="31">
        <v>12.035</v>
      </c>
      <c r="K9" s="31">
        <v>4.556</v>
      </c>
      <c r="L9" s="31">
        <v>10.119999999999999</v>
      </c>
      <c r="M9" s="31">
        <v>9.8035999999999994</v>
      </c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1:23" ht="18.600000000000001" thickBot="1" x14ac:dyDescent="0.35">
      <c r="A10" s="14">
        <v>6</v>
      </c>
      <c r="B10" s="31">
        <v>4.9800000000000004</v>
      </c>
      <c r="C10" s="31">
        <v>10.342000000000001</v>
      </c>
      <c r="D10" s="31">
        <v>16.4193</v>
      </c>
      <c r="E10" s="31">
        <v>5.1870000000000003</v>
      </c>
      <c r="F10" s="31">
        <v>18.236999999999998</v>
      </c>
      <c r="G10" s="31">
        <v>14.6541</v>
      </c>
      <c r="H10" s="31">
        <v>6.1174999999999997</v>
      </c>
      <c r="I10" s="31">
        <v>9.1850000000000005</v>
      </c>
      <c r="J10" s="31">
        <v>17.136800000000001</v>
      </c>
      <c r="K10" s="31">
        <v>3.98</v>
      </c>
      <c r="L10" s="31">
        <v>10.119999999999999</v>
      </c>
      <c r="M10" s="31">
        <v>12.52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23" ht="18.600000000000001" thickBot="1" x14ac:dyDescent="0.35">
      <c r="A11" s="14">
        <v>7</v>
      </c>
      <c r="B11" s="31">
        <v>4.9800000000000004</v>
      </c>
      <c r="C11" s="31">
        <v>10.342000000000001</v>
      </c>
      <c r="D11" s="31">
        <v>20.009499999999999</v>
      </c>
      <c r="E11" s="31">
        <v>6.4660000000000002</v>
      </c>
      <c r="F11" s="31">
        <v>14.563000000000001</v>
      </c>
      <c r="G11" s="31">
        <v>11.763</v>
      </c>
      <c r="H11" s="31">
        <v>5.8754999999999997</v>
      </c>
      <c r="I11" s="31">
        <v>10.396000000000001</v>
      </c>
      <c r="J11" s="31">
        <v>14.112</v>
      </c>
      <c r="K11" s="31">
        <v>3.98</v>
      </c>
      <c r="L11" s="31">
        <v>10.119999999999999</v>
      </c>
      <c r="M11" s="31">
        <v>12.52</v>
      </c>
    </row>
    <row r="12" spans="1:23" ht="18" thickBot="1" x14ac:dyDescent="0.35">
      <c r="A12" s="16" t="s">
        <v>11</v>
      </c>
      <c r="B12" s="17">
        <f>AVERAGE(B5:B11)</f>
        <v>4.9800857142857149</v>
      </c>
      <c r="C12" s="17">
        <f>AVERAGE(C5:C11)</f>
        <v>10.342171428571429</v>
      </c>
      <c r="D12" s="28">
        <f>AVERAGE(D5:D11)</f>
        <v>14.003285714285713</v>
      </c>
      <c r="E12" s="17">
        <f>AVERAGE(E5:E11)</f>
        <v>6.4662428571428574</v>
      </c>
      <c r="F12" s="17">
        <f>AVERAGE(F5:F11)</f>
        <v>14.563000000000001</v>
      </c>
      <c r="G12" s="17">
        <f>AVERAGE(G5:G11)</f>
        <v>11.762857142857143</v>
      </c>
      <c r="H12" s="17">
        <f>AVERAGE(H5:H11)</f>
        <v>5.5654285714285709</v>
      </c>
      <c r="I12" s="17">
        <f>AVERAGE(I5:I11)</f>
        <v>12.476557142857144</v>
      </c>
      <c r="J12" s="17">
        <f>AVERAGE(J5:J11)</f>
        <v>13.133714285714287</v>
      </c>
      <c r="K12" s="17">
        <f>AVERAGE(K5:K11)</f>
        <v>3.981271428571429</v>
      </c>
      <c r="L12" s="17">
        <f>AVERAGE(L5:L11)</f>
        <v>10.121871428571428</v>
      </c>
      <c r="M12" s="17">
        <f>AVERAGE(M5:M11)</f>
        <v>12.522442857142854</v>
      </c>
    </row>
  </sheetData>
  <mergeCells count="1">
    <mergeCell ref="B1:M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260DA-48B4-4958-B4C0-9CE872493177}">
  <dimension ref="A1:M12"/>
  <sheetViews>
    <sheetView workbookViewId="0">
      <selection activeCell="G17" sqref="G17"/>
    </sheetView>
  </sheetViews>
  <sheetFormatPr defaultRowHeight="14.4" x14ac:dyDescent="0.3"/>
  <cols>
    <col min="1" max="1" width="8.88671875" style="1"/>
    <col min="2" max="12" width="15.5546875" style="1" customWidth="1"/>
    <col min="13" max="13" width="33.109375" style="1" customWidth="1"/>
    <col min="14" max="16384" width="8.88671875" style="1"/>
  </cols>
  <sheetData>
    <row r="1" spans="1:13" x14ac:dyDescent="0.3">
      <c r="B1" s="2" t="s">
        <v>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 x14ac:dyDescent="0.3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0.6" thickBot="1" x14ac:dyDescent="0.35">
      <c r="A3" s="4"/>
      <c r="B3" s="32" t="s">
        <v>1</v>
      </c>
      <c r="C3" s="32"/>
      <c r="D3" s="32"/>
      <c r="E3" s="33" t="s">
        <v>2</v>
      </c>
      <c r="F3" s="33"/>
      <c r="G3" s="33"/>
      <c r="H3" s="37" t="s">
        <v>3</v>
      </c>
      <c r="I3" s="34"/>
      <c r="J3" s="34"/>
      <c r="K3" s="38" t="s">
        <v>18</v>
      </c>
      <c r="L3" s="35"/>
      <c r="M3" s="35"/>
    </row>
    <row r="4" spans="1:13" ht="35.4" thickBot="1" x14ac:dyDescent="0.35">
      <c r="A4" s="9" t="s">
        <v>5</v>
      </c>
      <c r="B4" s="10" t="s">
        <v>6</v>
      </c>
      <c r="C4" s="10" t="s">
        <v>14</v>
      </c>
      <c r="D4" s="10" t="s">
        <v>8</v>
      </c>
      <c r="E4" s="11" t="s">
        <v>6</v>
      </c>
      <c r="F4" s="21" t="s">
        <v>9</v>
      </c>
      <c r="G4" s="11" t="s">
        <v>8</v>
      </c>
      <c r="H4" s="12" t="s">
        <v>10</v>
      </c>
      <c r="I4" s="12" t="s">
        <v>13</v>
      </c>
      <c r="J4" s="12" t="s">
        <v>8</v>
      </c>
      <c r="K4" s="13" t="s">
        <v>6</v>
      </c>
      <c r="L4" s="20" t="s">
        <v>9</v>
      </c>
      <c r="M4" s="13" t="s">
        <v>8</v>
      </c>
    </row>
    <row r="5" spans="1:13" ht="18.600000000000001" thickBot="1" x14ac:dyDescent="0.35">
      <c r="A5" s="14">
        <v>1</v>
      </c>
      <c r="B5" s="31">
        <v>5.2308000000000003</v>
      </c>
      <c r="C5" s="31">
        <v>9.6355000000000004</v>
      </c>
      <c r="D5" s="31">
        <v>3.7947000000000002</v>
      </c>
      <c r="E5" s="31">
        <v>3.0790000000000002</v>
      </c>
      <c r="F5" s="31">
        <v>5.8310000000000004</v>
      </c>
      <c r="G5" s="31">
        <v>2.6629999999999998</v>
      </c>
      <c r="H5" s="31">
        <v>3.4980000000000002</v>
      </c>
      <c r="I5" s="31">
        <v>5.0373999999999999</v>
      </c>
      <c r="J5" s="31">
        <v>5.1242000000000001</v>
      </c>
      <c r="K5" s="31">
        <v>3.6320000000000001</v>
      </c>
      <c r="L5" s="31">
        <v>7.3789999999999996</v>
      </c>
      <c r="M5" s="31">
        <v>6.0389999999999997</v>
      </c>
    </row>
    <row r="6" spans="1:13" ht="18.600000000000001" thickBot="1" x14ac:dyDescent="0.35">
      <c r="A6" s="14">
        <v>2</v>
      </c>
      <c r="B6" s="31">
        <v>3.1417000000000002</v>
      </c>
      <c r="C6" s="31">
        <v>13.41</v>
      </c>
      <c r="D6" s="31">
        <v>4.2899099999999999</v>
      </c>
      <c r="E6" s="31">
        <v>2.7949999999999999</v>
      </c>
      <c r="F6" s="31">
        <v>5.3220000000000001</v>
      </c>
      <c r="G6" s="31">
        <v>2.6202999999999999</v>
      </c>
      <c r="H6" s="31">
        <v>2.7890000000000001</v>
      </c>
      <c r="I6" s="71">
        <v>7.4903000000000004</v>
      </c>
      <c r="J6" s="31">
        <v>3.6497999999999999</v>
      </c>
      <c r="K6" s="31">
        <v>5.141</v>
      </c>
      <c r="L6" s="31">
        <v>6.109</v>
      </c>
      <c r="M6" s="31">
        <v>5.2625999999999999</v>
      </c>
    </row>
    <row r="7" spans="1:13" ht="18.600000000000001" thickBot="1" x14ac:dyDescent="0.35">
      <c r="A7" s="14">
        <v>3</v>
      </c>
      <c r="B7" s="31">
        <v>6.1170999999999998</v>
      </c>
      <c r="C7" s="31">
        <v>10.872</v>
      </c>
      <c r="D7" s="31">
        <v>3.8090000000000002</v>
      </c>
      <c r="E7" s="31">
        <v>2.3650000000000002</v>
      </c>
      <c r="F7" s="31">
        <v>3.3226</v>
      </c>
      <c r="G7" s="31">
        <v>1.976</v>
      </c>
      <c r="H7" s="31">
        <v>2.3519999999999999</v>
      </c>
      <c r="I7" s="31">
        <v>4.6669999999999998</v>
      </c>
      <c r="J7" s="31">
        <v>4.484</v>
      </c>
      <c r="K7" s="31">
        <v>3.5912999999999999</v>
      </c>
      <c r="L7" s="31">
        <v>4.6660000000000004</v>
      </c>
      <c r="M7" s="31">
        <v>4.5949999999999998</v>
      </c>
    </row>
    <row r="8" spans="1:13" ht="18.600000000000001" thickBot="1" x14ac:dyDescent="0.35">
      <c r="A8" s="14">
        <v>4</v>
      </c>
      <c r="B8" s="31">
        <v>3.5790000000000002</v>
      </c>
      <c r="C8" s="31">
        <v>10.2965</v>
      </c>
      <c r="D8" s="31">
        <v>3.0613000000000001</v>
      </c>
      <c r="E8" s="31">
        <v>2.4392</v>
      </c>
      <c r="F8" s="31">
        <v>3.3226</v>
      </c>
      <c r="G8" s="31">
        <v>2.024</v>
      </c>
      <c r="H8" s="31">
        <v>2.3944999999999999</v>
      </c>
      <c r="I8" s="31">
        <v>6.2790999999999997</v>
      </c>
      <c r="J8" s="31">
        <v>3.4455</v>
      </c>
      <c r="K8" s="31">
        <v>3.8540000000000001</v>
      </c>
      <c r="L8" s="31">
        <v>3.839</v>
      </c>
      <c r="M8" s="31">
        <v>3.3046000000000002</v>
      </c>
    </row>
    <row r="9" spans="1:13" ht="18.600000000000001" thickBot="1" x14ac:dyDescent="0.35">
      <c r="A9" s="14">
        <v>5</v>
      </c>
      <c r="B9" s="31">
        <v>4.9897999999999998</v>
      </c>
      <c r="C9" s="31">
        <v>12.619</v>
      </c>
      <c r="D9" s="31">
        <v>6.2107000000000001</v>
      </c>
      <c r="E9" s="31">
        <v>2.67</v>
      </c>
      <c r="F9" s="31">
        <v>4.45</v>
      </c>
      <c r="G9" s="31">
        <v>2.3199999999999998</v>
      </c>
      <c r="H9" s="31">
        <v>2.7183999999999999</v>
      </c>
      <c r="I9" s="31">
        <v>4.3418999999999999</v>
      </c>
      <c r="J9" s="31">
        <v>5.3559999999999999</v>
      </c>
      <c r="K9" s="31">
        <v>2.5204</v>
      </c>
      <c r="L9" s="31">
        <v>6.5259999999999998</v>
      </c>
      <c r="M9" s="31">
        <v>2.9430999999999998</v>
      </c>
    </row>
    <row r="10" spans="1:13" ht="18.600000000000001" thickBot="1" x14ac:dyDescent="0.35">
      <c r="A10" s="14">
        <v>6</v>
      </c>
      <c r="B10" s="31">
        <v>3.7080000000000002</v>
      </c>
      <c r="C10" s="31">
        <v>8.1579999999999995</v>
      </c>
      <c r="D10" s="31">
        <v>5.3773999999999997</v>
      </c>
      <c r="E10" s="31">
        <v>2.67</v>
      </c>
      <c r="F10" s="31">
        <v>4.45</v>
      </c>
      <c r="G10" s="31">
        <v>2.3199999999999998</v>
      </c>
      <c r="H10" s="31">
        <v>2.75</v>
      </c>
      <c r="I10" s="31">
        <v>5.0373999999999999</v>
      </c>
      <c r="J10" s="31">
        <v>6.7165999999999997</v>
      </c>
      <c r="K10" s="31">
        <v>3.75</v>
      </c>
      <c r="L10" s="31">
        <v>5.641</v>
      </c>
      <c r="M10" s="31">
        <v>4.43</v>
      </c>
    </row>
    <row r="11" spans="1:13" ht="18.600000000000001" thickBot="1" x14ac:dyDescent="0.35">
      <c r="A11" s="14">
        <v>7</v>
      </c>
      <c r="B11" s="31">
        <v>4.4610000000000003</v>
      </c>
      <c r="C11" s="31">
        <v>9.1880000000000006</v>
      </c>
      <c r="D11" s="31">
        <v>4.4240000000000004</v>
      </c>
      <c r="E11" s="31">
        <v>2.67</v>
      </c>
      <c r="F11" s="31">
        <v>4.45</v>
      </c>
      <c r="G11" s="31">
        <v>2.3199999999999998</v>
      </c>
      <c r="H11" s="31">
        <v>2.75</v>
      </c>
      <c r="I11" s="31">
        <v>5.476</v>
      </c>
      <c r="J11" s="31">
        <v>4.8</v>
      </c>
      <c r="K11" s="31">
        <v>3.75</v>
      </c>
      <c r="L11" s="31">
        <v>5.6929999999999996</v>
      </c>
      <c r="M11" s="31">
        <v>4.43</v>
      </c>
    </row>
    <row r="12" spans="1:13" ht="18" thickBot="1" x14ac:dyDescent="0.35">
      <c r="A12" s="16" t="s">
        <v>11</v>
      </c>
      <c r="B12" s="17">
        <f>AVERAGE(B5:B11)</f>
        <v>4.4610571428571424</v>
      </c>
      <c r="C12" s="17">
        <f>AVERAGE(C5:C11)</f>
        <v>10.597</v>
      </c>
      <c r="D12" s="17">
        <f>AVERAGE(D5:D11)</f>
        <v>4.4238585714285703</v>
      </c>
      <c r="E12" s="17">
        <f>AVERAGE(E5:E11)</f>
        <v>2.6697428571428574</v>
      </c>
      <c r="F12" s="17">
        <f>AVERAGE(F5:F11)</f>
        <v>4.4497428571428568</v>
      </c>
      <c r="G12" s="17">
        <f>AVERAGE(G5:G11)</f>
        <v>2.320471428571429</v>
      </c>
      <c r="H12" s="17">
        <f>AVERAGE(H5:H11)</f>
        <v>2.7502714285714283</v>
      </c>
      <c r="I12" s="17">
        <f>AVERAGE(I5:I11)</f>
        <v>5.4755857142857138</v>
      </c>
      <c r="J12" s="17">
        <f>AVERAGE(J5:J11)</f>
        <v>4.7965857142857136</v>
      </c>
      <c r="K12" s="17">
        <f>AVERAGE(K5:K11)</f>
        <v>3.748385714285714</v>
      </c>
      <c r="L12" s="17">
        <f>AVERAGE(L5:L11)</f>
        <v>5.6932857142857136</v>
      </c>
      <c r="M12" s="17">
        <f>AVERAGE(M5:M11)</f>
        <v>4.4291857142857145</v>
      </c>
    </row>
  </sheetData>
  <mergeCells count="1">
    <mergeCell ref="B1:M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6A4ED-413F-4E32-8404-4F1FED4F4FDC}">
  <dimension ref="A1:P11"/>
  <sheetViews>
    <sheetView workbookViewId="0">
      <selection activeCell="G16" sqref="G16"/>
    </sheetView>
  </sheetViews>
  <sheetFormatPr defaultRowHeight="14.4" x14ac:dyDescent="0.3"/>
  <cols>
    <col min="1" max="1" width="9.5546875" style="1" bestFit="1" customWidth="1"/>
    <col min="2" max="12" width="15.6640625" style="1" customWidth="1"/>
    <col min="13" max="13" width="29.44140625" style="1" customWidth="1"/>
    <col min="14" max="16384" width="8.88671875" style="1"/>
  </cols>
  <sheetData>
    <row r="1" spans="1:16" x14ac:dyDescent="0.3">
      <c r="A1" s="39"/>
      <c r="B1" s="40" t="s">
        <v>20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6" ht="15" thickBot="1" x14ac:dyDescent="0.35">
      <c r="A2" s="39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6" ht="30.6" thickBot="1" x14ac:dyDescent="0.35">
      <c r="A3" s="42"/>
      <c r="B3" s="43" t="s">
        <v>1</v>
      </c>
      <c r="C3" s="43"/>
      <c r="D3" s="43"/>
      <c r="E3" s="44" t="s">
        <v>2</v>
      </c>
      <c r="F3" s="44"/>
      <c r="G3" s="44"/>
      <c r="H3" s="45" t="s">
        <v>21</v>
      </c>
      <c r="I3" s="45"/>
      <c r="J3" s="45"/>
      <c r="K3" s="46" t="s">
        <v>22</v>
      </c>
      <c r="L3" s="46"/>
      <c r="M3" s="46"/>
    </row>
    <row r="4" spans="1:16" ht="35.4" thickBot="1" x14ac:dyDescent="0.35">
      <c r="A4" s="47" t="s">
        <v>5</v>
      </c>
      <c r="B4" s="48" t="s">
        <v>6</v>
      </c>
      <c r="C4" s="48" t="s">
        <v>14</v>
      </c>
      <c r="D4" s="48" t="s">
        <v>8</v>
      </c>
      <c r="E4" s="49" t="s">
        <v>6</v>
      </c>
      <c r="F4" s="54" t="s">
        <v>9</v>
      </c>
      <c r="G4" s="49" t="s">
        <v>8</v>
      </c>
      <c r="H4" s="50" t="s">
        <v>10</v>
      </c>
      <c r="I4" s="50" t="s">
        <v>13</v>
      </c>
      <c r="J4" s="50" t="s">
        <v>8</v>
      </c>
      <c r="K4" s="51" t="s">
        <v>6</v>
      </c>
      <c r="L4" s="55" t="s">
        <v>9</v>
      </c>
      <c r="M4" s="51" t="s">
        <v>8</v>
      </c>
    </row>
    <row r="5" spans="1:16" ht="18.600000000000001" thickBot="1" x14ac:dyDescent="0.35">
      <c r="A5" s="52">
        <v>1</v>
      </c>
      <c r="B5" s="56">
        <f>(0.168*5)</f>
        <v>0.84000000000000008</v>
      </c>
      <c r="C5" s="56">
        <f>(0.167*5)</f>
        <v>0.83500000000000008</v>
      </c>
      <c r="D5" s="56">
        <f>(0.286*5)</f>
        <v>1.43</v>
      </c>
      <c r="E5" s="56">
        <f>(0.26*5)</f>
        <v>1.3</v>
      </c>
      <c r="F5" s="56">
        <f>(0.158*5)</f>
        <v>0.79</v>
      </c>
      <c r="G5" s="56">
        <f>(0.144*5)</f>
        <v>0.72</v>
      </c>
      <c r="H5" s="56">
        <f>(0.212*5)</f>
        <v>1.06</v>
      </c>
      <c r="I5" s="56">
        <f>(0.24*5)</f>
        <v>1.2</v>
      </c>
      <c r="J5" s="56">
        <f>(0.206*5)</f>
        <v>1.03</v>
      </c>
      <c r="K5" s="56">
        <f>(0.247*5)</f>
        <v>1.2349999999999999</v>
      </c>
      <c r="L5" s="56">
        <f>(0.199*5)</f>
        <v>0.99500000000000011</v>
      </c>
      <c r="M5" s="56">
        <f>(0.284*5)</f>
        <v>1.42</v>
      </c>
      <c r="N5" s="15"/>
      <c r="O5" s="15"/>
      <c r="P5" s="15"/>
    </row>
    <row r="6" spans="1:16" ht="18.600000000000001" thickBot="1" x14ac:dyDescent="0.35">
      <c r="A6" s="52">
        <v>2</v>
      </c>
      <c r="B6" s="56">
        <f>(0.244*5)</f>
        <v>1.22</v>
      </c>
      <c r="C6" s="56">
        <f>(0.185*5)</f>
        <v>0.92500000000000004</v>
      </c>
      <c r="D6" s="56">
        <f>(0.227*5)</f>
        <v>1.135</v>
      </c>
      <c r="E6" s="56">
        <f>(0.267*5)</f>
        <v>1.335</v>
      </c>
      <c r="F6" s="56">
        <f>(0.197*5)</f>
        <v>0.9850000000000001</v>
      </c>
      <c r="G6" s="56">
        <f>(0.245*5)</f>
        <v>1.2250000000000001</v>
      </c>
      <c r="H6" s="56">
        <f>(0.227*5)</f>
        <v>1.135</v>
      </c>
      <c r="I6" s="56">
        <f>(0.259*5)</f>
        <v>1.2949999999999999</v>
      </c>
      <c r="J6" s="56">
        <f>(0.219*5)</f>
        <v>1.095</v>
      </c>
      <c r="K6" s="56">
        <f>(0.241*5)</f>
        <v>1.2050000000000001</v>
      </c>
      <c r="L6" s="56">
        <f>(0.248*5)</f>
        <v>1.24</v>
      </c>
      <c r="M6" s="56">
        <f>(0.205*5)</f>
        <v>1.0249999999999999</v>
      </c>
      <c r="N6" s="15"/>
      <c r="O6" s="15"/>
      <c r="P6" s="15"/>
    </row>
    <row r="7" spans="1:16" ht="18.600000000000001" thickBot="1" x14ac:dyDescent="0.35">
      <c r="A7" s="52">
        <v>3</v>
      </c>
      <c r="B7" s="56">
        <f>(0.233*5)</f>
        <v>1.165</v>
      </c>
      <c r="C7" s="56">
        <f>(0.197*5)</f>
        <v>0.9850000000000001</v>
      </c>
      <c r="D7" s="56">
        <f>(0.248*5)</f>
        <v>1.24</v>
      </c>
      <c r="E7" s="56">
        <f>(0.323*5)</f>
        <v>1.615</v>
      </c>
      <c r="F7" s="56">
        <f>(0.125*5)</f>
        <v>0.625</v>
      </c>
      <c r="G7" s="56">
        <f>(0.161*5)</f>
        <v>0.80500000000000005</v>
      </c>
      <c r="H7" s="56">
        <f>(0.18*5)</f>
        <v>0.89999999999999991</v>
      </c>
      <c r="I7" s="56">
        <f>(0.251*5)</f>
        <v>1.2549999999999999</v>
      </c>
      <c r="J7" s="56">
        <f>(0.175*5)</f>
        <v>0.875</v>
      </c>
      <c r="K7" s="56">
        <f>(0.275*5)</f>
        <v>1.375</v>
      </c>
      <c r="L7" s="56">
        <f>(0.309*5)</f>
        <v>1.5449999999999999</v>
      </c>
      <c r="M7" s="56">
        <v>1.36</v>
      </c>
      <c r="N7" s="15"/>
      <c r="O7" s="15"/>
      <c r="P7" s="15"/>
    </row>
    <row r="8" spans="1:16" ht="18.600000000000001" thickBot="1" x14ac:dyDescent="0.35">
      <c r="A8" s="52">
        <v>4</v>
      </c>
      <c r="B8" s="56">
        <f>(0.314*5)</f>
        <v>1.57</v>
      </c>
      <c r="C8" s="56">
        <f>(0.209*5)</f>
        <v>1.0449999999999999</v>
      </c>
      <c r="D8" s="56">
        <f>(0.227*5)</f>
        <v>1.135</v>
      </c>
      <c r="E8" s="56">
        <f>(0.237*5)</f>
        <v>1.1850000000000001</v>
      </c>
      <c r="F8" s="56">
        <f>(0.162*5)</f>
        <v>0.81</v>
      </c>
      <c r="G8" s="56">
        <f>(0.237*5)</f>
        <v>1.1850000000000001</v>
      </c>
      <c r="H8" s="56">
        <f>(0.292*5)</f>
        <v>1.46</v>
      </c>
      <c r="I8" s="56">
        <f>(0.286*5)</f>
        <v>1.43</v>
      </c>
      <c r="J8" s="56">
        <f>(0.167*5)</f>
        <v>0.83500000000000008</v>
      </c>
      <c r="K8" s="56">
        <f>(0.213*5)</f>
        <v>1.0649999999999999</v>
      </c>
      <c r="L8" s="56">
        <f>(0.275*5)</f>
        <v>1.375</v>
      </c>
      <c r="M8" s="56">
        <v>2.085</v>
      </c>
      <c r="N8" s="15"/>
      <c r="O8" s="15"/>
      <c r="P8" s="15"/>
    </row>
    <row r="9" spans="1:16" ht="18.600000000000001" thickBot="1" x14ac:dyDescent="0.35">
      <c r="A9" s="52">
        <v>5</v>
      </c>
      <c r="B9" s="56">
        <f>(0.217*5)</f>
        <v>1.085</v>
      </c>
      <c r="C9" s="56">
        <f>(0.259*5)</f>
        <v>1.2949999999999999</v>
      </c>
      <c r="D9" s="56">
        <f>(0.171*5)</f>
        <v>0.85500000000000009</v>
      </c>
      <c r="E9" s="56">
        <f>(0.264*5)</f>
        <v>1.32</v>
      </c>
      <c r="F9" s="56">
        <f>(0.16*5)</f>
        <v>0.8</v>
      </c>
      <c r="G9" s="56">
        <f>(0.197*5)</f>
        <v>0.9850000000000001</v>
      </c>
      <c r="H9" s="56">
        <f>(0.292*5)</f>
        <v>1.46</v>
      </c>
      <c r="I9" s="56">
        <f>(0.193*5)</f>
        <v>0.96500000000000008</v>
      </c>
      <c r="J9" s="56">
        <f>(0.189*5)</f>
        <v>0.94500000000000006</v>
      </c>
      <c r="K9" s="56">
        <f>(0.17*5)</f>
        <v>0.85000000000000009</v>
      </c>
      <c r="L9" s="56">
        <f>(0.22*5)</f>
        <v>1.1000000000000001</v>
      </c>
      <c r="M9" s="56">
        <v>1.4730000000000001</v>
      </c>
      <c r="N9" s="15"/>
      <c r="O9" s="15"/>
      <c r="P9" s="15"/>
    </row>
    <row r="10" spans="1:16" ht="18.600000000000001" thickBot="1" x14ac:dyDescent="0.35">
      <c r="A10" s="52">
        <v>6</v>
      </c>
      <c r="B10" s="56">
        <f>(0.235*5)</f>
        <v>1.1749999999999998</v>
      </c>
      <c r="C10" s="56">
        <f>(0.209*5)</f>
        <v>1.0449999999999999</v>
      </c>
      <c r="D10" s="56">
        <f>(0.232*5)</f>
        <v>1.1600000000000001</v>
      </c>
      <c r="E10" s="56">
        <f>(0.27*5)</f>
        <v>1.35</v>
      </c>
      <c r="F10" s="56">
        <f>(0.16*5)</f>
        <v>0.8</v>
      </c>
      <c r="G10" s="56">
        <f>(0.197*5)</f>
        <v>0.9850000000000001</v>
      </c>
      <c r="H10" s="56">
        <f>(0.241*5)</f>
        <v>1.2050000000000001</v>
      </c>
      <c r="I10" s="56">
        <f>(0.286*5)</f>
        <v>1.43</v>
      </c>
      <c r="J10" s="56">
        <f>(0.264*5)</f>
        <v>1.32</v>
      </c>
      <c r="K10" s="56">
        <f>(0.229*5)</f>
        <v>1.145</v>
      </c>
      <c r="L10" s="56">
        <v>1.2509999999999999</v>
      </c>
      <c r="M10" s="56">
        <v>1.4730000000000001</v>
      </c>
      <c r="N10" s="15"/>
      <c r="O10" s="15"/>
      <c r="P10" s="15"/>
    </row>
    <row r="11" spans="1:16" ht="18" thickBot="1" x14ac:dyDescent="0.35">
      <c r="A11" s="53" t="s">
        <v>11</v>
      </c>
      <c r="B11" s="17">
        <f>AVERAGE(B5:B10)</f>
        <v>1.1758333333333333</v>
      </c>
      <c r="C11" s="17">
        <f>AVERAGE(C5:C10)</f>
        <v>1.0216666666666667</v>
      </c>
      <c r="D11" s="17">
        <f>AVERAGE(D5:D10)</f>
        <v>1.1591666666666667</v>
      </c>
      <c r="E11" s="17">
        <f>AVERAGE(E5:E10)</f>
        <v>1.3508333333333333</v>
      </c>
      <c r="F11" s="17">
        <f>AVERAGE(F5:F10)</f>
        <v>0.80166666666666675</v>
      </c>
      <c r="G11" s="17">
        <f>AVERAGE(G5:G10)</f>
        <v>0.98416666666666675</v>
      </c>
      <c r="H11" s="17">
        <f>AVERAGE(H5:H10)</f>
        <v>1.2033333333333334</v>
      </c>
      <c r="I11" s="17">
        <f>AVERAGE(I5:I10)</f>
        <v>1.2625</v>
      </c>
      <c r="J11" s="17">
        <f>AVERAGE(J5:J10)</f>
        <v>1.0166666666666668</v>
      </c>
      <c r="K11" s="17">
        <f>AVERAGE(K5:K10)</f>
        <v>1.1458333333333333</v>
      </c>
      <c r="L11" s="17">
        <f>AVERAGE(L5:L10)</f>
        <v>1.2510000000000001</v>
      </c>
      <c r="M11" s="17">
        <f>AVERAGE(M5:M10)</f>
        <v>1.4726666666666668</v>
      </c>
    </row>
  </sheetData>
  <mergeCells count="1">
    <mergeCell ref="B1:M2"/>
  </mergeCells>
  <pageMargins left="0.7" right="0.7" top="0.75" bottom="0.75" header="0.3" footer="0.3"/>
  <pageSetup paperSize="9" orientation="portrait" horizontalDpi="150" verticalDpi="15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83963-5A4B-4B83-BDA6-5AE9C018A3EA}">
  <dimension ref="A1:P11"/>
  <sheetViews>
    <sheetView workbookViewId="0">
      <selection activeCell="H17" sqref="H17"/>
    </sheetView>
  </sheetViews>
  <sheetFormatPr defaultRowHeight="14.4" x14ac:dyDescent="0.3"/>
  <cols>
    <col min="1" max="1" width="9.5546875" style="1" bestFit="1" customWidth="1"/>
    <col min="2" max="12" width="15.6640625" style="1" customWidth="1"/>
    <col min="13" max="13" width="31.44140625" style="1" customWidth="1"/>
    <col min="14" max="16384" width="8.88671875" style="1"/>
  </cols>
  <sheetData>
    <row r="1" spans="1:16" x14ac:dyDescent="0.3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6" ht="15" thickBot="1" x14ac:dyDescent="0.35">
      <c r="A2" s="39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6" ht="30.6" thickBot="1" x14ac:dyDescent="0.35">
      <c r="A3" s="42"/>
      <c r="B3" s="43" t="s">
        <v>1</v>
      </c>
      <c r="C3" s="43"/>
      <c r="D3" s="43"/>
      <c r="E3" s="44" t="s">
        <v>2</v>
      </c>
      <c r="F3" s="44"/>
      <c r="G3" s="44"/>
      <c r="H3" s="45" t="s">
        <v>21</v>
      </c>
      <c r="I3" s="45"/>
      <c r="J3" s="45"/>
      <c r="K3" s="46" t="s">
        <v>22</v>
      </c>
      <c r="L3" s="46"/>
      <c r="M3" s="46"/>
    </row>
    <row r="4" spans="1:16" ht="35.4" thickBot="1" x14ac:dyDescent="0.35">
      <c r="A4" s="47" t="s">
        <v>5</v>
      </c>
      <c r="B4" s="48" t="s">
        <v>6</v>
      </c>
      <c r="C4" s="48" t="s">
        <v>14</v>
      </c>
      <c r="D4" s="48" t="s">
        <v>8</v>
      </c>
      <c r="E4" s="49" t="s">
        <v>6</v>
      </c>
      <c r="F4" s="54" t="s">
        <v>9</v>
      </c>
      <c r="G4" s="49" t="s">
        <v>8</v>
      </c>
      <c r="H4" s="50" t="s">
        <v>10</v>
      </c>
      <c r="I4" s="50" t="s">
        <v>13</v>
      </c>
      <c r="J4" s="50" t="s">
        <v>8</v>
      </c>
      <c r="K4" s="51" t="s">
        <v>6</v>
      </c>
      <c r="L4" s="55" t="s">
        <v>9</v>
      </c>
      <c r="M4" s="51" t="s">
        <v>8</v>
      </c>
    </row>
    <row r="5" spans="1:16" ht="18.600000000000001" thickBot="1" x14ac:dyDescent="0.35">
      <c r="A5" s="52">
        <v>1</v>
      </c>
      <c r="B5" s="80">
        <v>1</v>
      </c>
      <c r="C5" s="80">
        <v>1</v>
      </c>
      <c r="D5" s="80">
        <v>1</v>
      </c>
      <c r="E5" s="56">
        <v>2.7206999999999999</v>
      </c>
      <c r="F5" s="56">
        <v>1.7925</v>
      </c>
      <c r="G5" s="56">
        <v>5.1999999999999998E-2</v>
      </c>
      <c r="H5" s="56">
        <v>1.12785</v>
      </c>
      <c r="I5" s="56">
        <v>1.5053000000000001</v>
      </c>
      <c r="J5" s="56">
        <v>2.5569999999999999</v>
      </c>
      <c r="K5" s="56">
        <v>1.8661000000000001</v>
      </c>
      <c r="L5" s="56">
        <v>2.3675000000000002</v>
      </c>
      <c r="M5" s="56">
        <v>1.6994</v>
      </c>
      <c r="N5" s="15"/>
      <c r="O5" s="15"/>
      <c r="P5" s="15"/>
    </row>
    <row r="6" spans="1:16" ht="18.600000000000001" thickBot="1" x14ac:dyDescent="0.35">
      <c r="A6" s="52">
        <v>2</v>
      </c>
      <c r="B6" s="80">
        <v>1</v>
      </c>
      <c r="C6" s="80">
        <v>1</v>
      </c>
      <c r="D6" s="80">
        <v>1</v>
      </c>
      <c r="E6" s="56">
        <v>3.9834000000000001</v>
      </c>
      <c r="F6" s="56">
        <v>2.7894999999999999</v>
      </c>
      <c r="G6" s="56">
        <v>4.7399999999999998E-2</v>
      </c>
      <c r="H6" s="56">
        <v>1.4439</v>
      </c>
      <c r="I6" s="56">
        <v>1.4368000000000001</v>
      </c>
      <c r="J6" s="56">
        <v>1.4114</v>
      </c>
      <c r="K6" s="56">
        <v>1.3835</v>
      </c>
      <c r="L6" s="56">
        <v>1.6625000000000001</v>
      </c>
      <c r="M6" s="56">
        <v>1.3426</v>
      </c>
      <c r="N6" s="15"/>
      <c r="O6" s="15"/>
      <c r="P6" s="15"/>
    </row>
    <row r="7" spans="1:16" ht="18.600000000000001" thickBot="1" x14ac:dyDescent="0.35">
      <c r="A7" s="52">
        <v>3</v>
      </c>
      <c r="B7" s="80">
        <v>1</v>
      </c>
      <c r="C7" s="80">
        <v>1</v>
      </c>
      <c r="D7" s="80">
        <v>1</v>
      </c>
      <c r="E7" s="56">
        <v>3.0716000000000001</v>
      </c>
      <c r="F7" s="56">
        <v>2.5527000000000002</v>
      </c>
      <c r="G7" s="56">
        <v>7.2289999999999993E-2</v>
      </c>
      <c r="H7" s="56">
        <v>1.5368999999999999</v>
      </c>
      <c r="I7" s="56">
        <v>2.2860999999999998</v>
      </c>
      <c r="J7" s="56">
        <v>2.6027</v>
      </c>
      <c r="K7" s="56">
        <v>1.8149999999999999</v>
      </c>
      <c r="L7" s="56">
        <v>1.16743</v>
      </c>
      <c r="M7" s="56">
        <v>2.0491000000000001</v>
      </c>
      <c r="N7" s="15"/>
      <c r="O7" s="15"/>
      <c r="P7" s="15"/>
    </row>
    <row r="8" spans="1:16" ht="18.600000000000001" thickBot="1" x14ac:dyDescent="0.35">
      <c r="A8" s="52">
        <v>4</v>
      </c>
      <c r="B8" s="80">
        <v>1</v>
      </c>
      <c r="C8" s="80">
        <v>1</v>
      </c>
      <c r="D8" s="80">
        <v>1</v>
      </c>
      <c r="E8" s="56">
        <v>2.988</v>
      </c>
      <c r="F8" s="56">
        <v>3.9504000000000001</v>
      </c>
      <c r="G8" s="56">
        <v>4.2700000000000002E-2</v>
      </c>
      <c r="H8" s="56">
        <v>1.6818</v>
      </c>
      <c r="I8" s="56">
        <v>2.2703000000000002</v>
      </c>
      <c r="J8" s="56">
        <v>2.7267000000000001</v>
      </c>
      <c r="K8" s="56">
        <v>1.7231000000000001</v>
      </c>
      <c r="L8" s="56">
        <v>2.0468000000000002</v>
      </c>
      <c r="M8" s="56">
        <v>1.12896</v>
      </c>
      <c r="N8" s="15"/>
      <c r="O8" s="15"/>
      <c r="P8" s="15"/>
    </row>
    <row r="9" spans="1:16" ht="18.600000000000001" thickBot="1" x14ac:dyDescent="0.35">
      <c r="A9" s="52">
        <v>5</v>
      </c>
      <c r="B9" s="80">
        <v>1</v>
      </c>
      <c r="C9" s="80">
        <v>1</v>
      </c>
      <c r="D9" s="80">
        <v>1</v>
      </c>
      <c r="E9" s="56">
        <v>3.1909999999999998</v>
      </c>
      <c r="F9" s="56">
        <v>3.0569999999999999</v>
      </c>
      <c r="G9" s="56">
        <v>4.5400000000000003E-2</v>
      </c>
      <c r="H9" s="56">
        <v>1.1056999999999999</v>
      </c>
      <c r="I9" s="56">
        <v>1.7330000000000001</v>
      </c>
      <c r="J9" s="56">
        <v>2.6890999999999998</v>
      </c>
      <c r="K9" s="56">
        <v>1.4389000000000001</v>
      </c>
      <c r="L9" s="56">
        <v>1.8109999999999999</v>
      </c>
      <c r="M9" s="56">
        <v>1.6818</v>
      </c>
      <c r="N9" s="15"/>
      <c r="O9" s="15"/>
      <c r="P9" s="15"/>
    </row>
    <row r="10" spans="1:16" ht="18.600000000000001" thickBot="1" x14ac:dyDescent="0.35">
      <c r="A10" s="52">
        <v>6</v>
      </c>
      <c r="B10" s="80">
        <v>1</v>
      </c>
      <c r="C10" s="80">
        <v>1</v>
      </c>
      <c r="D10" s="80">
        <v>1</v>
      </c>
      <c r="E10" s="56">
        <v>3.1920000000000002</v>
      </c>
      <c r="F10" s="56">
        <v>2.8279999999999998</v>
      </c>
      <c r="G10" s="56">
        <v>0.05</v>
      </c>
      <c r="H10" s="56">
        <v>1.0373000000000001</v>
      </c>
      <c r="I10" s="56">
        <v>1.3673999999999999</v>
      </c>
      <c r="J10" s="56">
        <v>2.1585000000000001</v>
      </c>
      <c r="K10" s="56">
        <v>1.645</v>
      </c>
      <c r="L10" s="56">
        <v>1.81</v>
      </c>
      <c r="M10" s="56">
        <v>1.8298000000000001</v>
      </c>
      <c r="N10" s="15"/>
      <c r="O10" s="15"/>
      <c r="P10" s="15"/>
    </row>
    <row r="11" spans="1:16" ht="18" thickBot="1" x14ac:dyDescent="0.35">
      <c r="A11" s="53" t="s">
        <v>11</v>
      </c>
      <c r="B11" s="28">
        <f>AVERAGE(B5:B10)</f>
        <v>1</v>
      </c>
      <c r="C11" s="28">
        <f>AVERAGE(C5:C10)</f>
        <v>1</v>
      </c>
      <c r="D11" s="28">
        <f>AVERAGE(D5:D10)</f>
        <v>1</v>
      </c>
      <c r="E11" s="17">
        <f>AVERAGE(E5:E10)</f>
        <v>3.1911166666666664</v>
      </c>
      <c r="F11" s="17">
        <f>AVERAGE(F5:F10)</f>
        <v>2.8283500000000004</v>
      </c>
      <c r="G11" s="17">
        <f>AVERAGE(G5:G10)</f>
        <v>5.1631666666666659E-2</v>
      </c>
      <c r="H11" s="17">
        <f>AVERAGE(H5:H10)</f>
        <v>1.3222416666666665</v>
      </c>
      <c r="I11" s="17">
        <f>AVERAGE(I5:I10)</f>
        <v>1.7664833333333334</v>
      </c>
      <c r="J11" s="17">
        <f>AVERAGE(J5:J10)</f>
        <v>2.3575666666666666</v>
      </c>
      <c r="K11" s="17">
        <f>AVERAGE(K5:K10)</f>
        <v>1.6452666666666669</v>
      </c>
      <c r="L11" s="17">
        <f>AVERAGE(L5:L10)</f>
        <v>1.8108716666666671</v>
      </c>
      <c r="M11" s="17">
        <f>AVERAGE(M5:M10)</f>
        <v>1.6219433333333333</v>
      </c>
    </row>
  </sheetData>
  <mergeCells count="1">
    <mergeCell ref="B1:M2"/>
  </mergeCells>
  <pageMargins left="0.7" right="0.7" top="0.75" bottom="0.75" header="0.3" footer="0.3"/>
  <pageSetup paperSize="9" orientation="portrait" horizontalDpi="150" verticalDpi="15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AB7AD-3507-4DBA-A7EC-BE9CDF62B036}">
  <dimension ref="A1:P11"/>
  <sheetViews>
    <sheetView topLeftCell="A3" workbookViewId="0">
      <selection activeCell="H20" sqref="H20"/>
    </sheetView>
  </sheetViews>
  <sheetFormatPr defaultRowHeight="14.4" x14ac:dyDescent="0.3"/>
  <cols>
    <col min="1" max="1" width="9.5546875" style="1" bestFit="1" customWidth="1"/>
    <col min="2" max="12" width="15.6640625" style="1" customWidth="1"/>
    <col min="13" max="13" width="32" style="1" customWidth="1"/>
    <col min="14" max="16384" width="8.88671875" style="1"/>
  </cols>
  <sheetData>
    <row r="1" spans="1:16" x14ac:dyDescent="0.3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6" ht="15" thickBot="1" x14ac:dyDescent="0.35">
      <c r="A2" s="39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6" ht="30.6" thickBot="1" x14ac:dyDescent="0.35">
      <c r="A3" s="42"/>
      <c r="B3" s="43" t="s">
        <v>1</v>
      </c>
      <c r="C3" s="43"/>
      <c r="D3" s="43"/>
      <c r="E3" s="44" t="s">
        <v>2</v>
      </c>
      <c r="F3" s="44"/>
      <c r="G3" s="44"/>
      <c r="H3" s="45" t="s">
        <v>21</v>
      </c>
      <c r="I3" s="45"/>
      <c r="J3" s="45"/>
      <c r="K3" s="46" t="s">
        <v>22</v>
      </c>
      <c r="L3" s="46"/>
      <c r="M3" s="46"/>
    </row>
    <row r="4" spans="1:16" ht="35.4" thickBot="1" x14ac:dyDescent="0.35">
      <c r="A4" s="47" t="s">
        <v>5</v>
      </c>
      <c r="B4" s="48" t="s">
        <v>6</v>
      </c>
      <c r="C4" s="48" t="s">
        <v>14</v>
      </c>
      <c r="D4" s="48" t="s">
        <v>8</v>
      </c>
      <c r="E4" s="49" t="s">
        <v>6</v>
      </c>
      <c r="F4" s="54" t="s">
        <v>9</v>
      </c>
      <c r="G4" s="49" t="s">
        <v>8</v>
      </c>
      <c r="H4" s="50" t="s">
        <v>10</v>
      </c>
      <c r="I4" s="50" t="s">
        <v>13</v>
      </c>
      <c r="J4" s="50" t="s">
        <v>8</v>
      </c>
      <c r="K4" s="51" t="s">
        <v>6</v>
      </c>
      <c r="L4" s="55" t="s">
        <v>9</v>
      </c>
      <c r="M4" s="51" t="s">
        <v>8</v>
      </c>
    </row>
    <row r="5" spans="1:16" ht="18.600000000000001" thickBot="1" x14ac:dyDescent="0.35">
      <c r="A5" s="52">
        <v>1</v>
      </c>
      <c r="B5" s="80">
        <v>1</v>
      </c>
      <c r="C5" s="80">
        <v>1</v>
      </c>
      <c r="D5" s="80">
        <v>1</v>
      </c>
      <c r="E5" s="56">
        <v>0.156</v>
      </c>
      <c r="F5" s="56">
        <v>0.14560000000000001</v>
      </c>
      <c r="G5" s="56">
        <v>1.1173</v>
      </c>
      <c r="H5" s="56">
        <v>1.6006</v>
      </c>
      <c r="I5" s="56">
        <v>0.54715000000000003</v>
      </c>
      <c r="J5" s="56">
        <v>0.44750000000000001</v>
      </c>
      <c r="K5" s="56">
        <v>1.2226399999999999</v>
      </c>
      <c r="L5" s="56">
        <v>0.60289999999999999</v>
      </c>
      <c r="M5" s="56">
        <v>0.92018999999999995</v>
      </c>
      <c r="N5" s="15"/>
      <c r="O5" s="15"/>
      <c r="P5" s="15"/>
    </row>
    <row r="6" spans="1:16" ht="18.600000000000001" thickBot="1" x14ac:dyDescent="0.35">
      <c r="A6" s="52">
        <v>2</v>
      </c>
      <c r="B6" s="80">
        <v>1</v>
      </c>
      <c r="C6" s="80">
        <v>1</v>
      </c>
      <c r="D6" s="80">
        <v>1</v>
      </c>
      <c r="E6" s="56">
        <v>0.22689999999999999</v>
      </c>
      <c r="F6" s="56">
        <v>0.16489999999999999</v>
      </c>
      <c r="G6" s="56">
        <v>1.2746</v>
      </c>
      <c r="H6" s="56">
        <v>1.6133</v>
      </c>
      <c r="I6" s="56">
        <v>0.57103999999999999</v>
      </c>
      <c r="J6" s="56">
        <v>0.51763000000000003</v>
      </c>
      <c r="K6" s="56">
        <v>1.2141999999999999</v>
      </c>
      <c r="L6" s="56">
        <v>0.75439999999999996</v>
      </c>
      <c r="M6" s="56">
        <v>0.78459999999999996</v>
      </c>
      <c r="N6" s="15"/>
      <c r="O6" s="15"/>
      <c r="P6" s="15"/>
    </row>
    <row r="7" spans="1:16" ht="18.600000000000001" thickBot="1" x14ac:dyDescent="0.35">
      <c r="A7" s="52">
        <v>3</v>
      </c>
      <c r="B7" s="80">
        <v>1</v>
      </c>
      <c r="C7" s="80">
        <v>1</v>
      </c>
      <c r="D7" s="80">
        <v>1</v>
      </c>
      <c r="E7" s="56">
        <v>0.21920000000000001</v>
      </c>
      <c r="F7" s="56">
        <v>0.19370000000000001</v>
      </c>
      <c r="G7" s="56">
        <v>1.8176000000000001</v>
      </c>
      <c r="H7" s="56">
        <v>1.4728000000000001</v>
      </c>
      <c r="I7" s="56">
        <v>0.44751000000000002</v>
      </c>
      <c r="J7" s="56">
        <v>0.55095000000000005</v>
      </c>
      <c r="K7" s="56">
        <v>1.4641</v>
      </c>
      <c r="L7" s="56">
        <v>0.87060000000000004</v>
      </c>
      <c r="M7" s="56">
        <v>0.86450000000000005</v>
      </c>
      <c r="N7" s="15"/>
      <c r="O7" s="15"/>
      <c r="P7" s="15"/>
    </row>
    <row r="8" spans="1:16" ht="18.600000000000001" thickBot="1" x14ac:dyDescent="0.35">
      <c r="A8" s="52">
        <v>4</v>
      </c>
      <c r="B8" s="80">
        <v>1</v>
      </c>
      <c r="C8" s="80">
        <v>1</v>
      </c>
      <c r="D8" s="80">
        <v>1</v>
      </c>
      <c r="E8" s="56">
        <v>0.21229999999999999</v>
      </c>
      <c r="F8" s="56">
        <v>0.18174999999999999</v>
      </c>
      <c r="G8" s="56">
        <v>1.5583</v>
      </c>
      <c r="H8" s="56">
        <v>2.3784000000000001</v>
      </c>
      <c r="I8" s="56">
        <v>0.52959999999999996</v>
      </c>
      <c r="J8" s="56">
        <v>0.56640000000000001</v>
      </c>
      <c r="K8" s="56">
        <v>1.2397100000000001</v>
      </c>
      <c r="L8" s="56">
        <v>0.67520000000000002</v>
      </c>
      <c r="M8" s="56">
        <v>0.98619999999999997</v>
      </c>
      <c r="N8" s="15"/>
      <c r="O8" s="15"/>
      <c r="P8" s="15"/>
    </row>
    <row r="9" spans="1:16" ht="18.600000000000001" thickBot="1" x14ac:dyDescent="0.35">
      <c r="A9" s="52">
        <v>5</v>
      </c>
      <c r="B9" s="80">
        <v>1</v>
      </c>
      <c r="C9" s="80">
        <v>1</v>
      </c>
      <c r="D9" s="80">
        <v>1</v>
      </c>
      <c r="E9" s="56">
        <v>0.1208</v>
      </c>
      <c r="F9" s="56">
        <v>0.1651</v>
      </c>
      <c r="G9" s="56">
        <v>1.4419999999999999</v>
      </c>
      <c r="H9" s="56">
        <v>1.766</v>
      </c>
      <c r="I9" s="56">
        <v>0.61129999999999995</v>
      </c>
      <c r="J9" s="56">
        <v>0.53480000000000005</v>
      </c>
      <c r="K9" s="56">
        <v>1.45397</v>
      </c>
      <c r="L9" s="56">
        <v>0.61770000000000003</v>
      </c>
      <c r="M9" s="56">
        <v>0.75790000000000002</v>
      </c>
      <c r="N9" s="15"/>
      <c r="O9" s="15"/>
      <c r="P9" s="15"/>
    </row>
    <row r="10" spans="1:16" ht="18.600000000000001" thickBot="1" x14ac:dyDescent="0.35">
      <c r="A10" s="52">
        <v>6</v>
      </c>
      <c r="B10" s="80">
        <v>1</v>
      </c>
      <c r="C10" s="80">
        <v>1</v>
      </c>
      <c r="D10" s="80">
        <v>1</v>
      </c>
      <c r="E10" s="56">
        <v>0.187</v>
      </c>
      <c r="F10" s="56">
        <v>8.8999999999999996E-2</v>
      </c>
      <c r="G10" s="56">
        <v>1.44</v>
      </c>
      <c r="H10" s="56">
        <v>1.764</v>
      </c>
      <c r="I10" s="56">
        <v>0.49709999999999999</v>
      </c>
      <c r="J10" s="56">
        <v>0.42337000000000002</v>
      </c>
      <c r="K10" s="56">
        <v>1.319</v>
      </c>
      <c r="L10" s="56">
        <v>0.42830000000000001</v>
      </c>
      <c r="M10" s="56">
        <v>0.48970000000000002</v>
      </c>
      <c r="N10" s="15"/>
      <c r="O10" s="15"/>
      <c r="P10" s="15"/>
    </row>
    <row r="11" spans="1:16" ht="18" thickBot="1" x14ac:dyDescent="0.35">
      <c r="A11" s="53" t="s">
        <v>11</v>
      </c>
      <c r="B11" s="28">
        <f>AVERAGE(B5:B10)</f>
        <v>1</v>
      </c>
      <c r="C11" s="28">
        <f>AVERAGE(C5:C10)</f>
        <v>1</v>
      </c>
      <c r="D11" s="28">
        <f>AVERAGE(D5:D10)</f>
        <v>1</v>
      </c>
      <c r="E11" s="17">
        <f>AVERAGE(E5:E10)</f>
        <v>0.18703333333333336</v>
      </c>
      <c r="F11" s="17">
        <f>AVERAGE(F5:F10)</f>
        <v>0.15667499999999998</v>
      </c>
      <c r="G11" s="17">
        <f>AVERAGE(G5:G10)</f>
        <v>1.4416333333333335</v>
      </c>
      <c r="H11" s="17">
        <f>AVERAGE(H5:H10)</f>
        <v>1.7658499999999997</v>
      </c>
      <c r="I11" s="17">
        <f>AVERAGE(I5:I10)</f>
        <v>0.53395000000000004</v>
      </c>
      <c r="J11" s="17">
        <f>AVERAGE(J5:J10)</f>
        <v>0.50677500000000009</v>
      </c>
      <c r="K11" s="17">
        <f>AVERAGE(K5:K10)</f>
        <v>1.3189366666666669</v>
      </c>
      <c r="L11" s="17">
        <f>AVERAGE(L5:L10)</f>
        <v>0.65818333333333345</v>
      </c>
      <c r="M11" s="17">
        <f>AVERAGE(M5:M10)</f>
        <v>0.80051499999999998</v>
      </c>
    </row>
  </sheetData>
  <mergeCells count="1">
    <mergeCell ref="B1:M2"/>
  </mergeCells>
  <pageMargins left="0.7" right="0.7" top="0.75" bottom="0.75" header="0.3" footer="0.3"/>
  <pageSetup paperSize="9" orientation="portrait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Protein content</vt:lpstr>
      <vt:lpstr>Nitric oxide concentration</vt:lpstr>
      <vt:lpstr>Glutaminase activity</vt:lpstr>
      <vt:lpstr>Glutamine synthetase activity</vt:lpstr>
      <vt:lpstr>Glutamate concentration  </vt:lpstr>
      <vt:lpstr>Glutamine concentration  </vt:lpstr>
      <vt:lpstr>BDNF</vt:lpstr>
      <vt:lpstr>NR2A </vt:lpstr>
      <vt:lpstr>NR2B new</vt:lpstr>
      <vt:lpstr>Comet tail length  </vt:lpstr>
      <vt:lpstr>Comet tail moment  </vt:lpstr>
      <vt:lpstr>Comet tailing ratio  </vt:lpstr>
      <vt:lpstr>ER-color intensity</vt:lpstr>
      <vt:lpstr>ER-count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Rivalduo</dc:creator>
  <cp:lastModifiedBy>Rivalduo</cp:lastModifiedBy>
  <dcterms:created xsi:type="dcterms:W3CDTF">2021-03-26T18:59:25Z</dcterms:created>
  <dcterms:modified xsi:type="dcterms:W3CDTF">2021-03-26T20:09:14Z</dcterms:modified>
</cp:coreProperties>
</file>