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latrobeuni-my.sharepoint.com/personal/s2james_ltu_edu_au/Documents/Research/PhD/Papers/Figures/"/>
    </mc:Choice>
  </mc:AlternateContent>
  <xr:revisionPtr revIDLastSave="2508" documentId="11_F25DC773A252ABDACC104833995C62985ADE58EF" xr6:coauthVersionLast="46" xr6:coauthVersionMax="46" xr10:uidLastSave="{C049E630-689F-4BC6-8A4B-FEF4C9B7D320}"/>
  <bookViews>
    <workbookView xWindow="-120" yWindow="-120" windowWidth="29040" windowHeight="15840" xr2:uid="{00000000-000D-0000-FFFF-FFFF00000000}"/>
  </bookViews>
  <sheets>
    <sheet name="Tenocyte Viability Presto (96h)" sheetId="1" r:id="rId1"/>
    <sheet name="Tenocyte Viability Recovery" sheetId="5" r:id="rId2"/>
    <sheet name="GAG assay" sheetId="3" r:id="rId3"/>
    <sheet name="35s incorporation (96h) " sheetId="4" r:id="rId4"/>
    <sheet name="35s incorporation (recovery)" sheetId="21" r:id="rId5"/>
    <sheet name="Decorin PCR" sheetId="7" r:id="rId6"/>
    <sheet name="Biglycan PCR" sheetId="10" r:id="rId7"/>
    <sheet name="Fibromodulin PCR" sheetId="9" r:id="rId8"/>
    <sheet name="Aggrecan PCR" sheetId="12" r:id="rId9"/>
    <sheet name="Versican PCR" sheetId="13" r:id="rId10"/>
    <sheet name="Decorin PCR Recovery" sheetId="15" r:id="rId11"/>
    <sheet name="Biglycan PCR Recovery" sheetId="16" r:id="rId12"/>
    <sheet name="Fibromodulin PCR Recovery" sheetId="17" r:id="rId13"/>
    <sheet name="Aggrecan PCR Recovery " sheetId="14" r:id="rId14"/>
    <sheet name="Versican PCR Recovery" sheetId="18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21" l="1"/>
  <c r="E35" i="21" s="1"/>
  <c r="D34" i="21"/>
  <c r="E34" i="21" s="1"/>
  <c r="D33" i="21"/>
  <c r="E33" i="21" s="1"/>
  <c r="D32" i="21"/>
  <c r="E32" i="21" s="1"/>
  <c r="D31" i="21"/>
  <c r="E31" i="21" s="1"/>
  <c r="F31" i="21" s="1"/>
  <c r="D27" i="21"/>
  <c r="E27" i="21" s="1"/>
  <c r="D26" i="21"/>
  <c r="E26" i="21" s="1"/>
  <c r="D25" i="21"/>
  <c r="E25" i="21" s="1"/>
  <c r="D24" i="21"/>
  <c r="E24" i="21" s="1"/>
  <c r="D23" i="21"/>
  <c r="E23" i="21" s="1"/>
  <c r="F23" i="21" s="1"/>
  <c r="D18" i="21"/>
  <c r="E18" i="21" s="1"/>
  <c r="D17" i="21"/>
  <c r="E17" i="21" s="1"/>
  <c r="D16" i="21"/>
  <c r="E16" i="21" s="1"/>
  <c r="D15" i="21"/>
  <c r="E15" i="21" s="1"/>
  <c r="D14" i="21"/>
  <c r="E14" i="21" s="1"/>
  <c r="F14" i="21" s="1"/>
  <c r="D9" i="21"/>
  <c r="E9" i="21" s="1"/>
  <c r="D8" i="21"/>
  <c r="E8" i="21" s="1"/>
  <c r="D7" i="21"/>
  <c r="E7" i="21" s="1"/>
  <c r="D6" i="21"/>
  <c r="E6" i="21" s="1"/>
  <c r="D5" i="21"/>
  <c r="E5" i="21" s="1"/>
  <c r="F5" i="21" s="1"/>
  <c r="O64" i="17"/>
  <c r="O63" i="17"/>
  <c r="O62" i="17"/>
  <c r="O61" i="17"/>
  <c r="O60" i="17"/>
  <c r="N64" i="17"/>
  <c r="N63" i="17"/>
  <c r="N62" i="17"/>
  <c r="N61" i="17"/>
  <c r="N60" i="17"/>
  <c r="F27" i="21" l="1"/>
  <c r="F33" i="21"/>
  <c r="F35" i="21"/>
  <c r="F32" i="21"/>
  <c r="F34" i="21"/>
  <c r="F26" i="21"/>
  <c r="F25" i="21"/>
  <c r="F24" i="21"/>
  <c r="F15" i="21"/>
  <c r="F17" i="21"/>
  <c r="F16" i="21"/>
  <c r="F18" i="21"/>
  <c r="F6" i="21"/>
  <c r="F8" i="21"/>
  <c r="F7" i="21"/>
  <c r="F9" i="21"/>
  <c r="I69" i="18"/>
  <c r="D69" i="18"/>
  <c r="N64" i="18" s="1"/>
  <c r="P64" i="18" s="1"/>
  <c r="I67" i="18"/>
  <c r="D67" i="18"/>
  <c r="I65" i="18"/>
  <c r="D65" i="18"/>
  <c r="N62" i="18" s="1"/>
  <c r="P62" i="18" s="1"/>
  <c r="O64" i="18"/>
  <c r="O63" i="18"/>
  <c r="N63" i="18"/>
  <c r="P63" i="18" s="1"/>
  <c r="I63" i="18"/>
  <c r="D63" i="18"/>
  <c r="O62" i="18"/>
  <c r="O61" i="18"/>
  <c r="N61" i="18"/>
  <c r="P61" i="18" s="1"/>
  <c r="I61" i="18"/>
  <c r="O60" i="18" s="1"/>
  <c r="D61" i="18"/>
  <c r="N60" i="18" s="1"/>
  <c r="I50" i="18"/>
  <c r="D50" i="18"/>
  <c r="I48" i="18"/>
  <c r="O44" i="18" s="1"/>
  <c r="D48" i="18"/>
  <c r="N44" i="18" s="1"/>
  <c r="P44" i="18" s="1"/>
  <c r="I46" i="18"/>
  <c r="O43" i="18" s="1"/>
  <c r="D46" i="18"/>
  <c r="N43" i="18" s="1"/>
  <c r="P43" i="18" s="1"/>
  <c r="O45" i="18"/>
  <c r="N45" i="18"/>
  <c r="P45" i="18" s="1"/>
  <c r="I44" i="18"/>
  <c r="D44" i="18"/>
  <c r="O42" i="18"/>
  <c r="N42" i="18"/>
  <c r="P42" i="18" s="1"/>
  <c r="I42" i="18"/>
  <c r="O41" i="18" s="1"/>
  <c r="D42" i="18"/>
  <c r="N41" i="18"/>
  <c r="P41" i="18" s="1"/>
  <c r="Q41" i="18" s="1"/>
  <c r="R41" i="18" s="1"/>
  <c r="O45" i="17"/>
  <c r="O44" i="17"/>
  <c r="O43" i="17"/>
  <c r="O42" i="17"/>
  <c r="O41" i="17"/>
  <c r="I69" i="14"/>
  <c r="D69" i="14"/>
  <c r="N64" i="14" s="1"/>
  <c r="P64" i="14" s="1"/>
  <c r="I67" i="14"/>
  <c r="D67" i="14"/>
  <c r="I65" i="14"/>
  <c r="D65" i="14"/>
  <c r="N62" i="14" s="1"/>
  <c r="P62" i="14" s="1"/>
  <c r="O64" i="14"/>
  <c r="O63" i="14"/>
  <c r="N63" i="14"/>
  <c r="P63" i="14" s="1"/>
  <c r="I63" i="14"/>
  <c r="D63" i="14"/>
  <c r="O62" i="14"/>
  <c r="O61" i="14"/>
  <c r="N61" i="14"/>
  <c r="P61" i="14" s="1"/>
  <c r="I61" i="14"/>
  <c r="O60" i="14" s="1"/>
  <c r="D61" i="14"/>
  <c r="N60" i="14" s="1"/>
  <c r="I50" i="14"/>
  <c r="D50" i="14"/>
  <c r="I48" i="14"/>
  <c r="O44" i="14" s="1"/>
  <c r="D48" i="14"/>
  <c r="N44" i="14" s="1"/>
  <c r="P44" i="14" s="1"/>
  <c r="I46" i="14"/>
  <c r="D46" i="14"/>
  <c r="N43" i="14" s="1"/>
  <c r="P43" i="14" s="1"/>
  <c r="O45" i="14"/>
  <c r="N45" i="14"/>
  <c r="P45" i="14" s="1"/>
  <c r="I44" i="14"/>
  <c r="D44" i="14"/>
  <c r="N42" i="14" s="1"/>
  <c r="P42" i="14" s="1"/>
  <c r="O43" i="14"/>
  <c r="O42" i="14"/>
  <c r="I42" i="14"/>
  <c r="O41" i="14" s="1"/>
  <c r="D42" i="14"/>
  <c r="N41" i="14" s="1"/>
  <c r="Q42" i="18" l="1"/>
  <c r="R42" i="18" s="1"/>
  <c r="Q43" i="18"/>
  <c r="R43" i="18" s="1"/>
  <c r="Q44" i="18"/>
  <c r="R44" i="18" s="1"/>
  <c r="Q45" i="18"/>
  <c r="R45" i="18" s="1"/>
  <c r="P60" i="18"/>
  <c r="Q60" i="18" s="1"/>
  <c r="R60" i="18" s="1"/>
  <c r="P41" i="14"/>
  <c r="Q41" i="14" s="1"/>
  <c r="R41" i="14" s="1"/>
  <c r="P60" i="14"/>
  <c r="Q60" i="14" s="1"/>
  <c r="R60" i="14" s="1"/>
  <c r="I69" i="16"/>
  <c r="O64" i="16" s="1"/>
  <c r="D69" i="16"/>
  <c r="N64" i="16" s="1"/>
  <c r="I67" i="16"/>
  <c r="O63" i="16" s="1"/>
  <c r="D67" i="16"/>
  <c r="N63" i="16" s="1"/>
  <c r="I65" i="16"/>
  <c r="O62" i="16" s="1"/>
  <c r="D65" i="16"/>
  <c r="N62" i="16" s="1"/>
  <c r="I63" i="16"/>
  <c r="O61" i="16" s="1"/>
  <c r="D63" i="16"/>
  <c r="N61" i="16" s="1"/>
  <c r="I61" i="16"/>
  <c r="O60" i="16" s="1"/>
  <c r="D61" i="16"/>
  <c r="N60" i="16" s="1"/>
  <c r="I50" i="16"/>
  <c r="O45" i="16" s="1"/>
  <c r="D50" i="16"/>
  <c r="I48" i="16"/>
  <c r="O44" i="16" s="1"/>
  <c r="D48" i="16"/>
  <c r="N44" i="16" s="1"/>
  <c r="I46" i="16"/>
  <c r="O43" i="16" s="1"/>
  <c r="D46" i="16"/>
  <c r="N43" i="16" s="1"/>
  <c r="N45" i="16"/>
  <c r="I44" i="16"/>
  <c r="O42" i="16" s="1"/>
  <c r="D44" i="16"/>
  <c r="N42" i="16" s="1"/>
  <c r="I42" i="16"/>
  <c r="O41" i="16" s="1"/>
  <c r="D42" i="16"/>
  <c r="N41" i="16" s="1"/>
  <c r="Q61" i="15"/>
  <c r="Q62" i="15"/>
  <c r="Q64" i="15"/>
  <c r="Q60" i="15"/>
  <c r="I61" i="15"/>
  <c r="I63" i="15"/>
  <c r="I65" i="15"/>
  <c r="I67" i="15"/>
  <c r="I69" i="15"/>
  <c r="Q42" i="15"/>
  <c r="Q43" i="15"/>
  <c r="Q44" i="15"/>
  <c r="Q45" i="15"/>
  <c r="Q41" i="15"/>
  <c r="O64" i="15"/>
  <c r="D69" i="15"/>
  <c r="D67" i="15"/>
  <c r="N63" i="15" s="1"/>
  <c r="D65" i="15"/>
  <c r="N62" i="15" s="1"/>
  <c r="N64" i="15"/>
  <c r="O63" i="15"/>
  <c r="D63" i="15"/>
  <c r="N61" i="15" s="1"/>
  <c r="O62" i="15"/>
  <c r="O61" i="15"/>
  <c r="O60" i="15"/>
  <c r="D61" i="15"/>
  <c r="N60" i="15" s="1"/>
  <c r="I50" i="15"/>
  <c r="O45" i="15" s="1"/>
  <c r="D50" i="15"/>
  <c r="N45" i="15" s="1"/>
  <c r="I48" i="15"/>
  <c r="D48" i="15"/>
  <c r="N44" i="15" s="1"/>
  <c r="P44" i="15" s="1"/>
  <c r="R44" i="15" s="1"/>
  <c r="I46" i="15"/>
  <c r="O43" i="15" s="1"/>
  <c r="D46" i="15"/>
  <c r="N43" i="15" s="1"/>
  <c r="O44" i="15"/>
  <c r="I44" i="15"/>
  <c r="O42" i="15" s="1"/>
  <c r="D44" i="15"/>
  <c r="N42" i="15" s="1"/>
  <c r="I42" i="15"/>
  <c r="O41" i="15" s="1"/>
  <c r="D42" i="15"/>
  <c r="N41" i="15" s="1"/>
  <c r="P63" i="16" l="1"/>
  <c r="P61" i="16"/>
  <c r="P62" i="16"/>
  <c r="P64" i="16"/>
  <c r="P60" i="16"/>
  <c r="Q60" i="16" s="1"/>
  <c r="R60" i="16" s="1"/>
  <c r="P44" i="16"/>
  <c r="P43" i="16"/>
  <c r="P41" i="16"/>
  <c r="Q41" i="16" s="1"/>
  <c r="R41" i="16" s="1"/>
  <c r="P42" i="16"/>
  <c r="Q42" i="16" s="1"/>
  <c r="R42" i="16" s="1"/>
  <c r="P45" i="16"/>
  <c r="Q45" i="16" s="1"/>
  <c r="R45" i="16" s="1"/>
  <c r="Q61" i="18"/>
  <c r="R61" i="18" s="1"/>
  <c r="Q64" i="18"/>
  <c r="R64" i="18" s="1"/>
  <c r="Q62" i="18"/>
  <c r="R62" i="18" s="1"/>
  <c r="Q63" i="18"/>
  <c r="R63" i="18" s="1"/>
  <c r="Q63" i="14"/>
  <c r="R63" i="14" s="1"/>
  <c r="Q61" i="14"/>
  <c r="R61" i="14" s="1"/>
  <c r="Q64" i="14"/>
  <c r="R64" i="14" s="1"/>
  <c r="Q62" i="14"/>
  <c r="R62" i="14" s="1"/>
  <c r="Q43" i="14"/>
  <c r="R43" i="14" s="1"/>
  <c r="Q44" i="14"/>
  <c r="R44" i="14" s="1"/>
  <c r="Q45" i="14"/>
  <c r="R45" i="14" s="1"/>
  <c r="Q42" i="14"/>
  <c r="R42" i="14" s="1"/>
  <c r="Q61" i="16"/>
  <c r="R61" i="16" s="1"/>
  <c r="P63" i="15"/>
  <c r="P61" i="15"/>
  <c r="R61" i="15" s="1"/>
  <c r="P62" i="15"/>
  <c r="R62" i="15" s="1"/>
  <c r="P43" i="15"/>
  <c r="R43" i="15" s="1"/>
  <c r="P45" i="15"/>
  <c r="R45" i="15" s="1"/>
  <c r="P42" i="15"/>
  <c r="R42" i="15" s="1"/>
  <c r="P64" i="15"/>
  <c r="R64" i="15" s="1"/>
  <c r="P60" i="15"/>
  <c r="R60" i="15" s="1"/>
  <c r="P41" i="15"/>
  <c r="R41" i="15" s="1"/>
  <c r="Q64" i="16" l="1"/>
  <c r="R64" i="16" s="1"/>
  <c r="Q62" i="16"/>
  <c r="R62" i="16" s="1"/>
  <c r="Q63" i="16"/>
  <c r="R63" i="16" s="1"/>
  <c r="Q43" i="16"/>
  <c r="R43" i="16" s="1"/>
  <c r="Q44" i="16"/>
  <c r="R44" i="16" s="1"/>
  <c r="Q63" i="15"/>
  <c r="R63" i="15" s="1"/>
  <c r="D69" i="17" l="1"/>
  <c r="D67" i="17"/>
  <c r="D65" i="17"/>
  <c r="D63" i="17"/>
  <c r="D61" i="17"/>
  <c r="I69" i="17"/>
  <c r="I67" i="17"/>
  <c r="I65" i="17"/>
  <c r="I63" i="17"/>
  <c r="I61" i="17"/>
  <c r="I50" i="17"/>
  <c r="D50" i="17"/>
  <c r="N45" i="17" s="1"/>
  <c r="I48" i="17"/>
  <c r="D48" i="17"/>
  <c r="N44" i="17" s="1"/>
  <c r="I46" i="17"/>
  <c r="D46" i="17"/>
  <c r="N43" i="17" s="1"/>
  <c r="I44" i="17"/>
  <c r="D44" i="17"/>
  <c r="N42" i="17" s="1"/>
  <c r="I42" i="17"/>
  <c r="D42" i="17"/>
  <c r="N41" i="17" s="1"/>
  <c r="I31" i="18" l="1"/>
  <c r="D31" i="18"/>
  <c r="N26" i="18" s="1"/>
  <c r="P26" i="18" s="1"/>
  <c r="I29" i="18"/>
  <c r="O25" i="18" s="1"/>
  <c r="D29" i="18"/>
  <c r="N25" i="18" s="1"/>
  <c r="P25" i="18" s="1"/>
  <c r="I27" i="18"/>
  <c r="D27" i="18"/>
  <c r="O26" i="18"/>
  <c r="I25" i="18"/>
  <c r="O23" i="18" s="1"/>
  <c r="D25" i="18"/>
  <c r="N23" i="18" s="1"/>
  <c r="P23" i="18" s="1"/>
  <c r="O24" i="18"/>
  <c r="N24" i="18"/>
  <c r="P24" i="18" s="1"/>
  <c r="I23" i="18"/>
  <c r="D23" i="18"/>
  <c r="N22" i="18" s="1"/>
  <c r="P22" i="18" s="1"/>
  <c r="Q22" i="18" s="1"/>
  <c r="R22" i="18" s="1"/>
  <c r="O22" i="18"/>
  <c r="I12" i="18"/>
  <c r="O7" i="18" s="1"/>
  <c r="D12" i="18"/>
  <c r="N7" i="18" s="1"/>
  <c r="I10" i="18"/>
  <c r="O6" i="18" s="1"/>
  <c r="D10" i="18"/>
  <c r="N6" i="18" s="1"/>
  <c r="I8" i="18"/>
  <c r="O5" i="18" s="1"/>
  <c r="D8" i="18"/>
  <c r="N5" i="18" s="1"/>
  <c r="P5" i="18" s="1"/>
  <c r="I6" i="18"/>
  <c r="O4" i="18" s="1"/>
  <c r="D6" i="18"/>
  <c r="N4" i="18" s="1"/>
  <c r="P4" i="18" s="1"/>
  <c r="I4" i="18"/>
  <c r="D4" i="18"/>
  <c r="N3" i="18" s="1"/>
  <c r="P3" i="18" s="1"/>
  <c r="Q3" i="18" s="1"/>
  <c r="R3" i="18" s="1"/>
  <c r="O3" i="18"/>
  <c r="P63" i="17"/>
  <c r="I31" i="17"/>
  <c r="D31" i="17"/>
  <c r="I29" i="17"/>
  <c r="O25" i="17" s="1"/>
  <c r="D29" i="17"/>
  <c r="N25" i="17" s="1"/>
  <c r="I27" i="17"/>
  <c r="O24" i="17" s="1"/>
  <c r="D27" i="17"/>
  <c r="N24" i="17" s="1"/>
  <c r="O26" i="17"/>
  <c r="N26" i="17"/>
  <c r="I25" i="17"/>
  <c r="O23" i="17" s="1"/>
  <c r="D25" i="17"/>
  <c r="N23" i="17" s="1"/>
  <c r="I23" i="17"/>
  <c r="O22" i="17" s="1"/>
  <c r="D23" i="17"/>
  <c r="N22" i="17" s="1"/>
  <c r="I12" i="17"/>
  <c r="O7" i="17" s="1"/>
  <c r="D12" i="17"/>
  <c r="N7" i="17" s="1"/>
  <c r="I10" i="17"/>
  <c r="O6" i="17" s="1"/>
  <c r="D10" i="17"/>
  <c r="N6" i="17" s="1"/>
  <c r="I8" i="17"/>
  <c r="O5" i="17" s="1"/>
  <c r="D8" i="17"/>
  <c r="I6" i="17"/>
  <c r="O4" i="17" s="1"/>
  <c r="D6" i="17"/>
  <c r="N4" i="17" s="1"/>
  <c r="N5" i="17"/>
  <c r="I4" i="17"/>
  <c r="O3" i="17" s="1"/>
  <c r="D4" i="17"/>
  <c r="N3" i="17" s="1"/>
  <c r="I31" i="16"/>
  <c r="O26" i="16" s="1"/>
  <c r="D31" i="16"/>
  <c r="N26" i="16" s="1"/>
  <c r="I29" i="16"/>
  <c r="O25" i="16" s="1"/>
  <c r="D29" i="16"/>
  <c r="N25" i="16" s="1"/>
  <c r="I27" i="16"/>
  <c r="O24" i="16" s="1"/>
  <c r="D27" i="16"/>
  <c r="N24" i="16" s="1"/>
  <c r="I25" i="16"/>
  <c r="O23" i="16" s="1"/>
  <c r="D25" i="16"/>
  <c r="N23" i="16" s="1"/>
  <c r="I23" i="16"/>
  <c r="O22" i="16" s="1"/>
  <c r="D23" i="16"/>
  <c r="N22" i="16" s="1"/>
  <c r="I12" i="16"/>
  <c r="O7" i="16" s="1"/>
  <c r="D12" i="16"/>
  <c r="N7" i="16" s="1"/>
  <c r="I10" i="16"/>
  <c r="O6" i="16" s="1"/>
  <c r="D10" i="16"/>
  <c r="N6" i="16" s="1"/>
  <c r="I8" i="16"/>
  <c r="O5" i="16" s="1"/>
  <c r="D8" i="16"/>
  <c r="N5" i="16" s="1"/>
  <c r="I6" i="16"/>
  <c r="O4" i="16" s="1"/>
  <c r="D6" i="16"/>
  <c r="N4" i="16" s="1"/>
  <c r="I4" i="16"/>
  <c r="O3" i="16" s="1"/>
  <c r="D4" i="16"/>
  <c r="N3" i="16" s="1"/>
  <c r="I31" i="15"/>
  <c r="D31" i="15"/>
  <c r="N26" i="15" s="1"/>
  <c r="P26" i="15" s="1"/>
  <c r="I29" i="15"/>
  <c r="O25" i="15" s="1"/>
  <c r="D29" i="15"/>
  <c r="N25" i="15" s="1"/>
  <c r="P25" i="15" s="1"/>
  <c r="I27" i="15"/>
  <c r="D27" i="15"/>
  <c r="N24" i="15" s="1"/>
  <c r="P24" i="15" s="1"/>
  <c r="O26" i="15"/>
  <c r="I25" i="15"/>
  <c r="O23" i="15" s="1"/>
  <c r="D25" i="15"/>
  <c r="N23" i="15" s="1"/>
  <c r="P23" i="15" s="1"/>
  <c r="O24" i="15"/>
  <c r="I23" i="15"/>
  <c r="O22" i="15" s="1"/>
  <c r="D23" i="15"/>
  <c r="N22" i="15" s="1"/>
  <c r="I12" i="15"/>
  <c r="O7" i="15" s="1"/>
  <c r="D12" i="15"/>
  <c r="N7" i="15" s="1"/>
  <c r="I10" i="15"/>
  <c r="O6" i="15" s="1"/>
  <c r="D10" i="15"/>
  <c r="N6" i="15" s="1"/>
  <c r="I8" i="15"/>
  <c r="O5" i="15" s="1"/>
  <c r="D8" i="15"/>
  <c r="I6" i="15"/>
  <c r="O4" i="15" s="1"/>
  <c r="D6" i="15"/>
  <c r="N4" i="15" s="1"/>
  <c r="N5" i="15"/>
  <c r="I4" i="15"/>
  <c r="O3" i="15" s="1"/>
  <c r="D4" i="15"/>
  <c r="N3" i="15"/>
  <c r="Q23" i="14"/>
  <c r="Q24" i="14"/>
  <c r="Q25" i="14"/>
  <c r="Q26" i="14"/>
  <c r="Q22" i="14"/>
  <c r="I31" i="14"/>
  <c r="O26" i="14" s="1"/>
  <c r="D31" i="14"/>
  <c r="N26" i="14" s="1"/>
  <c r="I29" i="14"/>
  <c r="O25" i="14" s="1"/>
  <c r="D29" i="14"/>
  <c r="N25" i="14" s="1"/>
  <c r="I27" i="14"/>
  <c r="O24" i="14" s="1"/>
  <c r="D27" i="14"/>
  <c r="N24" i="14" s="1"/>
  <c r="I25" i="14"/>
  <c r="O23" i="14" s="1"/>
  <c r="D25" i="14"/>
  <c r="N23" i="14" s="1"/>
  <c r="I23" i="14"/>
  <c r="O22" i="14" s="1"/>
  <c r="D23" i="14"/>
  <c r="N22" i="14" s="1"/>
  <c r="P24" i="16" l="1"/>
  <c r="P22" i="16"/>
  <c r="Q22" i="16" s="1"/>
  <c r="R22" i="16" s="1"/>
  <c r="P26" i="16"/>
  <c r="Q26" i="16" s="1"/>
  <c r="R26" i="16" s="1"/>
  <c r="P23" i="16"/>
  <c r="P3" i="16"/>
  <c r="Q3" i="16" s="1"/>
  <c r="R3" i="16" s="1"/>
  <c r="P5" i="16"/>
  <c r="P4" i="16"/>
  <c r="P3" i="15"/>
  <c r="Q3" i="15" s="1"/>
  <c r="R3" i="15" s="1"/>
  <c r="P5" i="15"/>
  <c r="Q5" i="15" s="1"/>
  <c r="R5" i="15" s="1"/>
  <c r="P4" i="15"/>
  <c r="P6" i="15"/>
  <c r="P7" i="15"/>
  <c r="P64" i="17"/>
  <c r="P60" i="17"/>
  <c r="Q60" i="17" s="1"/>
  <c r="R60" i="17" s="1"/>
  <c r="P62" i="17"/>
  <c r="P61" i="17"/>
  <c r="P45" i="17"/>
  <c r="P42" i="17"/>
  <c r="P43" i="17"/>
  <c r="P44" i="17"/>
  <c r="P26" i="17"/>
  <c r="P23" i="17"/>
  <c r="P25" i="17"/>
  <c r="P22" i="17"/>
  <c r="Q22" i="17" s="1"/>
  <c r="R22" i="17" s="1"/>
  <c r="P24" i="17"/>
  <c r="Q24" i="17" s="1"/>
  <c r="R24" i="17" s="1"/>
  <c r="Q23" i="17"/>
  <c r="R23" i="17" s="1"/>
  <c r="P3" i="17"/>
  <c r="Q3" i="17" s="1"/>
  <c r="R3" i="17" s="1"/>
  <c r="P5" i="17"/>
  <c r="Q5" i="17" s="1"/>
  <c r="R5" i="17" s="1"/>
  <c r="P4" i="17"/>
  <c r="Q4" i="17" s="1"/>
  <c r="R4" i="17" s="1"/>
  <c r="P6" i="17"/>
  <c r="Q6" i="17" s="1"/>
  <c r="R6" i="17" s="1"/>
  <c r="Q25" i="18"/>
  <c r="R25" i="18" s="1"/>
  <c r="Q26" i="18"/>
  <c r="R26" i="18" s="1"/>
  <c r="Q24" i="18"/>
  <c r="R24" i="18" s="1"/>
  <c r="Q23" i="18"/>
  <c r="R23" i="18" s="1"/>
  <c r="Q4" i="15"/>
  <c r="R4" i="15" s="1"/>
  <c r="Q6" i="15"/>
  <c r="R6" i="15" s="1"/>
  <c r="Q7" i="15"/>
  <c r="R7" i="15" s="1"/>
  <c r="Q5" i="18"/>
  <c r="R5" i="18" s="1"/>
  <c r="P6" i="18"/>
  <c r="Q6" i="18" s="1"/>
  <c r="R6" i="18" s="1"/>
  <c r="Q4" i="18"/>
  <c r="R4" i="18" s="1"/>
  <c r="P7" i="18"/>
  <c r="Q7" i="18" s="1"/>
  <c r="R7" i="18" s="1"/>
  <c r="P7" i="17"/>
  <c r="Q7" i="17" s="1"/>
  <c r="R7" i="17" s="1"/>
  <c r="P41" i="17"/>
  <c r="Q41" i="17" s="1"/>
  <c r="R41" i="17" s="1"/>
  <c r="Q23" i="16"/>
  <c r="R23" i="16" s="1"/>
  <c r="Q4" i="16"/>
  <c r="R4" i="16" s="1"/>
  <c r="P25" i="16"/>
  <c r="Q25" i="16" s="1"/>
  <c r="R25" i="16" s="1"/>
  <c r="Q5" i="16"/>
  <c r="R5" i="16" s="1"/>
  <c r="P6" i="16"/>
  <c r="Q6" i="16" s="1"/>
  <c r="R6" i="16" s="1"/>
  <c r="Q24" i="16"/>
  <c r="R24" i="16" s="1"/>
  <c r="P7" i="16"/>
  <c r="P22" i="15"/>
  <c r="Q22" i="15" s="1"/>
  <c r="R22" i="15" s="1"/>
  <c r="P22" i="14"/>
  <c r="P24" i="14"/>
  <c r="P23" i="14"/>
  <c r="P26" i="14"/>
  <c r="P25" i="14"/>
  <c r="Q64" i="17" l="1"/>
  <c r="R64" i="17" s="1"/>
  <c r="Q62" i="17"/>
  <c r="R62" i="17" s="1"/>
  <c r="Q61" i="17"/>
  <c r="R61" i="17" s="1"/>
  <c r="Q7" i="16"/>
  <c r="R7" i="16" s="1"/>
  <c r="Q63" i="17"/>
  <c r="R63" i="17" s="1"/>
  <c r="Q26" i="17"/>
  <c r="R26" i="17" s="1"/>
  <c r="Q25" i="17"/>
  <c r="R25" i="17" s="1"/>
  <c r="Q42" i="17"/>
  <c r="R42" i="17" s="1"/>
  <c r="Q43" i="17"/>
  <c r="R43" i="17" s="1"/>
  <c r="Q45" i="17"/>
  <c r="R45" i="17" s="1"/>
  <c r="Q44" i="17"/>
  <c r="R44" i="17" s="1"/>
  <c r="Q26" i="15"/>
  <c r="R26" i="15" s="1"/>
  <c r="Q25" i="15"/>
  <c r="R25" i="15" s="1"/>
  <c r="Q24" i="15"/>
  <c r="R24" i="15" s="1"/>
  <c r="Q23" i="15"/>
  <c r="R23" i="15" s="1"/>
  <c r="I4" i="14" l="1"/>
  <c r="O3" i="14" s="1"/>
  <c r="D12" i="14"/>
  <c r="N7" i="14" s="1"/>
  <c r="D10" i="14"/>
  <c r="N6" i="14" s="1"/>
  <c r="D8" i="14"/>
  <c r="N5" i="14" s="1"/>
  <c r="D6" i="14"/>
  <c r="N4" i="14" s="1"/>
  <c r="D4" i="14"/>
  <c r="N3" i="14" s="1"/>
  <c r="I12" i="14"/>
  <c r="O7" i="14" s="1"/>
  <c r="I10" i="14"/>
  <c r="O6" i="14" s="1"/>
  <c r="I8" i="14"/>
  <c r="O5" i="14" s="1"/>
  <c r="I6" i="14"/>
  <c r="O4" i="14" s="1"/>
  <c r="R60" i="7" l="1"/>
  <c r="Q98" i="13"/>
  <c r="Q99" i="13"/>
  <c r="Q100" i="13"/>
  <c r="Q101" i="13"/>
  <c r="Q97" i="13"/>
  <c r="I111" i="13"/>
  <c r="D111" i="13"/>
  <c r="I108" i="13"/>
  <c r="D108" i="13"/>
  <c r="I105" i="13"/>
  <c r="O99" i="13" s="1"/>
  <c r="D105" i="13"/>
  <c r="I102" i="13"/>
  <c r="O98" i="13" s="1"/>
  <c r="D102" i="13"/>
  <c r="O101" i="13"/>
  <c r="N101" i="13"/>
  <c r="P101" i="13" s="1"/>
  <c r="R101" i="13" s="1"/>
  <c r="O100" i="13"/>
  <c r="N100" i="13"/>
  <c r="N99" i="13"/>
  <c r="I99" i="13"/>
  <c r="O97" i="13" s="1"/>
  <c r="D99" i="13"/>
  <c r="N97" i="13" s="1"/>
  <c r="N98" i="13"/>
  <c r="Q100" i="12"/>
  <c r="Q101" i="12"/>
  <c r="Q102" i="12"/>
  <c r="Q103" i="12"/>
  <c r="Q99" i="12"/>
  <c r="I113" i="12"/>
  <c r="D113" i="12"/>
  <c r="I110" i="12"/>
  <c r="O102" i="12" s="1"/>
  <c r="D110" i="12"/>
  <c r="I107" i="12"/>
  <c r="D107" i="12"/>
  <c r="I104" i="12"/>
  <c r="D104" i="12"/>
  <c r="N100" i="12" s="1"/>
  <c r="O103" i="12"/>
  <c r="N103" i="12"/>
  <c r="P103" i="12" s="1"/>
  <c r="R103" i="12" s="1"/>
  <c r="N102" i="12"/>
  <c r="O101" i="12"/>
  <c r="N101" i="12"/>
  <c r="P101" i="12" s="1"/>
  <c r="R101" i="12" s="1"/>
  <c r="I101" i="12"/>
  <c r="O99" i="12" s="1"/>
  <c r="D101" i="12"/>
  <c r="N99" i="12" s="1"/>
  <c r="O100" i="12"/>
  <c r="R98" i="10"/>
  <c r="Q99" i="10"/>
  <c r="Q100" i="10"/>
  <c r="Q101" i="10"/>
  <c r="Q102" i="10"/>
  <c r="Q98" i="10"/>
  <c r="I112" i="10"/>
  <c r="D112" i="10"/>
  <c r="I109" i="10"/>
  <c r="D109" i="10"/>
  <c r="N101" i="10" s="1"/>
  <c r="I106" i="10"/>
  <c r="D106" i="10"/>
  <c r="I103" i="10"/>
  <c r="D103" i="10"/>
  <c r="N99" i="10" s="1"/>
  <c r="O102" i="10"/>
  <c r="N102" i="10"/>
  <c r="P102" i="10" s="1"/>
  <c r="R102" i="10" s="1"/>
  <c r="O101" i="10"/>
  <c r="O100" i="10"/>
  <c r="N100" i="10"/>
  <c r="P100" i="10" s="1"/>
  <c r="R100" i="10" s="1"/>
  <c r="I100" i="10"/>
  <c r="O98" i="10" s="1"/>
  <c r="D100" i="10"/>
  <c r="N98" i="10" s="1"/>
  <c r="O99" i="10"/>
  <c r="I112" i="7"/>
  <c r="I109" i="7"/>
  <c r="I106" i="7"/>
  <c r="O100" i="7" s="1"/>
  <c r="I103" i="7"/>
  <c r="I100" i="7"/>
  <c r="O98" i="7" s="1"/>
  <c r="D112" i="7"/>
  <c r="D109" i="7"/>
  <c r="D106" i="7"/>
  <c r="O99" i="7"/>
  <c r="D103" i="7"/>
  <c r="N99" i="7" s="1"/>
  <c r="O102" i="7"/>
  <c r="N102" i="7"/>
  <c r="P102" i="7" s="1"/>
  <c r="O101" i="7"/>
  <c r="N101" i="7"/>
  <c r="N100" i="7"/>
  <c r="D100" i="7"/>
  <c r="N98" i="7" s="1"/>
  <c r="Q79" i="13"/>
  <c r="Q80" i="13"/>
  <c r="Q81" i="13"/>
  <c r="Q82" i="13"/>
  <c r="Q78" i="13"/>
  <c r="I92" i="13"/>
  <c r="D92" i="13"/>
  <c r="I89" i="13"/>
  <c r="D89" i="13"/>
  <c r="I86" i="13"/>
  <c r="D86" i="13"/>
  <c r="I83" i="13"/>
  <c r="O79" i="13" s="1"/>
  <c r="D83" i="13"/>
  <c r="N79" i="13" s="1"/>
  <c r="O82" i="13"/>
  <c r="N82" i="13"/>
  <c r="O81" i="13"/>
  <c r="N81" i="13"/>
  <c r="O80" i="13"/>
  <c r="N80" i="13"/>
  <c r="P80" i="13" s="1"/>
  <c r="R80" i="13" s="1"/>
  <c r="I80" i="13"/>
  <c r="O78" i="13" s="1"/>
  <c r="D80" i="13"/>
  <c r="N78" i="13" s="1"/>
  <c r="R80" i="12"/>
  <c r="Q81" i="12"/>
  <c r="Q82" i="12"/>
  <c r="Q83" i="12"/>
  <c r="Q84" i="12"/>
  <c r="Q80" i="12"/>
  <c r="I94" i="12"/>
  <c r="D94" i="12"/>
  <c r="I91" i="12"/>
  <c r="O83" i="12" s="1"/>
  <c r="D91" i="12"/>
  <c r="I88" i="12"/>
  <c r="O82" i="12" s="1"/>
  <c r="D88" i="12"/>
  <c r="I85" i="12"/>
  <c r="D85" i="12"/>
  <c r="O84" i="12"/>
  <c r="N84" i="12"/>
  <c r="P84" i="12" s="1"/>
  <c r="R84" i="12" s="1"/>
  <c r="N83" i="12"/>
  <c r="N82" i="12"/>
  <c r="I82" i="12"/>
  <c r="O80" i="12" s="1"/>
  <c r="D82" i="12"/>
  <c r="N80" i="12" s="1"/>
  <c r="O81" i="12"/>
  <c r="N81" i="12"/>
  <c r="Q80" i="10"/>
  <c r="Q81" i="10"/>
  <c r="Q82" i="10"/>
  <c r="Q83" i="10"/>
  <c r="Q79" i="10"/>
  <c r="I93" i="10"/>
  <c r="D93" i="10"/>
  <c r="I90" i="10"/>
  <c r="D90" i="10"/>
  <c r="I87" i="10"/>
  <c r="D87" i="10"/>
  <c r="I84" i="10"/>
  <c r="O80" i="10" s="1"/>
  <c r="D84" i="10"/>
  <c r="N80" i="10" s="1"/>
  <c r="O83" i="10"/>
  <c r="N83" i="10"/>
  <c r="P83" i="10" s="1"/>
  <c r="O82" i="10"/>
  <c r="N82" i="10"/>
  <c r="O81" i="10"/>
  <c r="N81" i="10"/>
  <c r="P81" i="10" s="1"/>
  <c r="R81" i="10" s="1"/>
  <c r="I81" i="10"/>
  <c r="O79" i="10" s="1"/>
  <c r="D81" i="10"/>
  <c r="N79" i="10" s="1"/>
  <c r="Q80" i="7"/>
  <c r="Q81" i="7"/>
  <c r="Q82" i="7"/>
  <c r="Q83" i="7"/>
  <c r="Q79" i="7"/>
  <c r="I93" i="7"/>
  <c r="D93" i="7"/>
  <c r="I90" i="7"/>
  <c r="O82" i="7" s="1"/>
  <c r="D90" i="7"/>
  <c r="N82" i="7" s="1"/>
  <c r="I87" i="7"/>
  <c r="D87" i="7"/>
  <c r="I84" i="7"/>
  <c r="D84" i="7"/>
  <c r="O83" i="7"/>
  <c r="N83" i="7"/>
  <c r="P83" i="7" s="1"/>
  <c r="R83" i="7" s="1"/>
  <c r="O81" i="7"/>
  <c r="N81" i="7"/>
  <c r="I81" i="7"/>
  <c r="O79" i="7" s="1"/>
  <c r="D81" i="7"/>
  <c r="N79" i="7" s="1"/>
  <c r="O80" i="7"/>
  <c r="N80" i="7"/>
  <c r="Q62" i="12"/>
  <c r="Q63" i="12"/>
  <c r="Q64" i="12"/>
  <c r="Q65" i="12"/>
  <c r="Q61" i="12"/>
  <c r="I75" i="12"/>
  <c r="D75" i="12"/>
  <c r="I72" i="12"/>
  <c r="D72" i="12"/>
  <c r="I69" i="12"/>
  <c r="O63" i="12" s="1"/>
  <c r="D69" i="12"/>
  <c r="N63" i="12" s="1"/>
  <c r="I66" i="12"/>
  <c r="O62" i="12" s="1"/>
  <c r="D66" i="12"/>
  <c r="N62" i="12" s="1"/>
  <c r="O65" i="12"/>
  <c r="N65" i="12"/>
  <c r="O64" i="12"/>
  <c r="N64" i="12"/>
  <c r="I63" i="12"/>
  <c r="O61" i="12" s="1"/>
  <c r="D63" i="12"/>
  <c r="N61" i="12" s="1"/>
  <c r="Q61" i="10"/>
  <c r="Q62" i="10"/>
  <c r="Q63" i="10"/>
  <c r="Q64" i="10"/>
  <c r="Q60" i="10"/>
  <c r="I74" i="10"/>
  <c r="D74" i="10"/>
  <c r="I71" i="10"/>
  <c r="D71" i="10"/>
  <c r="I68" i="10"/>
  <c r="D68" i="10"/>
  <c r="I65" i="10"/>
  <c r="O61" i="10" s="1"/>
  <c r="D65" i="10"/>
  <c r="N61" i="10" s="1"/>
  <c r="O64" i="10"/>
  <c r="N64" i="10"/>
  <c r="O63" i="10"/>
  <c r="N63" i="10"/>
  <c r="O62" i="10"/>
  <c r="N62" i="10"/>
  <c r="P62" i="10" s="1"/>
  <c r="R62" i="10" s="1"/>
  <c r="I62" i="10"/>
  <c r="D62" i="10"/>
  <c r="N60" i="10" s="1"/>
  <c r="O60" i="10"/>
  <c r="I112" i="9"/>
  <c r="O102" i="9" s="1"/>
  <c r="D112" i="9"/>
  <c r="N102" i="9" s="1"/>
  <c r="I109" i="9"/>
  <c r="D109" i="9"/>
  <c r="N101" i="9" s="1"/>
  <c r="I106" i="9"/>
  <c r="O100" i="9" s="1"/>
  <c r="D106" i="9"/>
  <c r="N100" i="9" s="1"/>
  <c r="I103" i="9"/>
  <c r="D103" i="9"/>
  <c r="O101" i="9"/>
  <c r="I100" i="9"/>
  <c r="O98" i="9" s="1"/>
  <c r="D100" i="9"/>
  <c r="N98" i="9" s="1"/>
  <c r="O99" i="9"/>
  <c r="N99" i="9"/>
  <c r="Q61" i="7"/>
  <c r="Q62" i="7"/>
  <c r="Q63" i="7"/>
  <c r="Q64" i="7"/>
  <c r="Q60" i="7"/>
  <c r="I74" i="7"/>
  <c r="D74" i="7"/>
  <c r="I71" i="7"/>
  <c r="O63" i="7" s="1"/>
  <c r="D71" i="7"/>
  <c r="N63" i="7" s="1"/>
  <c r="I68" i="7"/>
  <c r="O62" i="7" s="1"/>
  <c r="D68" i="7"/>
  <c r="N62" i="7" s="1"/>
  <c r="I65" i="7"/>
  <c r="D65" i="7"/>
  <c r="N61" i="7" s="1"/>
  <c r="P61" i="7" s="1"/>
  <c r="R61" i="7" s="1"/>
  <c r="O64" i="7"/>
  <c r="N64" i="7"/>
  <c r="I62" i="7"/>
  <c r="O60" i="7" s="1"/>
  <c r="D62" i="7"/>
  <c r="O61" i="7"/>
  <c r="N60" i="7"/>
  <c r="I55" i="7"/>
  <c r="D55" i="7"/>
  <c r="I52" i="7"/>
  <c r="D52" i="7"/>
  <c r="N44" i="7" s="1"/>
  <c r="I49" i="7"/>
  <c r="D49" i="7"/>
  <c r="I46" i="7"/>
  <c r="O42" i="7" s="1"/>
  <c r="D46" i="7"/>
  <c r="N42" i="7" s="1"/>
  <c r="O45" i="7"/>
  <c r="N45" i="7"/>
  <c r="O44" i="7"/>
  <c r="O43" i="7"/>
  <c r="N43" i="7"/>
  <c r="I43" i="7"/>
  <c r="O41" i="7" s="1"/>
  <c r="D43" i="7"/>
  <c r="N41" i="7" s="1"/>
  <c r="I93" i="9"/>
  <c r="O83" i="9" s="1"/>
  <c r="D93" i="9"/>
  <c r="N83" i="9" s="1"/>
  <c r="I90" i="9"/>
  <c r="O82" i="9" s="1"/>
  <c r="D90" i="9"/>
  <c r="N82" i="9" s="1"/>
  <c r="I87" i="9"/>
  <c r="O81" i="9" s="1"/>
  <c r="D87" i="9"/>
  <c r="N81" i="9" s="1"/>
  <c r="I84" i="9"/>
  <c r="O80" i="9" s="1"/>
  <c r="D84" i="9"/>
  <c r="N80" i="9" s="1"/>
  <c r="I81" i="9"/>
  <c r="O79" i="9" s="1"/>
  <c r="D81" i="9"/>
  <c r="N79" i="9" s="1"/>
  <c r="I74" i="9"/>
  <c r="D74" i="9"/>
  <c r="N64" i="9" s="1"/>
  <c r="I71" i="9"/>
  <c r="O63" i="9" s="1"/>
  <c r="D71" i="9"/>
  <c r="N63" i="9" s="1"/>
  <c r="I68" i="9"/>
  <c r="O62" i="9" s="1"/>
  <c r="D68" i="9"/>
  <c r="I65" i="9"/>
  <c r="D65" i="9"/>
  <c r="N61" i="9" s="1"/>
  <c r="O64" i="9"/>
  <c r="N62" i="9"/>
  <c r="I62" i="9"/>
  <c r="O60" i="9" s="1"/>
  <c r="D62" i="9"/>
  <c r="N60" i="9" s="1"/>
  <c r="O61" i="9"/>
  <c r="I73" i="13"/>
  <c r="D73" i="13"/>
  <c r="N63" i="13" s="1"/>
  <c r="I70" i="13"/>
  <c r="O62" i="13" s="1"/>
  <c r="D70" i="13"/>
  <c r="N62" i="13" s="1"/>
  <c r="I67" i="13"/>
  <c r="O61" i="13" s="1"/>
  <c r="D67" i="13"/>
  <c r="N61" i="13" s="1"/>
  <c r="I64" i="13"/>
  <c r="O60" i="13" s="1"/>
  <c r="D64" i="13"/>
  <c r="N60" i="13" s="1"/>
  <c r="O63" i="13"/>
  <c r="I61" i="13"/>
  <c r="O59" i="13" s="1"/>
  <c r="D61" i="13"/>
  <c r="N59" i="13" s="1"/>
  <c r="I55" i="13"/>
  <c r="O45" i="13" s="1"/>
  <c r="D55" i="13"/>
  <c r="N45" i="13" s="1"/>
  <c r="I52" i="13"/>
  <c r="O44" i="13" s="1"/>
  <c r="D52" i="13"/>
  <c r="N44" i="13" s="1"/>
  <c r="I49" i="13"/>
  <c r="O43" i="13" s="1"/>
  <c r="D49" i="13"/>
  <c r="N43" i="13" s="1"/>
  <c r="I46" i="13"/>
  <c r="D46" i="13"/>
  <c r="N42" i="13" s="1"/>
  <c r="I43" i="13"/>
  <c r="O41" i="13" s="1"/>
  <c r="D43" i="13"/>
  <c r="N41" i="13" s="1"/>
  <c r="O42" i="13"/>
  <c r="I36" i="13"/>
  <c r="D36" i="13"/>
  <c r="I33" i="13"/>
  <c r="O25" i="13" s="1"/>
  <c r="D33" i="13"/>
  <c r="N25" i="13" s="1"/>
  <c r="P25" i="13" s="1"/>
  <c r="I30" i="13"/>
  <c r="D30" i="13"/>
  <c r="N24" i="13" s="1"/>
  <c r="P24" i="13" s="1"/>
  <c r="I27" i="13"/>
  <c r="D27" i="13"/>
  <c r="N23" i="13" s="1"/>
  <c r="P23" i="13" s="1"/>
  <c r="O26" i="13"/>
  <c r="N26" i="13"/>
  <c r="P26" i="13" s="1"/>
  <c r="O24" i="13"/>
  <c r="I24" i="13"/>
  <c r="O22" i="13" s="1"/>
  <c r="D24" i="13"/>
  <c r="N22" i="13" s="1"/>
  <c r="P22" i="13" s="1"/>
  <c r="Q22" i="13" s="1"/>
  <c r="R22" i="13" s="1"/>
  <c r="O23" i="13"/>
  <c r="I17" i="13"/>
  <c r="O7" i="13" s="1"/>
  <c r="D17" i="13"/>
  <c r="N7" i="13" s="1"/>
  <c r="P7" i="13" s="1"/>
  <c r="I14" i="13"/>
  <c r="O6" i="13" s="1"/>
  <c r="D14" i="13"/>
  <c r="N6" i="13" s="1"/>
  <c r="P6" i="13" s="1"/>
  <c r="I11" i="13"/>
  <c r="D11" i="13"/>
  <c r="N5" i="13" s="1"/>
  <c r="P5" i="13" s="1"/>
  <c r="I8" i="13"/>
  <c r="O4" i="13" s="1"/>
  <c r="D8" i="13"/>
  <c r="N4" i="13" s="1"/>
  <c r="P4" i="13" s="1"/>
  <c r="O5" i="13"/>
  <c r="I5" i="13"/>
  <c r="O3" i="13" s="1"/>
  <c r="D5" i="13"/>
  <c r="N3" i="13" s="1"/>
  <c r="P3" i="13" s="1"/>
  <c r="Q3" i="13" s="1"/>
  <c r="R3" i="13" s="1"/>
  <c r="I55" i="12"/>
  <c r="O45" i="12" s="1"/>
  <c r="D55" i="12"/>
  <c r="N45" i="12" s="1"/>
  <c r="I52" i="12"/>
  <c r="O44" i="12" s="1"/>
  <c r="D52" i="12"/>
  <c r="N44" i="12" s="1"/>
  <c r="I49" i="12"/>
  <c r="O43" i="12" s="1"/>
  <c r="D49" i="12"/>
  <c r="N43" i="12" s="1"/>
  <c r="I46" i="12"/>
  <c r="O42" i="12" s="1"/>
  <c r="D46" i="12"/>
  <c r="N42" i="12" s="1"/>
  <c r="I43" i="12"/>
  <c r="O41" i="12" s="1"/>
  <c r="D43" i="12"/>
  <c r="N41" i="12" s="1"/>
  <c r="I36" i="12"/>
  <c r="D36" i="12"/>
  <c r="I33" i="12"/>
  <c r="D33" i="12"/>
  <c r="N25" i="12" s="1"/>
  <c r="I30" i="12"/>
  <c r="O24" i="12" s="1"/>
  <c r="D30" i="12"/>
  <c r="N24" i="12" s="1"/>
  <c r="I27" i="12"/>
  <c r="O23" i="12" s="1"/>
  <c r="D27" i="12"/>
  <c r="N23" i="12" s="1"/>
  <c r="O26" i="12"/>
  <c r="N26" i="12"/>
  <c r="O25" i="12"/>
  <c r="I24" i="12"/>
  <c r="O22" i="12" s="1"/>
  <c r="D24" i="12"/>
  <c r="N22" i="12" s="1"/>
  <c r="I17" i="12"/>
  <c r="O7" i="12" s="1"/>
  <c r="D17" i="12"/>
  <c r="N7" i="12" s="1"/>
  <c r="I14" i="12"/>
  <c r="O6" i="12" s="1"/>
  <c r="D14" i="12"/>
  <c r="I11" i="12"/>
  <c r="D11" i="12"/>
  <c r="I8" i="12"/>
  <c r="O4" i="12" s="1"/>
  <c r="D8" i="12"/>
  <c r="N4" i="12" s="1"/>
  <c r="N6" i="12"/>
  <c r="P6" i="12" s="1"/>
  <c r="O5" i="12"/>
  <c r="N5" i="12"/>
  <c r="P5" i="12" s="1"/>
  <c r="I5" i="12"/>
  <c r="O3" i="12" s="1"/>
  <c r="D5" i="12"/>
  <c r="N3" i="12" s="1"/>
  <c r="I55" i="10"/>
  <c r="O45" i="10" s="1"/>
  <c r="D55" i="10"/>
  <c r="N45" i="10" s="1"/>
  <c r="I52" i="10"/>
  <c r="O44" i="10" s="1"/>
  <c r="D52" i="10"/>
  <c r="N44" i="10" s="1"/>
  <c r="I49" i="10"/>
  <c r="O43" i="10" s="1"/>
  <c r="D49" i="10"/>
  <c r="N43" i="10" s="1"/>
  <c r="I46" i="10"/>
  <c r="O42" i="10" s="1"/>
  <c r="D46" i="10"/>
  <c r="N42" i="10" s="1"/>
  <c r="I43" i="10"/>
  <c r="O41" i="10" s="1"/>
  <c r="D43" i="10"/>
  <c r="N41" i="10" s="1"/>
  <c r="I36" i="10"/>
  <c r="D36" i="10"/>
  <c r="N26" i="10" s="1"/>
  <c r="P26" i="10" s="1"/>
  <c r="I33" i="10"/>
  <c r="D33" i="10"/>
  <c r="N25" i="10" s="1"/>
  <c r="I30" i="10"/>
  <c r="D30" i="10"/>
  <c r="N24" i="10" s="1"/>
  <c r="P24" i="10" s="1"/>
  <c r="I27" i="10"/>
  <c r="D27" i="10"/>
  <c r="N23" i="10" s="1"/>
  <c r="P23" i="10" s="1"/>
  <c r="O26" i="10"/>
  <c r="O25" i="10"/>
  <c r="O24" i="10"/>
  <c r="I24" i="10"/>
  <c r="O22" i="10" s="1"/>
  <c r="D24" i="10"/>
  <c r="N22" i="10" s="1"/>
  <c r="P22" i="10" s="1"/>
  <c r="Q22" i="10" s="1"/>
  <c r="R22" i="10" s="1"/>
  <c r="O23" i="10"/>
  <c r="I17" i="10"/>
  <c r="O7" i="10" s="1"/>
  <c r="D17" i="10"/>
  <c r="N7" i="10" s="1"/>
  <c r="I14" i="10"/>
  <c r="O6" i="10" s="1"/>
  <c r="D14" i="10"/>
  <c r="N6" i="10" s="1"/>
  <c r="I11" i="10"/>
  <c r="O5" i="10" s="1"/>
  <c r="D11" i="10"/>
  <c r="N5" i="10" s="1"/>
  <c r="I8" i="10"/>
  <c r="O4" i="10" s="1"/>
  <c r="D8" i="10"/>
  <c r="N4" i="10" s="1"/>
  <c r="I5" i="10"/>
  <c r="O3" i="10" s="1"/>
  <c r="D5" i="10"/>
  <c r="N3" i="10" s="1"/>
  <c r="I55" i="9"/>
  <c r="I52" i="9"/>
  <c r="I49" i="9"/>
  <c r="I46" i="9"/>
  <c r="I43" i="9"/>
  <c r="D55" i="9"/>
  <c r="D52" i="9"/>
  <c r="D49" i="9"/>
  <c r="D46" i="9"/>
  <c r="D43" i="9"/>
  <c r="P5" i="14" l="1"/>
  <c r="P4" i="14"/>
  <c r="P3" i="14"/>
  <c r="Q5" i="14"/>
  <c r="R5" i="14" s="1"/>
  <c r="P6" i="14"/>
  <c r="Q6" i="14" s="1"/>
  <c r="R6" i="14" s="1"/>
  <c r="P7" i="14"/>
  <c r="Q7" i="14" s="1"/>
  <c r="R7" i="14" s="1"/>
  <c r="P100" i="13"/>
  <c r="R100" i="13" s="1"/>
  <c r="P99" i="13"/>
  <c r="R99" i="13" s="1"/>
  <c r="P98" i="13"/>
  <c r="R98" i="13" s="1"/>
  <c r="P97" i="13"/>
  <c r="R97" i="13" s="1"/>
  <c r="P102" i="12"/>
  <c r="R102" i="12" s="1"/>
  <c r="P99" i="12"/>
  <c r="R99" i="12" s="1"/>
  <c r="P100" i="12"/>
  <c r="R100" i="12" s="1"/>
  <c r="P98" i="10"/>
  <c r="P99" i="10"/>
  <c r="R99" i="10" s="1"/>
  <c r="P101" i="10"/>
  <c r="R101" i="10" s="1"/>
  <c r="P101" i="9"/>
  <c r="P102" i="9"/>
  <c r="P100" i="9"/>
  <c r="P99" i="9"/>
  <c r="P98" i="9"/>
  <c r="P101" i="7"/>
  <c r="P100" i="7"/>
  <c r="P99" i="7"/>
  <c r="P98" i="7"/>
  <c r="Q102" i="7" s="1"/>
  <c r="R102" i="7" s="1"/>
  <c r="P81" i="13"/>
  <c r="R81" i="13" s="1"/>
  <c r="P82" i="13"/>
  <c r="R82" i="13" s="1"/>
  <c r="P79" i="13"/>
  <c r="R79" i="13" s="1"/>
  <c r="P78" i="13"/>
  <c r="R78" i="13" s="1"/>
  <c r="P83" i="12"/>
  <c r="R83" i="12" s="1"/>
  <c r="P80" i="12"/>
  <c r="P82" i="12"/>
  <c r="R82" i="12" s="1"/>
  <c r="P81" i="12"/>
  <c r="R81" i="12" s="1"/>
  <c r="R83" i="10"/>
  <c r="P82" i="10"/>
  <c r="R82" i="10" s="1"/>
  <c r="P80" i="10"/>
  <c r="R80" i="10" s="1"/>
  <c r="P79" i="10"/>
  <c r="R79" i="10" s="1"/>
  <c r="P82" i="7"/>
  <c r="R82" i="7" s="1"/>
  <c r="P81" i="7"/>
  <c r="R81" i="7" s="1"/>
  <c r="P80" i="7"/>
  <c r="R80" i="7" s="1"/>
  <c r="P79" i="7"/>
  <c r="R79" i="7" s="1"/>
  <c r="P60" i="13"/>
  <c r="P63" i="13"/>
  <c r="P59" i="13"/>
  <c r="Q59" i="13" s="1"/>
  <c r="R59" i="13" s="1"/>
  <c r="P62" i="13"/>
  <c r="P61" i="13"/>
  <c r="P64" i="12"/>
  <c r="R64" i="12" s="1"/>
  <c r="P65" i="12"/>
  <c r="R65" i="12" s="1"/>
  <c r="P61" i="12"/>
  <c r="R61" i="12" s="1"/>
  <c r="P63" i="12"/>
  <c r="R63" i="12" s="1"/>
  <c r="P62" i="12"/>
  <c r="R62" i="12" s="1"/>
  <c r="P64" i="10"/>
  <c r="R64" i="10" s="1"/>
  <c r="P63" i="10"/>
  <c r="R63" i="10" s="1"/>
  <c r="P61" i="10"/>
  <c r="R61" i="10" s="1"/>
  <c r="P60" i="10"/>
  <c r="R60" i="10" s="1"/>
  <c r="P64" i="9"/>
  <c r="P62" i="9"/>
  <c r="P64" i="7"/>
  <c r="R64" i="7" s="1"/>
  <c r="P63" i="7"/>
  <c r="R63" i="7" s="1"/>
  <c r="P62" i="7"/>
  <c r="R62" i="7" s="1"/>
  <c r="P60" i="7"/>
  <c r="P45" i="7"/>
  <c r="P43" i="7"/>
  <c r="P41" i="7"/>
  <c r="P44" i="7"/>
  <c r="P42" i="7"/>
  <c r="P42" i="10"/>
  <c r="P81" i="9"/>
  <c r="P80" i="9"/>
  <c r="P79" i="9"/>
  <c r="P82" i="9"/>
  <c r="P83" i="9"/>
  <c r="P63" i="9"/>
  <c r="P61" i="9"/>
  <c r="P60" i="9"/>
  <c r="P42" i="12"/>
  <c r="P45" i="12"/>
  <c r="P44" i="12"/>
  <c r="P41" i="12"/>
  <c r="Q41" i="12" s="1"/>
  <c r="R41" i="12" s="1"/>
  <c r="P43" i="12"/>
  <c r="P43" i="13"/>
  <c r="P44" i="13"/>
  <c r="P42" i="13"/>
  <c r="P41" i="13"/>
  <c r="Q41" i="13" s="1"/>
  <c r="R41" i="13" s="1"/>
  <c r="P45" i="13"/>
  <c r="Q5" i="13"/>
  <c r="R5" i="13" s="1"/>
  <c r="Q24" i="13"/>
  <c r="R24" i="13" s="1"/>
  <c r="Q4" i="13"/>
  <c r="R4" i="13" s="1"/>
  <c r="Q26" i="13"/>
  <c r="R26" i="13" s="1"/>
  <c r="Q25" i="13"/>
  <c r="R25" i="13" s="1"/>
  <c r="Q6" i="13"/>
  <c r="R6" i="13" s="1"/>
  <c r="Q23" i="13"/>
  <c r="R23" i="13" s="1"/>
  <c r="Q7" i="13"/>
  <c r="R7" i="13" s="1"/>
  <c r="P22" i="12"/>
  <c r="Q22" i="12" s="1"/>
  <c r="R22" i="12" s="1"/>
  <c r="P26" i="12"/>
  <c r="P25" i="12"/>
  <c r="P24" i="12"/>
  <c r="P23" i="12"/>
  <c r="P7" i="12"/>
  <c r="Q7" i="12" s="1"/>
  <c r="R7" i="12" s="1"/>
  <c r="P3" i="12"/>
  <c r="Q3" i="12" s="1"/>
  <c r="R3" i="12" s="1"/>
  <c r="P4" i="12"/>
  <c r="Q4" i="12" s="1"/>
  <c r="R4" i="12" s="1"/>
  <c r="Q6" i="12"/>
  <c r="R6" i="12" s="1"/>
  <c r="Q5" i="12"/>
  <c r="R5" i="12" s="1"/>
  <c r="Q23" i="10"/>
  <c r="R23" i="10" s="1"/>
  <c r="Q24" i="10"/>
  <c r="R24" i="10" s="1"/>
  <c r="P25" i="10"/>
  <c r="Q25" i="10" s="1"/>
  <c r="R25" i="10" s="1"/>
  <c r="Q26" i="10"/>
  <c r="R26" i="10" s="1"/>
  <c r="P41" i="10"/>
  <c r="Q41" i="10" s="1"/>
  <c r="R41" i="10" s="1"/>
  <c r="P45" i="10"/>
  <c r="P43" i="10"/>
  <c r="P44" i="10"/>
  <c r="P5" i="10"/>
  <c r="P4" i="10"/>
  <c r="P7" i="10"/>
  <c r="P6" i="10"/>
  <c r="P3" i="10"/>
  <c r="Q3" i="10" s="1"/>
  <c r="R3" i="10" s="1"/>
  <c r="Q3" i="14" l="1"/>
  <c r="R3" i="14" s="1"/>
  <c r="R25" i="14"/>
  <c r="R23" i="14"/>
  <c r="R22" i="14"/>
  <c r="R26" i="14"/>
  <c r="R24" i="14"/>
  <c r="Q4" i="14"/>
  <c r="R4" i="14" s="1"/>
  <c r="Q98" i="9"/>
  <c r="R98" i="9" s="1"/>
  <c r="Q100" i="9"/>
  <c r="R100" i="9" s="1"/>
  <c r="Q101" i="9"/>
  <c r="R101" i="9" s="1"/>
  <c r="Q99" i="9"/>
  <c r="R99" i="9" s="1"/>
  <c r="Q102" i="9"/>
  <c r="R102" i="9" s="1"/>
  <c r="Q99" i="7"/>
  <c r="R99" i="7" s="1"/>
  <c r="Q98" i="7"/>
  <c r="R98" i="7" s="1"/>
  <c r="Q101" i="7"/>
  <c r="R101" i="7" s="1"/>
  <c r="Q100" i="7"/>
  <c r="R100" i="7" s="1"/>
  <c r="Q42" i="13"/>
  <c r="R42" i="13" s="1"/>
  <c r="Q83" i="9"/>
  <c r="R83" i="9" s="1"/>
  <c r="Q79" i="9"/>
  <c r="R79" i="9" s="1"/>
  <c r="Q82" i="9"/>
  <c r="R82" i="9" s="1"/>
  <c r="Q81" i="9"/>
  <c r="R81" i="9" s="1"/>
  <c r="Q80" i="9"/>
  <c r="R80" i="9" s="1"/>
  <c r="Q63" i="13"/>
  <c r="R63" i="13" s="1"/>
  <c r="Q60" i="13"/>
  <c r="R60" i="13" s="1"/>
  <c r="Q61" i="13"/>
  <c r="R61" i="13" s="1"/>
  <c r="Q62" i="13"/>
  <c r="R62" i="13" s="1"/>
  <c r="Q60" i="9"/>
  <c r="R60" i="9" s="1"/>
  <c r="Q63" i="9"/>
  <c r="R63" i="9" s="1"/>
  <c r="Q62" i="9"/>
  <c r="R62" i="9" s="1"/>
  <c r="Q61" i="9"/>
  <c r="R61" i="9" s="1"/>
  <c r="Q64" i="9"/>
  <c r="R64" i="9" s="1"/>
  <c r="Q42" i="7"/>
  <c r="R42" i="7" s="1"/>
  <c r="Q43" i="7"/>
  <c r="R43" i="7" s="1"/>
  <c r="Q44" i="7"/>
  <c r="R44" i="7" s="1"/>
  <c r="Q45" i="7"/>
  <c r="R45" i="7" s="1"/>
  <c r="Q41" i="7"/>
  <c r="R41" i="7" s="1"/>
  <c r="Q44" i="13"/>
  <c r="R44" i="13" s="1"/>
  <c r="Q43" i="13"/>
  <c r="R43" i="13" s="1"/>
  <c r="Q45" i="13"/>
  <c r="R45" i="13" s="1"/>
  <c r="Q45" i="12"/>
  <c r="R45" i="12" s="1"/>
  <c r="Q42" i="12"/>
  <c r="R42" i="12" s="1"/>
  <c r="Q43" i="12"/>
  <c r="R43" i="12" s="1"/>
  <c r="Q44" i="12"/>
  <c r="R44" i="12" s="1"/>
  <c r="Q24" i="12"/>
  <c r="R24" i="12" s="1"/>
  <c r="Q26" i="12"/>
  <c r="R26" i="12" s="1"/>
  <c r="Q23" i="12"/>
  <c r="R23" i="12" s="1"/>
  <c r="Q25" i="12"/>
  <c r="R25" i="12" s="1"/>
  <c r="Q44" i="10"/>
  <c r="R44" i="10" s="1"/>
  <c r="Q45" i="10"/>
  <c r="R45" i="10" s="1"/>
  <c r="Q43" i="10"/>
  <c r="R43" i="10" s="1"/>
  <c r="Q42" i="10"/>
  <c r="R42" i="10" s="1"/>
  <c r="Q4" i="10"/>
  <c r="R4" i="10" s="1"/>
  <c r="Q7" i="10"/>
  <c r="R7" i="10" s="1"/>
  <c r="Q6" i="10"/>
  <c r="R6" i="10" s="1"/>
  <c r="Q5" i="10"/>
  <c r="R5" i="10" s="1"/>
  <c r="Q23" i="7" l="1"/>
  <c r="Q24" i="7"/>
  <c r="Q25" i="7"/>
  <c r="Q26" i="7"/>
  <c r="Q22" i="7"/>
  <c r="O45" i="9"/>
  <c r="N45" i="9"/>
  <c r="O44" i="9"/>
  <c r="N44" i="9"/>
  <c r="O43" i="9"/>
  <c r="N43" i="9"/>
  <c r="O42" i="9"/>
  <c r="N42" i="9"/>
  <c r="O41" i="9"/>
  <c r="N41" i="9"/>
  <c r="I36" i="9"/>
  <c r="O26" i="9" s="1"/>
  <c r="D36" i="9"/>
  <c r="I33" i="9"/>
  <c r="D33" i="9"/>
  <c r="N25" i="9" s="1"/>
  <c r="P25" i="9" s="1"/>
  <c r="I30" i="9"/>
  <c r="D30" i="9"/>
  <c r="N24" i="9" s="1"/>
  <c r="I27" i="9"/>
  <c r="D27" i="9"/>
  <c r="N23" i="9" s="1"/>
  <c r="N26" i="9"/>
  <c r="O25" i="9"/>
  <c r="O24" i="9"/>
  <c r="I24" i="9"/>
  <c r="O22" i="9" s="1"/>
  <c r="D24" i="9"/>
  <c r="N22" i="9" s="1"/>
  <c r="O23" i="9"/>
  <c r="I17" i="9"/>
  <c r="O7" i="9" s="1"/>
  <c r="D17" i="9"/>
  <c r="N7" i="9" s="1"/>
  <c r="P7" i="9" s="1"/>
  <c r="Q7" i="9" s="1"/>
  <c r="R7" i="9" s="1"/>
  <c r="I14" i="9"/>
  <c r="O6" i="9" s="1"/>
  <c r="D14" i="9"/>
  <c r="N6" i="9" s="1"/>
  <c r="P6" i="9" s="1"/>
  <c r="I11" i="9"/>
  <c r="D11" i="9"/>
  <c r="I8" i="9"/>
  <c r="D8" i="9"/>
  <c r="N4" i="9" s="1"/>
  <c r="O5" i="9"/>
  <c r="N5" i="9"/>
  <c r="P5" i="9" s="1"/>
  <c r="I5" i="9"/>
  <c r="O3" i="9" s="1"/>
  <c r="D5" i="9"/>
  <c r="N3" i="9" s="1"/>
  <c r="P3" i="9" s="1"/>
  <c r="Q3" i="9" s="1"/>
  <c r="R3" i="9" s="1"/>
  <c r="O4" i="9"/>
  <c r="O26" i="7"/>
  <c r="N26" i="7"/>
  <c r="P26" i="7" s="1"/>
  <c r="R26" i="7" s="1"/>
  <c r="O25" i="7"/>
  <c r="N25" i="7"/>
  <c r="P25" i="7" s="1"/>
  <c r="O24" i="7"/>
  <c r="N24" i="7"/>
  <c r="P24" i="7" s="1"/>
  <c r="R24" i="7" s="1"/>
  <c r="O23" i="7"/>
  <c r="N23" i="7"/>
  <c r="P23" i="7" s="1"/>
  <c r="R23" i="7" s="1"/>
  <c r="I36" i="7"/>
  <c r="I33" i="7"/>
  <c r="I30" i="7"/>
  <c r="I27" i="7"/>
  <c r="I24" i="7"/>
  <c r="O22" i="7" s="1"/>
  <c r="D36" i="7"/>
  <c r="D33" i="7"/>
  <c r="D30" i="7"/>
  <c r="D27" i="7"/>
  <c r="D24" i="7"/>
  <c r="N22" i="7" s="1"/>
  <c r="R4" i="7"/>
  <c r="R5" i="7"/>
  <c r="R6" i="7"/>
  <c r="R7" i="7"/>
  <c r="Q4" i="7"/>
  <c r="Q5" i="7"/>
  <c r="Q6" i="7"/>
  <c r="Q7" i="7"/>
  <c r="P4" i="7"/>
  <c r="P5" i="7"/>
  <c r="P6" i="7"/>
  <c r="P7" i="7"/>
  <c r="R3" i="7"/>
  <c r="Q3" i="7"/>
  <c r="P3" i="7"/>
  <c r="O7" i="7"/>
  <c r="I17" i="7"/>
  <c r="O6" i="7"/>
  <c r="O5" i="7"/>
  <c r="O4" i="7"/>
  <c r="O3" i="7"/>
  <c r="I14" i="7"/>
  <c r="I11" i="7"/>
  <c r="I8" i="7"/>
  <c r="I5" i="7"/>
  <c r="N7" i="7"/>
  <c r="N6" i="7"/>
  <c r="N5" i="7"/>
  <c r="N4" i="7"/>
  <c r="N3" i="7"/>
  <c r="D17" i="7"/>
  <c r="D14" i="7"/>
  <c r="D11" i="7"/>
  <c r="D8" i="7"/>
  <c r="D5" i="7"/>
  <c r="Q5" i="9" l="1"/>
  <c r="R5" i="9" s="1"/>
  <c r="P23" i="9"/>
  <c r="P4" i="9"/>
  <c r="Q4" i="9" s="1"/>
  <c r="R4" i="9" s="1"/>
  <c r="P24" i="9"/>
  <c r="P26" i="9"/>
  <c r="Q6" i="9"/>
  <c r="R6" i="9" s="1"/>
  <c r="P42" i="9"/>
  <c r="P45" i="9"/>
  <c r="P43" i="9"/>
  <c r="P44" i="9"/>
  <c r="P41" i="9"/>
  <c r="R25" i="7"/>
  <c r="P22" i="7"/>
  <c r="R22" i="7" s="1"/>
  <c r="P22" i="9"/>
  <c r="Q41" i="9" l="1"/>
  <c r="R41" i="9" s="1"/>
  <c r="Q42" i="9"/>
  <c r="R42" i="9" s="1"/>
  <c r="Q44" i="9"/>
  <c r="R44" i="9" s="1"/>
  <c r="Q45" i="9"/>
  <c r="R45" i="9" s="1"/>
  <c r="Q43" i="9"/>
  <c r="R43" i="9" s="1"/>
  <c r="Q23" i="9"/>
  <c r="R23" i="9" s="1"/>
  <c r="Q24" i="9"/>
  <c r="R24" i="9" s="1"/>
  <c r="Q25" i="9"/>
  <c r="R25" i="9" s="1"/>
  <c r="Q26" i="9"/>
  <c r="R26" i="9" s="1"/>
  <c r="Q22" i="9"/>
  <c r="R22" i="9" s="1"/>
  <c r="E48" i="4"/>
  <c r="F48" i="4" s="1"/>
  <c r="E49" i="4"/>
  <c r="E50" i="4"/>
  <c r="E51" i="4"/>
  <c r="F51" i="4" s="1"/>
  <c r="E47" i="4"/>
  <c r="F47" i="4" s="1"/>
  <c r="E40" i="4"/>
  <c r="E41" i="4"/>
  <c r="F41" i="4" s="1"/>
  <c r="E42" i="4"/>
  <c r="F42" i="4" s="1"/>
  <c r="E43" i="4"/>
  <c r="E39" i="4"/>
  <c r="D43" i="4"/>
  <c r="D42" i="4"/>
  <c r="D41" i="4"/>
  <c r="D40" i="4"/>
  <c r="D39" i="4"/>
  <c r="F32" i="4"/>
  <c r="F33" i="4"/>
  <c r="F34" i="4"/>
  <c r="F35" i="4"/>
  <c r="F31" i="4"/>
  <c r="E32" i="4"/>
  <c r="E33" i="4"/>
  <c r="E34" i="4"/>
  <c r="E35" i="4"/>
  <c r="E31" i="4"/>
  <c r="F24" i="4"/>
  <c r="F25" i="4"/>
  <c r="F26" i="4"/>
  <c r="F27" i="4"/>
  <c r="F23" i="4"/>
  <c r="E24" i="4"/>
  <c r="E25" i="4"/>
  <c r="E26" i="4"/>
  <c r="E27" i="4"/>
  <c r="E23" i="4"/>
  <c r="E15" i="4"/>
  <c r="E16" i="4"/>
  <c r="E17" i="4"/>
  <c r="E18" i="4"/>
  <c r="E14" i="4"/>
  <c r="E6" i="4"/>
  <c r="E7" i="4"/>
  <c r="E8" i="4"/>
  <c r="E9" i="4"/>
  <c r="E5" i="4"/>
  <c r="D51" i="4"/>
  <c r="D50" i="4"/>
  <c r="D49" i="4"/>
  <c r="D48" i="4"/>
  <c r="D47" i="4"/>
  <c r="D35" i="4"/>
  <c r="D27" i="4"/>
  <c r="D34" i="4"/>
  <c r="D26" i="4"/>
  <c r="D33" i="4"/>
  <c r="D25" i="4"/>
  <c r="D32" i="4"/>
  <c r="D24" i="4"/>
  <c r="D31" i="4"/>
  <c r="D23" i="4"/>
  <c r="F43" i="4" l="1"/>
  <c r="F50" i="4"/>
  <c r="F49" i="4"/>
  <c r="F40" i="4"/>
  <c r="F39" i="4"/>
  <c r="D18" i="4"/>
  <c r="D9" i="4"/>
  <c r="D17" i="4"/>
  <c r="D8" i="4"/>
  <c r="D16" i="4"/>
  <c r="D7" i="4"/>
  <c r="D15" i="4"/>
  <c r="D6" i="4"/>
  <c r="D14" i="4"/>
  <c r="F14" i="4" s="1"/>
  <c r="D5" i="4"/>
  <c r="F5" i="4" s="1"/>
  <c r="D7" i="3"/>
  <c r="D11" i="3"/>
  <c r="E7" i="3" s="1"/>
  <c r="D26" i="3"/>
  <c r="E26" i="3" s="1"/>
  <c r="D25" i="3"/>
  <c r="E25" i="3" s="1"/>
  <c r="D24" i="3"/>
  <c r="E24" i="3" s="1"/>
  <c r="D23" i="3"/>
  <c r="E23" i="3" s="1"/>
  <c r="D22" i="3"/>
  <c r="D21" i="3"/>
  <c r="E21" i="3" s="1"/>
  <c r="D20" i="3"/>
  <c r="J21" i="3" s="1"/>
  <c r="K21" i="3" s="1"/>
  <c r="L21" i="3" s="1"/>
  <c r="D8" i="3"/>
  <c r="D9" i="3"/>
  <c r="D10" i="3"/>
  <c r="I25" i="5"/>
  <c r="H25" i="5"/>
  <c r="H26" i="5"/>
  <c r="H27" i="5"/>
  <c r="H28" i="5"/>
  <c r="H29" i="5"/>
  <c r="H19" i="5"/>
  <c r="I21" i="5" s="1"/>
  <c r="I22" i="5"/>
  <c r="H20" i="5"/>
  <c r="I20" i="5" s="1"/>
  <c r="H21" i="5"/>
  <c r="H22" i="5"/>
  <c r="H23" i="5"/>
  <c r="I12" i="5"/>
  <c r="H13" i="5"/>
  <c r="I13" i="5" s="1"/>
  <c r="H14" i="5"/>
  <c r="I14" i="5" s="1"/>
  <c r="H15" i="5"/>
  <c r="I15" i="5" s="1"/>
  <c r="H16" i="5"/>
  <c r="I16" i="5" s="1"/>
  <c r="H12" i="5"/>
  <c r="H7" i="5"/>
  <c r="H8" i="5"/>
  <c r="H9" i="5"/>
  <c r="H10" i="5"/>
  <c r="H6" i="5"/>
  <c r="G6" i="5"/>
  <c r="G7" i="5"/>
  <c r="G8" i="5"/>
  <c r="G9" i="5"/>
  <c r="G10" i="5"/>
  <c r="G29" i="5"/>
  <c r="G28" i="5"/>
  <c r="G27" i="5"/>
  <c r="G26" i="5"/>
  <c r="G25" i="5"/>
  <c r="G23" i="5"/>
  <c r="G22" i="5"/>
  <c r="G21" i="5"/>
  <c r="G20" i="5"/>
  <c r="G19" i="5"/>
  <c r="G18" i="5"/>
  <c r="G16" i="5"/>
  <c r="G15" i="5"/>
  <c r="G14" i="5"/>
  <c r="G13" i="5"/>
  <c r="G12" i="5"/>
  <c r="G5" i="5"/>
  <c r="I7" i="1"/>
  <c r="I8" i="1"/>
  <c r="I9" i="1"/>
  <c r="I10" i="1"/>
  <c r="I6" i="1"/>
  <c r="F44" i="1"/>
  <c r="F45" i="1"/>
  <c r="G45" i="1" s="1"/>
  <c r="H45" i="1" s="1"/>
  <c r="F46" i="1"/>
  <c r="G46" i="1" s="1"/>
  <c r="H46" i="1" s="1"/>
  <c r="F47" i="1"/>
  <c r="G47" i="1" s="1"/>
  <c r="H47" i="1" s="1"/>
  <c r="F48" i="1"/>
  <c r="G48" i="1" s="1"/>
  <c r="H48" i="1" s="1"/>
  <c r="F49" i="1"/>
  <c r="G49" i="1"/>
  <c r="H49" i="1" s="1"/>
  <c r="F51" i="1"/>
  <c r="G51" i="1" s="1"/>
  <c r="F52" i="1"/>
  <c r="G52" i="1"/>
  <c r="H52" i="1" s="1"/>
  <c r="F53" i="1"/>
  <c r="G53" i="1" s="1"/>
  <c r="H53" i="1" s="1"/>
  <c r="F54" i="1"/>
  <c r="G54" i="1"/>
  <c r="H54" i="1" s="1"/>
  <c r="F55" i="1"/>
  <c r="G55" i="1"/>
  <c r="F57" i="1"/>
  <c r="G62" i="1" s="1"/>
  <c r="H62" i="1" s="1"/>
  <c r="F58" i="1"/>
  <c r="G58" i="1" s="1"/>
  <c r="H58" i="1" s="1"/>
  <c r="F59" i="1"/>
  <c r="F60" i="1"/>
  <c r="F61" i="1"/>
  <c r="F62" i="1"/>
  <c r="F64" i="1"/>
  <c r="G64" i="1" s="1"/>
  <c r="H64" i="1" s="1"/>
  <c r="F65" i="1"/>
  <c r="F66" i="1"/>
  <c r="F67" i="1"/>
  <c r="G67" i="1" s="1"/>
  <c r="H67" i="1" s="1"/>
  <c r="F68" i="1"/>
  <c r="H26" i="1"/>
  <c r="H27" i="1"/>
  <c r="H28" i="1"/>
  <c r="H29" i="1"/>
  <c r="H25" i="1"/>
  <c r="H20" i="1"/>
  <c r="H21" i="1"/>
  <c r="H22" i="1"/>
  <c r="H23" i="1"/>
  <c r="H19" i="1"/>
  <c r="H13" i="1"/>
  <c r="H14" i="1"/>
  <c r="H15" i="1"/>
  <c r="H16" i="1"/>
  <c r="H12" i="1"/>
  <c r="H7" i="1"/>
  <c r="H8" i="1"/>
  <c r="H9" i="1"/>
  <c r="H10" i="1"/>
  <c r="H6" i="1"/>
  <c r="G29" i="1"/>
  <c r="G28" i="1"/>
  <c r="G27" i="1"/>
  <c r="G26" i="1"/>
  <c r="G25" i="1"/>
  <c r="G23" i="1"/>
  <c r="G22" i="1"/>
  <c r="G21" i="1"/>
  <c r="G20" i="1"/>
  <c r="G19" i="1"/>
  <c r="G18" i="1"/>
  <c r="G16" i="1"/>
  <c r="G15" i="1"/>
  <c r="G14" i="1"/>
  <c r="G13" i="1"/>
  <c r="G12" i="1"/>
  <c r="G10" i="1"/>
  <c r="G9" i="1"/>
  <c r="G8" i="1"/>
  <c r="G7" i="1"/>
  <c r="G6" i="1"/>
  <c r="G5" i="1"/>
  <c r="E22" i="3" l="1"/>
  <c r="E20" i="3"/>
  <c r="J20" i="3"/>
  <c r="K20" i="3" s="1"/>
  <c r="L20" i="3" s="1"/>
  <c r="J31" i="3"/>
  <c r="K31" i="3" s="1"/>
  <c r="L31" i="3" s="1"/>
  <c r="M31" i="3" s="1"/>
  <c r="F15" i="4"/>
  <c r="F16" i="4"/>
  <c r="F17" i="4"/>
  <c r="F18" i="4"/>
  <c r="F6" i="4"/>
  <c r="F7" i="4"/>
  <c r="F8" i="4"/>
  <c r="F9" i="4"/>
  <c r="M21" i="3"/>
  <c r="M20" i="3"/>
  <c r="M22" i="3"/>
  <c r="J30" i="3"/>
  <c r="K30" i="3" s="1"/>
  <c r="L30" i="3" s="1"/>
  <c r="M30" i="3" s="1"/>
  <c r="J28" i="3"/>
  <c r="K28" i="3" s="1"/>
  <c r="L28" i="3" s="1"/>
  <c r="J27" i="3"/>
  <c r="K27" i="3" s="1"/>
  <c r="L27" i="3" s="1"/>
  <c r="M27" i="3" s="1"/>
  <c r="J22" i="3"/>
  <c r="K22" i="3" s="1"/>
  <c r="L22" i="3" s="1"/>
  <c r="J29" i="3"/>
  <c r="K29" i="3" s="1"/>
  <c r="L29" i="3" s="1"/>
  <c r="M29" i="3" s="1"/>
  <c r="J24" i="3"/>
  <c r="K24" i="3" s="1"/>
  <c r="L24" i="3" s="1"/>
  <c r="M24" i="3" s="1"/>
  <c r="J23" i="3"/>
  <c r="K23" i="3" s="1"/>
  <c r="L23" i="3" s="1"/>
  <c r="M23" i="3" s="1"/>
  <c r="J11" i="3"/>
  <c r="K11" i="3" s="1"/>
  <c r="L11" i="3" s="1"/>
  <c r="E11" i="3"/>
  <c r="E10" i="3"/>
  <c r="J7" i="3"/>
  <c r="K7" i="3" s="1"/>
  <c r="L7" i="3" s="1"/>
  <c r="M7" i="3" s="1"/>
  <c r="J10" i="3"/>
  <c r="K10" i="3" s="1"/>
  <c r="L10" i="3" s="1"/>
  <c r="J9" i="3"/>
  <c r="K9" i="3" s="1"/>
  <c r="L9" i="3" s="1"/>
  <c r="J8" i="3"/>
  <c r="K8" i="3" s="1"/>
  <c r="L8" i="3" s="1"/>
  <c r="E9" i="3"/>
  <c r="E8" i="3"/>
  <c r="I26" i="5"/>
  <c r="I29" i="5"/>
  <c r="I28" i="5"/>
  <c r="I27" i="5"/>
  <c r="I19" i="5"/>
  <c r="I23" i="5"/>
  <c r="I6" i="5"/>
  <c r="I7" i="5"/>
  <c r="H55" i="1"/>
  <c r="H51" i="1"/>
  <c r="G68" i="1"/>
  <c r="H68" i="1" s="1"/>
  <c r="G59" i="1"/>
  <c r="H59" i="1" s="1"/>
  <c r="G61" i="1"/>
  <c r="H61" i="1" s="1"/>
  <c r="G60" i="1"/>
  <c r="H60" i="1" s="1"/>
  <c r="G65" i="1"/>
  <c r="H65" i="1" s="1"/>
  <c r="G66" i="1"/>
  <c r="H66" i="1" s="1"/>
  <c r="I19" i="1"/>
  <c r="I20" i="1"/>
  <c r="I21" i="1"/>
  <c r="I22" i="1"/>
  <c r="I23" i="1"/>
  <c r="I25" i="1"/>
  <c r="I26" i="1"/>
  <c r="I27" i="1"/>
  <c r="I28" i="1"/>
  <c r="I29" i="1"/>
  <c r="M28" i="3" l="1"/>
  <c r="M10" i="3"/>
  <c r="M11" i="3"/>
  <c r="M8" i="3"/>
  <c r="M9" i="3"/>
  <c r="I10" i="5"/>
  <c r="I8" i="5"/>
  <c r="I9" i="5"/>
  <c r="I15" i="1" l="1"/>
  <c r="I16" i="1"/>
  <c r="I14" i="1"/>
  <c r="I12" i="1"/>
  <c r="I13" i="1"/>
</calcChain>
</file>

<file path=xl/sharedStrings.xml><?xml version="1.0" encoding="utf-8"?>
<sst xmlns="http://schemas.openxmlformats.org/spreadsheetml/2006/main" count="4189" uniqueCount="158">
  <si>
    <t>raw abdorbance</t>
  </si>
  <si>
    <t>mean</t>
  </si>
  <si>
    <t>Count/mg (-blank)</t>
  </si>
  <si>
    <t>% of control</t>
  </si>
  <si>
    <t>blank</t>
  </si>
  <si>
    <t>n1 0</t>
  </si>
  <si>
    <t>n1 1</t>
  </si>
  <si>
    <t>n1 10</t>
  </si>
  <si>
    <t>n1 100</t>
  </si>
  <si>
    <t>n1 300</t>
  </si>
  <si>
    <t>n2 0</t>
  </si>
  <si>
    <t>n2 1</t>
  </si>
  <si>
    <t>n2 10</t>
  </si>
  <si>
    <t>n2 100</t>
  </si>
  <si>
    <t>n2 300</t>
  </si>
  <si>
    <t>n1</t>
  </si>
  <si>
    <t>Tissue Weights</t>
  </si>
  <si>
    <t>Treatment</t>
  </si>
  <si>
    <t>Wet Weight (mg)</t>
  </si>
  <si>
    <t>n2</t>
  </si>
  <si>
    <t>n3</t>
  </si>
  <si>
    <t>Control</t>
  </si>
  <si>
    <t>Sample</t>
  </si>
  <si>
    <t>N1</t>
  </si>
  <si>
    <t>N2</t>
  </si>
  <si>
    <t>N3</t>
  </si>
  <si>
    <t>n4</t>
  </si>
  <si>
    <t>mean absorbance</t>
  </si>
  <si>
    <t>raw abdorbance (triplicate)</t>
  </si>
  <si>
    <t>Tissue Wet Weight (mg)</t>
  </si>
  <si>
    <t>Count/mg tissue (-blank)</t>
  </si>
  <si>
    <t>n3 0</t>
  </si>
  <si>
    <t>n3 1</t>
  </si>
  <si>
    <t>n3 10</t>
  </si>
  <si>
    <t>n3 100</t>
  </si>
  <si>
    <t>Tissue Dry Weight (mg)</t>
  </si>
  <si>
    <t>n3 300</t>
  </si>
  <si>
    <t>Cipro Tx</t>
  </si>
  <si>
    <t>GnHCl</t>
  </si>
  <si>
    <t>NaOH</t>
  </si>
  <si>
    <t>TOTAL</t>
  </si>
  <si>
    <t>corrected (100mg/wet)</t>
  </si>
  <si>
    <t>0 (control)</t>
  </si>
  <si>
    <t>Tissue Extract Scintillation Count (counts per minute)</t>
  </si>
  <si>
    <t>n5</t>
  </si>
  <si>
    <t>n6</t>
  </si>
  <si>
    <t>Control (0)</t>
  </si>
  <si>
    <t>1um Cipro</t>
  </si>
  <si>
    <t>10um Cipro</t>
  </si>
  <si>
    <t>100um Cipro</t>
  </si>
  <si>
    <t>300um Cipro</t>
  </si>
  <si>
    <t>Summary</t>
  </si>
  <si>
    <t>Gene of Interest (GOI)</t>
  </si>
  <si>
    <t>Ct (GOI)</t>
  </si>
  <si>
    <t>Ct GAPDH (REF)</t>
  </si>
  <si>
    <r>
      <rPr>
        <b/>
        <sz val="10"/>
        <color theme="0"/>
        <rFont val="Calibri"/>
        <family val="2"/>
      </rPr>
      <t>∆</t>
    </r>
    <r>
      <rPr>
        <b/>
        <sz val="8.25"/>
        <color theme="0"/>
        <rFont val="Microsoft Sans Serif"/>
        <family val="2"/>
      </rPr>
      <t>Ct</t>
    </r>
  </si>
  <si>
    <r>
      <rPr>
        <b/>
        <sz val="10"/>
        <color theme="0"/>
        <rFont val="Calibri"/>
        <family val="2"/>
      </rPr>
      <t>∆∆</t>
    </r>
    <r>
      <rPr>
        <b/>
        <sz val="8.25"/>
        <color theme="0"/>
        <rFont val="Microsoft Sans Serif"/>
        <family val="2"/>
      </rPr>
      <t>Ct</t>
    </r>
  </si>
  <si>
    <t>fold</t>
  </si>
  <si>
    <t>GAPDH</t>
  </si>
  <si>
    <t>0a</t>
  </si>
  <si>
    <t>1a</t>
  </si>
  <si>
    <t>10a</t>
  </si>
  <si>
    <t>100a</t>
  </si>
  <si>
    <t>300a</t>
  </si>
  <si>
    <t xml:space="preserve">n2 </t>
  </si>
  <si>
    <t>0</t>
  </si>
  <si>
    <t>1</t>
  </si>
  <si>
    <t>10</t>
  </si>
  <si>
    <t>100</t>
  </si>
  <si>
    <t>300</t>
  </si>
  <si>
    <t>CPX conc.</t>
  </si>
  <si>
    <t>Ct</t>
  </si>
  <si>
    <t>DEC</t>
  </si>
  <si>
    <t>GOI</t>
  </si>
  <si>
    <t>HK Gene</t>
  </si>
  <si>
    <t>mean Ct</t>
  </si>
  <si>
    <t>FIB</t>
  </si>
  <si>
    <t>BIG</t>
  </si>
  <si>
    <t>AGG</t>
  </si>
  <si>
    <t>VERS</t>
  </si>
  <si>
    <t>Aggrecan</t>
  </si>
  <si>
    <t>Versican</t>
  </si>
  <si>
    <t>Fibromodulin</t>
  </si>
  <si>
    <t>Fib</t>
  </si>
  <si>
    <t>Big</t>
  </si>
  <si>
    <t>Dec</t>
  </si>
  <si>
    <t>Decorin</t>
  </si>
  <si>
    <t>Biglycan</t>
  </si>
  <si>
    <t>Agg</t>
  </si>
  <si>
    <t>Ver</t>
  </si>
  <si>
    <t>rec. n1</t>
  </si>
  <si>
    <t>rec. n2</t>
  </si>
  <si>
    <t>VER</t>
  </si>
  <si>
    <t>GAPDH 5</t>
  </si>
  <si>
    <t>GAPDH 7</t>
  </si>
  <si>
    <t>rec. n3</t>
  </si>
  <si>
    <t>rec. n4</t>
  </si>
  <si>
    <t>n1 DEO</t>
  </si>
  <si>
    <t>n2 DEC</t>
  </si>
  <si>
    <t>n3 DEC</t>
  </si>
  <si>
    <t>n4 DEC</t>
  </si>
  <si>
    <t>n5 DEC</t>
  </si>
  <si>
    <t>n6 DEC</t>
  </si>
  <si>
    <t>n1 FIB</t>
  </si>
  <si>
    <t>n2 FIB</t>
  </si>
  <si>
    <t>n3 FIB</t>
  </si>
  <si>
    <t>n4 FIB</t>
  </si>
  <si>
    <t>n5 FIB</t>
  </si>
  <si>
    <t>n6 FIB</t>
  </si>
  <si>
    <t>n1 BIG</t>
  </si>
  <si>
    <t>n2 BIG</t>
  </si>
  <si>
    <t>n3 BIG</t>
  </si>
  <si>
    <t>n4 BIG</t>
  </si>
  <si>
    <t>n5 BIG</t>
  </si>
  <si>
    <t>n6 BIG</t>
  </si>
  <si>
    <t>n1 AGG</t>
  </si>
  <si>
    <t>n2 AGG</t>
  </si>
  <si>
    <t>n3 AGG</t>
  </si>
  <si>
    <t>n4 AGG</t>
  </si>
  <si>
    <t>n5 AGG</t>
  </si>
  <si>
    <t>n6 AGG</t>
  </si>
  <si>
    <t>n1 VER</t>
  </si>
  <si>
    <t>n2 VER</t>
  </si>
  <si>
    <t>n3 VER</t>
  </si>
  <si>
    <t>n4 VER</t>
  </si>
  <si>
    <t>n5 VER</t>
  </si>
  <si>
    <t>n6 VER</t>
  </si>
  <si>
    <t>rec. n1 DEC</t>
  </si>
  <si>
    <t>rec. n3 DEC</t>
  </si>
  <si>
    <t>rec. n2 DEC</t>
  </si>
  <si>
    <t>rec. n4 DEC</t>
  </si>
  <si>
    <t>rec. n1 BIG</t>
  </si>
  <si>
    <t>rec. n2 BIG</t>
  </si>
  <si>
    <t>rec. n3 BIG</t>
  </si>
  <si>
    <t>rec. n4 BIG</t>
  </si>
  <si>
    <t>rec. n1 FIB</t>
  </si>
  <si>
    <t xml:space="preserve">FIB </t>
  </si>
  <si>
    <t>rec. n2 FIB</t>
  </si>
  <si>
    <t>rec. n4 FIB</t>
  </si>
  <si>
    <t>rec. n3 FIB</t>
  </si>
  <si>
    <t>rec. n1 AGG</t>
  </si>
  <si>
    <t>rec. n3 AGG</t>
  </si>
  <si>
    <t>rec. n2 AGG</t>
  </si>
  <si>
    <t>rec. n4 AGG</t>
  </si>
  <si>
    <t>rec. n1 VER</t>
  </si>
  <si>
    <t>rec. n2 VER</t>
  </si>
  <si>
    <t>rec. n3 VER</t>
  </si>
  <si>
    <t>rec. n4 VER</t>
  </si>
  <si>
    <t>Chondrotian Sulphate Conc. (ug/mL)</t>
  </si>
  <si>
    <t>raw abs.</t>
  </si>
  <si>
    <t>mean abs.</t>
  </si>
  <si>
    <t>mean abs - blank</t>
  </si>
  <si>
    <t>Standard n1</t>
  </si>
  <si>
    <t>Samples n1</t>
  </si>
  <si>
    <t>Standard  n2  &amp; 3</t>
  </si>
  <si>
    <t>Samples n2 &amp; 3</t>
  </si>
  <si>
    <t>GAG conc. (ug/mL)</t>
  </si>
  <si>
    <t>GAG conc. Per mg dry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</si>
</sst>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###0.00;\-###0.00"/>
    <numFmt numFmtId="167" formatCode="0.00000_ ;\-0.00000\ "/>
    <numFmt numFmtId="168" formatCode="0.0000_ ;\-0.0000\ "/>
  </numFmts>
  <fonts count="23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 Unicode MS"/>
    </font>
    <font>
      <sz val="12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u/>
      <sz val="10"/>
      <name val="Arial Unicode MS"/>
    </font>
    <font>
      <b/>
      <sz val="11"/>
      <color rgb="FF0061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8.25"/>
      <name val="Microsoft Sans Serif"/>
      <family val="2"/>
    </font>
    <font>
      <sz val="10"/>
      <name val="Verdana"/>
      <family val="2"/>
    </font>
    <font>
      <b/>
      <sz val="11"/>
      <color rgb="FFFFC000"/>
      <name val="Microsoft Sans Serif"/>
      <family val="2"/>
    </font>
    <font>
      <b/>
      <sz val="8.25"/>
      <color theme="0"/>
      <name val="Microsoft Sans Serif"/>
      <family val="2"/>
    </font>
    <font>
      <b/>
      <sz val="10"/>
      <color theme="0"/>
      <name val="Calibri"/>
      <family val="2"/>
    </font>
    <font>
      <sz val="8.25"/>
      <name val="Microsoft Sans Serif"/>
      <charset val="1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DEDE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4" fillId="0" borderId="0"/>
    <xf numFmtId="0" fontId="16" fillId="0" borderId="0"/>
  </cellStyleXfs>
  <cellXfs count="70">
    <xf numFmtId="0" fontId="0" fillId="0" borderId="0" xfId="0"/>
    <xf numFmtId="0" fontId="0" fillId="0" borderId="0" xfId="0" applyAlignment="1">
      <alignment horizontal="right" wrapText="1"/>
    </xf>
    <xf numFmtId="0" fontId="0" fillId="3" borderId="0" xfId="0" applyFill="1"/>
    <xf numFmtId="1" fontId="0" fillId="0" borderId="0" xfId="0" applyNumberFormat="1"/>
    <xf numFmtId="1" fontId="1" fillId="2" borderId="0" xfId="1" applyNumberFormat="1"/>
    <xf numFmtId="164" fontId="0" fillId="0" borderId="0" xfId="0" applyNumberFormat="1"/>
    <xf numFmtId="0" fontId="3" fillId="0" borderId="0" xfId="0" applyFont="1" applyAlignment="1">
      <alignment horizontal="right" wrapText="1"/>
    </xf>
    <xf numFmtId="0" fontId="8" fillId="5" borderId="4" xfId="2" applyFont="1" applyFill="1" applyBorder="1" applyAlignment="1">
      <alignment horizontal="center" vertical="center"/>
    </xf>
    <xf numFmtId="0" fontId="8" fillId="5" borderId="6" xfId="2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0" xfId="2"/>
    <xf numFmtId="0" fontId="2" fillId="0" borderId="0" xfId="0" applyFont="1"/>
    <xf numFmtId="165" fontId="0" fillId="0" borderId="0" xfId="0" applyNumberFormat="1"/>
    <xf numFmtId="2" fontId="0" fillId="0" borderId="0" xfId="0" applyNumberFormat="1"/>
    <xf numFmtId="0" fontId="0" fillId="4" borderId="0" xfId="0" applyFill="1"/>
    <xf numFmtId="0" fontId="4" fillId="0" borderId="0" xfId="2" applyFill="1" applyBorder="1"/>
    <xf numFmtId="164" fontId="3" fillId="0" borderId="0" xfId="0" applyNumberFormat="1" applyFont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1" fontId="0" fillId="0" borderId="0" xfId="0" applyNumberFormat="1" applyAlignment="1">
      <alignment horizontal="right" wrapText="1"/>
    </xf>
    <xf numFmtId="1" fontId="10" fillId="2" borderId="0" xfId="1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13" fillId="0" borderId="0" xfId="0" applyNumberFormat="1" applyFont="1" applyAlignment="1">
      <alignment horizontal="center"/>
    </xf>
    <xf numFmtId="0" fontId="0" fillId="0" borderId="0" xfId="0" applyFill="1" applyBorder="1" applyAlignment="1">
      <alignment horizontal="right" wrapText="1"/>
    </xf>
    <xf numFmtId="0" fontId="17" fillId="4" borderId="0" xfId="0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4" borderId="0" xfId="0" applyFont="1" applyFill="1" applyAlignment="1">
      <alignment vertical="center" wrapText="1"/>
    </xf>
    <xf numFmtId="0" fontId="18" fillId="4" borderId="2" xfId="0" applyFont="1" applyFill="1" applyBorder="1" applyAlignment="1" applyProtection="1">
      <alignment horizontal="center" vertical="center" wrapText="1"/>
      <protection locked="0"/>
    </xf>
    <xf numFmtId="0" fontId="18" fillId="4" borderId="2" xfId="0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Alignment="1">
      <alignment vertical="center"/>
    </xf>
    <xf numFmtId="166" fontId="20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21" fillId="0" borderId="0" xfId="0" applyFont="1"/>
    <xf numFmtId="166" fontId="0" fillId="0" borderId="0" xfId="0" applyNumberFormat="1"/>
    <xf numFmtId="166" fontId="15" fillId="0" borderId="0" xfId="0" applyNumberFormat="1" applyFont="1" applyAlignment="1">
      <alignment vertical="center"/>
    </xf>
    <xf numFmtId="167" fontId="0" fillId="0" borderId="0" xfId="0" applyNumberFormat="1"/>
    <xf numFmtId="168" fontId="0" fillId="0" borderId="0" xfId="0" applyNumberFormat="1"/>
    <xf numFmtId="49" fontId="0" fillId="0" borderId="0" xfId="0" applyNumberFormat="1" applyAlignment="1">
      <alignment vertical="center"/>
    </xf>
    <xf numFmtId="0" fontId="16" fillId="0" borderId="0" xfId="3"/>
    <xf numFmtId="2" fontId="0" fillId="0" borderId="0" xfId="0" applyNumberFormat="1" applyAlignment="1">
      <alignment horizontal="center"/>
    </xf>
    <xf numFmtId="164" fontId="1" fillId="2" borderId="0" xfId="1" applyNumberFormat="1" applyAlignment="1">
      <alignment horizontal="right" wrapText="1"/>
    </xf>
    <xf numFmtId="164" fontId="1" fillId="2" borderId="0" xfId="1" applyNumberFormat="1"/>
    <xf numFmtId="1" fontId="1" fillId="2" borderId="0" xfId="1" applyNumberFormat="1" applyAlignment="1">
      <alignment horizontal="center"/>
    </xf>
    <xf numFmtId="0" fontId="7" fillId="0" borderId="0" xfId="2" applyFont="1"/>
    <xf numFmtId="2" fontId="1" fillId="2" borderId="0" xfId="1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2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5" fillId="4" borderId="1" xfId="2" applyFont="1" applyFill="1" applyBorder="1" applyAlignment="1">
      <alignment horizontal="left"/>
    </xf>
    <xf numFmtId="0" fontId="5" fillId="4" borderId="2" xfId="2" applyFont="1" applyFill="1" applyBorder="1" applyAlignment="1">
      <alignment horizontal="left"/>
    </xf>
    <xf numFmtId="0" fontId="5" fillId="4" borderId="3" xfId="2" applyFont="1" applyFill="1" applyBorder="1" applyAlignment="1">
      <alignment horizontal="left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4" fillId="0" borderId="7" xfId="2" applyBorder="1" applyAlignment="1">
      <alignment horizontal="center"/>
    </xf>
    <xf numFmtId="0" fontId="4" fillId="0" borderId="0" xfId="2" applyAlignment="1">
      <alignment horizontal="center"/>
    </xf>
    <xf numFmtId="0" fontId="22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2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5" fillId="4" borderId="0" xfId="2" applyFont="1" applyFill="1" applyBorder="1" applyAlignment="1">
      <alignment horizontal="center"/>
    </xf>
  </cellXfs>
  <cellStyles count="4">
    <cellStyle name="Good" xfId="1" builtinId="26"/>
    <cellStyle name="Normal" xfId="0" builtinId="0"/>
    <cellStyle name="Normal 2" xfId="3" xr:uid="{8E6FF4D5-44D4-480D-971D-8EB1A52C8558}"/>
    <cellStyle name="Normal 4" xfId="2" xr:uid="{276E33E4-E318-431E-8121-C908394ED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n1 Standard Curve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220481543853261"/>
                  <c:y val="2.827933124055005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/>
                      <a:t>y = 0.0025x + 0.0215</a:t>
                    </a:r>
                    <a:endParaRPr lang="en-US" sz="14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'GAG assay'!$A$7:$A$11</c:f>
              <c:numCache>
                <c:formatCode>General</c:formatCode>
                <c:ptCount val="5"/>
                <c:pt idx="0">
                  <c:v>50</c:v>
                </c:pt>
                <c:pt idx="1">
                  <c:v>25</c:v>
                </c:pt>
                <c:pt idx="2">
                  <c:v>12.5</c:v>
                </c:pt>
                <c:pt idx="3">
                  <c:v>5</c:v>
                </c:pt>
                <c:pt idx="4">
                  <c:v>0</c:v>
                </c:pt>
              </c:numCache>
            </c:numRef>
          </c:xVal>
          <c:yVal>
            <c:numRef>
              <c:f>'GAG assay'!$E$7:$E$11</c:f>
              <c:numCache>
                <c:formatCode>General</c:formatCode>
                <c:ptCount val="5"/>
                <c:pt idx="0">
                  <c:v>0.12879999999999997</c:v>
                </c:pt>
                <c:pt idx="1">
                  <c:v>0.10894999999999999</c:v>
                </c:pt>
                <c:pt idx="2">
                  <c:v>6.0149999999999981E-2</c:v>
                </c:pt>
                <c:pt idx="3">
                  <c:v>3.6549999999999971E-2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18-41CE-A9CD-A2996E8E7E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12670784"/>
        <c:axId val="1812668288"/>
      </c:scatterChart>
      <c:valAx>
        <c:axId val="1812670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668288"/>
        <c:crosses val="autoZero"/>
        <c:crossBetween val="midCat"/>
      </c:valAx>
      <c:valAx>
        <c:axId val="181266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2670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n2 &amp; n3 Standard</a:t>
            </a:r>
            <a:r>
              <a:rPr lang="en-AU" baseline="0"/>
              <a:t> Curve</a:t>
            </a:r>
            <a:endParaRPr lang="en-AU"/>
          </a:p>
        </c:rich>
      </c:tx>
      <c:layout>
        <c:manualLayout>
          <c:xMode val="edge"/>
          <c:yMode val="edge"/>
          <c:x val="0.25650406125269842"/>
          <c:y val="4.49480362039946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22604140458774014"/>
                  <c:y val="-5.3811659192825115E-4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100" b="1" baseline="0"/>
                      <a:t>y = 0.0011x + 0.0078</a:t>
                    </a:r>
                    <a:endParaRPr lang="en-US" sz="2000" b="1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'GAG assay'!$A$20:$A$26</c:f>
              <c:numCache>
                <c:formatCode>General</c:formatCode>
                <c:ptCount val="7"/>
                <c:pt idx="0">
                  <c:v>0</c:v>
                </c:pt>
                <c:pt idx="1">
                  <c:v>12.5</c:v>
                </c:pt>
                <c:pt idx="2">
                  <c:v>25</c:v>
                </c:pt>
                <c:pt idx="3">
                  <c:v>50</c:v>
                </c:pt>
                <c:pt idx="4">
                  <c:v>75</c:v>
                </c:pt>
                <c:pt idx="5">
                  <c:v>100</c:v>
                </c:pt>
                <c:pt idx="6">
                  <c:v>125</c:v>
                </c:pt>
              </c:numCache>
            </c:numRef>
          </c:xVal>
          <c:yVal>
            <c:numRef>
              <c:f>'GAG assay'!$E$20:$E$26</c:f>
              <c:numCache>
                <c:formatCode>General</c:formatCode>
                <c:ptCount val="7"/>
                <c:pt idx="0">
                  <c:v>0</c:v>
                </c:pt>
                <c:pt idx="1">
                  <c:v>2.0199999999999996E-2</c:v>
                </c:pt>
                <c:pt idx="2">
                  <c:v>3.8200000000000012E-2</c:v>
                </c:pt>
                <c:pt idx="3">
                  <c:v>7.1900000000000019E-2</c:v>
                </c:pt>
                <c:pt idx="4">
                  <c:v>0.10165000000000002</c:v>
                </c:pt>
                <c:pt idx="5">
                  <c:v>0.11865000000000001</c:v>
                </c:pt>
                <c:pt idx="6">
                  <c:v>0.14255000000000001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E3-489A-8F3F-3FE7C6583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13153056"/>
        <c:axId val="1713162624"/>
      </c:scatterChart>
      <c:valAx>
        <c:axId val="171315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162624"/>
        <c:crosses val="autoZero"/>
        <c:crossBetween val="midCat"/>
      </c:valAx>
      <c:valAx>
        <c:axId val="171316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3153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2</xdr:row>
      <xdr:rowOff>109537</xdr:rowOff>
    </xdr:from>
    <xdr:to>
      <xdr:col>18</xdr:col>
      <xdr:colOff>447675</xdr:colOff>
      <xdr:row>13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F3AEB-7AE4-4E68-938C-1DC945CD1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</xdr:colOff>
      <xdr:row>19</xdr:row>
      <xdr:rowOff>114299</xdr:rowOff>
    </xdr:from>
    <xdr:to>
      <xdr:col>19</xdr:col>
      <xdr:colOff>200025</xdr:colOff>
      <xdr:row>30</xdr:row>
      <xdr:rowOff>142874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F8DC0EB-B96F-4762-A7C3-4DC633758C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68"/>
  <sheetViews>
    <sheetView tabSelected="1" workbookViewId="0">
      <selection activeCell="K9" sqref="K9"/>
    </sheetView>
  </sheetViews>
  <sheetFormatPr defaultRowHeight="15"/>
  <cols>
    <col min="4" max="5" width="10.5703125" bestFit="1" customWidth="1"/>
    <col min="6" max="6" width="10.140625" customWidth="1"/>
    <col min="7" max="8" width="25.85546875" customWidth="1"/>
    <col min="13" max="13" width="9.140625" customWidth="1"/>
    <col min="14" max="14" width="13.42578125" customWidth="1"/>
    <col min="22" max="22" width="13.7109375" customWidth="1"/>
    <col min="25" max="25" width="9.140625" customWidth="1"/>
  </cols>
  <sheetData>
    <row r="2" spans="2:23" ht="15.75" customHeight="1"/>
    <row r="3" spans="2:23" ht="21" customHeight="1">
      <c r="B3" s="20" t="s">
        <v>22</v>
      </c>
      <c r="C3" s="20"/>
      <c r="D3" s="54" t="s">
        <v>28</v>
      </c>
      <c r="E3" s="54"/>
      <c r="F3" s="54"/>
      <c r="G3" s="21" t="s">
        <v>27</v>
      </c>
      <c r="H3" s="20" t="s">
        <v>2</v>
      </c>
      <c r="I3" s="20" t="s">
        <v>3</v>
      </c>
      <c r="N3" s="55" t="s">
        <v>16</v>
      </c>
      <c r="O3" s="56"/>
      <c r="P3" s="56"/>
      <c r="Q3" s="57"/>
      <c r="R3" s="14"/>
    </row>
    <row r="4" spans="2:23" ht="15.75">
      <c r="C4" s="1"/>
      <c r="N4" s="58" t="s">
        <v>17</v>
      </c>
      <c r="O4" s="60" t="s">
        <v>29</v>
      </c>
      <c r="P4" s="61"/>
      <c r="Q4" s="61"/>
      <c r="R4" s="61"/>
    </row>
    <row r="5" spans="2:23" ht="15.75">
      <c r="B5" t="s">
        <v>4</v>
      </c>
      <c r="C5" s="1"/>
      <c r="D5" s="17">
        <v>1773335</v>
      </c>
      <c r="E5" s="17">
        <v>1718174</v>
      </c>
      <c r="F5" s="17">
        <v>1705358</v>
      </c>
      <c r="G5" s="3">
        <f>AVERAGE(D5:F5)</f>
        <v>1732289</v>
      </c>
      <c r="H5" s="3"/>
      <c r="J5" s="6"/>
      <c r="K5" s="6"/>
      <c r="N5" s="59"/>
      <c r="O5" s="10" t="s">
        <v>15</v>
      </c>
      <c r="P5" s="10" t="s">
        <v>19</v>
      </c>
      <c r="Q5" s="10" t="s">
        <v>20</v>
      </c>
      <c r="R5" s="15" t="s">
        <v>26</v>
      </c>
    </row>
    <row r="6" spans="2:23" ht="15.75">
      <c r="B6" t="s">
        <v>5</v>
      </c>
      <c r="C6" s="1"/>
      <c r="D6" s="17">
        <v>7149412</v>
      </c>
      <c r="E6" s="17">
        <v>7202607</v>
      </c>
      <c r="F6" s="17">
        <v>7246898</v>
      </c>
      <c r="G6" s="3">
        <f t="shared" ref="G6:G10" si="0">AVERAGE(D6:F6)</f>
        <v>7199639</v>
      </c>
      <c r="H6" s="3">
        <f>(G6-$G$5)/O6</f>
        <v>68341.875</v>
      </c>
      <c r="I6" s="19">
        <f>H6/$H$6*100</f>
        <v>100</v>
      </c>
      <c r="J6" s="6"/>
      <c r="K6" s="6"/>
      <c r="N6" s="7" t="s">
        <v>21</v>
      </c>
      <c r="O6" s="10">
        <v>80</v>
      </c>
      <c r="P6" s="10">
        <v>83</v>
      </c>
      <c r="Q6" s="10">
        <v>94</v>
      </c>
      <c r="R6" s="15">
        <v>101</v>
      </c>
    </row>
    <row r="7" spans="2:23" ht="15.75">
      <c r="B7" t="s">
        <v>6</v>
      </c>
      <c r="C7" s="1"/>
      <c r="D7" s="17">
        <v>10068336</v>
      </c>
      <c r="E7" s="17">
        <v>10126077</v>
      </c>
      <c r="F7" s="17">
        <v>10186621</v>
      </c>
      <c r="G7" s="3">
        <f t="shared" si="0"/>
        <v>10127011.333333334</v>
      </c>
      <c r="H7" s="3">
        <f t="shared" ref="H7:H10" si="1">(G7-$G$5)/O7</f>
        <v>57498.098173515988</v>
      </c>
      <c r="I7" s="19">
        <f t="shared" ref="I7:I10" si="2">H7/$H$6*100</f>
        <v>84.133041672497271</v>
      </c>
      <c r="J7" s="6"/>
      <c r="K7" s="6"/>
      <c r="N7" s="8">
        <v>1</v>
      </c>
      <c r="O7" s="10">
        <v>146</v>
      </c>
      <c r="P7" s="10">
        <v>141</v>
      </c>
      <c r="Q7" s="10">
        <v>119</v>
      </c>
      <c r="R7" s="15">
        <v>113</v>
      </c>
    </row>
    <row r="8" spans="2:23" ht="15.75">
      <c r="B8" t="s">
        <v>7</v>
      </c>
      <c r="C8" s="1"/>
      <c r="D8" s="17">
        <v>5382256</v>
      </c>
      <c r="E8" s="17">
        <v>5608365</v>
      </c>
      <c r="F8" s="17">
        <v>5660599</v>
      </c>
      <c r="G8" s="3">
        <f t="shared" si="0"/>
        <v>5550406.666666667</v>
      </c>
      <c r="H8" s="3">
        <f t="shared" si="1"/>
        <v>45453.781746031753</v>
      </c>
      <c r="I8" s="19">
        <f t="shared" si="2"/>
        <v>66.509415707473281</v>
      </c>
      <c r="J8" s="6"/>
      <c r="K8" s="6"/>
      <c r="N8" s="8">
        <v>10</v>
      </c>
      <c r="O8" s="10">
        <v>84</v>
      </c>
      <c r="P8" s="10">
        <v>85</v>
      </c>
      <c r="Q8" s="10">
        <v>99</v>
      </c>
      <c r="R8" s="15">
        <v>120</v>
      </c>
    </row>
    <row r="9" spans="2:23" ht="15.75">
      <c r="B9" t="s">
        <v>8</v>
      </c>
      <c r="C9" s="1"/>
      <c r="D9" s="17">
        <v>6148495</v>
      </c>
      <c r="E9" s="17">
        <v>6183883</v>
      </c>
      <c r="F9" s="17">
        <v>6280201</v>
      </c>
      <c r="G9" s="3">
        <f t="shared" si="0"/>
        <v>6204193</v>
      </c>
      <c r="H9" s="3">
        <f t="shared" si="1"/>
        <v>45631.673469387752</v>
      </c>
      <c r="I9" s="19">
        <f t="shared" si="2"/>
        <v>66.769712521624186</v>
      </c>
      <c r="J9" s="6"/>
      <c r="K9" s="6"/>
      <c r="N9" s="8">
        <v>100</v>
      </c>
      <c r="O9" s="10">
        <v>98</v>
      </c>
      <c r="P9" s="10">
        <v>97</v>
      </c>
      <c r="Q9" s="10">
        <v>139</v>
      </c>
      <c r="R9" s="15">
        <v>145</v>
      </c>
    </row>
    <row r="10" spans="2:23" ht="15.75">
      <c r="B10" t="s">
        <v>9</v>
      </c>
      <c r="C10" s="1"/>
      <c r="D10" s="17">
        <v>7427986</v>
      </c>
      <c r="E10" s="17">
        <v>7357089</v>
      </c>
      <c r="F10" s="17">
        <v>7356948</v>
      </c>
      <c r="G10" s="3">
        <f t="shared" si="0"/>
        <v>7380674.333333333</v>
      </c>
      <c r="H10" s="3">
        <f t="shared" si="1"/>
        <v>55924.607260726072</v>
      </c>
      <c r="I10" s="19">
        <f t="shared" si="2"/>
        <v>81.830659841753061</v>
      </c>
      <c r="N10" s="8">
        <v>300</v>
      </c>
      <c r="O10" s="10">
        <v>101</v>
      </c>
      <c r="P10" s="10">
        <v>135</v>
      </c>
      <c r="Q10" s="10">
        <v>129</v>
      </c>
      <c r="R10" s="15">
        <v>100</v>
      </c>
    </row>
    <row r="11" spans="2:23">
      <c r="D11" s="3"/>
      <c r="E11" s="3"/>
      <c r="F11" s="3"/>
      <c r="G11" s="3"/>
      <c r="H11" s="3"/>
      <c r="I11" s="11"/>
    </row>
    <row r="12" spans="2:23">
      <c r="B12" t="s">
        <v>10</v>
      </c>
      <c r="C12" s="1"/>
      <c r="D12" s="17">
        <v>6969609</v>
      </c>
      <c r="E12" s="17">
        <v>7143285</v>
      </c>
      <c r="F12" s="17">
        <v>7046000</v>
      </c>
      <c r="G12" s="3">
        <f>AVERAGE(D12:F12)</f>
        <v>7052964.666666667</v>
      </c>
      <c r="H12" s="3">
        <f>(G12-$G$5)/P6</f>
        <v>64104.526104417673</v>
      </c>
      <c r="I12" s="19">
        <f>H12/$G$51*100</f>
        <v>100</v>
      </c>
    </row>
    <row r="13" spans="2:23">
      <c r="B13" t="s">
        <v>11</v>
      </c>
      <c r="C13" s="1"/>
      <c r="D13" s="17">
        <v>6367035</v>
      </c>
      <c r="E13" s="17">
        <v>6429962</v>
      </c>
      <c r="F13" s="17">
        <v>6540400</v>
      </c>
      <c r="G13" s="3">
        <f>AVERAGE(D13:F13)</f>
        <v>6445799</v>
      </c>
      <c r="H13" s="3">
        <f t="shared" ref="H13:H16" si="3">(G13-$G$5)/P7</f>
        <v>33429.148936170212</v>
      </c>
      <c r="I13" s="19">
        <f>H13/$G$51*100</f>
        <v>52.147876238440027</v>
      </c>
    </row>
    <row r="14" spans="2:23">
      <c r="B14" t="s">
        <v>12</v>
      </c>
      <c r="C14" s="1"/>
      <c r="D14" s="17">
        <v>6620230</v>
      </c>
      <c r="E14" s="17">
        <v>6893166</v>
      </c>
      <c r="F14" s="17">
        <v>7026245</v>
      </c>
      <c r="G14" s="3">
        <f>AVERAGE(D14:F14)</f>
        <v>6846547</v>
      </c>
      <c r="H14" s="3">
        <f t="shared" si="3"/>
        <v>60167.74117647059</v>
      </c>
      <c r="I14" s="19">
        <f>H14/$G$51*100</f>
        <v>93.858803477410333</v>
      </c>
    </row>
    <row r="15" spans="2:23">
      <c r="B15" t="s">
        <v>13</v>
      </c>
      <c r="C15" s="1"/>
      <c r="D15" s="17">
        <v>6073254</v>
      </c>
      <c r="E15" s="17">
        <v>6079536</v>
      </c>
      <c r="F15" s="17">
        <v>6102765</v>
      </c>
      <c r="G15" s="3">
        <f>AVERAGE(D15:F15)</f>
        <v>6085185</v>
      </c>
      <c r="H15" s="3">
        <f t="shared" si="3"/>
        <v>44875.216494845357</v>
      </c>
      <c r="I15" s="19">
        <f>H15/$G$51*100</f>
        <v>70.003195128140632</v>
      </c>
      <c r="L15" s="1"/>
      <c r="M15" s="1"/>
      <c r="N15" s="1"/>
    </row>
    <row r="16" spans="2:23">
      <c r="B16" t="s">
        <v>14</v>
      </c>
      <c r="C16" s="1"/>
      <c r="D16" s="17">
        <v>6588572</v>
      </c>
      <c r="E16" s="17">
        <v>6710926</v>
      </c>
      <c r="F16" s="17">
        <v>6650070</v>
      </c>
      <c r="G16" s="3">
        <f>AVERAGE(D16:F16)</f>
        <v>6649856</v>
      </c>
      <c r="H16" s="3">
        <f t="shared" si="3"/>
        <v>36426.422222222223</v>
      </c>
      <c r="I16" s="19">
        <f>H16/$G$51*100</f>
        <v>56.823479457423133</v>
      </c>
      <c r="L16" s="1"/>
      <c r="M16" s="1"/>
      <c r="N16" s="1"/>
      <c r="R16" s="1"/>
      <c r="S16" s="1"/>
      <c r="T16" s="1"/>
      <c r="U16" s="1"/>
      <c r="V16" s="1"/>
      <c r="W16" s="1"/>
    </row>
    <row r="17" spans="2:23">
      <c r="D17" s="3"/>
      <c r="E17" s="3"/>
      <c r="F17" s="3"/>
      <c r="G17" s="3"/>
      <c r="H17" s="3"/>
      <c r="I17" s="11"/>
      <c r="L17" s="1"/>
      <c r="M17" s="1"/>
      <c r="N17" s="1"/>
    </row>
    <row r="18" spans="2:23">
      <c r="B18" t="s">
        <v>4</v>
      </c>
      <c r="D18" s="18">
        <v>789796</v>
      </c>
      <c r="E18" s="18">
        <v>787681</v>
      </c>
      <c r="F18" s="18">
        <v>813753</v>
      </c>
      <c r="G18" s="3">
        <f>AVERAGE(D18:F18)</f>
        <v>797076.66666666663</v>
      </c>
      <c r="H18" s="3"/>
      <c r="I18" s="11"/>
      <c r="L18" s="1"/>
      <c r="M18" s="1"/>
      <c r="N18" s="1"/>
      <c r="R18" s="1"/>
      <c r="S18" s="1"/>
      <c r="T18" s="1"/>
    </row>
    <row r="19" spans="2:23">
      <c r="B19" t="s">
        <v>10</v>
      </c>
      <c r="D19" s="18">
        <v>7002272</v>
      </c>
      <c r="E19" s="18">
        <v>7222956</v>
      </c>
      <c r="F19" s="18">
        <v>7153902</v>
      </c>
      <c r="G19" s="3">
        <f t="shared" ref="G19:G23" si="4">AVERAGE(D19:F19)</f>
        <v>7126376.666666667</v>
      </c>
      <c r="H19" s="3">
        <f>(G19-$G$18)/Q6</f>
        <v>67332.97872340426</v>
      </c>
      <c r="I19" s="19">
        <f>H19/$G$58*100</f>
        <v>100</v>
      </c>
      <c r="L19" s="1"/>
      <c r="M19" s="1"/>
      <c r="N19" s="1"/>
    </row>
    <row r="20" spans="2:23">
      <c r="B20" t="s">
        <v>11</v>
      </c>
      <c r="D20" s="18">
        <v>7588719</v>
      </c>
      <c r="E20" s="18">
        <v>7417890</v>
      </c>
      <c r="F20" s="18">
        <v>7623239</v>
      </c>
      <c r="G20" s="3">
        <f t="shared" si="4"/>
        <v>7543282.666666667</v>
      </c>
      <c r="H20" s="3">
        <f t="shared" ref="H20:H23" si="5">(G20-$G$18)/Q7</f>
        <v>56690.806722689078</v>
      </c>
      <c r="I20" s="19">
        <f t="shared" ref="I20:I23" si="6">H20/$G$58*100</f>
        <v>84.194710820039703</v>
      </c>
      <c r="R20" s="1"/>
      <c r="S20" s="1"/>
      <c r="T20" s="1"/>
      <c r="U20" s="1"/>
      <c r="V20" s="1"/>
      <c r="W20" s="1"/>
    </row>
    <row r="21" spans="2:23">
      <c r="B21" t="s">
        <v>12</v>
      </c>
      <c r="D21" s="18">
        <v>7601259</v>
      </c>
      <c r="E21" s="18">
        <v>7286286</v>
      </c>
      <c r="F21" s="18">
        <v>7394061</v>
      </c>
      <c r="G21" s="3">
        <f t="shared" si="4"/>
        <v>7427202</v>
      </c>
      <c r="H21" s="3">
        <f t="shared" si="5"/>
        <v>66970.962962962964</v>
      </c>
      <c r="I21" s="19">
        <f t="shared" si="6"/>
        <v>99.462349999502592</v>
      </c>
    </row>
    <row r="22" spans="2:23">
      <c r="B22" t="s">
        <v>13</v>
      </c>
      <c r="D22" s="18">
        <v>8266523</v>
      </c>
      <c r="E22" s="18">
        <v>7925646</v>
      </c>
      <c r="F22" s="18">
        <v>8018745</v>
      </c>
      <c r="G22" s="3">
        <f t="shared" si="4"/>
        <v>8070304.666666667</v>
      </c>
      <c r="H22" s="3">
        <f t="shared" si="5"/>
        <v>52325.381294964027</v>
      </c>
      <c r="I22" s="19">
        <f t="shared" si="6"/>
        <v>77.71137158495597</v>
      </c>
      <c r="R22" s="1"/>
      <c r="S22" s="1"/>
      <c r="T22" s="1"/>
    </row>
    <row r="23" spans="2:23">
      <c r="B23" t="s">
        <v>14</v>
      </c>
      <c r="D23" s="18">
        <v>6913544</v>
      </c>
      <c r="E23" s="18">
        <v>6827890</v>
      </c>
      <c r="F23" s="18">
        <v>6880709</v>
      </c>
      <c r="G23" s="3">
        <f t="shared" si="4"/>
        <v>6874047.666666667</v>
      </c>
      <c r="H23" s="3">
        <f t="shared" si="5"/>
        <v>47108.302325581397</v>
      </c>
      <c r="I23" s="19">
        <f t="shared" si="6"/>
        <v>69.963193696058823</v>
      </c>
    </row>
    <row r="24" spans="2:23">
      <c r="D24" s="3"/>
      <c r="E24" s="3"/>
      <c r="F24" s="3"/>
      <c r="G24" s="3"/>
      <c r="H24" s="3"/>
      <c r="I24" s="11"/>
    </row>
    <row r="25" spans="2:23">
      <c r="B25" t="s">
        <v>10</v>
      </c>
      <c r="D25" s="18">
        <v>8051229</v>
      </c>
      <c r="E25" s="18">
        <v>8286176</v>
      </c>
      <c r="F25" s="18">
        <v>8271939</v>
      </c>
      <c r="G25" s="3">
        <f t="shared" ref="G25:G29" si="7">AVERAGE(D25:F25)</f>
        <v>8203114.666666667</v>
      </c>
      <c r="H25" s="3">
        <f>(G25-$G$18)/R6</f>
        <v>73327.108910891082</v>
      </c>
      <c r="I25" s="19">
        <f>H25/$G$64*100</f>
        <v>100</v>
      </c>
    </row>
    <row r="26" spans="2:23">
      <c r="B26" t="s">
        <v>11</v>
      </c>
      <c r="D26" s="18">
        <v>7423820</v>
      </c>
      <c r="E26" s="18">
        <v>7486036</v>
      </c>
      <c r="F26" s="18">
        <v>7587805</v>
      </c>
      <c r="G26" s="3">
        <f t="shared" si="7"/>
        <v>7499220.333333333</v>
      </c>
      <c r="H26" s="3">
        <f t="shared" ref="H26:H29" si="8">(G26-$G$18)/R7</f>
        <v>59311.005899705007</v>
      </c>
      <c r="I26" s="19">
        <f t="shared" ref="I26:I29" si="9">H26/$G$64*100</f>
        <v>80.885509848453481</v>
      </c>
    </row>
    <row r="27" spans="2:23">
      <c r="B27" t="s">
        <v>12</v>
      </c>
      <c r="D27" s="18">
        <v>7817049</v>
      </c>
      <c r="E27" s="18">
        <v>7921766</v>
      </c>
      <c r="F27" s="18">
        <v>8086695</v>
      </c>
      <c r="G27" s="3">
        <f t="shared" si="7"/>
        <v>7941836.666666667</v>
      </c>
      <c r="H27" s="3">
        <f t="shared" si="8"/>
        <v>59539.666666666664</v>
      </c>
      <c r="I27" s="19">
        <f t="shared" si="9"/>
        <v>81.197346453438854</v>
      </c>
    </row>
    <row r="28" spans="2:23">
      <c r="B28" t="s">
        <v>13</v>
      </c>
      <c r="D28" s="18">
        <v>7052515</v>
      </c>
      <c r="E28" s="18">
        <v>7075534</v>
      </c>
      <c r="F28" s="18">
        <v>7018403</v>
      </c>
      <c r="G28" s="3">
        <f t="shared" si="7"/>
        <v>7048817.333333333</v>
      </c>
      <c r="H28" s="3">
        <f t="shared" si="8"/>
        <v>43115.452873563212</v>
      </c>
      <c r="I28" s="19">
        <f t="shared" si="9"/>
        <v>58.798790125433932</v>
      </c>
    </row>
    <row r="29" spans="2:23">
      <c r="B29" t="s">
        <v>14</v>
      </c>
      <c r="D29" s="18">
        <v>5512781</v>
      </c>
      <c r="E29" s="18">
        <v>5492012</v>
      </c>
      <c r="F29" s="18">
        <v>5523749</v>
      </c>
      <c r="G29" s="3">
        <f t="shared" si="7"/>
        <v>5509514</v>
      </c>
      <c r="H29" s="3">
        <f t="shared" si="8"/>
        <v>47124.373333333329</v>
      </c>
      <c r="I29" s="19">
        <f t="shared" si="9"/>
        <v>64.26596388874411</v>
      </c>
    </row>
    <row r="41" spans="1:8">
      <c r="D41" t="s">
        <v>0</v>
      </c>
      <c r="F41" t="s">
        <v>1</v>
      </c>
      <c r="G41" t="s">
        <v>2</v>
      </c>
      <c r="H41" s="2" t="s">
        <v>3</v>
      </c>
    </row>
    <row r="43" spans="1:8">
      <c r="A43" s="11" t="s">
        <v>22</v>
      </c>
      <c r="B43" s="1"/>
      <c r="F43" t="s">
        <v>23</v>
      </c>
    </row>
    <row r="44" spans="1:8">
      <c r="A44" t="s">
        <v>4</v>
      </c>
      <c r="B44" s="1"/>
      <c r="C44" s="6">
        <v>1773335</v>
      </c>
      <c r="D44" s="6">
        <v>1718174</v>
      </c>
      <c r="E44" s="6">
        <v>1705358</v>
      </c>
      <c r="F44" s="3">
        <f>AVERAGE(C44:E44)</f>
        <v>1732289</v>
      </c>
    </row>
    <row r="45" spans="1:8">
      <c r="A45" t="s">
        <v>5</v>
      </c>
      <c r="B45" s="1"/>
      <c r="C45" s="6">
        <v>7149412</v>
      </c>
      <c r="D45" s="6">
        <v>7202607</v>
      </c>
      <c r="E45" s="6">
        <v>7246898</v>
      </c>
      <c r="F45">
        <f t="shared" ref="F45:F49" si="10">AVERAGE(C45:E45)</f>
        <v>7199639</v>
      </c>
      <c r="G45">
        <f>(F45-$F$44)/O6</f>
        <v>68341.875</v>
      </c>
      <c r="H45" s="4">
        <f>G45/$G$45*100</f>
        <v>100</v>
      </c>
    </row>
    <row r="46" spans="1:8">
      <c r="A46" t="s">
        <v>6</v>
      </c>
      <c r="B46" s="1"/>
      <c r="C46" s="6">
        <v>10068336</v>
      </c>
      <c r="D46" s="6">
        <v>10126077</v>
      </c>
      <c r="E46" s="6">
        <v>10186621</v>
      </c>
      <c r="F46">
        <f t="shared" si="10"/>
        <v>10127011.333333334</v>
      </c>
      <c r="G46">
        <f>(F46-$F$44)/O7</f>
        <v>57498.098173515988</v>
      </c>
      <c r="H46" s="4">
        <f>G46/$G$45*100</f>
        <v>84.133041672497271</v>
      </c>
    </row>
    <row r="47" spans="1:8">
      <c r="A47" t="s">
        <v>7</v>
      </c>
      <c r="B47" s="1"/>
      <c r="C47" s="6">
        <v>5382256</v>
      </c>
      <c r="D47" s="6">
        <v>5608365</v>
      </c>
      <c r="E47" s="6">
        <v>5660599</v>
      </c>
      <c r="F47">
        <f t="shared" si="10"/>
        <v>5550406.666666667</v>
      </c>
      <c r="G47">
        <f>(F47-$F$44)/O8</f>
        <v>45453.781746031753</v>
      </c>
      <c r="H47" s="4">
        <f>G47/$G$45*100</f>
        <v>66.509415707473281</v>
      </c>
    </row>
    <row r="48" spans="1:8">
      <c r="A48" t="s">
        <v>8</v>
      </c>
      <c r="B48" s="1"/>
      <c r="C48" s="6">
        <v>6148495</v>
      </c>
      <c r="D48" s="6">
        <v>6183883</v>
      </c>
      <c r="E48" s="6">
        <v>6280201</v>
      </c>
      <c r="F48">
        <f t="shared" si="10"/>
        <v>6204193</v>
      </c>
      <c r="G48">
        <f>(F48-$F$44)/O9</f>
        <v>45631.673469387752</v>
      </c>
      <c r="H48" s="4">
        <f>G48/$G$45*100</f>
        <v>66.769712521624186</v>
      </c>
    </row>
    <row r="49" spans="1:8">
      <c r="A49" t="s">
        <v>9</v>
      </c>
      <c r="B49" s="1"/>
      <c r="C49" s="6">
        <v>7427986</v>
      </c>
      <c r="D49" s="6">
        <v>7357089</v>
      </c>
      <c r="E49" s="6">
        <v>7356948</v>
      </c>
      <c r="F49">
        <f t="shared" si="10"/>
        <v>7380674.333333333</v>
      </c>
      <c r="G49">
        <f>(F49-$F$44)/O10</f>
        <v>55924.607260726072</v>
      </c>
      <c r="H49" s="4">
        <f>G49/$G$45*100</f>
        <v>81.830659841753061</v>
      </c>
    </row>
    <row r="50" spans="1:8">
      <c r="F50" t="s">
        <v>24</v>
      </c>
    </row>
    <row r="51" spans="1:8">
      <c r="A51" t="s">
        <v>10</v>
      </c>
      <c r="B51" s="1"/>
      <c r="C51" s="6">
        <v>6969609</v>
      </c>
      <c r="D51" s="6">
        <v>7143285</v>
      </c>
      <c r="E51" s="6">
        <v>7046000</v>
      </c>
      <c r="F51">
        <f>AVERAGE(C51:E51)</f>
        <v>7052964.666666667</v>
      </c>
      <c r="G51" s="5">
        <f>(F51-$F$44)/P6</f>
        <v>64104.526104417673</v>
      </c>
      <c r="H51" s="4">
        <f>G51/$G$51*100</f>
        <v>100</v>
      </c>
    </row>
    <row r="52" spans="1:8">
      <c r="A52" t="s">
        <v>11</v>
      </c>
      <c r="B52" s="1"/>
      <c r="C52" s="6">
        <v>6367035</v>
      </c>
      <c r="D52" s="6">
        <v>6429962</v>
      </c>
      <c r="E52" s="6">
        <v>6540400</v>
      </c>
      <c r="F52">
        <f>AVERAGE(C52:E52)</f>
        <v>6445799</v>
      </c>
      <c r="G52" s="5">
        <f>(F52-$F$44)/P7</f>
        <v>33429.148936170212</v>
      </c>
      <c r="H52" s="4">
        <f>G52/$G$51*100</f>
        <v>52.147876238440027</v>
      </c>
    </row>
    <row r="53" spans="1:8">
      <c r="A53" t="s">
        <v>12</v>
      </c>
      <c r="B53" s="1"/>
      <c r="C53" s="6">
        <v>6620230</v>
      </c>
      <c r="D53" s="6">
        <v>6893166</v>
      </c>
      <c r="E53" s="6">
        <v>7026245</v>
      </c>
      <c r="F53">
        <f>AVERAGE(C53:E53)</f>
        <v>6846547</v>
      </c>
      <c r="G53" s="5">
        <f>(F53-$F$44)/P8</f>
        <v>60167.74117647059</v>
      </c>
      <c r="H53" s="4">
        <f>G53/$G$51*100</f>
        <v>93.858803477410333</v>
      </c>
    </row>
    <row r="54" spans="1:8">
      <c r="A54" t="s">
        <v>13</v>
      </c>
      <c r="B54" s="1"/>
      <c r="C54" s="6">
        <v>6073254</v>
      </c>
      <c r="D54" s="6">
        <v>6079536</v>
      </c>
      <c r="E54" s="6">
        <v>6102765</v>
      </c>
      <c r="F54">
        <f>AVERAGE(C54:E54)</f>
        <v>6085185</v>
      </c>
      <c r="G54" s="5">
        <f>(F54-$F$44)/P9</f>
        <v>44875.216494845357</v>
      </c>
      <c r="H54" s="4">
        <f>G54/$G$51*100</f>
        <v>70.003195128140632</v>
      </c>
    </row>
    <row r="55" spans="1:8">
      <c r="A55" t="s">
        <v>14</v>
      </c>
      <c r="B55" s="1"/>
      <c r="C55" s="6">
        <v>6588572</v>
      </c>
      <c r="D55" s="6">
        <v>6710926</v>
      </c>
      <c r="E55" s="6">
        <v>6650070</v>
      </c>
      <c r="F55">
        <f>AVERAGE(C55:E55)</f>
        <v>6649856</v>
      </c>
      <c r="G55" s="5">
        <f>(F55-$F$44)/P10</f>
        <v>36426.422222222223</v>
      </c>
      <c r="H55" s="4">
        <f>G55/$G$51*100</f>
        <v>56.823479457423133</v>
      </c>
    </row>
    <row r="56" spans="1:8">
      <c r="F56" t="s">
        <v>25</v>
      </c>
      <c r="G56" s="5"/>
    </row>
    <row r="57" spans="1:8">
      <c r="A57" t="s">
        <v>10</v>
      </c>
      <c r="C57" s="1">
        <v>789796</v>
      </c>
      <c r="D57" s="1">
        <v>787681</v>
      </c>
      <c r="E57" s="1">
        <v>813753</v>
      </c>
      <c r="F57" s="3">
        <f>AVERAGE(C57:E57)</f>
        <v>797076.66666666663</v>
      </c>
      <c r="G57" s="5"/>
    </row>
    <row r="58" spans="1:8">
      <c r="A58" t="s">
        <v>11</v>
      </c>
      <c r="C58" s="1">
        <v>7002272</v>
      </c>
      <c r="D58" s="1">
        <v>7222956</v>
      </c>
      <c r="E58" s="1">
        <v>7153902</v>
      </c>
      <c r="F58" s="3">
        <f t="shared" ref="F58:F68" si="11">AVERAGE(C58:E58)</f>
        <v>7126376.666666667</v>
      </c>
      <c r="G58" s="5">
        <f>(F58-$F$57)/Q6</f>
        <v>67332.97872340426</v>
      </c>
      <c r="H58" s="4">
        <f>G58/$G$58*100</f>
        <v>100</v>
      </c>
    </row>
    <row r="59" spans="1:8">
      <c r="A59" t="s">
        <v>12</v>
      </c>
      <c r="C59" s="1">
        <v>7588719</v>
      </c>
      <c r="D59" s="1">
        <v>7417890</v>
      </c>
      <c r="E59" s="1">
        <v>7623239</v>
      </c>
      <c r="F59" s="3">
        <f t="shared" si="11"/>
        <v>7543282.666666667</v>
      </c>
      <c r="G59" s="5">
        <f>(F59-$F$57)/Q7</f>
        <v>56690.806722689078</v>
      </c>
      <c r="H59" s="4">
        <f t="shared" ref="H59:H62" si="12">G59/$G$58*100</f>
        <v>84.194710820039703</v>
      </c>
    </row>
    <row r="60" spans="1:8">
      <c r="A60" t="s">
        <v>13</v>
      </c>
      <c r="C60" s="1">
        <v>7601259</v>
      </c>
      <c r="D60" s="1">
        <v>7286286</v>
      </c>
      <c r="E60" s="1">
        <v>7394061</v>
      </c>
      <c r="F60" s="3">
        <f t="shared" si="11"/>
        <v>7427202</v>
      </c>
      <c r="G60" s="5">
        <f>(F60-$F$57)/Q8</f>
        <v>66970.962962962964</v>
      </c>
      <c r="H60" s="4">
        <f t="shared" si="12"/>
        <v>99.462349999502592</v>
      </c>
    </row>
    <row r="61" spans="1:8">
      <c r="A61" t="s">
        <v>14</v>
      </c>
      <c r="C61" s="1">
        <v>8266523</v>
      </c>
      <c r="D61" s="1">
        <v>7925646</v>
      </c>
      <c r="E61" s="1">
        <v>8018745</v>
      </c>
      <c r="F61" s="3">
        <f t="shared" si="11"/>
        <v>8070304.666666667</v>
      </c>
      <c r="G61" s="5">
        <f>(F61-$F$57)/Q9</f>
        <v>52325.381294964027</v>
      </c>
      <c r="H61" s="4">
        <f t="shared" si="12"/>
        <v>77.71137158495597</v>
      </c>
    </row>
    <row r="62" spans="1:8">
      <c r="C62" s="1">
        <v>6913544</v>
      </c>
      <c r="D62" s="1">
        <v>6827890</v>
      </c>
      <c r="E62" s="1">
        <v>6880709</v>
      </c>
      <c r="F62" s="3">
        <f t="shared" si="11"/>
        <v>6874047.666666667</v>
      </c>
      <c r="G62" s="5">
        <f>(F62-$F$57)/Q10</f>
        <v>47108.302325581397</v>
      </c>
      <c r="H62" s="4">
        <f t="shared" si="12"/>
        <v>69.963193696058823</v>
      </c>
    </row>
    <row r="64" spans="1:8">
      <c r="A64" t="s">
        <v>10</v>
      </c>
      <c r="C64" s="1">
        <v>8051229</v>
      </c>
      <c r="D64" s="1">
        <v>8286176</v>
      </c>
      <c r="E64" s="1">
        <v>8271939</v>
      </c>
      <c r="F64" s="3">
        <f t="shared" si="11"/>
        <v>8203114.666666667</v>
      </c>
      <c r="G64" s="5">
        <f>(F64-$F$57)/R6</f>
        <v>73327.108910891082</v>
      </c>
      <c r="H64" s="4">
        <f>G64/$G$64*100</f>
        <v>100</v>
      </c>
    </row>
    <row r="65" spans="1:8">
      <c r="A65" t="s">
        <v>11</v>
      </c>
      <c r="C65" s="1">
        <v>7423820</v>
      </c>
      <c r="D65" s="1">
        <v>7486036</v>
      </c>
      <c r="E65" s="1">
        <v>7587805</v>
      </c>
      <c r="F65" s="3">
        <f t="shared" si="11"/>
        <v>7499220.333333333</v>
      </c>
      <c r="G65" s="5">
        <f>(F65-$F$57)/R7</f>
        <v>59311.005899705007</v>
      </c>
      <c r="H65" s="4">
        <f t="shared" ref="H65:H68" si="13">G65/$G$64*100</f>
        <v>80.885509848453481</v>
      </c>
    </row>
    <row r="66" spans="1:8">
      <c r="A66" t="s">
        <v>12</v>
      </c>
      <c r="C66" s="1">
        <v>7817049</v>
      </c>
      <c r="D66" s="1">
        <v>7921766</v>
      </c>
      <c r="E66" s="1">
        <v>8086695</v>
      </c>
      <c r="F66" s="3">
        <f t="shared" si="11"/>
        <v>7941836.666666667</v>
      </c>
      <c r="G66" s="5">
        <f>(F66-$F$57)/R8</f>
        <v>59539.666666666664</v>
      </c>
      <c r="H66" s="4">
        <f t="shared" si="13"/>
        <v>81.197346453438854</v>
      </c>
    </row>
    <row r="67" spans="1:8">
      <c r="A67" t="s">
        <v>13</v>
      </c>
      <c r="C67" s="1">
        <v>7052515</v>
      </c>
      <c r="D67" s="1">
        <v>7075534</v>
      </c>
      <c r="E67" s="1">
        <v>7018403</v>
      </c>
      <c r="F67" s="3">
        <f t="shared" si="11"/>
        <v>7048817.333333333</v>
      </c>
      <c r="G67" s="5">
        <f>(F67-$F$57)/R9</f>
        <v>43115.452873563212</v>
      </c>
      <c r="H67" s="4">
        <f t="shared" si="13"/>
        <v>58.798790125433932</v>
      </c>
    </row>
    <row r="68" spans="1:8">
      <c r="A68" t="s">
        <v>14</v>
      </c>
      <c r="C68" s="1">
        <v>5512781</v>
      </c>
      <c r="D68" s="1">
        <v>5492012</v>
      </c>
      <c r="E68" s="1">
        <v>5523749</v>
      </c>
      <c r="F68" s="3">
        <f t="shared" si="11"/>
        <v>5509514</v>
      </c>
      <c r="G68" s="5">
        <f>(F68-$F$57)/R10</f>
        <v>47124.373333333329</v>
      </c>
      <c r="H68" s="4">
        <f t="shared" si="13"/>
        <v>64.26596388874411</v>
      </c>
    </row>
  </sheetData>
  <mergeCells count="4">
    <mergeCell ref="D3:F3"/>
    <mergeCell ref="N3:Q3"/>
    <mergeCell ref="N4:N5"/>
    <mergeCell ref="O4:R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400F9-D400-4B28-962C-18A73CAF8BC8}">
  <dimension ref="A1:R120"/>
  <sheetViews>
    <sheetView topLeftCell="A7" zoomScale="60" zoomScaleNormal="60" workbookViewId="0">
      <selection activeCell="X40" sqref="X40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15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79</v>
      </c>
      <c r="B3" s="36" t="s">
        <v>59</v>
      </c>
      <c r="C3" s="39">
        <v>28.8509797715048</v>
      </c>
      <c r="F3" s="36" t="s">
        <v>58</v>
      </c>
      <c r="G3" s="36" t="s">
        <v>59</v>
      </c>
      <c r="H3" s="39">
        <v>24.143028083436</v>
      </c>
      <c r="L3" t="s">
        <v>121</v>
      </c>
      <c r="M3" t="s">
        <v>46</v>
      </c>
      <c r="N3" s="13">
        <f>D5</f>
        <v>28.771367233002803</v>
      </c>
      <c r="O3" s="13">
        <f>I5</f>
        <v>24.08524522696727</v>
      </c>
      <c r="P3" s="13">
        <f>N3-O3</f>
        <v>4.6861220060355322</v>
      </c>
      <c r="Q3" s="13">
        <f>P3-$P$3</f>
        <v>0</v>
      </c>
      <c r="R3" s="49">
        <f>POWER(2,-Q3)</f>
        <v>1</v>
      </c>
    </row>
    <row r="4" spans="1:18">
      <c r="A4" s="36" t="s">
        <v>79</v>
      </c>
      <c r="B4" s="36" t="s">
        <v>59</v>
      </c>
      <c r="C4" s="39">
        <v>28.430991246873699</v>
      </c>
      <c r="F4" s="36" t="s">
        <v>58</v>
      </c>
      <c r="G4" s="36" t="s">
        <v>59</v>
      </c>
      <c r="H4" s="39">
        <v>24.047076132068199</v>
      </c>
      <c r="L4" t="s">
        <v>121</v>
      </c>
      <c r="M4" t="s">
        <v>47</v>
      </c>
      <c r="N4" s="13">
        <f>D8</f>
        <v>28.482965160616065</v>
      </c>
      <c r="O4" s="13">
        <f>I8</f>
        <v>23.662860003667632</v>
      </c>
      <c r="P4" s="13">
        <f t="shared" ref="P4:P7" si="0">N4-O4</f>
        <v>4.8201051569484328</v>
      </c>
      <c r="Q4" s="13">
        <f t="shared" ref="Q4:Q7" si="1">P4-$P$3</f>
        <v>0.13398315091290058</v>
      </c>
      <c r="R4" s="49">
        <f t="shared" ref="R4:R7" si="2">POWER(2,-Q4)</f>
        <v>0.91131192369328218</v>
      </c>
    </row>
    <row r="5" spans="1:18">
      <c r="A5" s="36" t="s">
        <v>79</v>
      </c>
      <c r="B5" s="36" t="s">
        <v>59</v>
      </c>
      <c r="C5" s="39">
        <v>29.032130680629901</v>
      </c>
      <c r="D5" s="38">
        <f>AVERAGE(C3:C5)</f>
        <v>28.771367233002803</v>
      </c>
      <c r="F5" s="36" t="s">
        <v>58</v>
      </c>
      <c r="G5" s="36" t="s">
        <v>59</v>
      </c>
      <c r="H5" s="39">
        <v>24.065631465397601</v>
      </c>
      <c r="I5" s="38">
        <f>AVERAGE(H3:H5)</f>
        <v>24.08524522696727</v>
      </c>
      <c r="L5" t="s">
        <v>121</v>
      </c>
      <c r="M5" t="s">
        <v>48</v>
      </c>
      <c r="N5" s="13">
        <f>D11</f>
        <v>28.420649778119397</v>
      </c>
      <c r="O5" s="13">
        <f>I11</f>
        <v>23.435415535846335</v>
      </c>
      <c r="P5" s="13">
        <f t="shared" si="0"/>
        <v>4.9852342422730622</v>
      </c>
      <c r="Q5" s="13">
        <f t="shared" si="1"/>
        <v>0.29911223623753003</v>
      </c>
      <c r="R5" s="49">
        <f t="shared" si="2"/>
        <v>0.81275237045311877</v>
      </c>
    </row>
    <row r="6" spans="1:18">
      <c r="A6" s="36" t="s">
        <v>79</v>
      </c>
      <c r="B6" s="36" t="s">
        <v>60</v>
      </c>
      <c r="C6" s="39">
        <v>28.691808564247701</v>
      </c>
      <c r="F6" s="36" t="s">
        <v>58</v>
      </c>
      <c r="G6" s="36" t="s">
        <v>60</v>
      </c>
      <c r="H6" s="39">
        <v>23.523409284561399</v>
      </c>
      <c r="L6" t="s">
        <v>121</v>
      </c>
      <c r="M6" t="s">
        <v>49</v>
      </c>
      <c r="N6" s="13">
        <f>D14</f>
        <v>29.997883249437198</v>
      </c>
      <c r="O6" s="13">
        <f>I14</f>
        <v>23.877690820532099</v>
      </c>
      <c r="P6" s="13">
        <f t="shared" si="0"/>
        <v>6.1201924289050993</v>
      </c>
      <c r="Q6" s="13">
        <f t="shared" si="1"/>
        <v>1.4340704228695671</v>
      </c>
      <c r="R6" s="49">
        <f t="shared" si="2"/>
        <v>0.37008525893432487</v>
      </c>
    </row>
    <row r="7" spans="1:18">
      <c r="A7" s="36" t="s">
        <v>79</v>
      </c>
      <c r="B7" s="36" t="s">
        <v>60</v>
      </c>
      <c r="C7" s="39">
        <v>28.519290856560001</v>
      </c>
      <c r="F7" s="36" t="s">
        <v>58</v>
      </c>
      <c r="G7" s="36" t="s">
        <v>60</v>
      </c>
      <c r="H7" s="39">
        <v>23.652946138163699</v>
      </c>
      <c r="L7" t="s">
        <v>121</v>
      </c>
      <c r="M7" t="s">
        <v>50</v>
      </c>
      <c r="N7" s="13">
        <f>D17</f>
        <v>30.002550554766163</v>
      </c>
      <c r="O7" s="13">
        <f>I17</f>
        <v>23.482947793018198</v>
      </c>
      <c r="P7" s="13">
        <f t="shared" si="0"/>
        <v>6.519602761747965</v>
      </c>
      <c r="Q7" s="13">
        <f t="shared" si="1"/>
        <v>1.8334807557124329</v>
      </c>
      <c r="R7" s="49">
        <f t="shared" si="2"/>
        <v>0.28058683873221635</v>
      </c>
    </row>
    <row r="8" spans="1:18">
      <c r="A8" s="36" t="s">
        <v>79</v>
      </c>
      <c r="B8" s="36" t="s">
        <v>60</v>
      </c>
      <c r="C8" s="39">
        <v>28.237796061040498</v>
      </c>
      <c r="D8" s="38">
        <f>AVERAGE(C6:C8)</f>
        <v>28.482965160616065</v>
      </c>
      <c r="F8" s="36" t="s">
        <v>58</v>
      </c>
      <c r="G8" s="36" t="s">
        <v>60</v>
      </c>
      <c r="H8" s="39">
        <v>23.8122245882778</v>
      </c>
      <c r="I8" s="38">
        <f>AVERAGE(H6:H8)</f>
        <v>23.662860003667632</v>
      </c>
      <c r="N8" s="13"/>
      <c r="O8" s="13"/>
      <c r="P8" s="13"/>
      <c r="Q8" s="13"/>
      <c r="R8" s="13"/>
    </row>
    <row r="9" spans="1:18">
      <c r="A9" s="36" t="s">
        <v>79</v>
      </c>
      <c r="B9" s="36" t="s">
        <v>61</v>
      </c>
      <c r="C9" s="39">
        <v>27.981057896092199</v>
      </c>
      <c r="F9" s="36" t="s">
        <v>58</v>
      </c>
      <c r="G9" s="36" t="s">
        <v>61</v>
      </c>
      <c r="H9" s="39">
        <v>23.282191927271601</v>
      </c>
    </row>
    <row r="10" spans="1:18">
      <c r="A10" s="36" t="s">
        <v>79</v>
      </c>
      <c r="B10" s="36" t="s">
        <v>61</v>
      </c>
      <c r="C10" s="39">
        <v>28.632531945376101</v>
      </c>
      <c r="F10" s="36" t="s">
        <v>58</v>
      </c>
      <c r="G10" s="36" t="s">
        <v>61</v>
      </c>
      <c r="H10" s="39">
        <v>23.5242230570448</v>
      </c>
    </row>
    <row r="11" spans="1:18">
      <c r="A11" s="36" t="s">
        <v>79</v>
      </c>
      <c r="B11" s="36" t="s">
        <v>61</v>
      </c>
      <c r="C11" s="39">
        <v>28.648359492889899</v>
      </c>
      <c r="D11" s="38">
        <f>AVERAGE(C9:C11)</f>
        <v>28.420649778119397</v>
      </c>
      <c r="F11" s="36" t="s">
        <v>58</v>
      </c>
      <c r="G11" s="36" t="s">
        <v>61</v>
      </c>
      <c r="H11" s="39">
        <v>23.499831623222601</v>
      </c>
      <c r="I11" s="38">
        <f>AVERAGE(H9:H11)</f>
        <v>23.435415535846335</v>
      </c>
    </row>
    <row r="12" spans="1:18">
      <c r="A12" s="36" t="s">
        <v>79</v>
      </c>
      <c r="B12" s="36" t="s">
        <v>62</v>
      </c>
      <c r="C12" s="39">
        <v>29.9590553858948</v>
      </c>
      <c r="F12" s="36" t="s">
        <v>58</v>
      </c>
      <c r="G12" s="36" t="s">
        <v>62</v>
      </c>
      <c r="H12" s="39">
        <v>23.870999841059501</v>
      </c>
    </row>
    <row r="13" spans="1:18">
      <c r="A13" s="36" t="s">
        <v>79</v>
      </c>
      <c r="B13" s="36" t="s">
        <v>62</v>
      </c>
      <c r="C13" s="39">
        <v>29.962791917485099</v>
      </c>
      <c r="F13" s="36" t="s">
        <v>58</v>
      </c>
      <c r="G13" s="36" t="s">
        <v>62</v>
      </c>
      <c r="H13" s="39">
        <v>23.927511409829201</v>
      </c>
    </row>
    <row r="14" spans="1:18">
      <c r="A14" s="36" t="s">
        <v>79</v>
      </c>
      <c r="B14" s="36" t="s">
        <v>62</v>
      </c>
      <c r="C14" s="39">
        <v>30.071802444931699</v>
      </c>
      <c r="D14" s="38">
        <f>AVERAGE(C12:C14)</f>
        <v>29.997883249437198</v>
      </c>
      <c r="F14" s="36" t="s">
        <v>58</v>
      </c>
      <c r="G14" s="36" t="s">
        <v>62</v>
      </c>
      <c r="H14" s="39">
        <v>23.834561210707601</v>
      </c>
      <c r="I14" s="38">
        <f>AVERAGE(H12:H14)</f>
        <v>23.877690820532099</v>
      </c>
      <c r="N14" s="13"/>
      <c r="O14" s="13"/>
      <c r="P14" s="13"/>
      <c r="Q14" s="13"/>
      <c r="R14" s="13"/>
    </row>
    <row r="15" spans="1:18">
      <c r="A15" s="36" t="s">
        <v>79</v>
      </c>
      <c r="B15" s="36" t="s">
        <v>63</v>
      </c>
      <c r="C15" s="39">
        <v>30.163357568883601</v>
      </c>
      <c r="F15" s="36" t="s">
        <v>58</v>
      </c>
      <c r="G15" s="36" t="s">
        <v>63</v>
      </c>
      <c r="H15" s="39">
        <v>23.7006532136548</v>
      </c>
      <c r="N15" s="13"/>
      <c r="O15" s="13"/>
      <c r="P15" s="13"/>
      <c r="Q15" s="13"/>
      <c r="R15" s="13"/>
    </row>
    <row r="16" spans="1:18">
      <c r="A16" s="36" t="s">
        <v>79</v>
      </c>
      <c r="B16" s="36" t="s">
        <v>63</v>
      </c>
      <c r="C16" s="39">
        <v>29.831964412865801</v>
      </c>
      <c r="F16" s="36" t="s">
        <v>58</v>
      </c>
      <c r="G16" s="36" t="s">
        <v>63</v>
      </c>
      <c r="H16" s="39">
        <v>23.352582385853498</v>
      </c>
      <c r="N16" s="13"/>
      <c r="O16" s="13"/>
      <c r="P16" s="13"/>
      <c r="Q16" s="13"/>
      <c r="R16" s="13"/>
    </row>
    <row r="17" spans="1:18">
      <c r="A17" s="36" t="s">
        <v>79</v>
      </c>
      <c r="B17" s="36" t="s">
        <v>63</v>
      </c>
      <c r="C17" s="39">
        <v>30.012329682549101</v>
      </c>
      <c r="D17" s="38">
        <f>AVERAGE(C15:C17)</f>
        <v>30.002550554766163</v>
      </c>
      <c r="F17" s="36" t="s">
        <v>58</v>
      </c>
      <c r="G17" s="36" t="s">
        <v>63</v>
      </c>
      <c r="H17" s="39">
        <v>23.3956077795463</v>
      </c>
      <c r="I17" s="38">
        <f>AVERAGE(H15:H17)</f>
        <v>23.482947793018198</v>
      </c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64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79</v>
      </c>
      <c r="B22" s="36" t="s">
        <v>21</v>
      </c>
      <c r="C22" s="39">
        <v>29.154381771100699</v>
      </c>
      <c r="F22" s="36" t="s">
        <v>58</v>
      </c>
      <c r="G22" s="36" t="s">
        <v>21</v>
      </c>
      <c r="H22" s="39">
        <v>24.513238083965</v>
      </c>
      <c r="L22" t="s">
        <v>122</v>
      </c>
      <c r="M22" t="s">
        <v>46</v>
      </c>
      <c r="N22" s="13">
        <f>D24</f>
        <v>29.088956920953802</v>
      </c>
      <c r="O22" s="13">
        <f>I24</f>
        <v>24.540734760337532</v>
      </c>
      <c r="P22" s="13">
        <f>N22-O22</f>
        <v>4.5482221606162696</v>
      </c>
      <c r="Q22" s="13">
        <f>P22-$P$22</f>
        <v>0</v>
      </c>
      <c r="R22" s="49">
        <f>POWER(2,-Q22)</f>
        <v>1</v>
      </c>
    </row>
    <row r="23" spans="1:18">
      <c r="A23" s="36" t="s">
        <v>79</v>
      </c>
      <c r="B23" s="36" t="s">
        <v>21</v>
      </c>
      <c r="C23" s="39">
        <v>28.980346246803599</v>
      </c>
      <c r="F23" s="36" t="s">
        <v>58</v>
      </c>
      <c r="G23" s="36" t="s">
        <v>21</v>
      </c>
      <c r="H23" s="39">
        <v>24.347132132039</v>
      </c>
      <c r="L23" t="s">
        <v>122</v>
      </c>
      <c r="M23" t="s">
        <v>47</v>
      </c>
      <c r="N23" s="13">
        <f>D27</f>
        <v>28.753937833579332</v>
      </c>
      <c r="O23" s="13">
        <f>I27</f>
        <v>25.459553659723699</v>
      </c>
      <c r="P23" s="13">
        <f t="shared" ref="P23:P26" si="3">N23-O23</f>
        <v>3.294384173855633</v>
      </c>
      <c r="Q23" s="13">
        <f t="shared" ref="Q23:Q26" si="4">P23-$P$22</f>
        <v>-1.2538379867606366</v>
      </c>
      <c r="R23" s="49">
        <f t="shared" ref="R23:R26" si="5">POWER(2,-Q23)</f>
        <v>2.384749924543919</v>
      </c>
    </row>
    <row r="24" spans="1:18">
      <c r="A24" s="36" t="s">
        <v>79</v>
      </c>
      <c r="B24" s="36" t="s">
        <v>21</v>
      </c>
      <c r="C24" s="39">
        <v>29.1321427449571</v>
      </c>
      <c r="D24" s="38">
        <f>AVERAGE(C22:C24)</f>
        <v>29.088956920953802</v>
      </c>
      <c r="F24" s="36" t="s">
        <v>58</v>
      </c>
      <c r="G24" s="36" t="s">
        <v>21</v>
      </c>
      <c r="H24" s="39">
        <v>24.7618340650086</v>
      </c>
      <c r="I24" s="38">
        <f>AVERAGE(H22:H24)</f>
        <v>24.540734760337532</v>
      </c>
      <c r="L24" t="s">
        <v>122</v>
      </c>
      <c r="M24" t="s">
        <v>48</v>
      </c>
      <c r="N24" s="13">
        <f>D30</f>
        <v>29.066850282294066</v>
      </c>
      <c r="O24" s="13">
        <f>I30</f>
        <v>24.263376785609665</v>
      </c>
      <c r="P24" s="13">
        <f t="shared" si="3"/>
        <v>4.8034734966844006</v>
      </c>
      <c r="Q24" s="13">
        <f t="shared" si="4"/>
        <v>0.255251336068131</v>
      </c>
      <c r="R24" s="49">
        <f t="shared" si="5"/>
        <v>0.83784115922572167</v>
      </c>
    </row>
    <row r="25" spans="1:18">
      <c r="A25" s="36" t="s">
        <v>79</v>
      </c>
      <c r="B25" s="36" t="s">
        <v>66</v>
      </c>
      <c r="C25" s="39">
        <v>28.634385277571401</v>
      </c>
      <c r="F25" s="36" t="s">
        <v>58</v>
      </c>
      <c r="G25" s="36" t="s">
        <v>66</v>
      </c>
      <c r="H25" s="39">
        <v>23.494168471100402</v>
      </c>
      <c r="L25" t="s">
        <v>122</v>
      </c>
      <c r="M25" t="s">
        <v>49</v>
      </c>
      <c r="N25" s="13">
        <f>D33</f>
        <v>31.504318886579597</v>
      </c>
      <c r="O25" s="13">
        <f>I33</f>
        <v>23.738603367770001</v>
      </c>
      <c r="P25" s="13">
        <f t="shared" si="3"/>
        <v>7.7657155188095963</v>
      </c>
      <c r="Q25" s="13">
        <f t="shared" si="4"/>
        <v>3.2174933581933267</v>
      </c>
      <c r="R25" s="49">
        <f t="shared" si="5"/>
        <v>0.10750730828249119</v>
      </c>
    </row>
    <row r="26" spans="1:18">
      <c r="A26" s="36" t="s">
        <v>79</v>
      </c>
      <c r="B26" s="36" t="s">
        <v>66</v>
      </c>
      <c r="C26" s="39">
        <v>28.804926226604099</v>
      </c>
      <c r="F26" s="36" t="s">
        <v>58</v>
      </c>
      <c r="G26" s="36" t="s">
        <v>66</v>
      </c>
      <c r="H26" s="39">
        <v>29.21329975027</v>
      </c>
      <c r="L26" t="s">
        <v>122</v>
      </c>
      <c r="M26" t="s">
        <v>50</v>
      </c>
      <c r="N26" s="13">
        <f>D36</f>
        <v>30.501548449599536</v>
      </c>
      <c r="O26" s="13">
        <f>I36</f>
        <v>24.238606256858432</v>
      </c>
      <c r="P26" s="13">
        <f t="shared" si="3"/>
        <v>6.2629421927411038</v>
      </c>
      <c r="Q26" s="13">
        <f t="shared" si="4"/>
        <v>1.7147200321248341</v>
      </c>
      <c r="R26" s="49">
        <f t="shared" si="5"/>
        <v>0.30466168250673792</v>
      </c>
    </row>
    <row r="27" spans="1:18">
      <c r="A27" s="36" t="s">
        <v>79</v>
      </c>
      <c r="B27" s="36" t="s">
        <v>66</v>
      </c>
      <c r="C27" s="39">
        <v>28.822501996562501</v>
      </c>
      <c r="D27" s="38">
        <f>AVERAGE(C25:C27)</f>
        <v>28.753937833579332</v>
      </c>
      <c r="F27" s="36" t="s">
        <v>58</v>
      </c>
      <c r="G27" s="36" t="s">
        <v>66</v>
      </c>
      <c r="H27" s="39">
        <v>23.6711927578007</v>
      </c>
      <c r="I27" s="38">
        <f>AVERAGE(H25:H27)</f>
        <v>25.459553659723699</v>
      </c>
    </row>
    <row r="28" spans="1:18">
      <c r="A28" s="36" t="s">
        <v>79</v>
      </c>
      <c r="B28" s="36" t="s">
        <v>67</v>
      </c>
      <c r="C28" s="39">
        <v>28.8815123751484</v>
      </c>
      <c r="F28" s="36" t="s">
        <v>58</v>
      </c>
      <c r="G28" s="36" t="s">
        <v>67</v>
      </c>
      <c r="H28" s="39">
        <v>24.1804353890249</v>
      </c>
    </row>
    <row r="29" spans="1:18">
      <c r="A29" s="36" t="s">
        <v>79</v>
      </c>
      <c r="B29" s="36" t="s">
        <v>67</v>
      </c>
      <c r="C29" s="39">
        <v>29.153317018694501</v>
      </c>
      <c r="F29" s="36" t="s">
        <v>58</v>
      </c>
      <c r="G29" s="36" t="s">
        <v>67</v>
      </c>
      <c r="H29" s="39">
        <v>24.2461879420941</v>
      </c>
    </row>
    <row r="30" spans="1:18">
      <c r="A30" s="36" t="s">
        <v>79</v>
      </c>
      <c r="B30" s="36" t="s">
        <v>67</v>
      </c>
      <c r="C30" s="39">
        <v>29.1657214530393</v>
      </c>
      <c r="D30" s="38">
        <f>AVERAGE(C28:C30)</f>
        <v>29.066850282294066</v>
      </c>
      <c r="F30" s="36" t="s">
        <v>58</v>
      </c>
      <c r="G30" s="36" t="s">
        <v>67</v>
      </c>
      <c r="H30" s="39">
        <v>24.36350702571</v>
      </c>
      <c r="I30" s="38">
        <f>AVERAGE(H28:H30)</f>
        <v>24.263376785609665</v>
      </c>
    </row>
    <row r="31" spans="1:18">
      <c r="A31" s="36" t="s">
        <v>79</v>
      </c>
      <c r="B31" s="36" t="s">
        <v>68</v>
      </c>
      <c r="C31" s="39">
        <v>31.393616385545201</v>
      </c>
      <c r="F31" s="36" t="s">
        <v>58</v>
      </c>
      <c r="G31" s="36" t="s">
        <v>68</v>
      </c>
      <c r="H31" s="39">
        <v>23.658497483877699</v>
      </c>
    </row>
    <row r="32" spans="1:18">
      <c r="A32" s="36" t="s">
        <v>79</v>
      </c>
      <c r="B32" s="36" t="s">
        <v>68</v>
      </c>
      <c r="C32" s="39">
        <v>31.464413880089399</v>
      </c>
      <c r="F32" s="36" t="s">
        <v>58</v>
      </c>
      <c r="G32" s="36" t="s">
        <v>68</v>
      </c>
      <c r="H32" s="39">
        <v>23.938840146463502</v>
      </c>
    </row>
    <row r="33" spans="1:18">
      <c r="A33" s="36" t="s">
        <v>79</v>
      </c>
      <c r="B33" s="36" t="s">
        <v>68</v>
      </c>
      <c r="C33" s="39">
        <v>31.654926394104201</v>
      </c>
      <c r="D33" s="38">
        <f>AVERAGE(C31:C33)</f>
        <v>31.504318886579597</v>
      </c>
      <c r="F33" s="36" t="s">
        <v>58</v>
      </c>
      <c r="G33" s="36" t="s">
        <v>68</v>
      </c>
      <c r="H33" s="39">
        <v>23.618472472968801</v>
      </c>
      <c r="I33" s="38">
        <f>AVERAGE(H31:H33)</f>
        <v>23.738603367770001</v>
      </c>
    </row>
    <row r="34" spans="1:18">
      <c r="A34" s="36" t="s">
        <v>79</v>
      </c>
      <c r="B34" s="36" t="s">
        <v>69</v>
      </c>
      <c r="C34" s="39">
        <v>30.399054401990501</v>
      </c>
      <c r="F34" s="36" t="s">
        <v>58</v>
      </c>
      <c r="G34" s="36" t="s">
        <v>69</v>
      </c>
      <c r="H34" s="39">
        <v>24.337219720828699</v>
      </c>
    </row>
    <row r="35" spans="1:18">
      <c r="A35" s="36" t="s">
        <v>79</v>
      </c>
      <c r="B35" s="36" t="s">
        <v>69</v>
      </c>
      <c r="C35" s="39">
        <v>30.488287308972598</v>
      </c>
      <c r="F35" s="36" t="s">
        <v>58</v>
      </c>
      <c r="G35" s="36" t="s">
        <v>69</v>
      </c>
      <c r="H35" s="39">
        <v>24.2128196085635</v>
      </c>
    </row>
    <row r="36" spans="1:18">
      <c r="A36" s="36" t="s">
        <v>79</v>
      </c>
      <c r="B36" s="36" t="s">
        <v>69</v>
      </c>
      <c r="C36" s="39">
        <v>30.617303637835501</v>
      </c>
      <c r="D36" s="38">
        <f>AVERAGE(C34:C36)</f>
        <v>30.501548449599536</v>
      </c>
      <c r="F36" s="36" t="s">
        <v>58</v>
      </c>
      <c r="G36" s="36" t="s">
        <v>69</v>
      </c>
      <c r="H36" s="39">
        <v>24.165779441183101</v>
      </c>
      <c r="I36" s="38">
        <f>AVERAGE(H34:H36)</f>
        <v>24.238606256858432</v>
      </c>
    </row>
    <row r="39" spans="1:18">
      <c r="A39" s="37" t="s">
        <v>20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6" t="s">
        <v>81</v>
      </c>
      <c r="B41" s="36" t="s">
        <v>21</v>
      </c>
      <c r="C41" s="39">
        <v>31.5618549514238</v>
      </c>
      <c r="F41" s="36" t="s">
        <v>58</v>
      </c>
      <c r="G41" s="36" t="s">
        <v>21</v>
      </c>
      <c r="H41" s="39">
        <v>25.445472025560498</v>
      </c>
      <c r="L41" t="s">
        <v>123</v>
      </c>
      <c r="M41" t="s">
        <v>46</v>
      </c>
      <c r="N41" s="13">
        <f>D43</f>
        <v>31.650609054983899</v>
      </c>
      <c r="O41" s="13">
        <f>I43</f>
        <v>25.601298031583667</v>
      </c>
      <c r="P41" s="13">
        <f>N41-O41</f>
        <v>6.0493110234002323</v>
      </c>
      <c r="Q41" s="13">
        <f>P41-$P$41</f>
        <v>0</v>
      </c>
      <c r="R41" s="49">
        <f>POWER(2,-Q41)</f>
        <v>1</v>
      </c>
    </row>
    <row r="42" spans="1:18">
      <c r="A42" s="36" t="s">
        <v>81</v>
      </c>
      <c r="B42" s="36" t="s">
        <v>21</v>
      </c>
      <c r="C42" s="39">
        <v>31.721913291850399</v>
      </c>
      <c r="F42" s="36" t="s">
        <v>58</v>
      </c>
      <c r="G42" s="36" t="s">
        <v>21</v>
      </c>
      <c r="H42" s="39">
        <v>25.6818492135993</v>
      </c>
      <c r="L42" t="s">
        <v>123</v>
      </c>
      <c r="M42" t="s">
        <v>47</v>
      </c>
      <c r="N42" s="13">
        <f>D46</f>
        <v>32.262144744693835</v>
      </c>
      <c r="O42" s="13">
        <f>I46</f>
        <v>25.182367908326331</v>
      </c>
      <c r="P42" s="13">
        <f t="shared" ref="P42:P45" si="6">N42-O42</f>
        <v>7.079776836367504</v>
      </c>
      <c r="Q42" s="13">
        <f t="shared" ref="Q42:Q45" si="7">P42-$P$41</f>
        <v>1.0304658129672717</v>
      </c>
      <c r="R42" s="49">
        <f t="shared" ref="R42:R45" si="8">POWER(2,-Q42)</f>
        <v>0.48955205819999581</v>
      </c>
    </row>
    <row r="43" spans="1:18">
      <c r="A43" s="36" t="s">
        <v>81</v>
      </c>
      <c r="B43" s="36" t="s">
        <v>21</v>
      </c>
      <c r="C43" s="39">
        <v>31.668058921677499</v>
      </c>
      <c r="D43" s="38">
        <f>AVERAGE(C41:C43)</f>
        <v>31.650609054983899</v>
      </c>
      <c r="F43" s="36" t="s">
        <v>58</v>
      </c>
      <c r="G43" s="36" t="s">
        <v>21</v>
      </c>
      <c r="H43" s="39">
        <v>25.6765728555912</v>
      </c>
      <c r="I43" s="38">
        <f>AVERAGE(H41:H43)</f>
        <v>25.601298031583667</v>
      </c>
      <c r="L43" t="s">
        <v>123</v>
      </c>
      <c r="M43" t="s">
        <v>48</v>
      </c>
      <c r="N43" s="13">
        <f>D49</f>
        <v>35.423100695306395</v>
      </c>
      <c r="O43" s="13">
        <f>I49</f>
        <v>25.324233772698665</v>
      </c>
      <c r="P43" s="13">
        <f t="shared" si="6"/>
        <v>10.09886692260773</v>
      </c>
      <c r="Q43" s="13">
        <f t="shared" si="7"/>
        <v>4.0495558992074976</v>
      </c>
      <c r="R43" s="49">
        <f t="shared" si="8"/>
        <v>6.0389607261359078E-2</v>
      </c>
    </row>
    <row r="44" spans="1:18">
      <c r="A44" s="36" t="s">
        <v>81</v>
      </c>
      <c r="B44" s="36" t="s">
        <v>66</v>
      </c>
      <c r="C44" s="39">
        <v>32.240099909273198</v>
      </c>
      <c r="F44" s="36" t="s">
        <v>58</v>
      </c>
      <c r="G44" s="36" t="s">
        <v>66</v>
      </c>
      <c r="H44" s="39">
        <v>24.818331276931101</v>
      </c>
      <c r="L44" t="s">
        <v>123</v>
      </c>
      <c r="M44" t="s">
        <v>49</v>
      </c>
      <c r="N44" s="13">
        <f>D52</f>
        <v>32.443768819247168</v>
      </c>
      <c r="O44" s="13">
        <f>I52</f>
        <v>26.535555485534502</v>
      </c>
      <c r="P44" s="13">
        <f t="shared" si="6"/>
        <v>5.9082133337126663</v>
      </c>
      <c r="Q44" s="13">
        <f t="shared" si="7"/>
        <v>-0.14109768968756597</v>
      </c>
      <c r="R44" s="49">
        <f t="shared" si="8"/>
        <v>1.1027438309994722</v>
      </c>
    </row>
    <row r="45" spans="1:18">
      <c r="A45" s="36" t="s">
        <v>81</v>
      </c>
      <c r="B45" s="36" t="s">
        <v>66</v>
      </c>
      <c r="C45" s="39">
        <v>32.267986805415099</v>
      </c>
      <c r="F45" s="36" t="s">
        <v>58</v>
      </c>
      <c r="G45" s="36" t="s">
        <v>66</v>
      </c>
      <c r="H45" s="39">
        <v>24.8354547006935</v>
      </c>
      <c r="L45" t="s">
        <v>123</v>
      </c>
      <c r="M45" t="s">
        <v>50</v>
      </c>
      <c r="N45" s="13">
        <f>D55</f>
        <v>32.284727458327438</v>
      </c>
      <c r="O45" s="13">
        <f>I55</f>
        <v>25.261772941267804</v>
      </c>
      <c r="P45" s="13">
        <f t="shared" si="6"/>
        <v>7.0229545170596346</v>
      </c>
      <c r="Q45" s="13">
        <f t="shared" si="7"/>
        <v>0.97364349365940228</v>
      </c>
      <c r="R45" s="49">
        <f t="shared" si="8"/>
        <v>0.50921841799439826</v>
      </c>
    </row>
    <row r="46" spans="1:18">
      <c r="A46" s="36" t="s">
        <v>81</v>
      </c>
      <c r="B46" s="36" t="s">
        <v>66</v>
      </c>
      <c r="C46" s="39">
        <v>32.278347519393201</v>
      </c>
      <c r="D46" s="38">
        <f>AVERAGE(C44:C46)</f>
        <v>32.262144744693835</v>
      </c>
      <c r="F46" s="36" t="s">
        <v>58</v>
      </c>
      <c r="G46" s="36" t="s">
        <v>66</v>
      </c>
      <c r="H46" s="39">
        <v>25.893317747354399</v>
      </c>
      <c r="I46" s="38">
        <f>AVERAGE(H44:H46)</f>
        <v>25.182367908326331</v>
      </c>
    </row>
    <row r="47" spans="1:18">
      <c r="A47" s="36" t="s">
        <v>81</v>
      </c>
      <c r="B47" s="36" t="s">
        <v>67</v>
      </c>
      <c r="C47" s="39">
        <v>35.378767288189501</v>
      </c>
      <c r="F47" s="36" t="s">
        <v>58</v>
      </c>
      <c r="G47" s="36" t="s">
        <v>67</v>
      </c>
      <c r="H47" s="39">
        <v>25.308735538263601</v>
      </c>
    </row>
    <row r="48" spans="1:18">
      <c r="A48" s="36" t="s">
        <v>81</v>
      </c>
      <c r="B48" s="36" t="s">
        <v>67</v>
      </c>
      <c r="C48" s="39">
        <v>35.872636239198897</v>
      </c>
      <c r="F48" s="36" t="s">
        <v>58</v>
      </c>
      <c r="G48" s="36" t="s">
        <v>67</v>
      </c>
      <c r="H48" s="39">
        <v>25.334803651713301</v>
      </c>
    </row>
    <row r="49" spans="1:18">
      <c r="A49" s="36" t="s">
        <v>81</v>
      </c>
      <c r="B49" s="36" t="s">
        <v>67</v>
      </c>
      <c r="C49" s="39">
        <v>35.017898558530803</v>
      </c>
      <c r="D49" s="38">
        <f>AVERAGE(C47:C49)</f>
        <v>35.423100695306395</v>
      </c>
      <c r="E49" s="34"/>
      <c r="F49" s="36" t="s">
        <v>58</v>
      </c>
      <c r="G49" s="36" t="s">
        <v>67</v>
      </c>
      <c r="H49" s="39">
        <v>25.329162128119101</v>
      </c>
      <c r="I49" s="38">
        <f>AVERAGE(H47:H49)</f>
        <v>25.324233772698665</v>
      </c>
      <c r="N49" s="12"/>
      <c r="O49" s="12"/>
      <c r="P49" s="12"/>
      <c r="Q49" s="12"/>
      <c r="R49" s="12"/>
    </row>
    <row r="50" spans="1:18">
      <c r="A50" s="36" t="s">
        <v>81</v>
      </c>
      <c r="B50" s="36" t="s">
        <v>68</v>
      </c>
      <c r="C50" s="39">
        <v>32.659615392254501</v>
      </c>
      <c r="E50" s="34"/>
      <c r="F50" s="36" t="s">
        <v>58</v>
      </c>
      <c r="G50" s="36" t="s">
        <v>68</v>
      </c>
      <c r="H50" s="39">
        <v>26.586108100707101</v>
      </c>
      <c r="N50" s="12"/>
      <c r="O50" s="12"/>
      <c r="P50" s="12"/>
      <c r="Q50" s="12"/>
      <c r="R50" s="12"/>
    </row>
    <row r="51" spans="1:18">
      <c r="A51" s="36" t="s">
        <v>81</v>
      </c>
      <c r="B51" s="36" t="s">
        <v>68</v>
      </c>
      <c r="C51" s="39">
        <v>32.383854249672602</v>
      </c>
      <c r="E51" s="34"/>
      <c r="F51" s="36" t="s">
        <v>58</v>
      </c>
      <c r="G51" s="36" t="s">
        <v>68</v>
      </c>
      <c r="H51" s="39">
        <v>26.525890263517699</v>
      </c>
      <c r="N51" s="12"/>
      <c r="O51" s="12"/>
      <c r="P51" s="12"/>
      <c r="Q51" s="12"/>
      <c r="R51" s="12"/>
    </row>
    <row r="52" spans="1:18">
      <c r="A52" s="36" t="s">
        <v>81</v>
      </c>
      <c r="B52" s="36" t="s">
        <v>68</v>
      </c>
      <c r="C52" s="39">
        <v>32.287836815814401</v>
      </c>
      <c r="D52" s="38">
        <f>AVERAGE(C50:C52)</f>
        <v>32.443768819247168</v>
      </c>
      <c r="E52" s="34"/>
      <c r="F52" s="36" t="s">
        <v>58</v>
      </c>
      <c r="G52" s="36" t="s">
        <v>68</v>
      </c>
      <c r="H52" s="39">
        <v>26.494668092378699</v>
      </c>
      <c r="I52" s="38">
        <f>AVERAGE(H50:H52)</f>
        <v>26.535555485534502</v>
      </c>
      <c r="N52" s="12"/>
      <c r="O52" s="12"/>
      <c r="P52" s="12"/>
      <c r="Q52" s="12"/>
      <c r="R52" s="12"/>
    </row>
    <row r="53" spans="1:18">
      <c r="A53" s="36" t="s">
        <v>81</v>
      </c>
      <c r="B53" s="36" t="s">
        <v>69</v>
      </c>
      <c r="C53" s="39">
        <v>32.333398137802703</v>
      </c>
      <c r="E53" s="34"/>
      <c r="F53" s="36" t="s">
        <v>58</v>
      </c>
      <c r="G53" s="36" t="s">
        <v>69</v>
      </c>
      <c r="H53" s="39">
        <v>25.273712105014901</v>
      </c>
      <c r="N53" s="12"/>
      <c r="O53" s="12"/>
      <c r="P53" s="12"/>
      <c r="Q53" s="12"/>
      <c r="R53" s="12"/>
    </row>
    <row r="54" spans="1:18">
      <c r="A54" s="36" t="s">
        <v>81</v>
      </c>
      <c r="B54" s="36" t="s">
        <v>69</v>
      </c>
      <c r="C54" s="39">
        <v>32.416241849688497</v>
      </c>
      <c r="E54" s="34"/>
      <c r="F54" s="36" t="s">
        <v>58</v>
      </c>
      <c r="G54" s="36" t="s">
        <v>69</v>
      </c>
      <c r="H54" s="39">
        <v>25.255718440241001</v>
      </c>
      <c r="N54" s="12"/>
      <c r="O54" s="12"/>
      <c r="P54" s="12"/>
      <c r="Q54" s="12"/>
      <c r="R54" s="12"/>
    </row>
    <row r="55" spans="1:18">
      <c r="A55" s="36" t="s">
        <v>81</v>
      </c>
      <c r="B55" s="36" t="s">
        <v>69</v>
      </c>
      <c r="C55" s="39">
        <v>32.104542387491101</v>
      </c>
      <c r="D55" s="38">
        <f>AVERAGE(C53:C55)</f>
        <v>32.284727458327438</v>
      </c>
      <c r="E55" s="34"/>
      <c r="F55" s="36" t="s">
        <v>58</v>
      </c>
      <c r="G55" s="36" t="s">
        <v>69</v>
      </c>
      <c r="H55" s="39">
        <v>25.255888278547499</v>
      </c>
      <c r="I55" s="38">
        <f>AVERAGE(H53:H55)</f>
        <v>25.261772941267804</v>
      </c>
      <c r="N55" s="12"/>
      <c r="O55" s="12"/>
      <c r="P55" s="12"/>
      <c r="Q55" s="12"/>
      <c r="R55" s="12"/>
    </row>
    <row r="56" spans="1:18">
      <c r="E56" s="34"/>
      <c r="F56" s="34"/>
      <c r="G56" s="35"/>
      <c r="N56" s="12"/>
      <c r="O56" s="12"/>
      <c r="P56" s="12"/>
      <c r="Q56" s="12"/>
      <c r="R56" s="12"/>
    </row>
    <row r="57" spans="1:18">
      <c r="A57" s="37" t="s">
        <v>26</v>
      </c>
      <c r="L57" s="29" t="s">
        <v>51</v>
      </c>
      <c r="M57" s="30"/>
      <c r="N57" s="31"/>
      <c r="O57" s="31"/>
      <c r="P57" s="30"/>
      <c r="Q57" s="30"/>
      <c r="R57" s="30"/>
    </row>
    <row r="58" spans="1:18" ht="31.5">
      <c r="A58" s="11" t="s">
        <v>73</v>
      </c>
      <c r="B58" s="11" t="s">
        <v>70</v>
      </c>
      <c r="C58" s="11" t="s">
        <v>71</v>
      </c>
      <c r="D58" s="11" t="s">
        <v>75</v>
      </c>
      <c r="F58" s="11" t="s">
        <v>74</v>
      </c>
      <c r="G58" s="11" t="s">
        <v>70</v>
      </c>
      <c r="H58" s="11" t="s">
        <v>71</v>
      </c>
      <c r="I58" s="11" t="s">
        <v>75</v>
      </c>
      <c r="L58" s="32" t="s">
        <v>52</v>
      </c>
      <c r="M58" s="32" t="s">
        <v>22</v>
      </c>
      <c r="N58" s="32" t="s">
        <v>53</v>
      </c>
      <c r="O58" s="32" t="s">
        <v>54</v>
      </c>
      <c r="P58" s="32" t="s">
        <v>55</v>
      </c>
      <c r="Q58" s="32" t="s">
        <v>56</v>
      </c>
      <c r="R58" s="33" t="s">
        <v>57</v>
      </c>
    </row>
    <row r="59" spans="1:18">
      <c r="A59" s="36" t="s">
        <v>81</v>
      </c>
      <c r="B59" s="36" t="s">
        <v>21</v>
      </c>
      <c r="C59" s="39">
        <v>30.333126724571699</v>
      </c>
      <c r="F59" s="36" t="s">
        <v>58</v>
      </c>
      <c r="G59" s="36" t="s">
        <v>21</v>
      </c>
      <c r="H59" s="39">
        <v>29.437507490151201</v>
      </c>
      <c r="L59" t="s">
        <v>124</v>
      </c>
      <c r="M59" t="s">
        <v>46</v>
      </c>
      <c r="N59" s="13">
        <f>D61</f>
        <v>29.991580297946797</v>
      </c>
      <c r="O59" s="13">
        <f>I61</f>
        <v>29.3575047339985</v>
      </c>
      <c r="P59" s="13">
        <f>N59-O59</f>
        <v>0.63407556394829712</v>
      </c>
      <c r="Q59" s="13">
        <f>P59-$P$59</f>
        <v>0</v>
      </c>
      <c r="R59" s="49">
        <f>POWER(2,-Q59)</f>
        <v>1</v>
      </c>
    </row>
    <row r="60" spans="1:18">
      <c r="A60" s="36" t="s">
        <v>81</v>
      </c>
      <c r="B60" s="36" t="s">
        <v>21</v>
      </c>
      <c r="C60" s="39">
        <v>29.793765411000699</v>
      </c>
      <c r="F60" s="36" t="s">
        <v>58</v>
      </c>
      <c r="G60" s="36" t="s">
        <v>21</v>
      </c>
      <c r="H60" s="39">
        <v>29.288993294031201</v>
      </c>
      <c r="L60" t="s">
        <v>124</v>
      </c>
      <c r="M60" t="s">
        <v>47</v>
      </c>
      <c r="N60" s="13">
        <f>D64</f>
        <v>29.696916017565169</v>
      </c>
      <c r="O60" s="13">
        <f>I64</f>
        <v>28.704181767375768</v>
      </c>
      <c r="P60" s="13">
        <f t="shared" ref="P60:P63" si="9">N60-O60</f>
        <v>0.99273425018940031</v>
      </c>
      <c r="Q60" s="13">
        <f t="shared" ref="Q60:Q63" si="10">P60-$P$59</f>
        <v>0.3586586862411032</v>
      </c>
      <c r="R60" s="49">
        <f t="shared" ref="R60:R63" si="11">POWER(2,-Q60)</f>
        <v>0.77988932752705187</v>
      </c>
    </row>
    <row r="61" spans="1:18">
      <c r="A61" s="36" t="s">
        <v>81</v>
      </c>
      <c r="B61" s="36" t="s">
        <v>21</v>
      </c>
      <c r="C61" s="39">
        <v>29.847848758268</v>
      </c>
      <c r="D61" s="38">
        <f>AVERAGE(C59:C61)</f>
        <v>29.991580297946797</v>
      </c>
      <c r="F61" s="36" t="s">
        <v>58</v>
      </c>
      <c r="G61" s="36" t="s">
        <v>21</v>
      </c>
      <c r="H61" s="39">
        <v>29.346013417813101</v>
      </c>
      <c r="I61" s="38">
        <f>AVERAGE(H59:H61)</f>
        <v>29.3575047339985</v>
      </c>
      <c r="L61" t="s">
        <v>124</v>
      </c>
      <c r="M61" t="s">
        <v>48</v>
      </c>
      <c r="N61" s="13">
        <f>D67</f>
        <v>29.613018317172134</v>
      </c>
      <c r="O61" s="13">
        <f>I67</f>
        <v>29.461531644510767</v>
      </c>
      <c r="P61" s="13">
        <f t="shared" si="9"/>
        <v>0.15148667266136684</v>
      </c>
      <c r="Q61" s="13">
        <f t="shared" si="10"/>
        <v>-0.48258889128693028</v>
      </c>
      <c r="R61" s="49">
        <f t="shared" si="11"/>
        <v>1.3972487567238914</v>
      </c>
    </row>
    <row r="62" spans="1:18">
      <c r="A62" s="36" t="s">
        <v>81</v>
      </c>
      <c r="B62" s="36" t="s">
        <v>66</v>
      </c>
      <c r="C62" s="39">
        <v>29.638568142414101</v>
      </c>
      <c r="F62" s="36" t="s">
        <v>58</v>
      </c>
      <c r="G62" s="36" t="s">
        <v>66</v>
      </c>
      <c r="H62" s="39">
        <v>28.745983394761801</v>
      </c>
      <c r="L62" t="s">
        <v>124</v>
      </c>
      <c r="M62" t="s">
        <v>49</v>
      </c>
      <c r="N62" s="13">
        <f>D70</f>
        <v>30.986613928370868</v>
      </c>
      <c r="O62" s="13">
        <f>I70</f>
        <v>29.833551418980971</v>
      </c>
      <c r="P62" s="13">
        <f t="shared" si="9"/>
        <v>1.1530625093898976</v>
      </c>
      <c r="Q62" s="13">
        <f t="shared" si="10"/>
        <v>0.51898694544160051</v>
      </c>
      <c r="R62" s="49">
        <f t="shared" si="11"/>
        <v>0.69786169679482768</v>
      </c>
    </row>
    <row r="63" spans="1:18">
      <c r="A63" s="36" t="s">
        <v>81</v>
      </c>
      <c r="B63" s="36" t="s">
        <v>66</v>
      </c>
      <c r="C63" s="39">
        <v>29.734334810031001</v>
      </c>
      <c r="F63" s="36" t="s">
        <v>58</v>
      </c>
      <c r="G63" s="36" t="s">
        <v>66</v>
      </c>
      <c r="H63" s="39">
        <v>28.6686108663589</v>
      </c>
      <c r="L63" t="s">
        <v>124</v>
      </c>
      <c r="M63" t="s">
        <v>50</v>
      </c>
      <c r="N63" s="13">
        <f>D73</f>
        <v>32.935216852130161</v>
      </c>
      <c r="O63" s="13">
        <f>I73</f>
        <v>31.089019883189867</v>
      </c>
      <c r="P63" s="13">
        <f t="shared" si="9"/>
        <v>1.8461969689402942</v>
      </c>
      <c r="Q63" s="13">
        <f t="shared" si="10"/>
        <v>1.2121214049919971</v>
      </c>
      <c r="R63" s="49">
        <f t="shared" si="11"/>
        <v>0.43163345514411444</v>
      </c>
    </row>
    <row r="64" spans="1:18">
      <c r="A64" s="36" t="s">
        <v>81</v>
      </c>
      <c r="B64" s="36" t="s">
        <v>66</v>
      </c>
      <c r="C64" s="39">
        <v>29.7178451002504</v>
      </c>
      <c r="D64" s="38">
        <f>AVERAGE(C62:C64)</f>
        <v>29.696916017565169</v>
      </c>
      <c r="F64" s="36" t="s">
        <v>58</v>
      </c>
      <c r="G64" s="36" t="s">
        <v>66</v>
      </c>
      <c r="H64" s="39">
        <v>28.697951041006601</v>
      </c>
      <c r="I64" s="38">
        <f>AVERAGE(H62:H64)</f>
        <v>28.704181767375768</v>
      </c>
    </row>
    <row r="65" spans="1:18">
      <c r="A65" s="36" t="s">
        <v>81</v>
      </c>
      <c r="B65" s="36" t="s">
        <v>67</v>
      </c>
      <c r="C65" s="39">
        <v>29.5502403706659</v>
      </c>
      <c r="F65" s="36" t="s">
        <v>58</v>
      </c>
      <c r="G65" s="36" t="s">
        <v>67</v>
      </c>
      <c r="H65" s="39">
        <v>29.427780547930698</v>
      </c>
    </row>
    <row r="66" spans="1:18">
      <c r="A66" s="36" t="s">
        <v>81</v>
      </c>
      <c r="B66" s="36" t="s">
        <v>67</v>
      </c>
      <c r="C66" s="39">
        <v>29.6200012591258</v>
      </c>
      <c r="F66" s="36" t="s">
        <v>58</v>
      </c>
      <c r="G66" s="36" t="s">
        <v>67</v>
      </c>
      <c r="H66" s="39">
        <v>29.559846057549599</v>
      </c>
    </row>
    <row r="67" spans="1:18">
      <c r="A67" s="36" t="s">
        <v>81</v>
      </c>
      <c r="B67" s="36" t="s">
        <v>67</v>
      </c>
      <c r="C67" s="39">
        <v>29.668813321724699</v>
      </c>
      <c r="D67" s="38">
        <f>AVERAGE(C65:C67)</f>
        <v>29.613018317172134</v>
      </c>
      <c r="E67" s="34"/>
      <c r="F67" s="36" t="s">
        <v>58</v>
      </c>
      <c r="G67" s="36" t="s">
        <v>67</v>
      </c>
      <c r="H67" s="39">
        <v>29.396968328052001</v>
      </c>
      <c r="I67" s="38">
        <f>AVERAGE(H65:H67)</f>
        <v>29.461531644510767</v>
      </c>
      <c r="N67" s="36"/>
      <c r="O67" s="36"/>
      <c r="P67" s="39"/>
      <c r="Q67" s="12"/>
      <c r="R67" s="12"/>
    </row>
    <row r="68" spans="1:18">
      <c r="A68" s="36" t="s">
        <v>81</v>
      </c>
      <c r="B68" s="36" t="s">
        <v>68</v>
      </c>
      <c r="C68" s="39">
        <v>31.145691194029201</v>
      </c>
      <c r="E68" s="34"/>
      <c r="F68" s="36" t="s">
        <v>58</v>
      </c>
      <c r="G68" s="36" t="s">
        <v>68</v>
      </c>
      <c r="H68" s="39">
        <v>29.9905651569584</v>
      </c>
      <c r="N68" s="36"/>
      <c r="O68" s="36"/>
      <c r="P68" s="39"/>
      <c r="Q68" s="12"/>
      <c r="R68" s="12"/>
    </row>
    <row r="69" spans="1:18">
      <c r="A69" s="36" t="s">
        <v>81</v>
      </c>
      <c r="B69" s="36" t="s">
        <v>68</v>
      </c>
      <c r="C69" s="39">
        <v>30.8863110197364</v>
      </c>
      <c r="E69" s="34"/>
      <c r="F69" s="36" t="s">
        <v>58</v>
      </c>
      <c r="G69" s="36" t="s">
        <v>68</v>
      </c>
      <c r="H69" s="39">
        <v>29.8308533424918</v>
      </c>
      <c r="N69" s="36"/>
      <c r="O69" s="36"/>
      <c r="P69" s="36"/>
      <c r="Q69" s="36"/>
      <c r="R69" s="39"/>
    </row>
    <row r="70" spans="1:18">
      <c r="A70" s="36" t="s">
        <v>81</v>
      </c>
      <c r="B70" s="36" t="s">
        <v>68</v>
      </c>
      <c r="C70" s="39">
        <v>30.927839571347</v>
      </c>
      <c r="D70" s="38">
        <f>AVERAGE(C68:C70)</f>
        <v>30.986613928370868</v>
      </c>
      <c r="E70" s="34"/>
      <c r="F70" s="36" t="s">
        <v>58</v>
      </c>
      <c r="G70" s="36" t="s">
        <v>68</v>
      </c>
      <c r="H70" s="39">
        <v>29.679235757492702</v>
      </c>
      <c r="I70" s="38">
        <f>AVERAGE(H68:H70)</f>
        <v>29.833551418980971</v>
      </c>
      <c r="N70" s="36"/>
      <c r="O70" s="36"/>
      <c r="P70" s="36"/>
      <c r="Q70" s="36"/>
      <c r="R70" s="39"/>
    </row>
    <row r="71" spans="1:18">
      <c r="A71" s="36" t="s">
        <v>81</v>
      </c>
      <c r="B71" s="36" t="s">
        <v>69</v>
      </c>
      <c r="C71" s="39">
        <v>32.908780176490701</v>
      </c>
      <c r="E71" s="34"/>
      <c r="F71" s="36" t="s">
        <v>58</v>
      </c>
      <c r="G71" s="36" t="s">
        <v>69</v>
      </c>
      <c r="H71" s="39">
        <v>31.121308855147198</v>
      </c>
      <c r="N71" s="36"/>
      <c r="O71" s="36"/>
      <c r="P71" s="36"/>
      <c r="Q71" s="36"/>
      <c r="R71" s="39"/>
    </row>
    <row r="72" spans="1:18">
      <c r="A72" s="36" t="s">
        <v>81</v>
      </c>
      <c r="B72" s="36" t="s">
        <v>69</v>
      </c>
      <c r="C72" s="39">
        <v>32.853825519854098</v>
      </c>
      <c r="E72" s="34"/>
      <c r="F72" s="36" t="s">
        <v>58</v>
      </c>
      <c r="G72" s="36" t="s">
        <v>69</v>
      </c>
      <c r="H72" s="39">
        <v>31.109731888420399</v>
      </c>
      <c r="N72" s="36"/>
      <c r="O72" s="36"/>
      <c r="P72" s="36"/>
      <c r="Q72" s="36"/>
      <c r="R72" s="39"/>
    </row>
    <row r="73" spans="1:18">
      <c r="A73" s="36" t="s">
        <v>81</v>
      </c>
      <c r="B73" s="36" t="s">
        <v>69</v>
      </c>
      <c r="C73" s="39">
        <v>33.043044860045697</v>
      </c>
      <c r="D73" s="38">
        <f>AVERAGE(C71:C73)</f>
        <v>32.935216852130161</v>
      </c>
      <c r="E73" s="34"/>
      <c r="F73" s="36" t="s">
        <v>58</v>
      </c>
      <c r="G73" s="36" t="s">
        <v>69</v>
      </c>
      <c r="H73" s="39">
        <v>31.036018906001999</v>
      </c>
      <c r="I73" s="38">
        <f>AVERAGE(H71:H73)</f>
        <v>31.089019883189867</v>
      </c>
      <c r="N73" s="36"/>
      <c r="O73" s="36"/>
      <c r="P73" s="36"/>
      <c r="Q73" s="36"/>
      <c r="R73" s="39"/>
    </row>
    <row r="74" spans="1:18">
      <c r="A74" s="36"/>
      <c r="B74" s="36"/>
      <c r="C74" s="39"/>
      <c r="N74" s="36"/>
      <c r="O74" s="36"/>
      <c r="P74" s="36"/>
      <c r="Q74" s="36"/>
      <c r="R74" s="39"/>
    </row>
    <row r="75" spans="1:18">
      <c r="N75" s="36"/>
      <c r="O75" s="36"/>
      <c r="P75" s="36"/>
      <c r="Q75" s="36"/>
      <c r="R75" s="39"/>
    </row>
    <row r="76" spans="1:18">
      <c r="A76" s="37" t="s">
        <v>44</v>
      </c>
      <c r="L76" s="29" t="s">
        <v>51</v>
      </c>
      <c r="M76" s="30"/>
      <c r="N76" s="31"/>
      <c r="O76" s="31"/>
      <c r="P76" s="30"/>
      <c r="Q76" s="30"/>
      <c r="R76" s="30"/>
    </row>
    <row r="77" spans="1:18" ht="31.5">
      <c r="A77" s="11" t="s">
        <v>73</v>
      </c>
      <c r="B77" s="11" t="s">
        <v>70</v>
      </c>
      <c r="C77" s="11" t="s">
        <v>71</v>
      </c>
      <c r="D77" s="11" t="s">
        <v>75</v>
      </c>
      <c r="F77" s="11" t="s">
        <v>74</v>
      </c>
      <c r="G77" s="11" t="s">
        <v>70</v>
      </c>
      <c r="H77" s="11" t="s">
        <v>71</v>
      </c>
      <c r="I77" s="11" t="s">
        <v>75</v>
      </c>
      <c r="L77" s="32" t="s">
        <v>52</v>
      </c>
      <c r="M77" s="32" t="s">
        <v>22</v>
      </c>
      <c r="N77" s="32" t="s">
        <v>53</v>
      </c>
      <c r="O77" s="32" t="s">
        <v>54</v>
      </c>
      <c r="P77" s="32" t="s">
        <v>55</v>
      </c>
      <c r="Q77" s="32" t="s">
        <v>56</v>
      </c>
      <c r="R77" s="33" t="s">
        <v>57</v>
      </c>
    </row>
    <row r="78" spans="1:18">
      <c r="A78" s="36" t="s">
        <v>89</v>
      </c>
      <c r="B78" s="36" t="s">
        <v>21</v>
      </c>
      <c r="C78" s="39">
        <v>30.117682351134</v>
      </c>
      <c r="F78" s="36" t="s">
        <v>58</v>
      </c>
      <c r="G78" s="36" t="s">
        <v>21</v>
      </c>
      <c r="H78" s="39">
        <v>24.0455518455115</v>
      </c>
      <c r="L78" t="s">
        <v>125</v>
      </c>
      <c r="M78" t="s">
        <v>46</v>
      </c>
      <c r="N78" s="13">
        <f>D80</f>
        <v>30.034385656454663</v>
      </c>
      <c r="O78" s="13">
        <f>I80</f>
        <v>23.863538014681634</v>
      </c>
      <c r="P78" s="13">
        <f>N78-O78</f>
        <v>6.1708476417730296</v>
      </c>
      <c r="Q78" s="13">
        <f>P78-$P$78</f>
        <v>0</v>
      </c>
      <c r="R78" s="49">
        <f>POWER(2,-Q78)</f>
        <v>1</v>
      </c>
    </row>
    <row r="79" spans="1:18">
      <c r="A79" s="36" t="s">
        <v>89</v>
      </c>
      <c r="B79" s="36" t="s">
        <v>21</v>
      </c>
      <c r="C79" s="39">
        <v>30.049762475139399</v>
      </c>
      <c r="F79" s="36" t="s">
        <v>58</v>
      </c>
      <c r="G79" s="36" t="s">
        <v>21</v>
      </c>
      <c r="H79" s="39">
        <v>23.6739444454698</v>
      </c>
      <c r="L79" t="s">
        <v>125</v>
      </c>
      <c r="M79" t="s">
        <v>47</v>
      </c>
      <c r="N79" s="13">
        <f>D83</f>
        <v>29.543899342028599</v>
      </c>
      <c r="O79" s="13">
        <f>I83</f>
        <v>23.111203046460968</v>
      </c>
      <c r="P79" s="13">
        <f t="shared" ref="P79:P82" si="12">N79-O79</f>
        <v>6.4326962955676308</v>
      </c>
      <c r="Q79" s="13">
        <f t="shared" ref="Q79:Q82" si="13">P79-$P$78</f>
        <v>0.2618486537946012</v>
      </c>
      <c r="R79" s="49">
        <f t="shared" ref="R79:R82" si="14">POWER(2,-Q79)</f>
        <v>0.83401853211310839</v>
      </c>
    </row>
    <row r="80" spans="1:18">
      <c r="A80" s="36" t="s">
        <v>89</v>
      </c>
      <c r="B80" s="36" t="s">
        <v>21</v>
      </c>
      <c r="C80" s="39">
        <v>29.935712143090601</v>
      </c>
      <c r="D80" s="38">
        <f>AVERAGE(C78:C80)</f>
        <v>30.034385656454663</v>
      </c>
      <c r="F80" s="36" t="s">
        <v>58</v>
      </c>
      <c r="G80" s="36" t="s">
        <v>21</v>
      </c>
      <c r="H80" s="39">
        <v>23.871117753063601</v>
      </c>
      <c r="I80" s="38">
        <f>AVERAGE(H78:H80)</f>
        <v>23.863538014681634</v>
      </c>
      <c r="L80" t="s">
        <v>125</v>
      </c>
      <c r="M80" t="s">
        <v>48</v>
      </c>
      <c r="N80" s="13">
        <f>D86</f>
        <v>31.726586888794667</v>
      </c>
      <c r="O80" s="13">
        <f>I86</f>
        <v>24.558314328858032</v>
      </c>
      <c r="P80" s="13">
        <f t="shared" si="12"/>
        <v>7.1682725599366357</v>
      </c>
      <c r="Q80" s="13">
        <f t="shared" si="13"/>
        <v>0.99742491816360612</v>
      </c>
      <c r="R80" s="49">
        <f t="shared" si="14"/>
        <v>0.50089325230795989</v>
      </c>
    </row>
    <row r="81" spans="1:18">
      <c r="A81" s="36" t="s">
        <v>89</v>
      </c>
      <c r="B81" s="36" t="s">
        <v>66</v>
      </c>
      <c r="C81" s="39">
        <v>29.6279722674334</v>
      </c>
      <c r="F81" s="36" t="s">
        <v>58</v>
      </c>
      <c r="G81" s="36" t="s">
        <v>66</v>
      </c>
      <c r="H81" s="39">
        <v>23.184664794636099</v>
      </c>
      <c r="L81" t="s">
        <v>125</v>
      </c>
      <c r="M81" t="s">
        <v>49</v>
      </c>
      <c r="N81" s="13">
        <f>D89</f>
        <v>31.118073465347099</v>
      </c>
      <c r="O81" s="13">
        <f>I89</f>
        <v>23.828592303233666</v>
      </c>
      <c r="P81" s="13">
        <f t="shared" si="12"/>
        <v>7.2894811621134323</v>
      </c>
      <c r="Q81" s="13">
        <f t="shared" si="13"/>
        <v>1.1186335203404028</v>
      </c>
      <c r="R81" s="49">
        <f t="shared" si="14"/>
        <v>0.4605298195298973</v>
      </c>
    </row>
    <row r="82" spans="1:18">
      <c r="A82" s="36" t="s">
        <v>89</v>
      </c>
      <c r="B82" s="36" t="s">
        <v>66</v>
      </c>
      <c r="C82" s="39">
        <v>29.446971684774098</v>
      </c>
      <c r="F82" s="36" t="s">
        <v>58</v>
      </c>
      <c r="G82" s="36" t="s">
        <v>66</v>
      </c>
      <c r="H82" s="39">
        <v>23.045431247759801</v>
      </c>
      <c r="L82" t="s">
        <v>125</v>
      </c>
      <c r="M82" t="s">
        <v>50</v>
      </c>
      <c r="N82" s="13">
        <f>D92</f>
        <v>30.860139906542702</v>
      </c>
      <c r="O82" s="13">
        <f>I92</f>
        <v>24.073508723157669</v>
      </c>
      <c r="P82" s="13">
        <f t="shared" si="12"/>
        <v>6.7866311833850332</v>
      </c>
      <c r="Q82" s="13">
        <f t="shared" si="13"/>
        <v>0.61578354161200366</v>
      </c>
      <c r="R82" s="49">
        <f t="shared" si="14"/>
        <v>0.65257537729180159</v>
      </c>
    </row>
    <row r="83" spans="1:18">
      <c r="A83" s="36" t="s">
        <v>89</v>
      </c>
      <c r="B83" s="36" t="s">
        <v>66</v>
      </c>
      <c r="C83" s="39">
        <v>29.556754073878299</v>
      </c>
      <c r="D83" s="38">
        <f>AVERAGE(C81:C83)</f>
        <v>29.543899342028599</v>
      </c>
      <c r="F83" s="36" t="s">
        <v>58</v>
      </c>
      <c r="G83" s="36" t="s">
        <v>66</v>
      </c>
      <c r="H83" s="39">
        <v>23.103513096987001</v>
      </c>
      <c r="I83" s="38">
        <f>AVERAGE(H81:H83)</f>
        <v>23.111203046460968</v>
      </c>
    </row>
    <row r="84" spans="1:18">
      <c r="A84" s="36" t="s">
        <v>89</v>
      </c>
      <c r="B84" s="36" t="s">
        <v>67</v>
      </c>
      <c r="C84" s="39">
        <v>31.735841525368699</v>
      </c>
      <c r="F84" s="36" t="s">
        <v>58</v>
      </c>
      <c r="G84" s="36" t="s">
        <v>67</v>
      </c>
      <c r="H84" s="39">
        <v>24.725447408278299</v>
      </c>
    </row>
    <row r="85" spans="1:18">
      <c r="A85" s="36" t="s">
        <v>89</v>
      </c>
      <c r="B85" s="36" t="s">
        <v>67</v>
      </c>
      <c r="C85" s="39">
        <v>31.7850540141282</v>
      </c>
      <c r="F85" s="36" t="s">
        <v>58</v>
      </c>
      <c r="G85" s="36" t="s">
        <v>67</v>
      </c>
      <c r="H85" s="39">
        <v>24.4654931049614</v>
      </c>
    </row>
    <row r="86" spans="1:18">
      <c r="A86" s="36" t="s">
        <v>89</v>
      </c>
      <c r="B86" s="36" t="s">
        <v>67</v>
      </c>
      <c r="C86" s="39">
        <v>31.6588651268871</v>
      </c>
      <c r="D86" s="38">
        <f>AVERAGE(C84:C86)</f>
        <v>31.726586888794667</v>
      </c>
      <c r="E86" s="34"/>
      <c r="F86" s="36" t="s">
        <v>58</v>
      </c>
      <c r="G86" s="36" t="s">
        <v>67</v>
      </c>
      <c r="H86" s="39">
        <v>24.484002473334399</v>
      </c>
      <c r="I86" s="38">
        <f>AVERAGE(H84:H86)</f>
        <v>24.558314328858032</v>
      </c>
      <c r="N86" s="36"/>
      <c r="O86" s="36"/>
      <c r="P86" s="39"/>
      <c r="Q86" s="12"/>
      <c r="R86" s="12"/>
    </row>
    <row r="87" spans="1:18">
      <c r="A87" s="36" t="s">
        <v>89</v>
      </c>
      <c r="B87" s="36" t="s">
        <v>68</v>
      </c>
      <c r="C87" s="39">
        <v>31.1974503058876</v>
      </c>
      <c r="E87" s="34"/>
      <c r="F87" s="36" t="s">
        <v>58</v>
      </c>
      <c r="G87" s="36" t="s">
        <v>68</v>
      </c>
      <c r="H87" s="39">
        <v>23.843148620274501</v>
      </c>
      <c r="N87" s="36"/>
      <c r="O87" s="36"/>
      <c r="P87" s="39"/>
      <c r="Q87" s="12"/>
      <c r="R87" s="12"/>
    </row>
    <row r="88" spans="1:18">
      <c r="A88" s="36" t="s">
        <v>89</v>
      </c>
      <c r="B88" s="36" t="s">
        <v>68</v>
      </c>
      <c r="C88" s="39">
        <v>31.0550529346751</v>
      </c>
      <c r="E88" s="34"/>
      <c r="F88" s="36" t="s">
        <v>58</v>
      </c>
      <c r="G88" s="36" t="s">
        <v>68</v>
      </c>
      <c r="H88" s="39">
        <v>23.819028984964799</v>
      </c>
      <c r="N88" s="36"/>
      <c r="O88" s="36"/>
      <c r="P88" s="36"/>
      <c r="Q88" s="36"/>
      <c r="R88" s="39"/>
    </row>
    <row r="89" spans="1:18">
      <c r="A89" s="36" t="s">
        <v>89</v>
      </c>
      <c r="B89" s="36" t="s">
        <v>68</v>
      </c>
      <c r="C89" s="39">
        <v>31.1017171554786</v>
      </c>
      <c r="D89" s="38">
        <f>AVERAGE(C87:C89)</f>
        <v>31.118073465347099</v>
      </c>
      <c r="E89" s="34"/>
      <c r="F89" s="36" t="s">
        <v>58</v>
      </c>
      <c r="G89" s="36" t="s">
        <v>68</v>
      </c>
      <c r="H89" s="39">
        <v>23.823599304461698</v>
      </c>
      <c r="I89" s="38">
        <f>AVERAGE(H87:H89)</f>
        <v>23.828592303233666</v>
      </c>
      <c r="N89" s="36"/>
      <c r="O89" s="36"/>
      <c r="P89" s="36"/>
      <c r="Q89" s="36"/>
      <c r="R89" s="39"/>
    </row>
    <row r="90" spans="1:18">
      <c r="A90" s="36" t="s">
        <v>89</v>
      </c>
      <c r="B90" s="36" t="s">
        <v>69</v>
      </c>
      <c r="C90" s="39">
        <v>30.745027401703702</v>
      </c>
      <c r="E90" s="34"/>
      <c r="F90" s="36" t="s">
        <v>58</v>
      </c>
      <c r="G90" s="36" t="s">
        <v>69</v>
      </c>
      <c r="H90" s="39">
        <v>24.081136823145201</v>
      </c>
      <c r="N90" s="36"/>
      <c r="O90" s="36"/>
      <c r="P90" s="36"/>
      <c r="Q90" s="36"/>
      <c r="R90" s="39"/>
    </row>
    <row r="91" spans="1:18">
      <c r="A91" s="36" t="s">
        <v>89</v>
      </c>
      <c r="B91" s="36" t="s">
        <v>69</v>
      </c>
      <c r="C91" s="39">
        <v>30.8567319063627</v>
      </c>
      <c r="E91" s="34"/>
      <c r="F91" s="36" t="s">
        <v>58</v>
      </c>
      <c r="G91" s="36" t="s">
        <v>69</v>
      </c>
      <c r="H91" s="39">
        <v>24.089518938783101</v>
      </c>
      <c r="N91" s="36"/>
      <c r="O91" s="36"/>
      <c r="P91" s="36"/>
      <c r="Q91" s="36"/>
      <c r="R91" s="39"/>
    </row>
    <row r="92" spans="1:18">
      <c r="A92" s="36" t="s">
        <v>89</v>
      </c>
      <c r="B92" s="36" t="s">
        <v>69</v>
      </c>
      <c r="C92" s="39">
        <v>30.978660411561702</v>
      </c>
      <c r="D92" s="38">
        <f>AVERAGE(C90:C92)</f>
        <v>30.860139906542702</v>
      </c>
      <c r="E92" s="34"/>
      <c r="F92" s="36" t="s">
        <v>58</v>
      </c>
      <c r="G92" s="36" t="s">
        <v>69</v>
      </c>
      <c r="H92" s="39">
        <v>24.049870407544699</v>
      </c>
      <c r="I92" s="38">
        <f>AVERAGE(H90:H92)</f>
        <v>24.073508723157669</v>
      </c>
      <c r="N92" s="36"/>
      <c r="O92" s="36"/>
      <c r="P92" s="36"/>
      <c r="Q92" s="36"/>
      <c r="R92" s="39"/>
    </row>
    <row r="95" spans="1:18">
      <c r="A95" s="37" t="s">
        <v>45</v>
      </c>
      <c r="L95" s="29" t="s">
        <v>51</v>
      </c>
      <c r="M95" s="30"/>
      <c r="N95" s="31"/>
      <c r="O95" s="31"/>
      <c r="P95" s="30"/>
      <c r="Q95" s="30"/>
      <c r="R95" s="30"/>
    </row>
    <row r="96" spans="1:18" ht="31.5">
      <c r="A96" s="11" t="s">
        <v>73</v>
      </c>
      <c r="B96" s="11" t="s">
        <v>70</v>
      </c>
      <c r="C96" s="11" t="s">
        <v>71</v>
      </c>
      <c r="D96" s="11" t="s">
        <v>75</v>
      </c>
      <c r="F96" s="11" t="s">
        <v>74</v>
      </c>
      <c r="G96" s="11" t="s">
        <v>70</v>
      </c>
      <c r="H96" s="11" t="s">
        <v>71</v>
      </c>
      <c r="I96" s="11" t="s">
        <v>75</v>
      </c>
      <c r="L96" s="32" t="s">
        <v>52</v>
      </c>
      <c r="M96" s="32" t="s">
        <v>22</v>
      </c>
      <c r="N96" s="32" t="s">
        <v>53</v>
      </c>
      <c r="O96" s="32" t="s">
        <v>54</v>
      </c>
      <c r="P96" s="32" t="s">
        <v>55</v>
      </c>
      <c r="Q96" s="32" t="s">
        <v>56</v>
      </c>
      <c r="R96" s="33" t="s">
        <v>57</v>
      </c>
    </row>
    <row r="97" spans="1:18">
      <c r="A97" s="36" t="s">
        <v>89</v>
      </c>
      <c r="B97" s="36" t="s">
        <v>21</v>
      </c>
      <c r="C97" s="39">
        <v>30.0357506112504</v>
      </c>
      <c r="F97" s="36" t="s">
        <v>58</v>
      </c>
      <c r="G97" s="36" t="s">
        <v>21</v>
      </c>
      <c r="H97" s="39">
        <v>30.143447745155999</v>
      </c>
      <c r="L97" t="s">
        <v>126</v>
      </c>
      <c r="M97" t="s">
        <v>46</v>
      </c>
      <c r="N97" s="13">
        <f>D99</f>
        <v>29.916411644613103</v>
      </c>
      <c r="O97" s="13">
        <f>I99</f>
        <v>29.9285257570798</v>
      </c>
      <c r="P97" s="13">
        <f>N97-O97</f>
        <v>-1.2114112466697691E-2</v>
      </c>
      <c r="Q97" s="13">
        <f>P97-$P$97</f>
        <v>0</v>
      </c>
      <c r="R97" s="13">
        <f>POWER(2,-Q97)</f>
        <v>1</v>
      </c>
    </row>
    <row r="98" spans="1:18">
      <c r="A98" s="36" t="s">
        <v>89</v>
      </c>
      <c r="B98" s="36" t="s">
        <v>21</v>
      </c>
      <c r="C98" s="39">
        <v>29.9118542251327</v>
      </c>
      <c r="F98" s="36" t="s">
        <v>58</v>
      </c>
      <c r="G98" s="36" t="s">
        <v>21</v>
      </c>
      <c r="H98" s="39">
        <v>29.7615356660177</v>
      </c>
      <c r="L98" t="s">
        <v>126</v>
      </c>
      <c r="M98" t="s">
        <v>47</v>
      </c>
      <c r="N98" s="13">
        <f>D102</f>
        <v>29.606908369851933</v>
      </c>
      <c r="O98" s="13">
        <f>I102</f>
        <v>28.702931642393935</v>
      </c>
      <c r="P98" s="13">
        <f t="shared" ref="P98:P101" si="15">N98-O98</f>
        <v>0.90397672745799795</v>
      </c>
      <c r="Q98" s="13">
        <f t="shared" ref="Q98:Q101" si="16">P98-$P$97</f>
        <v>0.91609083992469564</v>
      </c>
      <c r="R98" s="13">
        <f t="shared" ref="R98:R101" si="17">POWER(2,-Q98)</f>
        <v>0.52994302255373726</v>
      </c>
    </row>
    <row r="99" spans="1:18">
      <c r="A99" s="36" t="s">
        <v>89</v>
      </c>
      <c r="B99" s="36" t="s">
        <v>21</v>
      </c>
      <c r="C99" s="39">
        <v>29.801630097456201</v>
      </c>
      <c r="D99" s="38">
        <f>AVERAGE(C97:C99)</f>
        <v>29.916411644613103</v>
      </c>
      <c r="F99" s="36" t="s">
        <v>58</v>
      </c>
      <c r="G99" s="36" t="s">
        <v>21</v>
      </c>
      <c r="H99" s="39">
        <v>29.880593860065702</v>
      </c>
      <c r="I99" s="38">
        <f>AVERAGE(H97:H99)</f>
        <v>29.9285257570798</v>
      </c>
      <c r="L99" t="s">
        <v>126</v>
      </c>
      <c r="M99" t="s">
        <v>48</v>
      </c>
      <c r="N99" s="13">
        <f>D105</f>
        <v>29.675937303843167</v>
      </c>
      <c r="O99" s="13">
        <f>I105</f>
        <v>30.7451542134785</v>
      </c>
      <c r="P99" s="13">
        <f t="shared" si="15"/>
        <v>-1.0692169096353332</v>
      </c>
      <c r="Q99" s="13">
        <f t="shared" si="16"/>
        <v>-1.0571027971686355</v>
      </c>
      <c r="R99" s="13">
        <f t="shared" si="17"/>
        <v>2.0807487885365243</v>
      </c>
    </row>
    <row r="100" spans="1:18">
      <c r="A100" s="36" t="s">
        <v>89</v>
      </c>
      <c r="B100" s="36" t="s">
        <v>66</v>
      </c>
      <c r="C100" s="39">
        <v>29.498965326573099</v>
      </c>
      <c r="F100" s="36" t="s">
        <v>58</v>
      </c>
      <c r="G100" s="36" t="s">
        <v>66</v>
      </c>
      <c r="H100" s="39">
        <v>28.9106341649379</v>
      </c>
      <c r="L100" t="s">
        <v>126</v>
      </c>
      <c r="M100" t="s">
        <v>49</v>
      </c>
      <c r="N100" s="13">
        <f>D108</f>
        <v>31.731551468793537</v>
      </c>
      <c r="O100" s="13">
        <f>I108</f>
        <v>31.470373392821799</v>
      </c>
      <c r="P100" s="13">
        <f t="shared" si="15"/>
        <v>0.26117807597173837</v>
      </c>
      <c r="Q100" s="13">
        <f t="shared" si="16"/>
        <v>0.27329218843843606</v>
      </c>
      <c r="R100" s="13">
        <f t="shared" si="17"/>
        <v>0.82742922020459597</v>
      </c>
    </row>
    <row r="101" spans="1:18">
      <c r="A101" s="36" t="s">
        <v>89</v>
      </c>
      <c r="B101" s="36" t="s">
        <v>66</v>
      </c>
      <c r="C101" s="39">
        <v>29.677062347875101</v>
      </c>
      <c r="F101" s="36" t="s">
        <v>58</v>
      </c>
      <c r="G101" s="36" t="s">
        <v>66</v>
      </c>
      <c r="H101" s="39">
        <v>28.556877284440699</v>
      </c>
      <c r="L101" t="s">
        <v>126</v>
      </c>
      <c r="M101" t="s">
        <v>50</v>
      </c>
      <c r="N101" s="13">
        <f>D111</f>
        <v>33.180651191860733</v>
      </c>
      <c r="O101" s="13">
        <f>I111</f>
        <v>32.553922375069696</v>
      </c>
      <c r="P101" s="13">
        <f t="shared" si="15"/>
        <v>0.62672881679103654</v>
      </c>
      <c r="Q101" s="13">
        <f t="shared" si="16"/>
        <v>0.63884292925773423</v>
      </c>
      <c r="R101" s="13">
        <f t="shared" si="17"/>
        <v>0.64222782204953444</v>
      </c>
    </row>
    <row r="102" spans="1:18">
      <c r="A102" s="36" t="s">
        <v>89</v>
      </c>
      <c r="B102" s="36" t="s">
        <v>66</v>
      </c>
      <c r="C102" s="39">
        <v>29.644697435107599</v>
      </c>
      <c r="D102" s="38">
        <f>AVERAGE(C100:C102)</f>
        <v>29.606908369851933</v>
      </c>
      <c r="F102" s="36" t="s">
        <v>58</v>
      </c>
      <c r="G102" s="36" t="s">
        <v>66</v>
      </c>
      <c r="H102" s="39">
        <v>28.641283477803199</v>
      </c>
      <c r="I102" s="38">
        <f>AVERAGE(H100:H102)</f>
        <v>28.702931642393935</v>
      </c>
    </row>
    <row r="103" spans="1:18">
      <c r="A103" s="36" t="s">
        <v>89</v>
      </c>
      <c r="B103" s="36" t="s">
        <v>67</v>
      </c>
      <c r="C103" s="39">
        <v>29.821961154762199</v>
      </c>
      <c r="F103" s="36" t="s">
        <v>58</v>
      </c>
      <c r="G103" s="36" t="s">
        <v>67</v>
      </c>
      <c r="H103" s="39">
        <v>30.693109219215099</v>
      </c>
    </row>
    <row r="104" spans="1:18">
      <c r="A104" s="36" t="s">
        <v>89</v>
      </c>
      <c r="B104" s="36" t="s">
        <v>67</v>
      </c>
      <c r="C104" s="39">
        <v>29.559304403717199</v>
      </c>
      <c r="F104" s="36" t="s">
        <v>58</v>
      </c>
      <c r="G104" s="36" t="s">
        <v>67</v>
      </c>
      <c r="H104" s="39">
        <v>30.7017270471753</v>
      </c>
    </row>
    <row r="105" spans="1:18">
      <c r="A105" s="36" t="s">
        <v>89</v>
      </c>
      <c r="B105" s="36" t="s">
        <v>67</v>
      </c>
      <c r="C105" s="39">
        <v>29.646546353050098</v>
      </c>
      <c r="D105" s="38">
        <f>AVERAGE(C103:C105)</f>
        <v>29.675937303843167</v>
      </c>
      <c r="E105" s="34"/>
      <c r="F105" s="36" t="s">
        <v>58</v>
      </c>
      <c r="G105" s="36" t="s">
        <v>67</v>
      </c>
      <c r="H105" s="39">
        <v>30.840626374045101</v>
      </c>
      <c r="I105" s="38">
        <f>AVERAGE(H103:H105)</f>
        <v>30.7451542134785</v>
      </c>
      <c r="N105" s="36"/>
      <c r="O105" s="36"/>
      <c r="P105" s="39"/>
      <c r="Q105" s="12"/>
      <c r="R105" s="12"/>
    </row>
    <row r="106" spans="1:18">
      <c r="A106" s="36" t="s">
        <v>89</v>
      </c>
      <c r="B106" s="36" t="s">
        <v>68</v>
      </c>
      <c r="C106" s="39">
        <v>31.749973594431101</v>
      </c>
      <c r="E106" s="34"/>
      <c r="F106" s="36" t="s">
        <v>58</v>
      </c>
      <c r="G106" s="36" t="s">
        <v>68</v>
      </c>
      <c r="H106" s="39">
        <v>31.616008460560199</v>
      </c>
      <c r="N106" s="36"/>
      <c r="O106" s="36"/>
      <c r="P106" s="39"/>
      <c r="Q106" s="12"/>
      <c r="R106" s="12"/>
    </row>
    <row r="107" spans="1:18">
      <c r="A107" s="36" t="s">
        <v>89</v>
      </c>
      <c r="B107" s="36" t="s">
        <v>68</v>
      </c>
      <c r="C107" s="39">
        <v>31.5531998255742</v>
      </c>
      <c r="E107" s="34"/>
      <c r="F107" s="36" t="s">
        <v>58</v>
      </c>
      <c r="G107" s="36" t="s">
        <v>68</v>
      </c>
      <c r="H107" s="39">
        <v>31.3880112404314</v>
      </c>
      <c r="N107" s="36"/>
      <c r="O107" s="36"/>
      <c r="P107" s="36"/>
      <c r="Q107" s="36"/>
      <c r="R107" s="39"/>
    </row>
    <row r="108" spans="1:18">
      <c r="A108" s="36" t="s">
        <v>89</v>
      </c>
      <c r="B108" s="36" t="s">
        <v>68</v>
      </c>
      <c r="C108" s="39">
        <v>31.891480986375299</v>
      </c>
      <c r="D108" s="38">
        <f>AVERAGE(C106:C108)</f>
        <v>31.731551468793537</v>
      </c>
      <c r="E108" s="34"/>
      <c r="F108" s="36" t="s">
        <v>58</v>
      </c>
      <c r="G108" s="36" t="s">
        <v>68</v>
      </c>
      <c r="H108" s="39">
        <v>31.407100477473801</v>
      </c>
      <c r="I108" s="38">
        <f>AVERAGE(H106:H108)</f>
        <v>31.470373392821799</v>
      </c>
      <c r="N108" s="36"/>
      <c r="O108" s="36"/>
      <c r="P108" s="36"/>
      <c r="Q108" s="36"/>
      <c r="R108" s="39"/>
    </row>
    <row r="109" spans="1:18">
      <c r="A109" s="36" t="s">
        <v>89</v>
      </c>
      <c r="B109" s="36" t="s">
        <v>69</v>
      </c>
      <c r="C109" s="39">
        <v>33.0173524142971</v>
      </c>
      <c r="E109" s="34"/>
      <c r="F109" s="36" t="s">
        <v>58</v>
      </c>
      <c r="G109" s="36" t="s">
        <v>69</v>
      </c>
      <c r="H109" s="39">
        <v>32.508386254704597</v>
      </c>
      <c r="N109" s="36"/>
      <c r="O109" s="36"/>
      <c r="P109" s="36"/>
      <c r="Q109" s="36"/>
      <c r="R109" s="39"/>
    </row>
    <row r="110" spans="1:18">
      <c r="A110" s="36" t="s">
        <v>89</v>
      </c>
      <c r="B110" s="36" t="s">
        <v>69</v>
      </c>
      <c r="C110" s="39">
        <v>33.292946323719697</v>
      </c>
      <c r="E110" s="34"/>
      <c r="F110" s="36" t="s">
        <v>58</v>
      </c>
      <c r="G110" s="36" t="s">
        <v>69</v>
      </c>
      <c r="H110" s="39">
        <v>32.623322141234297</v>
      </c>
      <c r="N110" s="36"/>
      <c r="O110" s="36"/>
      <c r="P110" s="36"/>
      <c r="Q110" s="36"/>
      <c r="R110" s="39"/>
    </row>
    <row r="111" spans="1:18">
      <c r="A111" s="36" t="s">
        <v>89</v>
      </c>
      <c r="B111" s="36" t="s">
        <v>69</v>
      </c>
      <c r="C111" s="39">
        <v>33.231654837565401</v>
      </c>
      <c r="D111" s="38">
        <f>AVERAGE(C109:C111)</f>
        <v>33.180651191860733</v>
      </c>
      <c r="E111" s="34"/>
      <c r="F111" s="36" t="s">
        <v>58</v>
      </c>
      <c r="G111" s="36" t="s">
        <v>69</v>
      </c>
      <c r="H111" s="39">
        <v>32.530058729270202</v>
      </c>
      <c r="I111" s="38">
        <f>AVERAGE(H109:H111)</f>
        <v>32.553922375069696</v>
      </c>
      <c r="N111" s="36"/>
      <c r="O111" s="36"/>
      <c r="P111" s="36"/>
      <c r="Q111" s="36"/>
      <c r="R111" s="39"/>
    </row>
    <row r="112" spans="1:18">
      <c r="A112" s="36"/>
      <c r="B112" s="36"/>
      <c r="C112" s="39"/>
      <c r="M112" s="36"/>
      <c r="N112" s="36"/>
      <c r="O112" s="39"/>
    </row>
    <row r="113" spans="13:15">
      <c r="M113" s="36"/>
      <c r="N113" s="36"/>
      <c r="O113" s="39"/>
    </row>
    <row r="114" spans="13:15">
      <c r="M114" s="36"/>
      <c r="N114" s="36"/>
      <c r="O114" s="39"/>
    </row>
    <row r="115" spans="13:15">
      <c r="M115" s="36"/>
      <c r="N115" s="36"/>
      <c r="O115" s="39"/>
    </row>
    <row r="116" spans="13:15">
      <c r="M116" s="36"/>
      <c r="N116" s="36"/>
      <c r="O116" s="39"/>
    </row>
    <row r="117" spans="13:15">
      <c r="M117" s="36"/>
      <c r="N117" s="36"/>
      <c r="O117" s="39"/>
    </row>
    <row r="118" spans="13:15">
      <c r="M118" s="36"/>
      <c r="N118" s="36"/>
      <c r="O118" s="39"/>
    </row>
    <row r="119" spans="13:15">
      <c r="M119" s="36"/>
      <c r="N119" s="36"/>
      <c r="O119" s="39"/>
    </row>
    <row r="120" spans="13:15">
      <c r="M120" s="36"/>
      <c r="N120" s="36"/>
      <c r="O120" s="39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296C6-E306-4F8B-AD08-C7A0CCCAB200}">
  <dimension ref="A1:W131"/>
  <sheetViews>
    <sheetView zoomScale="60" zoomScaleNormal="60" workbookViewId="0">
      <selection activeCell="R3" activeCellId="3" sqref="R22:R26 R41:R45 R60:R64 R3:R7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90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72</v>
      </c>
      <c r="B3" s="36" t="s">
        <v>21</v>
      </c>
      <c r="C3" s="39">
        <v>33.694660266598802</v>
      </c>
      <c r="F3" s="36" t="s">
        <v>58</v>
      </c>
      <c r="G3" s="36" t="s">
        <v>21</v>
      </c>
      <c r="H3" s="39">
        <v>22.131687814647201</v>
      </c>
      <c r="L3" t="s">
        <v>127</v>
      </c>
      <c r="M3" t="s">
        <v>46</v>
      </c>
      <c r="N3" s="13">
        <f>D4</f>
        <v>33.739090226415456</v>
      </c>
      <c r="O3" s="13">
        <f>I4</f>
        <v>22.192837764869751</v>
      </c>
      <c r="P3" s="13">
        <f>N3-O3</f>
        <v>11.546252461545706</v>
      </c>
      <c r="Q3" s="13">
        <f>P3-$P$3</f>
        <v>0</v>
      </c>
      <c r="R3" s="49">
        <f>POWER(2,-Q3)</f>
        <v>1</v>
      </c>
    </row>
    <row r="4" spans="1:18">
      <c r="A4" s="36" t="s">
        <v>72</v>
      </c>
      <c r="B4" s="36" t="s">
        <v>21</v>
      </c>
      <c r="C4" s="39">
        <v>33.783520186232103</v>
      </c>
      <c r="D4" s="38">
        <f>AVERAGE(C3:C4)</f>
        <v>33.739090226415456</v>
      </c>
      <c r="F4" s="36" t="s">
        <v>58</v>
      </c>
      <c r="G4" s="36" t="s">
        <v>21</v>
      </c>
      <c r="H4" s="39">
        <v>22.2539877150923</v>
      </c>
      <c r="I4" s="38">
        <f>AVERAGE(H3:H4)</f>
        <v>22.192837764869751</v>
      </c>
      <c r="L4" t="s">
        <v>127</v>
      </c>
      <c r="M4" t="s">
        <v>47</v>
      </c>
      <c r="N4" s="13">
        <f>D6</f>
        <v>33.004488114191048</v>
      </c>
      <c r="O4" s="13">
        <f>I6</f>
        <v>22.000886206369501</v>
      </c>
      <c r="P4" s="13">
        <f t="shared" ref="P4:P7" si="0">N4-O4</f>
        <v>11.003601907821547</v>
      </c>
      <c r="Q4" s="13">
        <f t="shared" ref="Q4:Q7" si="1">P4-$P$3</f>
        <v>-0.54265055372415816</v>
      </c>
      <c r="R4" s="49">
        <f t="shared" ref="R4:R7" si="2">POWER(2,-Q4)</f>
        <v>1.4566462456596838</v>
      </c>
    </row>
    <row r="5" spans="1:18">
      <c r="A5" s="36" t="s">
        <v>72</v>
      </c>
      <c r="B5" s="36" t="s">
        <v>66</v>
      </c>
      <c r="C5" s="39">
        <v>33.166625947338602</v>
      </c>
      <c r="D5" s="38"/>
      <c r="F5" s="36" t="s">
        <v>58</v>
      </c>
      <c r="G5" s="36" t="s">
        <v>66</v>
      </c>
      <c r="H5" s="39">
        <v>21.992737501379899</v>
      </c>
      <c r="I5" s="38"/>
      <c r="L5" t="s">
        <v>127</v>
      </c>
      <c r="M5" t="s">
        <v>48</v>
      </c>
      <c r="N5" s="13">
        <f>D8</f>
        <v>32.478839301718054</v>
      </c>
      <c r="O5" s="13">
        <f>I8</f>
        <v>21.988207472011648</v>
      </c>
      <c r="P5" s="13">
        <f t="shared" si="0"/>
        <v>10.490631829706405</v>
      </c>
      <c r="Q5" s="13">
        <f t="shared" si="1"/>
        <v>-1.0556206318393002</v>
      </c>
      <c r="R5" s="49">
        <f t="shared" si="2"/>
        <v>2.0786122108300473</v>
      </c>
    </row>
    <row r="6" spans="1:18">
      <c r="A6" s="36" t="s">
        <v>72</v>
      </c>
      <c r="B6" s="36" t="s">
        <v>66</v>
      </c>
      <c r="C6" s="39">
        <v>32.842350281043501</v>
      </c>
      <c r="D6" s="38">
        <f>AVERAGE(C5:C6)</f>
        <v>33.004488114191048</v>
      </c>
      <c r="F6" s="36" t="s">
        <v>58</v>
      </c>
      <c r="G6" s="36" t="s">
        <v>66</v>
      </c>
      <c r="H6" s="39">
        <v>22.009034911359102</v>
      </c>
      <c r="I6" s="38">
        <f>AVERAGE(H5:H6)</f>
        <v>22.000886206369501</v>
      </c>
      <c r="L6" t="s">
        <v>127</v>
      </c>
      <c r="M6" t="s">
        <v>49</v>
      </c>
      <c r="N6" s="13">
        <f>D10</f>
        <v>32.392330992304849</v>
      </c>
      <c r="O6" s="13">
        <f>I10</f>
        <v>22.323336588412602</v>
      </c>
      <c r="P6" s="13">
        <f t="shared" si="0"/>
        <v>10.068994403892248</v>
      </c>
      <c r="Q6" s="13">
        <f t="shared" si="1"/>
        <v>-1.477258057653458</v>
      </c>
      <c r="R6" s="49">
        <f t="shared" si="2"/>
        <v>2.7841907527116447</v>
      </c>
    </row>
    <row r="7" spans="1:18">
      <c r="A7" s="36" t="s">
        <v>72</v>
      </c>
      <c r="B7" s="36" t="s">
        <v>67</v>
      </c>
      <c r="C7" s="39">
        <v>32.628121352868398</v>
      </c>
      <c r="F7" s="36" t="s">
        <v>58</v>
      </c>
      <c r="G7" s="36" t="s">
        <v>67</v>
      </c>
      <c r="H7" s="39">
        <v>21.973409821444498</v>
      </c>
      <c r="L7" t="s">
        <v>127</v>
      </c>
      <c r="M7" t="s">
        <v>50</v>
      </c>
      <c r="N7" s="13">
        <f>D12</f>
        <v>32.5196931885867</v>
      </c>
      <c r="O7" s="13">
        <f>I12</f>
        <v>22.85677280199285</v>
      </c>
      <c r="P7" s="13">
        <f t="shared" si="0"/>
        <v>9.66292038659385</v>
      </c>
      <c r="Q7" s="13">
        <f t="shared" si="1"/>
        <v>-1.8833320749518556</v>
      </c>
      <c r="R7" s="49">
        <f t="shared" si="2"/>
        <v>3.6892615564076698</v>
      </c>
    </row>
    <row r="8" spans="1:18">
      <c r="A8" s="36" t="s">
        <v>72</v>
      </c>
      <c r="B8" s="36" t="s">
        <v>67</v>
      </c>
      <c r="C8" s="39">
        <v>32.329557250567703</v>
      </c>
      <c r="D8" s="38">
        <f>AVERAGE(C7:C8)</f>
        <v>32.478839301718054</v>
      </c>
      <c r="F8" s="36" t="s">
        <v>58</v>
      </c>
      <c r="G8" s="36" t="s">
        <v>67</v>
      </c>
      <c r="H8" s="39">
        <v>22.003005122578799</v>
      </c>
      <c r="I8" s="38">
        <f>AVERAGE(H7:H8)</f>
        <v>21.988207472011648</v>
      </c>
      <c r="N8" s="13"/>
      <c r="O8" s="13"/>
      <c r="P8" s="13"/>
      <c r="Q8" s="13"/>
      <c r="R8" s="13"/>
    </row>
    <row r="9" spans="1:18">
      <c r="A9" s="36" t="s">
        <v>72</v>
      </c>
      <c r="B9" s="36" t="s">
        <v>68</v>
      </c>
      <c r="C9" s="39">
        <v>32.3530208971655</v>
      </c>
      <c r="F9" s="36" t="s">
        <v>58</v>
      </c>
      <c r="G9" s="36" t="s">
        <v>68</v>
      </c>
      <c r="H9" s="39">
        <v>22.294725550825799</v>
      </c>
    </row>
    <row r="10" spans="1:18">
      <c r="A10" s="36" t="s">
        <v>72</v>
      </c>
      <c r="B10" s="36" t="s">
        <v>68</v>
      </c>
      <c r="C10" s="39">
        <v>32.431641087444198</v>
      </c>
      <c r="D10" s="38">
        <f>AVERAGE(C9:C10)</f>
        <v>32.392330992304849</v>
      </c>
      <c r="F10" s="36" t="s">
        <v>58</v>
      </c>
      <c r="G10" s="36" t="s">
        <v>68</v>
      </c>
      <c r="H10" s="39">
        <v>22.351947625999401</v>
      </c>
      <c r="I10" s="38">
        <f>AVERAGE(H9:H10)</f>
        <v>22.323336588412602</v>
      </c>
    </row>
    <row r="11" spans="1:18">
      <c r="A11" s="36" t="s">
        <v>72</v>
      </c>
      <c r="B11" s="36" t="s">
        <v>69</v>
      </c>
      <c r="C11" s="39">
        <v>32.351064777368201</v>
      </c>
      <c r="D11" s="38"/>
      <c r="F11" s="36" t="s">
        <v>58</v>
      </c>
      <c r="G11" s="36" t="s">
        <v>69</v>
      </c>
      <c r="H11" s="39">
        <v>22.875038711503301</v>
      </c>
      <c r="I11" s="38"/>
    </row>
    <row r="12" spans="1:18">
      <c r="A12" s="36" t="s">
        <v>72</v>
      </c>
      <c r="B12" s="36" t="s">
        <v>69</v>
      </c>
      <c r="C12" s="39">
        <v>32.688321599805199</v>
      </c>
      <c r="D12" s="38">
        <f>AVERAGE(C11:C12)</f>
        <v>32.5196931885867</v>
      </c>
      <c r="F12" s="36" t="s">
        <v>58</v>
      </c>
      <c r="G12" s="36" t="s">
        <v>69</v>
      </c>
      <c r="H12" s="39">
        <v>22.8385068924824</v>
      </c>
      <c r="I12" s="38">
        <f>AVERAGE(H11:H12)</f>
        <v>22.85677280199285</v>
      </c>
    </row>
    <row r="13" spans="1:18">
      <c r="A13" s="36"/>
      <c r="B13" s="36"/>
      <c r="C13" s="39"/>
      <c r="F13" s="34"/>
      <c r="G13" s="34"/>
      <c r="H13" s="35"/>
    </row>
    <row r="14" spans="1:18">
      <c r="A14" s="36"/>
      <c r="B14" s="36"/>
      <c r="C14" s="39"/>
      <c r="D14" s="38"/>
      <c r="F14" s="34"/>
      <c r="G14" s="34"/>
      <c r="H14" s="35"/>
      <c r="I14" s="38"/>
      <c r="N14" s="13"/>
      <c r="O14" s="13"/>
      <c r="P14" s="13"/>
      <c r="Q14" s="13"/>
      <c r="R14" s="13"/>
    </row>
    <row r="15" spans="1:18">
      <c r="A15" s="36"/>
      <c r="B15" s="36"/>
      <c r="C15" s="39"/>
      <c r="F15" s="34"/>
      <c r="G15" s="34"/>
      <c r="H15" s="35"/>
      <c r="N15" s="13"/>
      <c r="O15" s="13"/>
      <c r="P15" s="13"/>
      <c r="Q15" s="13"/>
      <c r="R15" s="13"/>
    </row>
    <row r="16" spans="1:18">
      <c r="A16" s="36"/>
      <c r="B16" s="36"/>
      <c r="C16" s="39"/>
      <c r="F16" s="34"/>
      <c r="G16" s="34"/>
      <c r="H16" s="35"/>
      <c r="N16" s="13"/>
      <c r="O16" s="13"/>
      <c r="P16" s="13"/>
      <c r="Q16" s="13"/>
      <c r="R16" s="13"/>
    </row>
    <row r="17" spans="1:18">
      <c r="A17" s="36"/>
      <c r="B17" s="36"/>
      <c r="C17" s="39"/>
      <c r="D17" s="38"/>
      <c r="F17" s="34"/>
      <c r="G17" s="34"/>
      <c r="H17" s="35"/>
      <c r="I17" s="38"/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91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72</v>
      </c>
      <c r="B22" s="36" t="s">
        <v>21</v>
      </c>
      <c r="C22" s="39">
        <v>33.953741485628697</v>
      </c>
      <c r="F22" s="36" t="s">
        <v>58</v>
      </c>
      <c r="G22" s="36" t="s">
        <v>21</v>
      </c>
      <c r="H22" s="39">
        <v>22.385694248636302</v>
      </c>
      <c r="L22" t="s">
        <v>129</v>
      </c>
      <c r="M22" t="s">
        <v>46</v>
      </c>
      <c r="N22" s="13">
        <f>D23</f>
        <v>33.705709997431796</v>
      </c>
      <c r="O22" s="13">
        <f>I23</f>
        <v>22.376114022506702</v>
      </c>
      <c r="P22" s="13">
        <f>N22-O22</f>
        <v>11.329595974925095</v>
      </c>
      <c r="Q22" s="13">
        <f>P22-$P$22</f>
        <v>0</v>
      </c>
      <c r="R22" s="49">
        <f>POWER(2,-Q22)</f>
        <v>1</v>
      </c>
    </row>
    <row r="23" spans="1:18">
      <c r="A23" s="36" t="s">
        <v>72</v>
      </c>
      <c r="B23" s="36" t="s">
        <v>21</v>
      </c>
      <c r="C23" s="39">
        <v>33.457678509234903</v>
      </c>
      <c r="D23" s="38">
        <f>AVERAGE(C22:C23)</f>
        <v>33.705709997431796</v>
      </c>
      <c r="F23" s="36" t="s">
        <v>58</v>
      </c>
      <c r="G23" s="36" t="s">
        <v>21</v>
      </c>
      <c r="H23" s="39">
        <v>22.366533796377102</v>
      </c>
      <c r="I23" s="38">
        <f>AVERAGE(H22:H23)</f>
        <v>22.376114022506702</v>
      </c>
      <c r="L23" t="s">
        <v>129</v>
      </c>
      <c r="M23" t="s">
        <v>47</v>
      </c>
      <c r="N23" s="13">
        <f>D25</f>
        <v>33.296892384656701</v>
      </c>
      <c r="O23" s="13">
        <f>I25</f>
        <v>22.270434357829203</v>
      </c>
      <c r="P23" s="13">
        <f t="shared" ref="P23:P26" si="3">N23-O23</f>
        <v>11.026458026827498</v>
      </c>
      <c r="Q23" s="13">
        <f t="shared" ref="Q23:Q26" si="4">P23-$P$22</f>
        <v>-0.30313794809759642</v>
      </c>
      <c r="R23" s="49">
        <f t="shared" ref="R23:R26" si="5">POWER(2,-Q23)</f>
        <v>1.2338251404748328</v>
      </c>
    </row>
    <row r="24" spans="1:18">
      <c r="A24" s="36" t="s">
        <v>72</v>
      </c>
      <c r="B24" s="36" t="s">
        <v>66</v>
      </c>
      <c r="C24" s="39">
        <v>33.351824513407102</v>
      </c>
      <c r="D24" s="38"/>
      <c r="F24" s="36" t="s">
        <v>58</v>
      </c>
      <c r="G24" s="36" t="s">
        <v>66</v>
      </c>
      <c r="H24" s="39">
        <v>22.306083859838601</v>
      </c>
      <c r="I24" s="38"/>
      <c r="L24" t="s">
        <v>129</v>
      </c>
      <c r="M24" t="s">
        <v>48</v>
      </c>
      <c r="N24" s="13">
        <f>D27</f>
        <v>32.421070392636302</v>
      </c>
      <c r="O24" s="13">
        <f>I27</f>
        <v>21.999853759525649</v>
      </c>
      <c r="P24" s="13">
        <f t="shared" si="3"/>
        <v>10.421216633110653</v>
      </c>
      <c r="Q24" s="13">
        <f t="shared" si="4"/>
        <v>-0.90837934181444169</v>
      </c>
      <c r="R24" s="49">
        <f t="shared" si="5"/>
        <v>1.8769358490901495</v>
      </c>
    </row>
    <row r="25" spans="1:18">
      <c r="A25" s="36" t="s">
        <v>72</v>
      </c>
      <c r="B25" s="36" t="s">
        <v>66</v>
      </c>
      <c r="C25" s="39">
        <v>33.241960255906299</v>
      </c>
      <c r="D25" s="38">
        <f>AVERAGE(C24:C25)</f>
        <v>33.296892384656701</v>
      </c>
      <c r="F25" s="36" t="s">
        <v>58</v>
      </c>
      <c r="G25" s="36" t="s">
        <v>66</v>
      </c>
      <c r="H25" s="39">
        <v>22.2347848558198</v>
      </c>
      <c r="I25" s="38">
        <f>AVERAGE(H24:H25)</f>
        <v>22.270434357829203</v>
      </c>
      <c r="L25" t="s">
        <v>129</v>
      </c>
      <c r="M25" t="s">
        <v>49</v>
      </c>
      <c r="N25" s="13">
        <f>D29</f>
        <v>32.681650804535053</v>
      </c>
      <c r="O25" s="13">
        <f>I29</f>
        <v>22.232855064275647</v>
      </c>
      <c r="P25" s="13">
        <f t="shared" si="3"/>
        <v>10.448795740259406</v>
      </c>
      <c r="Q25" s="13">
        <f t="shared" si="4"/>
        <v>-0.88080023466568846</v>
      </c>
      <c r="R25" s="49">
        <f t="shared" si="5"/>
        <v>1.8413964045290543</v>
      </c>
    </row>
    <row r="26" spans="1:18">
      <c r="A26" s="36" t="s">
        <v>72</v>
      </c>
      <c r="B26" s="36" t="s">
        <v>67</v>
      </c>
      <c r="C26" s="39">
        <v>33.263903796606201</v>
      </c>
      <c r="F26" s="36" t="s">
        <v>58</v>
      </c>
      <c r="G26" s="36" t="s">
        <v>67</v>
      </c>
      <c r="H26" s="39">
        <v>22.034431874225501</v>
      </c>
      <c r="L26" t="s">
        <v>129</v>
      </c>
      <c r="M26" t="s">
        <v>50</v>
      </c>
      <c r="N26" s="13">
        <f>D31</f>
        <v>32.529627996330802</v>
      </c>
      <c r="O26" s="13">
        <f>I31</f>
        <v>22.274847125512402</v>
      </c>
      <c r="P26" s="13">
        <f t="shared" si="3"/>
        <v>10.254780870818401</v>
      </c>
      <c r="Q26" s="13">
        <f t="shared" si="4"/>
        <v>-1.074815104106694</v>
      </c>
      <c r="R26" s="49">
        <f t="shared" si="5"/>
        <v>2.1064520915682046</v>
      </c>
    </row>
    <row r="27" spans="1:18">
      <c r="A27" s="36" t="s">
        <v>72</v>
      </c>
      <c r="B27" s="36" t="s">
        <v>67</v>
      </c>
      <c r="C27" s="39">
        <v>31.578236988666401</v>
      </c>
      <c r="D27" s="38">
        <f>AVERAGE(C26:C27)</f>
        <v>32.421070392636302</v>
      </c>
      <c r="F27" s="36" t="s">
        <v>58</v>
      </c>
      <c r="G27" s="36" t="s">
        <v>67</v>
      </c>
      <c r="H27" s="39">
        <v>21.965275644825802</v>
      </c>
      <c r="I27" s="38">
        <f>AVERAGE(H26:H27)</f>
        <v>21.999853759525649</v>
      </c>
      <c r="N27" s="13"/>
      <c r="O27" s="13"/>
      <c r="P27" s="13"/>
      <c r="Q27" s="13"/>
      <c r="R27" s="13"/>
    </row>
    <row r="28" spans="1:18">
      <c r="A28" s="36" t="s">
        <v>72</v>
      </c>
      <c r="B28" s="36" t="s">
        <v>68</v>
      </c>
      <c r="C28" s="39">
        <v>32.882581404316497</v>
      </c>
      <c r="F28" s="36" t="s">
        <v>58</v>
      </c>
      <c r="G28" s="36" t="s">
        <v>68</v>
      </c>
      <c r="H28" s="39">
        <v>22.227231356757699</v>
      </c>
    </row>
    <row r="29" spans="1:18">
      <c r="A29" s="36" t="s">
        <v>72</v>
      </c>
      <c r="B29" s="36" t="s">
        <v>68</v>
      </c>
      <c r="C29" s="39">
        <v>32.480720204753602</v>
      </c>
      <c r="D29" s="38">
        <f>AVERAGE(C28:C29)</f>
        <v>32.681650804535053</v>
      </c>
      <c r="F29" s="36" t="s">
        <v>58</v>
      </c>
      <c r="G29" s="36" t="s">
        <v>68</v>
      </c>
      <c r="H29" s="39">
        <v>22.238478771793599</v>
      </c>
      <c r="I29" s="38">
        <f>AVERAGE(H28:H29)</f>
        <v>22.232855064275647</v>
      </c>
    </row>
    <row r="30" spans="1:18">
      <c r="A30" s="36" t="s">
        <v>72</v>
      </c>
      <c r="B30" s="36" t="s">
        <v>69</v>
      </c>
      <c r="C30" s="39">
        <v>32.557569018389103</v>
      </c>
      <c r="D30" s="38"/>
      <c r="F30" s="36" t="s">
        <v>58</v>
      </c>
      <c r="G30" s="36" t="s">
        <v>69</v>
      </c>
      <c r="H30" s="39">
        <v>22.274301013896299</v>
      </c>
      <c r="I30" s="38"/>
    </row>
    <row r="31" spans="1:18">
      <c r="A31" s="36" t="s">
        <v>72</v>
      </c>
      <c r="B31" s="36" t="s">
        <v>69</v>
      </c>
      <c r="C31" s="39">
        <v>32.501686974272502</v>
      </c>
      <c r="D31" s="38">
        <f>AVERAGE(C30:C31)</f>
        <v>32.529627996330802</v>
      </c>
      <c r="F31" s="36" t="s">
        <v>58</v>
      </c>
      <c r="G31" s="36" t="s">
        <v>69</v>
      </c>
      <c r="H31" s="39">
        <v>22.275393237128501</v>
      </c>
      <c r="I31" s="38">
        <f>AVERAGE(H30:H31)</f>
        <v>22.274847125512402</v>
      </c>
    </row>
    <row r="32" spans="1:18">
      <c r="A32" s="36"/>
      <c r="B32" s="36"/>
      <c r="C32" s="39"/>
      <c r="F32" s="34"/>
      <c r="G32" s="34"/>
      <c r="H32" s="35"/>
    </row>
    <row r="33" spans="1:18">
      <c r="A33" s="36"/>
      <c r="B33" s="36"/>
      <c r="C33" s="39"/>
      <c r="D33" s="38"/>
      <c r="F33" s="34"/>
      <c r="G33" s="36"/>
      <c r="H33" s="35"/>
      <c r="I33" s="38"/>
    </row>
    <row r="34" spans="1:18">
      <c r="A34" s="36"/>
      <c r="B34" s="36"/>
      <c r="C34" s="39"/>
      <c r="F34" s="34"/>
      <c r="G34" s="36"/>
      <c r="H34" s="35"/>
    </row>
    <row r="35" spans="1:18">
      <c r="A35" s="36"/>
      <c r="B35" s="36"/>
      <c r="C35" s="39"/>
      <c r="F35" s="34"/>
      <c r="G35" s="36"/>
      <c r="H35" s="35"/>
    </row>
    <row r="36" spans="1:18">
      <c r="A36" s="36"/>
      <c r="B36" s="36"/>
      <c r="C36" s="39"/>
      <c r="D36" s="38"/>
      <c r="F36" s="34"/>
      <c r="G36" s="36"/>
      <c r="H36" s="35"/>
      <c r="I36" s="38"/>
    </row>
    <row r="39" spans="1:18">
      <c r="A39" s="37" t="s">
        <v>95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4" t="s">
        <v>72</v>
      </c>
      <c r="B41" s="36" t="s">
        <v>21</v>
      </c>
      <c r="C41" s="35">
        <v>32.525437911971999</v>
      </c>
      <c r="F41" s="34" t="s">
        <v>58</v>
      </c>
      <c r="G41" s="36" t="s">
        <v>21</v>
      </c>
      <c r="H41" s="35">
        <v>22.297395911431199</v>
      </c>
      <c r="L41" t="s">
        <v>128</v>
      </c>
      <c r="M41" t="s">
        <v>46</v>
      </c>
      <c r="N41" s="13">
        <f>D42</f>
        <v>32.411692932680651</v>
      </c>
      <c r="O41" s="13">
        <f>I42</f>
        <v>22.346432140858248</v>
      </c>
      <c r="P41" s="13">
        <f>N41-O41</f>
        <v>10.065260791822404</v>
      </c>
      <c r="Q41" s="13">
        <f>P41-$P$41</f>
        <v>0</v>
      </c>
      <c r="R41" s="49">
        <f>POWER(2,-Q41)</f>
        <v>1</v>
      </c>
    </row>
    <row r="42" spans="1:18">
      <c r="A42" s="34" t="s">
        <v>72</v>
      </c>
      <c r="B42" s="36" t="s">
        <v>21</v>
      </c>
      <c r="C42" s="35">
        <v>32.297947953389297</v>
      </c>
      <c r="D42" s="38">
        <f>AVERAGE(C41:C42)</f>
        <v>32.411692932680651</v>
      </c>
      <c r="F42" s="34" t="s">
        <v>58</v>
      </c>
      <c r="G42" s="36" t="s">
        <v>21</v>
      </c>
      <c r="H42" s="35">
        <v>22.3954683702853</v>
      </c>
      <c r="I42" s="38">
        <f>AVERAGE(H41:H42)</f>
        <v>22.346432140858248</v>
      </c>
      <c r="L42" t="s">
        <v>128</v>
      </c>
      <c r="M42" t="s">
        <v>47</v>
      </c>
      <c r="N42" s="13">
        <f>D44</f>
        <v>32.189204557640394</v>
      </c>
      <c r="O42" s="13">
        <f>I44</f>
        <v>22.373824096400249</v>
      </c>
      <c r="P42" s="13">
        <f t="shared" ref="P42:P45" si="6">N42-O42</f>
        <v>9.8153804612401458</v>
      </c>
      <c r="Q42" s="13">
        <f t="shared" ref="Q42:Q45" si="7">P42-$P$41</f>
        <v>-0.24988033058225767</v>
      </c>
      <c r="R42" s="49">
        <f t="shared" ref="R42:R45" si="8">POWER(2,-Q42)</f>
        <v>1.189108476124175</v>
      </c>
    </row>
    <row r="43" spans="1:18">
      <c r="A43" s="34" t="s">
        <v>72</v>
      </c>
      <c r="B43" s="36" t="s">
        <v>66</v>
      </c>
      <c r="C43" s="35">
        <v>32.361035117614598</v>
      </c>
      <c r="D43" s="38"/>
      <c r="F43" s="34" t="s">
        <v>58</v>
      </c>
      <c r="G43" s="36" t="s">
        <v>66</v>
      </c>
      <c r="H43" s="35">
        <v>22.403140903639599</v>
      </c>
      <c r="I43" s="38"/>
      <c r="L43" t="s">
        <v>128</v>
      </c>
      <c r="M43" t="s">
        <v>48</v>
      </c>
      <c r="N43" s="13">
        <f>D46</f>
        <v>31.917002854274749</v>
      </c>
      <c r="O43" s="13">
        <f>I46</f>
        <v>22.42114269919125</v>
      </c>
      <c r="P43" s="13">
        <f t="shared" si="6"/>
        <v>9.4958601550834985</v>
      </c>
      <c r="Q43" s="13">
        <f t="shared" si="7"/>
        <v>-0.56940063673890506</v>
      </c>
      <c r="R43" s="49">
        <f t="shared" si="8"/>
        <v>1.4839069579264634</v>
      </c>
    </row>
    <row r="44" spans="1:18">
      <c r="A44" s="34" t="s">
        <v>72</v>
      </c>
      <c r="B44" s="36" t="s">
        <v>66</v>
      </c>
      <c r="C44" s="35">
        <v>32.017373997666198</v>
      </c>
      <c r="D44" s="38">
        <f>AVERAGE(C43:C44)</f>
        <v>32.189204557640394</v>
      </c>
      <c r="F44" s="34" t="s">
        <v>58</v>
      </c>
      <c r="G44" s="36" t="s">
        <v>66</v>
      </c>
      <c r="H44" s="35">
        <v>22.344507289160902</v>
      </c>
      <c r="I44" s="38">
        <f>AVERAGE(H43:H44)</f>
        <v>22.373824096400249</v>
      </c>
      <c r="L44" t="s">
        <v>128</v>
      </c>
      <c r="M44" t="s">
        <v>49</v>
      </c>
      <c r="N44" s="13">
        <f>D48</f>
        <v>31.59659094108585</v>
      </c>
      <c r="O44" s="13">
        <f>I48</f>
        <v>22.682314364548802</v>
      </c>
      <c r="P44" s="13">
        <f t="shared" si="6"/>
        <v>8.9142765765370484</v>
      </c>
      <c r="Q44" s="13">
        <f t="shared" si="7"/>
        <v>-1.1509842152853551</v>
      </c>
      <c r="R44" s="49">
        <f t="shared" si="8"/>
        <v>2.2206533706661449</v>
      </c>
    </row>
    <row r="45" spans="1:18">
      <c r="A45" s="34" t="s">
        <v>72</v>
      </c>
      <c r="B45" s="36" t="s">
        <v>67</v>
      </c>
      <c r="C45" s="35">
        <v>31.905854645083899</v>
      </c>
      <c r="F45" s="34" t="s">
        <v>58</v>
      </c>
      <c r="G45" s="36" t="s">
        <v>67</v>
      </c>
      <c r="H45" s="35">
        <v>22.4125176762198</v>
      </c>
      <c r="L45" t="s">
        <v>128</v>
      </c>
      <c r="M45" t="s">
        <v>50</v>
      </c>
      <c r="N45" s="13">
        <f>D50</f>
        <v>31.9863496949961</v>
      </c>
      <c r="O45" s="13">
        <f>I50</f>
        <v>23.197365590735849</v>
      </c>
      <c r="P45" s="13">
        <f t="shared" si="6"/>
        <v>8.7889841042602512</v>
      </c>
      <c r="Q45" s="13">
        <f t="shared" si="7"/>
        <v>-1.2762766875621523</v>
      </c>
      <c r="R45" s="49">
        <f t="shared" si="8"/>
        <v>2.4221306521793569</v>
      </c>
    </row>
    <row r="46" spans="1:18">
      <c r="A46" s="34" t="s">
        <v>72</v>
      </c>
      <c r="B46" s="36" t="s">
        <v>67</v>
      </c>
      <c r="C46" s="35">
        <v>31.928151063465599</v>
      </c>
      <c r="D46" s="38">
        <f>AVERAGE(C45:C46)</f>
        <v>31.917002854274749</v>
      </c>
      <c r="F46" s="34" t="s">
        <v>58</v>
      </c>
      <c r="G46" s="36" t="s">
        <v>67</v>
      </c>
      <c r="H46" s="35">
        <v>22.429767722162701</v>
      </c>
      <c r="I46" s="38">
        <f>AVERAGE(H45:H46)</f>
        <v>22.42114269919125</v>
      </c>
      <c r="N46" s="13"/>
      <c r="O46" s="13"/>
      <c r="P46" s="13"/>
      <c r="Q46" s="13"/>
      <c r="R46" s="13"/>
    </row>
    <row r="47" spans="1:18">
      <c r="A47" s="34" t="s">
        <v>72</v>
      </c>
      <c r="B47" s="36" t="s">
        <v>68</v>
      </c>
      <c r="C47" s="35">
        <v>31.620323188786099</v>
      </c>
      <c r="F47" s="34" t="s">
        <v>58</v>
      </c>
      <c r="G47" s="36" t="s">
        <v>68</v>
      </c>
      <c r="H47" s="35">
        <v>22.681672099117101</v>
      </c>
    </row>
    <row r="48" spans="1:18">
      <c r="A48" s="34" t="s">
        <v>72</v>
      </c>
      <c r="B48" s="36" t="s">
        <v>68</v>
      </c>
      <c r="C48" s="35">
        <v>31.572858693385601</v>
      </c>
      <c r="D48" s="38">
        <f>AVERAGE(C47:C48)</f>
        <v>31.59659094108585</v>
      </c>
      <c r="F48" s="34" t="s">
        <v>58</v>
      </c>
      <c r="G48" s="36" t="s">
        <v>68</v>
      </c>
      <c r="H48" s="35">
        <v>22.682956629980499</v>
      </c>
      <c r="I48" s="38">
        <f>AVERAGE(H47:H48)</f>
        <v>22.682314364548802</v>
      </c>
    </row>
    <row r="49" spans="1:23">
      <c r="A49" s="34" t="s">
        <v>72</v>
      </c>
      <c r="B49" s="36" t="s">
        <v>69</v>
      </c>
      <c r="C49" s="35">
        <v>31.7013750735683</v>
      </c>
      <c r="D49" s="38"/>
      <c r="F49" s="34" t="s">
        <v>58</v>
      </c>
      <c r="G49" s="36" t="s">
        <v>69</v>
      </c>
      <c r="H49" s="35">
        <v>23.208574959814602</v>
      </c>
      <c r="I49" s="38"/>
    </row>
    <row r="50" spans="1:23">
      <c r="A50" s="34" t="s">
        <v>72</v>
      </c>
      <c r="B50" s="36" t="s">
        <v>69</v>
      </c>
      <c r="C50" s="35">
        <v>32.2713243164239</v>
      </c>
      <c r="D50" s="38">
        <f>AVERAGE(C49:C50)</f>
        <v>31.9863496949961</v>
      </c>
      <c r="F50" s="34" t="s">
        <v>58</v>
      </c>
      <c r="G50" s="36" t="s">
        <v>69</v>
      </c>
      <c r="H50" s="35">
        <v>23.1861562216571</v>
      </c>
      <c r="I50" s="38">
        <f>AVERAGE(H49:H50)</f>
        <v>23.197365590735849</v>
      </c>
    </row>
    <row r="51" spans="1:23">
      <c r="A51" s="36"/>
      <c r="B51" s="36"/>
      <c r="C51" s="39"/>
      <c r="E51" s="34"/>
      <c r="F51" s="36"/>
      <c r="G51" s="36"/>
      <c r="H51" s="39"/>
      <c r="N51" s="12"/>
      <c r="O51" s="12"/>
      <c r="P51" s="12"/>
      <c r="Q51" s="12"/>
      <c r="R51" s="12"/>
    </row>
    <row r="52" spans="1:23">
      <c r="A52" s="36"/>
      <c r="B52" s="36"/>
      <c r="C52" s="39"/>
      <c r="D52" s="38"/>
      <c r="E52" s="34"/>
      <c r="F52" s="36"/>
      <c r="G52" s="36"/>
      <c r="H52" s="39"/>
      <c r="I52" s="38"/>
      <c r="N52" s="12"/>
      <c r="O52" s="12"/>
      <c r="P52" s="12"/>
      <c r="Q52" s="12"/>
      <c r="R52" s="12"/>
    </row>
    <row r="53" spans="1:23">
      <c r="A53" s="36"/>
      <c r="B53" s="36"/>
      <c r="C53" s="39"/>
      <c r="E53" s="34"/>
      <c r="F53" s="36"/>
      <c r="G53" s="36"/>
      <c r="H53" s="39"/>
      <c r="L53" s="36"/>
      <c r="M53" s="36"/>
      <c r="N53" s="39"/>
      <c r="O53" s="12"/>
      <c r="P53" s="36"/>
      <c r="Q53" s="36"/>
      <c r="R53" s="39"/>
    </row>
    <row r="54" spans="1:23">
      <c r="A54" s="36"/>
      <c r="B54" s="36"/>
      <c r="C54" s="39"/>
      <c r="E54" s="34"/>
      <c r="F54" s="36"/>
      <c r="G54" s="36"/>
      <c r="H54" s="39"/>
      <c r="L54" s="36"/>
      <c r="M54" s="36"/>
      <c r="N54" s="39"/>
      <c r="O54" s="12"/>
      <c r="P54" s="36"/>
      <c r="Q54" s="36"/>
      <c r="R54" s="39"/>
    </row>
    <row r="55" spans="1:23">
      <c r="A55" s="36"/>
      <c r="B55" s="36"/>
      <c r="C55" s="39"/>
      <c r="D55" s="38"/>
      <c r="E55" s="34"/>
      <c r="F55" s="36"/>
      <c r="G55" s="36"/>
      <c r="H55" s="39"/>
      <c r="I55" s="38"/>
      <c r="L55" s="36"/>
      <c r="M55" s="36"/>
      <c r="N55" s="39"/>
      <c r="O55" s="12"/>
      <c r="P55" s="36"/>
      <c r="Q55" s="36"/>
      <c r="R55" s="39"/>
    </row>
    <row r="56" spans="1:23">
      <c r="E56" s="34"/>
      <c r="F56" s="34"/>
      <c r="G56" s="35"/>
      <c r="L56" s="36"/>
      <c r="M56" s="36"/>
      <c r="N56" s="39"/>
      <c r="O56" s="12"/>
      <c r="P56" s="36"/>
      <c r="Q56" s="36"/>
      <c r="R56" s="39"/>
    </row>
    <row r="57" spans="1:23">
      <c r="E57" s="34"/>
      <c r="F57" s="34"/>
      <c r="G57" s="35"/>
      <c r="L57" s="36"/>
      <c r="M57" s="36"/>
      <c r="N57" s="39"/>
      <c r="O57" s="12"/>
      <c r="P57" s="36"/>
      <c r="Q57" s="36"/>
      <c r="R57" s="39"/>
    </row>
    <row r="58" spans="1:23">
      <c r="A58" s="37" t="s">
        <v>96</v>
      </c>
      <c r="L58" s="29" t="s">
        <v>51</v>
      </c>
      <c r="M58" s="30"/>
      <c r="N58" s="31"/>
      <c r="O58" s="31"/>
      <c r="P58" s="30"/>
      <c r="Q58" s="30"/>
      <c r="R58" s="30"/>
    </row>
    <row r="59" spans="1:23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  <c r="U59" s="36"/>
      <c r="V59" s="36"/>
      <c r="W59" s="39"/>
    </row>
    <row r="60" spans="1:23">
      <c r="A60" s="34" t="s">
        <v>72</v>
      </c>
      <c r="B60" s="36" t="s">
        <v>21</v>
      </c>
      <c r="C60" s="35">
        <v>33.319611965877399</v>
      </c>
      <c r="F60" s="34" t="s">
        <v>58</v>
      </c>
      <c r="G60" s="36" t="s">
        <v>21</v>
      </c>
      <c r="H60" s="35">
        <v>23.123518963932302</v>
      </c>
      <c r="L60" t="s">
        <v>130</v>
      </c>
      <c r="M60" t="s">
        <v>46</v>
      </c>
      <c r="N60" s="13">
        <f>D61</f>
        <v>33.277696244267247</v>
      </c>
      <c r="O60" s="13">
        <f>I61</f>
        <v>23.160739087585551</v>
      </c>
      <c r="P60" s="13">
        <f>N60-O60</f>
        <v>10.116957156681696</v>
      </c>
      <c r="Q60" s="13">
        <f>P60-$P$60</f>
        <v>0</v>
      </c>
      <c r="R60" s="49">
        <f>POWER(2,-Q60)</f>
        <v>1</v>
      </c>
      <c r="U60" s="36"/>
      <c r="V60" s="36"/>
      <c r="W60" s="39"/>
    </row>
    <row r="61" spans="1:23">
      <c r="A61" s="34" t="s">
        <v>72</v>
      </c>
      <c r="B61" s="36" t="s">
        <v>21</v>
      </c>
      <c r="C61" s="35">
        <v>33.235780522657102</v>
      </c>
      <c r="D61" s="38">
        <f>AVERAGE(C60:C61)</f>
        <v>33.277696244267247</v>
      </c>
      <c r="F61" s="34" t="s">
        <v>58</v>
      </c>
      <c r="G61" s="36" t="s">
        <v>21</v>
      </c>
      <c r="H61" s="35">
        <v>23.1979592112388</v>
      </c>
      <c r="I61" s="38">
        <f>AVERAGE(H60:H61)</f>
        <v>23.160739087585551</v>
      </c>
      <c r="L61" t="s">
        <v>130</v>
      </c>
      <c r="M61" t="s">
        <v>47</v>
      </c>
      <c r="N61" s="13">
        <f>D63</f>
        <v>32.5635655527797</v>
      </c>
      <c r="O61" s="13">
        <f>I63</f>
        <v>22.541765841086001</v>
      </c>
      <c r="P61" s="13">
        <f t="shared" ref="P61:P64" si="9">N61-O61</f>
        <v>10.021799711693699</v>
      </c>
      <c r="Q61" s="13">
        <f t="shared" ref="Q61:Q64" si="10">P61-$P$60</f>
        <v>-9.5157444987997053E-2</v>
      </c>
      <c r="R61" s="49">
        <f t="shared" ref="R61:R64" si="11">POWER(2,-Q61)</f>
        <v>1.0681819751094042</v>
      </c>
      <c r="U61" s="36"/>
      <c r="V61" s="36"/>
      <c r="W61" s="39"/>
    </row>
    <row r="62" spans="1:23">
      <c r="A62" s="34" t="s">
        <v>72</v>
      </c>
      <c r="B62" s="36" t="s">
        <v>66</v>
      </c>
      <c r="C62" s="35">
        <v>32.4295818930783</v>
      </c>
      <c r="D62" s="38"/>
      <c r="F62" s="34" t="s">
        <v>58</v>
      </c>
      <c r="G62" s="36" t="s">
        <v>66</v>
      </c>
      <c r="H62" s="35">
        <v>22.553980546794801</v>
      </c>
      <c r="I62" s="38"/>
      <c r="L62" t="s">
        <v>130</v>
      </c>
      <c r="M62" t="s">
        <v>48</v>
      </c>
      <c r="N62" s="13">
        <f>D65</f>
        <v>32.077862255001804</v>
      </c>
      <c r="O62" s="13">
        <f>I65</f>
        <v>22.430030333251899</v>
      </c>
      <c r="P62" s="13">
        <f t="shared" si="9"/>
        <v>9.6478319217499049</v>
      </c>
      <c r="Q62" s="13">
        <f t="shared" si="10"/>
        <v>-0.46912523493179137</v>
      </c>
      <c r="R62" s="49">
        <f t="shared" si="11"/>
        <v>1.3842698740989186</v>
      </c>
      <c r="U62" s="36"/>
      <c r="V62" s="36"/>
      <c r="W62" s="39"/>
    </row>
    <row r="63" spans="1:23">
      <c r="A63" s="34" t="s">
        <v>72</v>
      </c>
      <c r="B63" s="36" t="s">
        <v>66</v>
      </c>
      <c r="C63" s="35">
        <v>32.6975492124811</v>
      </c>
      <c r="D63" s="38">
        <f>AVERAGE(C62:C63)</f>
        <v>32.5635655527797</v>
      </c>
      <c r="F63" s="34" t="s">
        <v>58</v>
      </c>
      <c r="G63" s="36" t="s">
        <v>66</v>
      </c>
      <c r="H63" s="35">
        <v>22.529551135377201</v>
      </c>
      <c r="I63" s="38">
        <f>AVERAGE(H62:H63)</f>
        <v>22.541765841086001</v>
      </c>
      <c r="L63" t="s">
        <v>130</v>
      </c>
      <c r="M63" t="s">
        <v>49</v>
      </c>
      <c r="N63" s="13">
        <f>D67</f>
        <v>32.310486464326146</v>
      </c>
      <c r="O63" s="13">
        <f>I67</f>
        <v>22.421721224853052</v>
      </c>
      <c r="P63" s="13">
        <f t="shared" si="9"/>
        <v>9.8887652394730949</v>
      </c>
      <c r="Q63" s="13">
        <f t="shared" si="10"/>
        <v>-0.22819191720860132</v>
      </c>
      <c r="R63" s="49">
        <f t="shared" si="11"/>
        <v>1.1713659940091365</v>
      </c>
      <c r="U63" s="36"/>
      <c r="V63" s="36"/>
      <c r="W63" s="39"/>
    </row>
    <row r="64" spans="1:23">
      <c r="A64" s="34" t="s">
        <v>72</v>
      </c>
      <c r="B64" s="36" t="s">
        <v>67</v>
      </c>
      <c r="C64" s="35">
        <v>32.236550150187803</v>
      </c>
      <c r="F64" s="34" t="s">
        <v>58</v>
      </c>
      <c r="G64" s="36" t="s">
        <v>67</v>
      </c>
      <c r="H64" s="35">
        <v>22.4069434407396</v>
      </c>
      <c r="L64" t="s">
        <v>130</v>
      </c>
      <c r="M64" t="s">
        <v>50</v>
      </c>
      <c r="N64" s="13">
        <f>D69</f>
        <v>32.269427686511946</v>
      </c>
      <c r="O64" s="13">
        <f>I69</f>
        <v>23.0631739658998</v>
      </c>
      <c r="P64" s="13">
        <f t="shared" si="9"/>
        <v>9.2062537206121462</v>
      </c>
      <c r="Q64" s="13">
        <f t="shared" si="10"/>
        <v>-0.91070343606955007</v>
      </c>
      <c r="R64" s="49">
        <f t="shared" si="11"/>
        <v>1.8799619157142431</v>
      </c>
      <c r="U64" s="36"/>
      <c r="V64" s="36"/>
      <c r="W64" s="39"/>
    </row>
    <row r="65" spans="1:23">
      <c r="A65" s="34" t="s">
        <v>72</v>
      </c>
      <c r="B65" s="36" t="s">
        <v>67</v>
      </c>
      <c r="C65" s="35">
        <v>31.919174359815798</v>
      </c>
      <c r="D65" s="38">
        <f>AVERAGE(C64:C65)</f>
        <v>32.077862255001804</v>
      </c>
      <c r="F65" s="34" t="s">
        <v>58</v>
      </c>
      <c r="G65" s="36" t="s">
        <v>67</v>
      </c>
      <c r="H65" s="35">
        <v>22.453117225764199</v>
      </c>
      <c r="I65" s="38">
        <f>AVERAGE(H64:H65)</f>
        <v>22.430030333251899</v>
      </c>
      <c r="N65" s="13"/>
      <c r="O65" s="13"/>
      <c r="P65" s="13"/>
      <c r="Q65" s="13"/>
      <c r="R65" s="13"/>
      <c r="U65" s="36"/>
      <c r="V65" s="36"/>
      <c r="W65" s="39"/>
    </row>
    <row r="66" spans="1:23">
      <c r="A66" s="34" t="s">
        <v>72</v>
      </c>
      <c r="B66" s="36" t="s">
        <v>68</v>
      </c>
      <c r="C66" s="35">
        <v>32.135084746734201</v>
      </c>
      <c r="F66" s="34" t="s">
        <v>58</v>
      </c>
      <c r="G66" s="36" t="s">
        <v>68</v>
      </c>
      <c r="H66" s="35">
        <v>22.4870883669312</v>
      </c>
      <c r="U66" s="36"/>
      <c r="V66" s="36"/>
      <c r="W66" s="39"/>
    </row>
    <row r="67" spans="1:23">
      <c r="A67" s="34" t="s">
        <v>72</v>
      </c>
      <c r="B67" s="36" t="s">
        <v>68</v>
      </c>
      <c r="C67" s="35">
        <v>32.485888181918099</v>
      </c>
      <c r="D67" s="38">
        <f>AVERAGE(C66:C67)</f>
        <v>32.310486464326146</v>
      </c>
      <c r="F67" s="34" t="s">
        <v>58</v>
      </c>
      <c r="G67" s="36" t="s">
        <v>68</v>
      </c>
      <c r="H67" s="35">
        <v>22.356354082774899</v>
      </c>
      <c r="I67" s="38">
        <f>AVERAGE(H66:H67)</f>
        <v>22.421721224853052</v>
      </c>
      <c r="S67" s="39"/>
      <c r="U67" s="36"/>
      <c r="V67" s="36"/>
      <c r="W67" s="39"/>
    </row>
    <row r="68" spans="1:23">
      <c r="A68" s="34" t="s">
        <v>72</v>
      </c>
      <c r="B68" s="36" t="s">
        <v>69</v>
      </c>
      <c r="C68" s="35">
        <v>32.359788156641201</v>
      </c>
      <c r="D68" s="38"/>
      <c r="F68" s="34" t="s">
        <v>58</v>
      </c>
      <c r="G68" s="36" t="s">
        <v>69</v>
      </c>
      <c r="H68" s="35">
        <v>23.074797844817599</v>
      </c>
      <c r="I68" s="38"/>
      <c r="S68" s="39"/>
      <c r="U68" s="36"/>
      <c r="V68" s="36"/>
      <c r="W68" s="39"/>
    </row>
    <row r="69" spans="1:23">
      <c r="A69" s="34" t="s">
        <v>72</v>
      </c>
      <c r="B69" s="36" t="s">
        <v>69</v>
      </c>
      <c r="C69" s="35">
        <v>32.179067216382698</v>
      </c>
      <c r="D69" s="38">
        <f>AVERAGE(C68:C69)</f>
        <v>32.269427686511946</v>
      </c>
      <c r="F69" s="34" t="s">
        <v>58</v>
      </c>
      <c r="G69" s="36" t="s">
        <v>69</v>
      </c>
      <c r="H69" s="35">
        <v>23.051550086982001</v>
      </c>
      <c r="I69" s="38">
        <f>AVERAGE(H68:H69)</f>
        <v>23.0631739658998</v>
      </c>
      <c r="S69" s="39"/>
      <c r="U69" s="36"/>
      <c r="V69" s="36"/>
      <c r="W69" s="39"/>
    </row>
    <row r="70" spans="1:23">
      <c r="A70" s="36"/>
      <c r="B70" s="36"/>
      <c r="C70" s="39"/>
      <c r="E70" s="34"/>
      <c r="F70" s="36"/>
      <c r="G70" s="36"/>
      <c r="H70" s="39"/>
      <c r="M70" s="36"/>
      <c r="N70" s="36"/>
      <c r="O70" s="39"/>
      <c r="P70" s="12"/>
      <c r="Q70" s="36"/>
      <c r="R70" s="36"/>
      <c r="S70" s="39"/>
      <c r="U70" s="36"/>
      <c r="V70" s="36"/>
      <c r="W70" s="39"/>
    </row>
    <row r="71" spans="1:23">
      <c r="A71" s="36"/>
      <c r="B71" s="36"/>
      <c r="C71" s="39"/>
      <c r="D71" s="38"/>
      <c r="E71" s="34"/>
      <c r="F71" s="36"/>
      <c r="G71" s="36"/>
      <c r="H71" s="39"/>
      <c r="I71" s="38"/>
      <c r="M71" s="36"/>
      <c r="N71" s="36"/>
      <c r="O71" s="39"/>
      <c r="P71" s="12"/>
      <c r="Q71" s="36"/>
      <c r="R71" s="36"/>
      <c r="S71" s="39"/>
      <c r="U71" s="36"/>
      <c r="V71" s="36"/>
      <c r="W71" s="39"/>
    </row>
    <row r="72" spans="1:23">
      <c r="A72" s="36"/>
      <c r="B72" s="36"/>
      <c r="C72" s="39"/>
      <c r="E72" s="34"/>
      <c r="F72" s="36"/>
      <c r="G72" s="36"/>
      <c r="H72" s="39"/>
      <c r="L72" s="36"/>
      <c r="M72" s="36"/>
      <c r="N72" s="36"/>
      <c r="O72" s="39"/>
      <c r="P72" s="36"/>
      <c r="Q72" s="36"/>
      <c r="R72" s="36"/>
      <c r="S72" s="39"/>
      <c r="U72" s="36"/>
      <c r="V72" s="36"/>
      <c r="W72" s="39"/>
    </row>
    <row r="73" spans="1:23">
      <c r="A73" s="36"/>
      <c r="B73" s="36"/>
      <c r="C73" s="39"/>
      <c r="E73" s="34"/>
      <c r="F73" s="36"/>
      <c r="G73" s="36"/>
      <c r="H73" s="39"/>
      <c r="L73" s="36"/>
      <c r="M73" s="36"/>
      <c r="N73" s="36"/>
      <c r="O73" s="39"/>
      <c r="P73" s="36"/>
      <c r="Q73" s="36"/>
      <c r="R73" s="36"/>
      <c r="S73" s="39"/>
      <c r="U73" s="36"/>
      <c r="V73" s="36"/>
      <c r="W73" s="39"/>
    </row>
    <row r="74" spans="1:23">
      <c r="A74" s="36"/>
      <c r="B74" s="36"/>
      <c r="C74" s="39"/>
      <c r="D74" s="38"/>
      <c r="E74" s="34"/>
      <c r="F74" s="36"/>
      <c r="G74" s="36"/>
      <c r="H74" s="39"/>
      <c r="I74" s="38"/>
      <c r="L74" s="36"/>
      <c r="M74" s="36"/>
      <c r="N74" s="36"/>
      <c r="O74" s="39"/>
      <c r="P74" s="36"/>
      <c r="Q74" s="36"/>
      <c r="R74" s="36"/>
      <c r="S74" s="39"/>
    </row>
    <row r="75" spans="1:23">
      <c r="M75" s="36"/>
      <c r="N75" s="36"/>
      <c r="O75" s="39"/>
      <c r="Q75" s="36"/>
      <c r="R75" s="36"/>
      <c r="S75" s="39"/>
    </row>
    <row r="76" spans="1:23">
      <c r="M76" s="36"/>
      <c r="N76" s="36"/>
      <c r="O76" s="39"/>
      <c r="Q76" s="36"/>
      <c r="R76" s="36"/>
      <c r="S76" s="39"/>
    </row>
    <row r="77" spans="1:23">
      <c r="A77" s="37"/>
      <c r="T77" s="36"/>
      <c r="U77" s="36"/>
      <c r="V77" s="39"/>
    </row>
    <row r="78" spans="1:23">
      <c r="A78" s="11"/>
      <c r="B78" s="11"/>
      <c r="C78" s="11"/>
      <c r="D78" s="11"/>
      <c r="F78" s="11"/>
      <c r="G78" s="11"/>
      <c r="H78" s="11"/>
      <c r="T78" s="36"/>
      <c r="U78" s="36"/>
      <c r="V78" s="39"/>
      <c r="W78" s="39"/>
    </row>
    <row r="79" spans="1:23">
      <c r="A79" s="36"/>
      <c r="B79" s="36"/>
      <c r="C79" s="39"/>
      <c r="F79" s="36"/>
      <c r="G79" s="36"/>
      <c r="H79" s="39"/>
      <c r="T79" s="36"/>
      <c r="U79" s="36"/>
      <c r="V79" s="39"/>
      <c r="W79" s="39"/>
    </row>
    <row r="80" spans="1:23">
      <c r="A80" s="36"/>
      <c r="B80" s="36"/>
      <c r="C80" s="39"/>
      <c r="F80" s="36"/>
      <c r="G80" s="36"/>
      <c r="H80" s="39"/>
      <c r="T80" s="36"/>
      <c r="U80" s="36"/>
      <c r="V80" s="39"/>
      <c r="W80" s="39"/>
    </row>
    <row r="81" spans="1:23">
      <c r="A81" s="36"/>
      <c r="B81" s="36"/>
      <c r="C81" s="39"/>
      <c r="D81" s="38"/>
      <c r="F81" s="36"/>
      <c r="G81" s="36"/>
      <c r="H81" s="39"/>
      <c r="I81" s="38"/>
      <c r="T81" s="36"/>
      <c r="U81" s="36"/>
      <c r="V81" s="39"/>
      <c r="W81" s="39"/>
    </row>
    <row r="82" spans="1:23">
      <c r="A82" s="36"/>
      <c r="B82" s="36"/>
      <c r="C82" s="39"/>
      <c r="F82" s="36"/>
      <c r="G82" s="36"/>
      <c r="H82" s="39"/>
      <c r="T82" s="36"/>
      <c r="U82" s="36"/>
      <c r="V82" s="39"/>
      <c r="W82" s="39"/>
    </row>
    <row r="83" spans="1:23">
      <c r="A83" s="36"/>
      <c r="B83" s="36"/>
      <c r="C83" s="39"/>
      <c r="F83" s="36"/>
      <c r="G83" s="36"/>
      <c r="H83" s="39"/>
      <c r="T83" s="36"/>
      <c r="U83" s="36"/>
      <c r="V83" s="39"/>
      <c r="W83" s="39"/>
    </row>
    <row r="84" spans="1:23">
      <c r="A84" s="36"/>
      <c r="B84" s="36"/>
      <c r="C84" s="39"/>
      <c r="D84" s="38"/>
      <c r="F84" s="36"/>
      <c r="G84" s="36"/>
      <c r="H84" s="39"/>
      <c r="I84" s="38"/>
      <c r="T84" s="36"/>
      <c r="U84" s="36"/>
      <c r="V84" s="39"/>
      <c r="W84" s="39"/>
    </row>
    <row r="85" spans="1:23">
      <c r="A85" s="36"/>
      <c r="B85" s="36"/>
      <c r="C85" s="39"/>
      <c r="F85" s="36"/>
      <c r="G85" s="36"/>
      <c r="H85" s="39"/>
      <c r="T85" s="36"/>
      <c r="U85" s="36"/>
      <c r="V85" s="39"/>
      <c r="W85" s="39"/>
    </row>
    <row r="86" spans="1:23">
      <c r="A86" s="36"/>
      <c r="B86" s="36"/>
      <c r="C86" s="39"/>
      <c r="F86" s="36"/>
      <c r="G86" s="36"/>
      <c r="H86" s="39"/>
      <c r="T86" s="36"/>
      <c r="U86" s="36"/>
      <c r="V86" s="39"/>
      <c r="W86" s="39"/>
    </row>
    <row r="87" spans="1:23">
      <c r="A87" s="36"/>
      <c r="B87" s="36"/>
      <c r="C87" s="39"/>
      <c r="D87" s="38"/>
      <c r="E87" s="34"/>
      <c r="F87" s="36"/>
      <c r="G87" s="36"/>
      <c r="H87" s="39"/>
      <c r="I87" s="38"/>
      <c r="T87" s="36"/>
      <c r="U87" s="36"/>
      <c r="V87" s="39"/>
      <c r="W87" s="39"/>
    </row>
    <row r="88" spans="1:23">
      <c r="A88" s="36"/>
      <c r="B88" s="36"/>
      <c r="C88" s="39"/>
      <c r="E88" s="34"/>
      <c r="F88" s="36"/>
      <c r="G88" s="36"/>
      <c r="H88" s="39"/>
      <c r="T88" s="36"/>
      <c r="U88" s="36"/>
      <c r="V88" s="39"/>
      <c r="W88" s="39"/>
    </row>
    <row r="89" spans="1:23">
      <c r="A89" s="36"/>
      <c r="B89" s="36"/>
      <c r="C89" s="39"/>
      <c r="E89" s="34"/>
      <c r="F89" s="36"/>
      <c r="G89" s="36"/>
      <c r="H89" s="39"/>
      <c r="T89" s="36"/>
      <c r="U89" s="36"/>
      <c r="V89" s="39"/>
      <c r="W89" s="39"/>
    </row>
    <row r="90" spans="1:23">
      <c r="A90" s="36"/>
      <c r="B90" s="36"/>
      <c r="C90" s="39"/>
      <c r="D90" s="38"/>
      <c r="E90" s="34"/>
      <c r="F90" s="36"/>
      <c r="G90" s="36"/>
      <c r="H90" s="39"/>
      <c r="I90" s="38"/>
      <c r="T90" s="36"/>
      <c r="U90" s="36"/>
      <c r="V90" s="39"/>
      <c r="W90" s="39"/>
    </row>
    <row r="91" spans="1:23">
      <c r="A91" s="36"/>
      <c r="B91" s="36"/>
      <c r="C91" s="39"/>
      <c r="E91" s="34"/>
      <c r="F91" s="36"/>
      <c r="G91" s="36"/>
      <c r="H91" s="39"/>
      <c r="T91" s="36"/>
      <c r="U91" s="36"/>
      <c r="V91" s="39"/>
      <c r="W91" s="39"/>
    </row>
    <row r="92" spans="1:23">
      <c r="A92" s="36"/>
      <c r="B92" s="36"/>
      <c r="C92" s="39"/>
      <c r="E92" s="34"/>
      <c r="F92" s="36"/>
      <c r="G92" s="36"/>
      <c r="H92" s="39"/>
      <c r="U92" s="36"/>
      <c r="V92" s="36"/>
      <c r="W92" s="39"/>
    </row>
    <row r="93" spans="1:23">
      <c r="A93" s="36"/>
      <c r="B93" s="36"/>
      <c r="C93" s="39"/>
      <c r="D93" s="38"/>
      <c r="E93" s="34"/>
      <c r="F93" s="36"/>
      <c r="G93" s="36"/>
      <c r="H93" s="39"/>
      <c r="I93" s="38"/>
    </row>
    <row r="96" spans="1:23">
      <c r="A96" s="37"/>
    </row>
    <row r="97" spans="1:18">
      <c r="A97" s="11"/>
      <c r="B97" s="11"/>
      <c r="C97" s="11"/>
      <c r="D97" s="11"/>
      <c r="F97" s="11"/>
      <c r="G97" s="11"/>
      <c r="H97" s="11"/>
    </row>
    <row r="98" spans="1:18">
      <c r="A98" s="36"/>
      <c r="B98" s="36"/>
      <c r="C98" s="39"/>
      <c r="F98" s="36"/>
      <c r="G98" s="36"/>
      <c r="H98" s="39"/>
    </row>
    <row r="99" spans="1:18">
      <c r="A99" s="36"/>
      <c r="B99" s="36"/>
      <c r="C99" s="39"/>
      <c r="F99" s="36"/>
      <c r="G99" s="36"/>
      <c r="H99" s="39"/>
    </row>
    <row r="100" spans="1:18">
      <c r="A100" s="36"/>
      <c r="B100" s="36"/>
      <c r="C100" s="39"/>
      <c r="D100" s="38"/>
      <c r="F100" s="36"/>
      <c r="G100" s="36"/>
      <c r="H100" s="39"/>
      <c r="I100" s="38"/>
    </row>
    <row r="101" spans="1:18">
      <c r="A101" s="36"/>
      <c r="B101" s="36"/>
      <c r="C101" s="39"/>
      <c r="F101" s="36"/>
      <c r="G101" s="36"/>
      <c r="H101" s="39"/>
    </row>
    <row r="102" spans="1:18">
      <c r="A102" s="36"/>
      <c r="B102" s="36"/>
      <c r="C102" s="39"/>
      <c r="F102" s="36"/>
      <c r="G102" s="36"/>
      <c r="H102" s="39"/>
    </row>
    <row r="103" spans="1:18">
      <c r="A103" s="36"/>
      <c r="B103" s="36"/>
      <c r="C103" s="39"/>
      <c r="D103" s="38"/>
      <c r="F103" s="36"/>
      <c r="G103" s="36"/>
      <c r="H103" s="39"/>
      <c r="I103" s="38"/>
    </row>
    <row r="104" spans="1:18">
      <c r="A104" s="36"/>
      <c r="B104" s="36"/>
      <c r="C104" s="39"/>
      <c r="F104" s="36"/>
      <c r="G104" s="36"/>
      <c r="H104" s="39"/>
    </row>
    <row r="105" spans="1:18">
      <c r="A105" s="36"/>
      <c r="B105" s="36"/>
      <c r="C105" s="39"/>
      <c r="F105" s="36"/>
      <c r="G105" s="36"/>
      <c r="H105" s="39"/>
      <c r="M105" s="36"/>
      <c r="N105" s="36"/>
      <c r="O105" s="39"/>
      <c r="Q105" s="36"/>
      <c r="R105" s="36"/>
    </row>
    <row r="106" spans="1:18">
      <c r="A106" s="36"/>
      <c r="B106" s="36"/>
      <c r="C106" s="39"/>
      <c r="D106" s="38"/>
      <c r="E106" s="34"/>
      <c r="F106" s="36"/>
      <c r="G106" s="36"/>
      <c r="H106" s="39"/>
      <c r="I106" s="38"/>
      <c r="M106" s="36"/>
      <c r="N106" s="36"/>
      <c r="O106" s="39"/>
      <c r="P106" s="12"/>
      <c r="Q106" s="36"/>
      <c r="R106" s="36"/>
    </row>
    <row r="107" spans="1:18">
      <c r="A107" s="36"/>
      <c r="B107" s="36"/>
      <c r="C107" s="39"/>
      <c r="E107" s="34"/>
      <c r="F107" s="36"/>
      <c r="G107" s="36"/>
      <c r="H107" s="39"/>
      <c r="M107" s="36"/>
      <c r="N107" s="36"/>
      <c r="O107" s="39"/>
      <c r="P107" s="12"/>
      <c r="Q107" s="36"/>
      <c r="R107" s="36"/>
    </row>
    <row r="108" spans="1:18">
      <c r="A108" s="36"/>
      <c r="B108" s="36"/>
      <c r="C108" s="39"/>
      <c r="E108" s="34"/>
      <c r="F108" s="36"/>
      <c r="G108" s="36"/>
      <c r="H108" s="39"/>
      <c r="M108" s="36"/>
      <c r="N108" s="36"/>
      <c r="O108" s="39"/>
      <c r="P108" s="12"/>
      <c r="Q108" s="36"/>
      <c r="R108" s="36"/>
    </row>
    <row r="109" spans="1:18">
      <c r="A109" s="36"/>
      <c r="B109" s="36"/>
      <c r="C109" s="39"/>
      <c r="D109" s="38"/>
      <c r="E109" s="34"/>
      <c r="F109" s="36"/>
      <c r="G109" s="36"/>
      <c r="H109" s="39"/>
      <c r="I109" s="38"/>
      <c r="M109" s="36"/>
      <c r="N109" s="36"/>
      <c r="O109" s="39"/>
      <c r="P109" s="12"/>
      <c r="Q109" s="36"/>
      <c r="R109" s="36"/>
    </row>
    <row r="110" spans="1:18">
      <c r="A110" s="36"/>
      <c r="B110" s="36"/>
      <c r="C110" s="39"/>
      <c r="E110" s="34"/>
      <c r="F110" s="36"/>
      <c r="G110" s="36"/>
      <c r="H110" s="39"/>
      <c r="L110" s="36"/>
      <c r="M110" s="36"/>
      <c r="N110" s="36"/>
      <c r="O110" s="39"/>
      <c r="P110" s="36"/>
      <c r="Q110" s="36"/>
      <c r="R110" s="36"/>
    </row>
    <row r="111" spans="1:18">
      <c r="A111" s="36"/>
      <c r="B111" s="36"/>
      <c r="C111" s="39"/>
      <c r="E111" s="34"/>
      <c r="F111" s="36"/>
      <c r="G111" s="36"/>
      <c r="H111" s="39"/>
      <c r="L111" s="36"/>
      <c r="M111" s="36"/>
      <c r="N111" s="36"/>
      <c r="O111" s="39"/>
      <c r="P111" s="36"/>
      <c r="Q111" s="36"/>
      <c r="R111" s="36"/>
    </row>
    <row r="112" spans="1:18">
      <c r="A112" s="36"/>
      <c r="B112" s="36"/>
      <c r="C112" s="39"/>
      <c r="D112" s="38"/>
      <c r="E112" s="34"/>
      <c r="F112" s="36"/>
      <c r="G112" s="36"/>
      <c r="H112" s="39"/>
      <c r="I112" s="38"/>
      <c r="L112" s="36"/>
      <c r="M112" s="36"/>
      <c r="N112" s="36"/>
      <c r="O112" s="39"/>
      <c r="P112" s="36"/>
      <c r="Q112" s="36"/>
      <c r="R112" s="36"/>
    </row>
    <row r="115" spans="1:18">
      <c r="A115" s="37"/>
    </row>
    <row r="116" spans="1:18">
      <c r="A116" s="11"/>
      <c r="B116" s="11"/>
      <c r="C116" s="11"/>
      <c r="D116" s="11"/>
      <c r="F116" s="11"/>
      <c r="G116" s="11"/>
      <c r="H116" s="11"/>
    </row>
    <row r="117" spans="1:18">
      <c r="A117" s="36"/>
      <c r="B117" s="36"/>
      <c r="C117" s="39"/>
      <c r="F117" s="36"/>
      <c r="G117" s="36"/>
      <c r="H117" s="39"/>
      <c r="N117" s="13"/>
      <c r="O117" s="13"/>
      <c r="P117" s="13"/>
      <c r="Q117" s="13"/>
      <c r="R117" s="13"/>
    </row>
    <row r="118" spans="1:18">
      <c r="A118" s="36"/>
      <c r="B118" s="36"/>
      <c r="C118" s="39"/>
      <c r="F118" s="36"/>
      <c r="G118" s="36"/>
      <c r="H118" s="39"/>
      <c r="N118" s="13"/>
      <c r="O118" s="13"/>
      <c r="P118" s="13"/>
      <c r="Q118" s="13"/>
      <c r="R118" s="13"/>
    </row>
    <row r="119" spans="1:18">
      <c r="A119" s="36"/>
      <c r="B119" s="36"/>
      <c r="C119" s="39"/>
      <c r="D119" s="38"/>
      <c r="F119" s="36"/>
      <c r="G119" s="36"/>
      <c r="H119" s="39"/>
      <c r="I119" s="38"/>
      <c r="N119" s="13"/>
      <c r="O119" s="13"/>
      <c r="P119" s="13"/>
      <c r="Q119" s="13"/>
      <c r="R119" s="13"/>
    </row>
    <row r="120" spans="1:18">
      <c r="A120" s="36"/>
      <c r="B120" s="36"/>
      <c r="C120" s="39"/>
      <c r="F120" s="36"/>
      <c r="G120" s="36"/>
      <c r="H120" s="39"/>
      <c r="N120" s="13"/>
      <c r="O120" s="13"/>
      <c r="P120" s="13"/>
      <c r="Q120" s="13"/>
      <c r="R120" s="13"/>
    </row>
    <row r="121" spans="1:18">
      <c r="A121" s="36"/>
      <c r="B121" s="36"/>
      <c r="C121" s="39"/>
      <c r="F121" s="36"/>
      <c r="G121" s="36"/>
      <c r="H121" s="39"/>
      <c r="N121" s="13"/>
      <c r="O121" s="13"/>
      <c r="P121" s="13"/>
      <c r="Q121" s="13"/>
      <c r="R121" s="13"/>
    </row>
    <row r="122" spans="1:18">
      <c r="A122" s="36"/>
      <c r="B122" s="36"/>
      <c r="C122" s="39"/>
      <c r="D122" s="38"/>
      <c r="F122" s="36"/>
      <c r="G122" s="36"/>
      <c r="H122" s="39"/>
      <c r="I122" s="38"/>
    </row>
    <row r="123" spans="1:18">
      <c r="A123" s="36"/>
      <c r="B123" s="36"/>
      <c r="C123" s="39"/>
      <c r="F123" s="36"/>
      <c r="G123" s="36"/>
      <c r="H123" s="39"/>
    </row>
    <row r="124" spans="1:18">
      <c r="A124" s="36"/>
      <c r="B124" s="36"/>
      <c r="C124" s="39"/>
      <c r="F124" s="36"/>
      <c r="G124" s="36"/>
      <c r="H124" s="39"/>
      <c r="M124" s="36"/>
      <c r="N124" s="36"/>
      <c r="O124" s="39"/>
      <c r="Q124" s="36"/>
      <c r="R124" s="36"/>
    </row>
    <row r="125" spans="1:18">
      <c r="A125" s="36"/>
      <c r="B125" s="36"/>
      <c r="C125" s="39"/>
      <c r="D125" s="38"/>
      <c r="E125" s="34"/>
      <c r="F125" s="36"/>
      <c r="G125" s="36"/>
      <c r="H125" s="39"/>
      <c r="I125" s="38"/>
      <c r="M125" s="36"/>
      <c r="N125" s="36"/>
      <c r="O125" s="39"/>
      <c r="P125" s="12"/>
      <c r="Q125" s="36"/>
      <c r="R125" s="36"/>
    </row>
    <row r="126" spans="1:18">
      <c r="A126" s="36"/>
      <c r="B126" s="36"/>
      <c r="C126" s="39"/>
      <c r="E126" s="34"/>
      <c r="F126" s="36"/>
      <c r="G126" s="36"/>
      <c r="H126" s="39"/>
      <c r="M126" s="36"/>
      <c r="N126" s="36"/>
      <c r="O126" s="39"/>
      <c r="P126" s="12"/>
      <c r="Q126" s="36"/>
      <c r="R126" s="36"/>
    </row>
    <row r="127" spans="1:18">
      <c r="A127" s="36"/>
      <c r="B127" s="36"/>
      <c r="C127" s="39"/>
      <c r="E127" s="34"/>
      <c r="F127" s="36"/>
      <c r="G127" s="36"/>
      <c r="H127" s="39"/>
      <c r="M127" s="36"/>
      <c r="N127" s="36"/>
      <c r="O127" s="39"/>
      <c r="P127" s="12"/>
      <c r="Q127" s="36"/>
      <c r="R127" s="36"/>
    </row>
    <row r="128" spans="1:18">
      <c r="A128" s="36"/>
      <c r="B128" s="36"/>
      <c r="C128" s="39"/>
      <c r="D128" s="38"/>
      <c r="E128" s="34"/>
      <c r="F128" s="36"/>
      <c r="G128" s="36"/>
      <c r="H128" s="39"/>
      <c r="I128" s="38"/>
      <c r="M128" s="36"/>
      <c r="N128" s="36"/>
      <c r="O128" s="39"/>
      <c r="P128" s="12"/>
      <c r="Q128" s="36"/>
      <c r="R128" s="36"/>
    </row>
    <row r="129" spans="1:18">
      <c r="A129" s="36"/>
      <c r="B129" s="36"/>
      <c r="C129" s="39"/>
      <c r="E129" s="34"/>
      <c r="F129" s="36"/>
      <c r="G129" s="36"/>
      <c r="H129" s="39"/>
      <c r="L129" s="36"/>
      <c r="M129" s="36"/>
      <c r="N129" s="36"/>
      <c r="O129" s="39"/>
      <c r="P129" s="36"/>
      <c r="Q129" s="36"/>
      <c r="R129" s="39"/>
    </row>
    <row r="130" spans="1:18">
      <c r="A130" s="36"/>
      <c r="B130" s="36"/>
      <c r="C130" s="39"/>
      <c r="E130" s="34"/>
      <c r="F130" s="36"/>
      <c r="G130" s="36"/>
      <c r="H130" s="39"/>
      <c r="L130" s="36"/>
      <c r="M130" s="36"/>
      <c r="N130" s="36"/>
      <c r="O130" s="39"/>
      <c r="P130" s="36"/>
      <c r="Q130" s="36"/>
      <c r="R130" s="39"/>
    </row>
    <row r="131" spans="1:18">
      <c r="A131" s="36"/>
      <c r="B131" s="36"/>
      <c r="C131" s="39"/>
      <c r="D131" s="38"/>
      <c r="E131" s="34"/>
      <c r="F131" s="36"/>
      <c r="G131" s="36"/>
      <c r="H131" s="39"/>
      <c r="I131" s="38"/>
      <c r="L131" s="36"/>
      <c r="M131" s="36"/>
      <c r="N131" s="36"/>
      <c r="O131" s="39"/>
      <c r="P131" s="36"/>
      <c r="Q131" s="36"/>
      <c r="R131" s="39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41E3-D095-4A0D-BF3D-51A17CE882A2}">
  <dimension ref="A1:W131"/>
  <sheetViews>
    <sheetView topLeftCell="A25" zoomScale="60" zoomScaleNormal="60" workbookViewId="0">
      <selection activeCell="R60" activeCellId="3" sqref="R3:R7 R22:R26 R41:R45 R60:R64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90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4" t="s">
        <v>77</v>
      </c>
      <c r="B3" s="36" t="s">
        <v>21</v>
      </c>
      <c r="C3" s="35">
        <v>25.150093211844599</v>
      </c>
      <c r="F3" s="34" t="s">
        <v>58</v>
      </c>
      <c r="G3" s="36" t="s">
        <v>21</v>
      </c>
      <c r="H3" s="35">
        <v>22.688046734173</v>
      </c>
      <c r="L3" t="s">
        <v>131</v>
      </c>
      <c r="M3" t="s">
        <v>46</v>
      </c>
      <c r="N3" s="13">
        <f>D4</f>
        <v>25.1963508459264</v>
      </c>
      <c r="O3" s="13">
        <f>I4</f>
        <v>22.654380199237252</v>
      </c>
      <c r="P3" s="13">
        <f>N3-O3</f>
        <v>2.5419706466891476</v>
      </c>
      <c r="Q3" s="13">
        <f>P3-$P$3</f>
        <v>0</v>
      </c>
      <c r="R3" s="49">
        <f>POWER(2,-Q3)</f>
        <v>1</v>
      </c>
    </row>
    <row r="4" spans="1:18">
      <c r="A4" s="34" t="s">
        <v>77</v>
      </c>
      <c r="B4" s="36" t="s">
        <v>21</v>
      </c>
      <c r="C4" s="35">
        <v>25.242608480008201</v>
      </c>
      <c r="D4" s="38">
        <f>AVERAGE(C3:C4)</f>
        <v>25.1963508459264</v>
      </c>
      <c r="F4" s="34" t="s">
        <v>58</v>
      </c>
      <c r="G4" s="36" t="s">
        <v>21</v>
      </c>
      <c r="H4" s="35">
        <v>22.620713664301501</v>
      </c>
      <c r="I4" s="38">
        <f>AVERAGE(H3:H4)</f>
        <v>22.654380199237252</v>
      </c>
      <c r="L4" t="s">
        <v>131</v>
      </c>
      <c r="M4" t="s">
        <v>47</v>
      </c>
      <c r="N4" s="13">
        <f>D6</f>
        <v>25.301153341544101</v>
      </c>
      <c r="O4" s="13">
        <f>I6</f>
        <v>22.349009438700001</v>
      </c>
      <c r="P4" s="13">
        <f t="shared" ref="P4:P7" si="0">N4-O4</f>
        <v>2.9521439028440994</v>
      </c>
      <c r="Q4" s="13">
        <f t="shared" ref="Q4:Q7" si="1">P4-$P$3</f>
        <v>0.41017325615495182</v>
      </c>
      <c r="R4" s="49">
        <f t="shared" ref="R4:R7" si="2">POWER(2,-Q4)</f>
        <v>0.75253299507479332</v>
      </c>
    </row>
    <row r="5" spans="1:18">
      <c r="A5" s="34" t="s">
        <v>77</v>
      </c>
      <c r="B5" s="36" t="s">
        <v>66</v>
      </c>
      <c r="C5" s="35">
        <v>25.245258419186499</v>
      </c>
      <c r="D5" s="38"/>
      <c r="F5" s="34" t="s">
        <v>58</v>
      </c>
      <c r="G5" s="36" t="s">
        <v>66</v>
      </c>
      <c r="H5" s="35">
        <v>22.3984690381806</v>
      </c>
      <c r="I5" s="38"/>
      <c r="L5" t="s">
        <v>131</v>
      </c>
      <c r="M5" t="s">
        <v>48</v>
      </c>
      <c r="N5" s="13">
        <f>D8</f>
        <v>25.539504108745902</v>
      </c>
      <c r="O5" s="13">
        <f>I8</f>
        <v>22.323628939524902</v>
      </c>
      <c r="P5" s="13">
        <f t="shared" si="0"/>
        <v>3.2158751692210004</v>
      </c>
      <c r="Q5" s="13">
        <f t="shared" si="1"/>
        <v>0.67390452253185273</v>
      </c>
      <c r="R5" s="49">
        <f t="shared" si="2"/>
        <v>0.62680799096162143</v>
      </c>
    </row>
    <row r="6" spans="1:18">
      <c r="A6" s="34" t="s">
        <v>77</v>
      </c>
      <c r="B6" s="36" t="s">
        <v>66</v>
      </c>
      <c r="C6" s="35">
        <v>25.357048263901699</v>
      </c>
      <c r="D6" s="38">
        <f>AVERAGE(C5:C6)</f>
        <v>25.301153341544101</v>
      </c>
      <c r="F6" s="34" t="s">
        <v>58</v>
      </c>
      <c r="G6" s="36" t="s">
        <v>66</v>
      </c>
      <c r="H6" s="35">
        <v>22.299549839219399</v>
      </c>
      <c r="I6" s="38">
        <f>AVERAGE(H5:H6)</f>
        <v>22.349009438700001</v>
      </c>
      <c r="L6" t="s">
        <v>131</v>
      </c>
      <c r="M6" t="s">
        <v>49</v>
      </c>
      <c r="N6" s="13">
        <f>D10</f>
        <v>25.538844930548848</v>
      </c>
      <c r="O6" s="13">
        <f>I10</f>
        <v>22.6352136848617</v>
      </c>
      <c r="P6" s="13">
        <f t="shared" si="0"/>
        <v>2.9036312456871478</v>
      </c>
      <c r="Q6" s="13">
        <f t="shared" si="1"/>
        <v>0.36166059899800018</v>
      </c>
      <c r="R6" s="49">
        <f t="shared" si="2"/>
        <v>0.77826824639825054</v>
      </c>
    </row>
    <row r="7" spans="1:18">
      <c r="A7" s="34" t="s">
        <v>77</v>
      </c>
      <c r="B7" s="36" t="s">
        <v>67</v>
      </c>
      <c r="C7" s="35">
        <v>25.5252808654357</v>
      </c>
      <c r="F7" s="34" t="s">
        <v>58</v>
      </c>
      <c r="G7" s="36" t="s">
        <v>67</v>
      </c>
      <c r="H7" s="35">
        <v>22.268502509337399</v>
      </c>
      <c r="L7" t="s">
        <v>131</v>
      </c>
      <c r="M7" t="s">
        <v>50</v>
      </c>
      <c r="N7" s="13">
        <f>D12</f>
        <v>25.64885286052375</v>
      </c>
      <c r="O7" s="13">
        <f>I12</f>
        <v>23.251803648238401</v>
      </c>
      <c r="P7" s="13">
        <f t="shared" si="0"/>
        <v>2.3970492122853493</v>
      </c>
      <c r="Q7" s="13">
        <f t="shared" si="1"/>
        <v>-0.14492143440379834</v>
      </c>
      <c r="R7" s="49">
        <f t="shared" si="2"/>
        <v>1.1056704396090062</v>
      </c>
    </row>
    <row r="8" spans="1:18">
      <c r="A8" s="34" t="s">
        <v>77</v>
      </c>
      <c r="B8" s="36" t="s">
        <v>67</v>
      </c>
      <c r="C8" s="35">
        <v>25.5537273520561</v>
      </c>
      <c r="D8" s="38">
        <f>AVERAGE(C7:C8)</f>
        <v>25.539504108745902</v>
      </c>
      <c r="F8" s="34" t="s">
        <v>58</v>
      </c>
      <c r="G8" s="36" t="s">
        <v>67</v>
      </c>
      <c r="H8" s="35">
        <v>22.378755369712401</v>
      </c>
      <c r="I8" s="38">
        <f>AVERAGE(H7:H8)</f>
        <v>22.323628939524902</v>
      </c>
      <c r="N8" s="13"/>
      <c r="O8" s="13"/>
      <c r="P8" s="13"/>
      <c r="Q8" s="13"/>
      <c r="R8" s="13"/>
    </row>
    <row r="9" spans="1:18">
      <c r="A9" s="34" t="s">
        <v>77</v>
      </c>
      <c r="B9" s="36" t="s">
        <v>68</v>
      </c>
      <c r="C9" s="35">
        <v>25.533306851537301</v>
      </c>
      <c r="F9" s="34" t="s">
        <v>58</v>
      </c>
      <c r="G9" s="36" t="s">
        <v>68</v>
      </c>
      <c r="H9" s="35">
        <v>22.5984600166604</v>
      </c>
    </row>
    <row r="10" spans="1:18">
      <c r="A10" s="34" t="s">
        <v>77</v>
      </c>
      <c r="B10" s="36" t="s">
        <v>68</v>
      </c>
      <c r="C10" s="35">
        <v>25.544383009560399</v>
      </c>
      <c r="D10" s="38">
        <f>AVERAGE(C9:C10)</f>
        <v>25.538844930548848</v>
      </c>
      <c r="F10" s="34" t="s">
        <v>58</v>
      </c>
      <c r="G10" s="36" t="s">
        <v>68</v>
      </c>
      <c r="H10" s="35">
        <v>22.671967353063</v>
      </c>
      <c r="I10" s="38">
        <f>AVERAGE(H9:H10)</f>
        <v>22.6352136848617</v>
      </c>
    </row>
    <row r="11" spans="1:18">
      <c r="A11" s="34" t="s">
        <v>77</v>
      </c>
      <c r="B11" s="36" t="s">
        <v>69</v>
      </c>
      <c r="C11" s="35">
        <v>25.641087865916099</v>
      </c>
      <c r="D11" s="38"/>
      <c r="F11" s="34" t="s">
        <v>58</v>
      </c>
      <c r="G11" s="36" t="s">
        <v>69</v>
      </c>
      <c r="H11" s="35">
        <v>23.315180871971101</v>
      </c>
      <c r="I11" s="38"/>
    </row>
    <row r="12" spans="1:18">
      <c r="A12" s="34" t="s">
        <v>77</v>
      </c>
      <c r="B12" s="36" t="s">
        <v>69</v>
      </c>
      <c r="C12" s="35">
        <v>25.656617855131401</v>
      </c>
      <c r="D12" s="38">
        <f>AVERAGE(C11:C12)</f>
        <v>25.64885286052375</v>
      </c>
      <c r="F12" s="34" t="s">
        <v>58</v>
      </c>
      <c r="G12" s="36" t="s">
        <v>69</v>
      </c>
      <c r="H12" s="35">
        <v>23.1884264245057</v>
      </c>
      <c r="I12" s="38">
        <f>AVERAGE(H11:H12)</f>
        <v>23.251803648238401</v>
      </c>
    </row>
    <row r="13" spans="1:18">
      <c r="A13" s="36"/>
      <c r="B13" s="36"/>
      <c r="C13" s="39"/>
      <c r="F13" s="34"/>
      <c r="G13" s="34"/>
      <c r="H13" s="35"/>
    </row>
    <row r="14" spans="1:18">
      <c r="A14" s="36"/>
      <c r="B14" s="36"/>
      <c r="C14" s="39"/>
      <c r="D14" s="38"/>
      <c r="F14" s="34"/>
      <c r="G14" s="34"/>
      <c r="H14" s="35"/>
      <c r="I14" s="38"/>
      <c r="N14" s="13"/>
      <c r="O14" s="13"/>
      <c r="P14" s="13"/>
      <c r="Q14" s="13"/>
      <c r="R14" s="13"/>
    </row>
    <row r="15" spans="1:18">
      <c r="A15" s="36"/>
      <c r="B15" s="36"/>
      <c r="C15" s="39"/>
      <c r="F15" s="34"/>
      <c r="G15" s="34"/>
      <c r="H15" s="35"/>
      <c r="N15" s="13"/>
      <c r="O15" s="13"/>
      <c r="P15" s="13"/>
      <c r="Q15" s="13"/>
      <c r="R15" s="13"/>
    </row>
    <row r="16" spans="1:18">
      <c r="A16" s="36"/>
      <c r="B16" s="36"/>
      <c r="C16" s="39"/>
      <c r="F16" s="34"/>
      <c r="G16" s="34"/>
      <c r="H16" s="35"/>
      <c r="N16" s="13"/>
      <c r="O16" s="13"/>
      <c r="P16" s="13"/>
      <c r="Q16" s="13"/>
      <c r="R16" s="13"/>
    </row>
    <row r="17" spans="1:18">
      <c r="A17" s="36"/>
      <c r="B17" s="36"/>
      <c r="C17" s="39"/>
      <c r="D17" s="38"/>
      <c r="F17" s="34"/>
      <c r="G17" s="34"/>
      <c r="H17" s="35"/>
      <c r="I17" s="38"/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91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4" t="s">
        <v>77</v>
      </c>
      <c r="B22" s="36" t="s">
        <v>21</v>
      </c>
      <c r="C22" s="35">
        <v>25.113316481339201</v>
      </c>
      <c r="F22" s="34" t="s">
        <v>58</v>
      </c>
      <c r="G22" s="36" t="s">
        <v>21</v>
      </c>
      <c r="H22" s="35">
        <v>22.8174309033142</v>
      </c>
      <c r="L22" t="s">
        <v>132</v>
      </c>
      <c r="M22" t="s">
        <v>46</v>
      </c>
      <c r="N22" s="13">
        <f>D23</f>
        <v>25.152673005855501</v>
      </c>
      <c r="O22" s="13">
        <f>I23</f>
        <v>22.858282092586002</v>
      </c>
      <c r="P22" s="13">
        <f>N22-O22</f>
        <v>2.2943909132694991</v>
      </c>
      <c r="Q22" s="13">
        <f>P22-$P$22</f>
        <v>0</v>
      </c>
      <c r="R22" s="49">
        <f>POWER(2,-Q22)</f>
        <v>1</v>
      </c>
    </row>
    <row r="23" spans="1:18">
      <c r="A23" s="34" t="s">
        <v>77</v>
      </c>
      <c r="B23" s="36" t="s">
        <v>21</v>
      </c>
      <c r="C23" s="35">
        <v>25.192029530371801</v>
      </c>
      <c r="D23" s="38">
        <f>AVERAGE(C22:C23)</f>
        <v>25.152673005855501</v>
      </c>
      <c r="F23" s="34" t="s">
        <v>58</v>
      </c>
      <c r="G23" s="36" t="s">
        <v>21</v>
      </c>
      <c r="H23" s="35">
        <v>22.8991332818578</v>
      </c>
      <c r="I23" s="38">
        <f>AVERAGE(H22:H23)</f>
        <v>22.858282092586002</v>
      </c>
      <c r="L23" t="s">
        <v>132</v>
      </c>
      <c r="M23" t="s">
        <v>47</v>
      </c>
      <c r="N23" s="13">
        <f>D25</f>
        <v>25.326483733613049</v>
      </c>
      <c r="O23" s="13">
        <f>I25</f>
        <v>22.657692635861402</v>
      </c>
      <c r="P23" s="13">
        <f t="shared" ref="P23:P26" si="3">N23-O23</f>
        <v>2.6687910977516474</v>
      </c>
      <c r="Q23" s="13">
        <f t="shared" ref="Q23:Q26" si="4">P23-$P$22</f>
        <v>0.37440018448214829</v>
      </c>
      <c r="R23" s="49">
        <f t="shared" ref="R23:R26" si="5">POWER(2,-Q23)</f>
        <v>0.7714260744804502</v>
      </c>
    </row>
    <row r="24" spans="1:18">
      <c r="A24" s="34" t="s">
        <v>77</v>
      </c>
      <c r="B24" s="36" t="s">
        <v>66</v>
      </c>
      <c r="C24" s="35">
        <v>25.372484123807499</v>
      </c>
      <c r="D24" s="38"/>
      <c r="F24" s="34" t="s">
        <v>58</v>
      </c>
      <c r="G24" s="36" t="s">
        <v>66</v>
      </c>
      <c r="H24" s="35">
        <v>22.694556676668199</v>
      </c>
      <c r="I24" s="38"/>
      <c r="L24" t="s">
        <v>132</v>
      </c>
      <c r="M24" t="s">
        <v>48</v>
      </c>
      <c r="N24" s="13">
        <f>D27</f>
        <v>25.380540481693149</v>
      </c>
      <c r="O24" s="13">
        <f>I27</f>
        <v>22.364283355843501</v>
      </c>
      <c r="P24" s="13">
        <f t="shared" si="3"/>
        <v>3.0162571258496484</v>
      </c>
      <c r="Q24" s="13">
        <f t="shared" si="4"/>
        <v>0.72186621258014938</v>
      </c>
      <c r="R24" s="49">
        <f t="shared" si="5"/>
        <v>0.60631263294568238</v>
      </c>
    </row>
    <row r="25" spans="1:18">
      <c r="A25" s="34" t="s">
        <v>77</v>
      </c>
      <c r="B25" s="36" t="s">
        <v>66</v>
      </c>
      <c r="C25" s="35">
        <v>25.280483343418599</v>
      </c>
      <c r="D25" s="38">
        <f>AVERAGE(C24:C25)</f>
        <v>25.326483733613049</v>
      </c>
      <c r="F25" s="34" t="s">
        <v>58</v>
      </c>
      <c r="G25" s="36" t="s">
        <v>66</v>
      </c>
      <c r="H25" s="35">
        <v>22.620828595054601</v>
      </c>
      <c r="I25" s="38">
        <f>AVERAGE(H24:H25)</f>
        <v>22.657692635861402</v>
      </c>
      <c r="L25" t="s">
        <v>132</v>
      </c>
      <c r="M25" t="s">
        <v>49</v>
      </c>
      <c r="N25" s="13">
        <f>D29</f>
        <v>25.405377029501299</v>
      </c>
      <c r="O25" s="13">
        <f>I29</f>
        <v>22.510346284945648</v>
      </c>
      <c r="P25" s="13">
        <f t="shared" si="3"/>
        <v>2.8950307445556511</v>
      </c>
      <c r="Q25" s="13">
        <f t="shared" si="4"/>
        <v>0.60063983128615206</v>
      </c>
      <c r="R25" s="49">
        <f t="shared" si="5"/>
        <v>0.65946142119406725</v>
      </c>
    </row>
    <row r="26" spans="1:18">
      <c r="A26" s="34" t="s">
        <v>77</v>
      </c>
      <c r="B26" s="36" t="s">
        <v>67</v>
      </c>
      <c r="C26" s="35">
        <v>25.361485619737</v>
      </c>
      <c r="F26" s="34" t="s">
        <v>58</v>
      </c>
      <c r="G26" s="36" t="s">
        <v>67</v>
      </c>
      <c r="H26" s="35">
        <v>22.385881766457601</v>
      </c>
      <c r="L26" t="s">
        <v>132</v>
      </c>
      <c r="M26" t="s">
        <v>50</v>
      </c>
      <c r="N26" s="13">
        <f>D31</f>
        <v>25.510090588380152</v>
      </c>
      <c r="O26" s="13">
        <f>I31</f>
        <v>22.6445760794088</v>
      </c>
      <c r="P26" s="13">
        <f t="shared" si="3"/>
        <v>2.8655145089713514</v>
      </c>
      <c r="Q26" s="13">
        <f t="shared" si="4"/>
        <v>0.57112359570185234</v>
      </c>
      <c r="R26" s="49">
        <f t="shared" si="5"/>
        <v>0.67309236833683694</v>
      </c>
    </row>
    <row r="27" spans="1:18">
      <c r="A27" s="34" t="s">
        <v>77</v>
      </c>
      <c r="B27" s="36" t="s">
        <v>67</v>
      </c>
      <c r="C27" s="35">
        <v>25.399595343649299</v>
      </c>
      <c r="D27" s="38">
        <f>AVERAGE(C26:C27)</f>
        <v>25.380540481693149</v>
      </c>
      <c r="F27" s="34" t="s">
        <v>58</v>
      </c>
      <c r="G27" s="36" t="s">
        <v>67</v>
      </c>
      <c r="H27" s="35">
        <v>22.342684945229401</v>
      </c>
      <c r="I27" s="38">
        <f>AVERAGE(H26:H27)</f>
        <v>22.364283355843501</v>
      </c>
      <c r="N27" s="13"/>
      <c r="O27" s="13"/>
      <c r="P27" s="13"/>
      <c r="Q27" s="13"/>
      <c r="R27" s="13"/>
    </row>
    <row r="28" spans="1:18">
      <c r="A28" s="34" t="s">
        <v>77</v>
      </c>
      <c r="B28" s="36" t="s">
        <v>68</v>
      </c>
      <c r="C28" s="35">
        <v>25.406663704808199</v>
      </c>
      <c r="F28" s="34" t="s">
        <v>58</v>
      </c>
      <c r="G28" s="36" t="s">
        <v>68</v>
      </c>
      <c r="H28" s="35">
        <v>22.551737856025198</v>
      </c>
    </row>
    <row r="29" spans="1:18">
      <c r="A29" s="34" t="s">
        <v>77</v>
      </c>
      <c r="B29" s="36" t="s">
        <v>68</v>
      </c>
      <c r="C29" s="35">
        <v>25.404090354194398</v>
      </c>
      <c r="D29" s="38">
        <f>AVERAGE(C28:C29)</f>
        <v>25.405377029501299</v>
      </c>
      <c r="F29" s="34" t="s">
        <v>58</v>
      </c>
      <c r="G29" s="36" t="s">
        <v>68</v>
      </c>
      <c r="H29" s="35">
        <v>22.468954713866101</v>
      </c>
      <c r="I29" s="38">
        <f>AVERAGE(H28:H29)</f>
        <v>22.510346284945648</v>
      </c>
    </row>
    <row r="30" spans="1:18">
      <c r="A30" s="34" t="s">
        <v>77</v>
      </c>
      <c r="B30" s="36" t="s">
        <v>69</v>
      </c>
      <c r="C30" s="35">
        <v>25.4812367260831</v>
      </c>
      <c r="D30" s="38"/>
      <c r="F30" s="34" t="s">
        <v>58</v>
      </c>
      <c r="G30" s="36" t="s">
        <v>69</v>
      </c>
      <c r="H30" s="35">
        <v>22.664381790338201</v>
      </c>
      <c r="I30" s="38"/>
    </row>
    <row r="31" spans="1:18">
      <c r="A31" s="34" t="s">
        <v>77</v>
      </c>
      <c r="B31" s="36" t="s">
        <v>69</v>
      </c>
      <c r="C31" s="35">
        <v>25.538944450677199</v>
      </c>
      <c r="D31" s="38">
        <f>AVERAGE(C30:C31)</f>
        <v>25.510090588380152</v>
      </c>
      <c r="F31" s="34" t="s">
        <v>58</v>
      </c>
      <c r="G31" s="36" t="s">
        <v>69</v>
      </c>
      <c r="H31" s="35">
        <v>22.6247703684794</v>
      </c>
      <c r="I31" s="38">
        <f>AVERAGE(H30:H31)</f>
        <v>22.6445760794088</v>
      </c>
    </row>
    <row r="32" spans="1:18">
      <c r="A32" s="36"/>
      <c r="B32" s="36"/>
      <c r="C32" s="39"/>
      <c r="F32" s="34"/>
      <c r="G32" s="34"/>
      <c r="H32" s="35"/>
    </row>
    <row r="33" spans="1:18">
      <c r="A33" s="36"/>
      <c r="B33" s="36"/>
      <c r="C33" s="39"/>
      <c r="D33" s="38"/>
      <c r="F33" s="34"/>
      <c r="G33" s="36"/>
      <c r="H33" s="35"/>
      <c r="I33" s="38"/>
    </row>
    <row r="34" spans="1:18">
      <c r="A34" s="36"/>
      <c r="B34" s="36"/>
      <c r="C34" s="39"/>
      <c r="F34" s="34"/>
      <c r="G34" s="36"/>
      <c r="H34" s="35"/>
    </row>
    <row r="35" spans="1:18">
      <c r="A35" s="36"/>
      <c r="B35" s="36"/>
      <c r="C35" s="39"/>
      <c r="F35" s="34"/>
      <c r="G35" s="36"/>
      <c r="H35" s="35"/>
    </row>
    <row r="36" spans="1:18">
      <c r="A36" s="36"/>
      <c r="B36" s="36"/>
      <c r="C36" s="39"/>
      <c r="D36" s="38"/>
      <c r="F36" s="34"/>
      <c r="G36" s="36"/>
      <c r="H36" s="35"/>
      <c r="I36" s="38"/>
    </row>
    <row r="39" spans="1:18">
      <c r="A39" s="37" t="s">
        <v>95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4" t="s">
        <v>77</v>
      </c>
      <c r="B41" s="36" t="s">
        <v>21</v>
      </c>
      <c r="C41" s="35">
        <v>23.8578514899691</v>
      </c>
      <c r="F41" s="34" t="s">
        <v>58</v>
      </c>
      <c r="G41" s="36" t="s">
        <v>21</v>
      </c>
      <c r="H41" s="35">
        <v>21.244840744137001</v>
      </c>
      <c r="L41" t="s">
        <v>133</v>
      </c>
      <c r="M41" t="s">
        <v>46</v>
      </c>
      <c r="N41" s="13">
        <f>D42</f>
        <v>23.871034031875098</v>
      </c>
      <c r="O41" s="13">
        <f>I42</f>
        <v>21.2025308250157</v>
      </c>
      <c r="P41" s="13">
        <f>N41-O41</f>
        <v>2.6685032068593983</v>
      </c>
      <c r="Q41" s="13">
        <f>P41-$P$41</f>
        <v>0</v>
      </c>
      <c r="R41" s="49">
        <f>POWER(2,-Q41)</f>
        <v>1</v>
      </c>
    </row>
    <row r="42" spans="1:18">
      <c r="A42" s="34" t="s">
        <v>77</v>
      </c>
      <c r="B42" s="36" t="s">
        <v>21</v>
      </c>
      <c r="C42" s="35">
        <v>23.884216573781099</v>
      </c>
      <c r="D42" s="38">
        <f>AVERAGE(C41:C42)</f>
        <v>23.871034031875098</v>
      </c>
      <c r="F42" s="34" t="s">
        <v>58</v>
      </c>
      <c r="G42" s="36" t="s">
        <v>21</v>
      </c>
      <c r="H42" s="35">
        <v>21.160220905894398</v>
      </c>
      <c r="I42" s="38">
        <f>AVERAGE(H41:H42)</f>
        <v>21.2025308250157</v>
      </c>
      <c r="L42" t="s">
        <v>133</v>
      </c>
      <c r="M42" t="s">
        <v>47</v>
      </c>
      <c r="N42" s="13">
        <f>D44</f>
        <v>25.422238067275</v>
      </c>
      <c r="O42" s="13">
        <f>I44</f>
        <v>21.303084982941101</v>
      </c>
      <c r="P42" s="13">
        <f t="shared" ref="P42:P45" si="6">N42-O42</f>
        <v>4.1191530843338988</v>
      </c>
      <c r="Q42" s="13">
        <f t="shared" ref="Q42:Q45" si="7">P42-$P$41</f>
        <v>1.4506498774745005</v>
      </c>
      <c r="R42" s="49">
        <f t="shared" ref="R42:R45" si="8">POWER(2,-Q42)</f>
        <v>0.36585658283523004</v>
      </c>
    </row>
    <row r="43" spans="1:18">
      <c r="A43" s="34" t="s">
        <v>77</v>
      </c>
      <c r="B43" s="36" t="s">
        <v>66</v>
      </c>
      <c r="C43" s="35">
        <v>25.373518868142501</v>
      </c>
      <c r="D43" s="38"/>
      <c r="F43" s="34" t="s">
        <v>58</v>
      </c>
      <c r="G43" s="36" t="s">
        <v>66</v>
      </c>
      <c r="H43" s="35">
        <v>21.285056250708799</v>
      </c>
      <c r="I43" s="38"/>
      <c r="L43" t="s">
        <v>133</v>
      </c>
      <c r="M43" t="s">
        <v>48</v>
      </c>
      <c r="N43" s="13">
        <f>D46</f>
        <v>24.700980888591701</v>
      </c>
      <c r="O43" s="13">
        <f>I46</f>
        <v>21.366093500464501</v>
      </c>
      <c r="P43" s="13">
        <f t="shared" si="6"/>
        <v>3.3348873881271999</v>
      </c>
      <c r="Q43" s="13">
        <f t="shared" si="7"/>
        <v>0.66638418126780152</v>
      </c>
      <c r="R43" s="49">
        <f t="shared" si="8"/>
        <v>0.63008388578833818</v>
      </c>
    </row>
    <row r="44" spans="1:18">
      <c r="A44" s="34" t="s">
        <v>77</v>
      </c>
      <c r="B44" s="36" t="s">
        <v>66</v>
      </c>
      <c r="C44" s="35">
        <v>25.470957266407499</v>
      </c>
      <c r="D44" s="38">
        <f>AVERAGE(C43:C44)</f>
        <v>25.422238067275</v>
      </c>
      <c r="F44" s="34" t="s">
        <v>58</v>
      </c>
      <c r="G44" s="36" t="s">
        <v>66</v>
      </c>
      <c r="H44" s="35">
        <v>21.3211137151734</v>
      </c>
      <c r="I44" s="38">
        <f>AVERAGE(H43:H44)</f>
        <v>21.303084982941101</v>
      </c>
      <c r="L44" t="s">
        <v>133</v>
      </c>
      <c r="M44" t="s">
        <v>49</v>
      </c>
      <c r="N44" s="13">
        <f>D48</f>
        <v>25.002180939800247</v>
      </c>
      <c r="O44" s="13">
        <f>I48</f>
        <v>21.57994629463845</v>
      </c>
      <c r="P44" s="13">
        <f t="shared" si="6"/>
        <v>3.4222346451617973</v>
      </c>
      <c r="Q44" s="13">
        <f t="shared" si="7"/>
        <v>0.75373143830239897</v>
      </c>
      <c r="R44" s="49">
        <f t="shared" si="8"/>
        <v>0.59306764062247175</v>
      </c>
    </row>
    <row r="45" spans="1:18">
      <c r="A45" s="34" t="s">
        <v>77</v>
      </c>
      <c r="B45" s="36" t="s">
        <v>67</v>
      </c>
      <c r="C45" s="35">
        <v>24.765302237983999</v>
      </c>
      <c r="F45" s="34" t="s">
        <v>58</v>
      </c>
      <c r="G45" s="36" t="s">
        <v>67</v>
      </c>
      <c r="H45" s="35">
        <v>21.3141733867498</v>
      </c>
      <c r="L45" t="s">
        <v>133</v>
      </c>
      <c r="M45" t="s">
        <v>50</v>
      </c>
      <c r="N45" s="13">
        <f>D50</f>
        <v>24.664995947269752</v>
      </c>
      <c r="O45" s="13">
        <f>I50</f>
        <v>22.183559254125448</v>
      </c>
      <c r="P45" s="13">
        <f t="shared" si="6"/>
        <v>2.4814366931443033</v>
      </c>
      <c r="Q45" s="13">
        <f t="shared" si="7"/>
        <v>-0.18706651371509508</v>
      </c>
      <c r="R45" s="49">
        <f t="shared" si="8"/>
        <v>1.1384465145686646</v>
      </c>
    </row>
    <row r="46" spans="1:18">
      <c r="A46" s="34" t="s">
        <v>77</v>
      </c>
      <c r="B46" s="36" t="s">
        <v>67</v>
      </c>
      <c r="C46" s="35">
        <v>24.6366595391994</v>
      </c>
      <c r="D46" s="38">
        <f>AVERAGE(C45:C46)</f>
        <v>24.700980888591701</v>
      </c>
      <c r="F46" s="34" t="s">
        <v>58</v>
      </c>
      <c r="G46" s="36" t="s">
        <v>67</v>
      </c>
      <c r="H46" s="35">
        <v>21.418013614179198</v>
      </c>
      <c r="I46" s="38">
        <f>AVERAGE(H45:H46)</f>
        <v>21.366093500464501</v>
      </c>
      <c r="N46" s="13"/>
      <c r="O46" s="13"/>
      <c r="P46" s="13"/>
      <c r="Q46" s="13"/>
      <c r="R46" s="13"/>
    </row>
    <row r="47" spans="1:18">
      <c r="A47" s="34" t="s">
        <v>77</v>
      </c>
      <c r="B47" s="36" t="s">
        <v>68</v>
      </c>
      <c r="C47" s="35">
        <v>24.9926098322094</v>
      </c>
      <c r="F47" s="34" t="s">
        <v>58</v>
      </c>
      <c r="G47" s="36" t="s">
        <v>68</v>
      </c>
      <c r="H47" s="35">
        <v>21.557506143525199</v>
      </c>
    </row>
    <row r="48" spans="1:18">
      <c r="A48" s="34" t="s">
        <v>77</v>
      </c>
      <c r="B48" s="36" t="s">
        <v>68</v>
      </c>
      <c r="C48" s="35">
        <v>25.011752047391099</v>
      </c>
      <c r="D48" s="38">
        <f>AVERAGE(C47:C48)</f>
        <v>25.002180939800247</v>
      </c>
      <c r="F48" s="34" t="s">
        <v>58</v>
      </c>
      <c r="G48" s="36" t="s">
        <v>68</v>
      </c>
      <c r="H48" s="35">
        <v>21.602386445751701</v>
      </c>
      <c r="I48" s="38">
        <f>AVERAGE(H47:H48)</f>
        <v>21.57994629463845</v>
      </c>
    </row>
    <row r="49" spans="1:23">
      <c r="A49" s="34" t="s">
        <v>77</v>
      </c>
      <c r="B49" s="36" t="s">
        <v>69</v>
      </c>
      <c r="C49" s="35">
        <v>24.637394029131102</v>
      </c>
      <c r="D49" s="38"/>
      <c r="F49" s="34" t="s">
        <v>58</v>
      </c>
      <c r="G49" s="36" t="s">
        <v>69</v>
      </c>
      <c r="H49" s="35">
        <v>22.198666981975698</v>
      </c>
      <c r="I49" s="38"/>
    </row>
    <row r="50" spans="1:23">
      <c r="A50" s="34" t="s">
        <v>77</v>
      </c>
      <c r="B50" s="36" t="s">
        <v>69</v>
      </c>
      <c r="C50" s="35">
        <v>24.692597865408398</v>
      </c>
      <c r="D50" s="38">
        <f>AVERAGE(C49:C50)</f>
        <v>24.664995947269752</v>
      </c>
      <c r="F50" s="34" t="s">
        <v>58</v>
      </c>
      <c r="G50" s="36" t="s">
        <v>69</v>
      </c>
      <c r="H50" s="35">
        <v>22.168451526275199</v>
      </c>
      <c r="I50" s="38">
        <f>AVERAGE(H49:H50)</f>
        <v>22.183559254125448</v>
      </c>
    </row>
    <row r="51" spans="1:23">
      <c r="A51" s="36"/>
      <c r="B51" s="36"/>
      <c r="C51" s="39"/>
      <c r="E51" s="34"/>
      <c r="F51" s="36"/>
      <c r="G51" s="36"/>
      <c r="H51" s="39"/>
      <c r="N51" s="12"/>
      <c r="O51" s="12"/>
      <c r="P51" s="12"/>
      <c r="Q51" s="12"/>
      <c r="R51" s="12"/>
    </row>
    <row r="52" spans="1:23">
      <c r="A52" s="36"/>
      <c r="B52" s="36"/>
      <c r="C52" s="39"/>
      <c r="D52" s="38"/>
      <c r="E52" s="34"/>
      <c r="F52" s="36"/>
      <c r="G52" s="36"/>
      <c r="H52" s="39"/>
      <c r="I52" s="38"/>
      <c r="N52" s="12"/>
      <c r="O52" s="12"/>
      <c r="P52" s="12"/>
      <c r="Q52" s="12"/>
      <c r="R52" s="12"/>
    </row>
    <row r="53" spans="1:23">
      <c r="A53" s="36"/>
      <c r="B53" s="36"/>
      <c r="C53" s="39"/>
      <c r="E53" s="34"/>
      <c r="F53" s="36"/>
      <c r="G53" s="36"/>
      <c r="H53" s="39"/>
      <c r="L53" s="36"/>
      <c r="M53" s="36"/>
      <c r="N53" s="39"/>
      <c r="O53" s="12"/>
      <c r="P53" s="36"/>
      <c r="Q53" s="36"/>
      <c r="R53" s="39"/>
    </row>
    <row r="54" spans="1:23">
      <c r="A54" s="36"/>
      <c r="B54" s="36"/>
      <c r="C54" s="39"/>
      <c r="E54" s="34"/>
      <c r="F54" s="36"/>
      <c r="G54" s="36"/>
      <c r="H54" s="39"/>
      <c r="L54" s="36"/>
      <c r="M54" s="36"/>
      <c r="N54" s="39"/>
      <c r="O54" s="12"/>
      <c r="P54" s="36"/>
      <c r="Q54" s="36"/>
      <c r="R54" s="39"/>
    </row>
    <row r="55" spans="1:23">
      <c r="A55" s="36"/>
      <c r="B55" s="36"/>
      <c r="C55" s="39"/>
      <c r="D55" s="38"/>
      <c r="E55" s="34"/>
      <c r="F55" s="36"/>
      <c r="G55" s="36"/>
      <c r="H55" s="39"/>
      <c r="I55" s="38"/>
      <c r="L55" s="36"/>
      <c r="M55" s="36"/>
      <c r="N55" s="39"/>
      <c r="O55" s="12"/>
      <c r="P55" s="36"/>
      <c r="Q55" s="36"/>
      <c r="R55" s="39"/>
    </row>
    <row r="56" spans="1:23">
      <c r="E56" s="34"/>
      <c r="F56" s="34"/>
      <c r="G56" s="35"/>
      <c r="L56" s="36"/>
      <c r="M56" s="36"/>
      <c r="N56" s="39"/>
      <c r="O56" s="12"/>
      <c r="P56" s="36"/>
      <c r="Q56" s="36"/>
      <c r="R56" s="39"/>
    </row>
    <row r="57" spans="1:23">
      <c r="E57" s="34"/>
      <c r="F57" s="34"/>
      <c r="G57" s="35"/>
      <c r="L57" s="36"/>
      <c r="M57" s="36"/>
      <c r="N57" s="39"/>
      <c r="O57" s="12"/>
      <c r="P57" s="36"/>
      <c r="Q57" s="36"/>
      <c r="R57" s="39"/>
    </row>
    <row r="58" spans="1:23">
      <c r="A58" s="37" t="s">
        <v>96</v>
      </c>
      <c r="L58" s="29" t="s">
        <v>51</v>
      </c>
      <c r="M58" s="30"/>
      <c r="N58" s="31"/>
      <c r="O58" s="31"/>
      <c r="P58" s="30"/>
      <c r="Q58" s="30"/>
      <c r="R58" s="30"/>
    </row>
    <row r="59" spans="1:23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  <c r="U59" s="36"/>
      <c r="V59" s="36"/>
      <c r="W59" s="39"/>
    </row>
    <row r="60" spans="1:23">
      <c r="A60" s="34" t="s">
        <v>77</v>
      </c>
      <c r="B60" s="36" t="s">
        <v>21</v>
      </c>
      <c r="C60" s="35">
        <v>24.8565597386166</v>
      </c>
      <c r="F60" s="34" t="s">
        <v>58</v>
      </c>
      <c r="G60" s="36" t="s">
        <v>21</v>
      </c>
      <c r="H60" s="35">
        <v>21.9249735242756</v>
      </c>
      <c r="L60" t="s">
        <v>134</v>
      </c>
      <c r="M60" t="s">
        <v>46</v>
      </c>
      <c r="N60" s="13">
        <f>D61</f>
        <v>24.91723326693085</v>
      </c>
      <c r="O60" s="13">
        <f>I61</f>
        <v>21.933484985948951</v>
      </c>
      <c r="P60" s="13">
        <f>N60-O60</f>
        <v>2.9837482809818994</v>
      </c>
      <c r="Q60" s="13">
        <f>P60-$P$60</f>
        <v>0</v>
      </c>
      <c r="R60" s="49">
        <f>POWER(2,-Q60)</f>
        <v>1</v>
      </c>
      <c r="U60" s="36"/>
      <c r="V60" s="36"/>
      <c r="W60" s="39"/>
    </row>
    <row r="61" spans="1:23">
      <c r="A61" s="34" t="s">
        <v>77</v>
      </c>
      <c r="B61" s="36" t="s">
        <v>21</v>
      </c>
      <c r="C61" s="35">
        <v>24.977906795245101</v>
      </c>
      <c r="D61" s="38">
        <f>AVERAGE(C60:C61)</f>
        <v>24.91723326693085</v>
      </c>
      <c r="F61" s="34" t="s">
        <v>58</v>
      </c>
      <c r="G61" s="36" t="s">
        <v>21</v>
      </c>
      <c r="H61" s="35">
        <v>21.941996447622302</v>
      </c>
      <c r="I61" s="38">
        <f>AVERAGE(H60:H61)</f>
        <v>21.933484985948951</v>
      </c>
      <c r="L61" t="s">
        <v>134</v>
      </c>
      <c r="M61" t="s">
        <v>47</v>
      </c>
      <c r="N61" s="13">
        <f>D63</f>
        <v>24.925453705056899</v>
      </c>
      <c r="O61" s="13">
        <f>I63</f>
        <v>21.453380595840152</v>
      </c>
      <c r="P61" s="13">
        <f t="shared" ref="P61:P64" si="9">N61-O61</f>
        <v>3.4720731092167476</v>
      </c>
      <c r="Q61" s="13">
        <f t="shared" ref="Q61:Q64" si="10">P61-$P$60</f>
        <v>0.48832482823484824</v>
      </c>
      <c r="R61" s="49">
        <f t="shared" ref="R61:R64" si="11">POWER(2,-Q61)</f>
        <v>0.71285233921666669</v>
      </c>
      <c r="U61" s="36"/>
      <c r="V61" s="36"/>
      <c r="W61" s="39"/>
    </row>
    <row r="62" spans="1:23">
      <c r="A62" s="34" t="s">
        <v>77</v>
      </c>
      <c r="B62" s="36" t="s">
        <v>66</v>
      </c>
      <c r="C62" s="35">
        <v>24.875665140981599</v>
      </c>
      <c r="D62" s="38"/>
      <c r="F62" s="34" t="s">
        <v>58</v>
      </c>
      <c r="G62" s="36" t="s">
        <v>66</v>
      </c>
      <c r="H62" s="35">
        <v>21.3746970548682</v>
      </c>
      <c r="I62" s="38"/>
      <c r="L62" t="s">
        <v>134</v>
      </c>
      <c r="M62" t="s">
        <v>48</v>
      </c>
      <c r="N62" s="13">
        <f>D65</f>
        <v>24.937303217003048</v>
      </c>
      <c r="O62" s="13">
        <f>I65</f>
        <v>21.4358535150586</v>
      </c>
      <c r="P62" s="13">
        <f t="shared" si="9"/>
        <v>3.5014497019444484</v>
      </c>
      <c r="Q62" s="13">
        <f t="shared" si="10"/>
        <v>0.51770142096254901</v>
      </c>
      <c r="R62" s="49">
        <f t="shared" si="11"/>
        <v>0.69848380893883244</v>
      </c>
      <c r="U62" s="36"/>
      <c r="V62" s="36"/>
      <c r="W62" s="39"/>
    </row>
    <row r="63" spans="1:23">
      <c r="A63" s="34" t="s">
        <v>77</v>
      </c>
      <c r="B63" s="36" t="s">
        <v>66</v>
      </c>
      <c r="C63" s="35">
        <v>24.975242269132199</v>
      </c>
      <c r="D63" s="38">
        <f>AVERAGE(C62:C63)</f>
        <v>24.925453705056899</v>
      </c>
      <c r="F63" s="34" t="s">
        <v>58</v>
      </c>
      <c r="G63" s="36" t="s">
        <v>66</v>
      </c>
      <c r="H63" s="35">
        <v>21.5320641368121</v>
      </c>
      <c r="I63" s="38">
        <f>AVERAGE(H62:H63)</f>
        <v>21.453380595840152</v>
      </c>
      <c r="L63" t="s">
        <v>134</v>
      </c>
      <c r="M63" t="s">
        <v>49</v>
      </c>
      <c r="N63" s="13">
        <f>D67</f>
        <v>25.045088963875003</v>
      </c>
      <c r="O63" s="13">
        <f>I67</f>
        <v>21.425132555839198</v>
      </c>
      <c r="P63" s="13">
        <f t="shared" si="9"/>
        <v>3.6199564080358044</v>
      </c>
      <c r="Q63" s="13">
        <f t="shared" si="10"/>
        <v>0.63620812705390506</v>
      </c>
      <c r="R63" s="49">
        <f t="shared" si="11"/>
        <v>0.64340179808706099</v>
      </c>
      <c r="U63" s="36"/>
      <c r="V63" s="36"/>
      <c r="W63" s="39"/>
    </row>
    <row r="64" spans="1:23">
      <c r="A64" s="34" t="s">
        <v>77</v>
      </c>
      <c r="B64" s="36" t="s">
        <v>67</v>
      </c>
      <c r="C64" s="35">
        <v>24.907862076011899</v>
      </c>
      <c r="F64" s="34" t="s">
        <v>58</v>
      </c>
      <c r="G64" s="36" t="s">
        <v>67</v>
      </c>
      <c r="H64" s="35">
        <v>21.456153711744101</v>
      </c>
      <c r="L64" t="s">
        <v>134</v>
      </c>
      <c r="M64" t="s">
        <v>50</v>
      </c>
      <c r="N64" s="13">
        <f>D69</f>
        <v>24.64653388385695</v>
      </c>
      <c r="O64" s="13">
        <f>I69</f>
        <v>21.972602679953049</v>
      </c>
      <c r="P64" s="13">
        <f t="shared" si="9"/>
        <v>2.6739312039039014</v>
      </c>
      <c r="Q64" s="13">
        <f t="shared" si="10"/>
        <v>-0.30981707707799799</v>
      </c>
      <c r="R64" s="49">
        <f t="shared" si="11"/>
        <v>1.239550524255524</v>
      </c>
      <c r="U64" s="36"/>
      <c r="V64" s="36"/>
      <c r="W64" s="39"/>
    </row>
    <row r="65" spans="1:23">
      <c r="A65" s="34" t="s">
        <v>77</v>
      </c>
      <c r="B65" s="36" t="s">
        <v>67</v>
      </c>
      <c r="C65" s="35">
        <v>24.966744357994202</v>
      </c>
      <c r="D65" s="38">
        <f>AVERAGE(C64:C65)</f>
        <v>24.937303217003048</v>
      </c>
      <c r="F65" s="34" t="s">
        <v>58</v>
      </c>
      <c r="G65" s="36" t="s">
        <v>67</v>
      </c>
      <c r="H65" s="35">
        <v>21.4155533183731</v>
      </c>
      <c r="I65" s="38">
        <f>AVERAGE(H64:H65)</f>
        <v>21.4358535150586</v>
      </c>
      <c r="N65" s="13"/>
      <c r="O65" s="13"/>
      <c r="P65" s="13"/>
      <c r="Q65" s="13"/>
      <c r="R65" s="13"/>
      <c r="U65" s="36"/>
      <c r="V65" s="36"/>
      <c r="W65" s="39"/>
    </row>
    <row r="66" spans="1:23">
      <c r="A66" s="34" t="s">
        <v>77</v>
      </c>
      <c r="B66" s="36" t="s">
        <v>68</v>
      </c>
      <c r="C66" s="35">
        <v>25.034279234222701</v>
      </c>
      <c r="F66" s="34" t="s">
        <v>58</v>
      </c>
      <c r="G66" s="36" t="s">
        <v>68</v>
      </c>
      <c r="H66" s="35">
        <v>21.447313657602201</v>
      </c>
      <c r="U66" s="36"/>
      <c r="V66" s="36"/>
      <c r="W66" s="39"/>
    </row>
    <row r="67" spans="1:23">
      <c r="A67" s="34" t="s">
        <v>77</v>
      </c>
      <c r="B67" s="36" t="s">
        <v>68</v>
      </c>
      <c r="C67" s="35">
        <v>25.0558986935273</v>
      </c>
      <c r="D67" s="38">
        <f>AVERAGE(C66:C67)</f>
        <v>25.045088963875003</v>
      </c>
      <c r="F67" s="34" t="s">
        <v>58</v>
      </c>
      <c r="G67" s="36" t="s">
        <v>68</v>
      </c>
      <c r="H67" s="35">
        <v>21.402951454076199</v>
      </c>
      <c r="I67" s="38">
        <f>AVERAGE(H66:H67)</f>
        <v>21.425132555839198</v>
      </c>
      <c r="S67" s="39"/>
      <c r="U67" s="36"/>
      <c r="V67" s="36"/>
      <c r="W67" s="39"/>
    </row>
    <row r="68" spans="1:23">
      <c r="A68" s="34" t="s">
        <v>77</v>
      </c>
      <c r="B68" s="36" t="s">
        <v>69</v>
      </c>
      <c r="C68" s="35">
        <v>24.6581057072421</v>
      </c>
      <c r="D68" s="38"/>
      <c r="F68" s="34" t="s">
        <v>58</v>
      </c>
      <c r="G68" s="36" t="s">
        <v>69</v>
      </c>
      <c r="H68" s="35">
        <v>21.930350902266198</v>
      </c>
      <c r="I68" s="38"/>
      <c r="S68" s="39"/>
      <c r="U68" s="36"/>
      <c r="V68" s="36"/>
      <c r="W68" s="39"/>
    </row>
    <row r="69" spans="1:23">
      <c r="A69" s="34" t="s">
        <v>77</v>
      </c>
      <c r="B69" s="36" t="s">
        <v>69</v>
      </c>
      <c r="C69" s="35">
        <v>24.6349620604718</v>
      </c>
      <c r="D69" s="38">
        <f>AVERAGE(C68:C69)</f>
        <v>24.64653388385695</v>
      </c>
      <c r="F69" s="34" t="s">
        <v>58</v>
      </c>
      <c r="G69" s="36" t="s">
        <v>69</v>
      </c>
      <c r="H69" s="35">
        <v>22.014854457639899</v>
      </c>
      <c r="I69" s="38">
        <f>AVERAGE(H68:H69)</f>
        <v>21.972602679953049</v>
      </c>
      <c r="S69" s="39"/>
      <c r="U69" s="36"/>
      <c r="V69" s="36"/>
      <c r="W69" s="39"/>
    </row>
    <row r="70" spans="1:23">
      <c r="A70" s="36"/>
      <c r="B70" s="36"/>
      <c r="C70" s="39"/>
      <c r="E70" s="34"/>
      <c r="F70" s="36"/>
      <c r="G70" s="36"/>
      <c r="H70" s="39"/>
      <c r="M70" s="36"/>
      <c r="N70" s="36"/>
      <c r="O70" s="39"/>
      <c r="P70" s="12"/>
      <c r="Q70" s="36"/>
      <c r="R70" s="36"/>
      <c r="S70" s="39"/>
      <c r="U70" s="36"/>
      <c r="V70" s="36"/>
      <c r="W70" s="39"/>
    </row>
    <row r="71" spans="1:23">
      <c r="A71" s="36"/>
      <c r="B71" s="36"/>
      <c r="C71" s="39"/>
      <c r="D71" s="38"/>
      <c r="E71" s="34"/>
      <c r="F71" s="36"/>
      <c r="G71" s="36"/>
      <c r="H71" s="39"/>
      <c r="I71" s="38"/>
      <c r="M71" s="36"/>
      <c r="N71" s="36"/>
      <c r="O71" s="39"/>
      <c r="P71" s="12"/>
      <c r="Q71" s="36"/>
      <c r="R71" s="36"/>
      <c r="S71" s="39"/>
      <c r="U71" s="36"/>
      <c r="V71" s="36"/>
      <c r="W71" s="39"/>
    </row>
    <row r="72" spans="1:23">
      <c r="A72" s="36"/>
      <c r="B72" s="36"/>
      <c r="C72" s="39"/>
      <c r="E72" s="34"/>
      <c r="F72" s="36"/>
      <c r="G72" s="36"/>
      <c r="H72" s="39"/>
      <c r="L72" s="36"/>
      <c r="M72" s="36"/>
      <c r="N72" s="36"/>
      <c r="O72" s="39"/>
      <c r="P72" s="36"/>
      <c r="Q72" s="36"/>
      <c r="R72" s="36"/>
      <c r="S72" s="39"/>
      <c r="U72" s="36"/>
      <c r="V72" s="36"/>
      <c r="W72" s="39"/>
    </row>
    <row r="73" spans="1:23">
      <c r="A73" s="36"/>
      <c r="B73" s="36"/>
      <c r="C73" s="39"/>
      <c r="E73" s="34"/>
      <c r="F73" s="36"/>
      <c r="G73" s="36"/>
      <c r="H73" s="39"/>
      <c r="L73" s="36"/>
      <c r="M73" s="36"/>
      <c r="N73" s="36"/>
      <c r="O73" s="39"/>
      <c r="P73" s="36"/>
      <c r="Q73" s="36"/>
      <c r="R73" s="36"/>
      <c r="S73" s="39"/>
      <c r="U73" s="36"/>
      <c r="V73" s="36"/>
      <c r="W73" s="39"/>
    </row>
    <row r="74" spans="1:23">
      <c r="A74" s="36"/>
      <c r="B74" s="36"/>
      <c r="C74" s="39"/>
      <c r="D74" s="38"/>
      <c r="E74" s="34"/>
      <c r="F74" s="36"/>
      <c r="G74" s="36"/>
      <c r="H74" s="39"/>
      <c r="I74" s="38"/>
      <c r="L74" s="36"/>
      <c r="M74" s="36"/>
      <c r="N74" s="36"/>
      <c r="O74" s="39"/>
      <c r="P74" s="36"/>
      <c r="Q74" s="36"/>
      <c r="R74" s="36"/>
      <c r="S74" s="39"/>
    </row>
    <row r="75" spans="1:23">
      <c r="M75" s="36"/>
      <c r="N75" s="36"/>
      <c r="O75" s="39"/>
      <c r="Q75" s="36"/>
      <c r="R75" s="36"/>
      <c r="S75" s="39"/>
    </row>
    <row r="76" spans="1:23">
      <c r="M76" s="36"/>
      <c r="N76" s="36"/>
      <c r="O76" s="39"/>
      <c r="Q76" s="36"/>
      <c r="R76" s="36"/>
      <c r="S76" s="39"/>
    </row>
    <row r="77" spans="1:23">
      <c r="A77" s="37"/>
      <c r="T77" s="36"/>
      <c r="U77" s="36"/>
      <c r="V77" s="39"/>
    </row>
    <row r="78" spans="1:23">
      <c r="A78" s="11"/>
      <c r="B78" s="11"/>
      <c r="C78" s="11"/>
      <c r="D78" s="11"/>
      <c r="F78" s="11"/>
      <c r="G78" s="11"/>
      <c r="H78" s="11"/>
      <c r="T78" s="36"/>
      <c r="U78" s="36"/>
      <c r="V78" s="39"/>
      <c r="W78" s="39"/>
    </row>
    <row r="79" spans="1:23">
      <c r="A79" s="36"/>
      <c r="B79" s="36"/>
      <c r="C79" s="39"/>
      <c r="F79" s="36"/>
      <c r="G79" s="36"/>
      <c r="H79" s="39"/>
      <c r="T79" s="36"/>
      <c r="U79" s="36"/>
      <c r="V79" s="39"/>
      <c r="W79" s="39"/>
    </row>
    <row r="80" spans="1:23">
      <c r="A80" s="36"/>
      <c r="B80" s="36"/>
      <c r="C80" s="39"/>
      <c r="F80" s="36"/>
      <c r="G80" s="36"/>
      <c r="H80" s="39"/>
      <c r="T80" s="36"/>
      <c r="U80" s="36"/>
      <c r="V80" s="39"/>
      <c r="W80" s="39"/>
    </row>
    <row r="81" spans="1:23">
      <c r="A81" s="36"/>
      <c r="B81" s="36"/>
      <c r="C81" s="39"/>
      <c r="D81" s="38"/>
      <c r="F81" s="36"/>
      <c r="G81" s="36"/>
      <c r="H81" s="39"/>
      <c r="I81" s="38"/>
      <c r="T81" s="36"/>
      <c r="U81" s="36"/>
      <c r="V81" s="39"/>
      <c r="W81" s="39"/>
    </row>
    <row r="82" spans="1:23">
      <c r="A82" s="36"/>
      <c r="B82" s="36"/>
      <c r="C82" s="39"/>
      <c r="F82" s="36"/>
      <c r="G82" s="36"/>
      <c r="H82" s="39"/>
      <c r="T82" s="36"/>
      <c r="U82" s="36"/>
      <c r="V82" s="39"/>
      <c r="W82" s="39"/>
    </row>
    <row r="83" spans="1:23">
      <c r="A83" s="36"/>
      <c r="B83" s="36"/>
      <c r="C83" s="39"/>
      <c r="F83" s="36"/>
      <c r="G83" s="36"/>
      <c r="H83" s="39"/>
      <c r="T83" s="36"/>
      <c r="U83" s="36"/>
      <c r="V83" s="39"/>
      <c r="W83" s="39"/>
    </row>
    <row r="84" spans="1:23">
      <c r="A84" s="36"/>
      <c r="B84" s="36"/>
      <c r="C84" s="39"/>
      <c r="D84" s="38"/>
      <c r="F84" s="36"/>
      <c r="G84" s="36"/>
      <c r="H84" s="39"/>
      <c r="I84" s="38"/>
      <c r="T84" s="36"/>
      <c r="U84" s="36"/>
      <c r="V84" s="39"/>
      <c r="W84" s="39"/>
    </row>
    <row r="85" spans="1:23">
      <c r="A85" s="36"/>
      <c r="B85" s="36"/>
      <c r="C85" s="39"/>
      <c r="F85" s="36"/>
      <c r="G85" s="36"/>
      <c r="H85" s="39"/>
      <c r="T85" s="36"/>
      <c r="U85" s="36"/>
      <c r="V85" s="39"/>
      <c r="W85" s="39"/>
    </row>
    <row r="86" spans="1:23">
      <c r="A86" s="36"/>
      <c r="B86" s="36"/>
      <c r="C86" s="39"/>
      <c r="F86" s="36"/>
      <c r="G86" s="36"/>
      <c r="H86" s="39"/>
      <c r="T86" s="36"/>
      <c r="U86" s="36"/>
      <c r="V86" s="39"/>
      <c r="W86" s="39"/>
    </row>
    <row r="87" spans="1:23">
      <c r="A87" s="36"/>
      <c r="B87" s="36"/>
      <c r="C87" s="39"/>
      <c r="D87" s="38"/>
      <c r="E87" s="34"/>
      <c r="F87" s="36"/>
      <c r="G87" s="36"/>
      <c r="H87" s="39"/>
      <c r="I87" s="38"/>
      <c r="T87" s="36"/>
      <c r="U87" s="36"/>
      <c r="V87" s="39"/>
      <c r="W87" s="39"/>
    </row>
    <row r="88" spans="1:23">
      <c r="A88" s="36"/>
      <c r="B88" s="36"/>
      <c r="C88" s="39"/>
      <c r="E88" s="34"/>
      <c r="F88" s="36"/>
      <c r="G88" s="36"/>
      <c r="H88" s="39"/>
      <c r="T88" s="36"/>
      <c r="U88" s="36"/>
      <c r="V88" s="39"/>
      <c r="W88" s="39"/>
    </row>
    <row r="89" spans="1:23">
      <c r="A89" s="36"/>
      <c r="B89" s="36"/>
      <c r="C89" s="39"/>
      <c r="E89" s="34"/>
      <c r="F89" s="36"/>
      <c r="G89" s="36"/>
      <c r="H89" s="39"/>
      <c r="T89" s="36"/>
      <c r="U89" s="36"/>
      <c r="V89" s="39"/>
      <c r="W89" s="39"/>
    </row>
    <row r="90" spans="1:23">
      <c r="A90" s="36"/>
      <c r="B90" s="36"/>
      <c r="C90" s="39"/>
      <c r="D90" s="38"/>
      <c r="E90" s="34"/>
      <c r="F90" s="36"/>
      <c r="G90" s="36"/>
      <c r="H90" s="39"/>
      <c r="I90" s="38"/>
      <c r="T90" s="36"/>
      <c r="U90" s="36"/>
      <c r="V90" s="39"/>
      <c r="W90" s="39"/>
    </row>
    <row r="91" spans="1:23">
      <c r="A91" s="36"/>
      <c r="B91" s="36"/>
      <c r="C91" s="39"/>
      <c r="E91" s="34"/>
      <c r="F91" s="36"/>
      <c r="G91" s="36"/>
      <c r="H91" s="39"/>
      <c r="T91" s="36"/>
      <c r="U91" s="36"/>
      <c r="V91" s="39"/>
      <c r="W91" s="39"/>
    </row>
    <row r="92" spans="1:23">
      <c r="A92" s="36"/>
      <c r="B92" s="36"/>
      <c r="C92" s="39"/>
      <c r="E92" s="34"/>
      <c r="F92" s="36"/>
      <c r="G92" s="36"/>
      <c r="H92" s="39"/>
      <c r="U92" s="36"/>
      <c r="V92" s="36"/>
      <c r="W92" s="39"/>
    </row>
    <row r="93" spans="1:23">
      <c r="A93" s="36"/>
      <c r="B93" s="36"/>
      <c r="C93" s="39"/>
      <c r="D93" s="38"/>
      <c r="E93" s="34"/>
      <c r="F93" s="36"/>
      <c r="G93" s="36"/>
      <c r="H93" s="39"/>
      <c r="I93" s="38"/>
    </row>
    <row r="96" spans="1:23">
      <c r="A96" s="37"/>
    </row>
    <row r="97" spans="1:18">
      <c r="A97" s="11"/>
      <c r="B97" s="11"/>
      <c r="C97" s="11"/>
      <c r="D97" s="11"/>
      <c r="F97" s="11"/>
      <c r="G97" s="11"/>
      <c r="H97" s="11"/>
    </row>
    <row r="98" spans="1:18">
      <c r="A98" s="36"/>
      <c r="B98" s="36"/>
      <c r="C98" s="39"/>
      <c r="F98" s="36"/>
      <c r="G98" s="36"/>
      <c r="H98" s="39"/>
    </row>
    <row r="99" spans="1:18">
      <c r="A99" s="36"/>
      <c r="B99" s="36"/>
      <c r="C99" s="39"/>
      <c r="F99" s="36"/>
      <c r="G99" s="36"/>
      <c r="H99" s="39"/>
    </row>
    <row r="100" spans="1:18">
      <c r="A100" s="36"/>
      <c r="B100" s="36"/>
      <c r="C100" s="39"/>
      <c r="D100" s="38"/>
      <c r="F100" s="36"/>
      <c r="G100" s="36"/>
      <c r="H100" s="39"/>
      <c r="I100" s="38"/>
    </row>
    <row r="101" spans="1:18">
      <c r="A101" s="36"/>
      <c r="B101" s="36"/>
      <c r="C101" s="39"/>
      <c r="F101" s="36"/>
      <c r="G101" s="36"/>
      <c r="H101" s="39"/>
    </row>
    <row r="102" spans="1:18">
      <c r="A102" s="36"/>
      <c r="B102" s="36"/>
      <c r="C102" s="39"/>
      <c r="F102" s="36"/>
      <c r="G102" s="36"/>
      <c r="H102" s="39"/>
    </row>
    <row r="103" spans="1:18">
      <c r="A103" s="36"/>
      <c r="B103" s="36"/>
      <c r="C103" s="39"/>
      <c r="D103" s="38"/>
      <c r="F103" s="36"/>
      <c r="G103" s="36"/>
      <c r="H103" s="39"/>
      <c r="I103" s="38"/>
    </row>
    <row r="104" spans="1:18">
      <c r="A104" s="36"/>
      <c r="B104" s="36"/>
      <c r="C104" s="39"/>
      <c r="F104" s="36"/>
      <c r="G104" s="36"/>
      <c r="H104" s="39"/>
    </row>
    <row r="105" spans="1:18">
      <c r="A105" s="36"/>
      <c r="B105" s="36"/>
      <c r="C105" s="39"/>
      <c r="F105" s="36"/>
      <c r="G105" s="36"/>
      <c r="H105" s="39"/>
      <c r="M105" s="36"/>
      <c r="N105" s="36"/>
      <c r="O105" s="39"/>
      <c r="Q105" s="36"/>
      <c r="R105" s="36"/>
    </row>
    <row r="106" spans="1:18">
      <c r="A106" s="36"/>
      <c r="B106" s="36"/>
      <c r="C106" s="39"/>
      <c r="D106" s="38"/>
      <c r="E106" s="34"/>
      <c r="F106" s="36"/>
      <c r="G106" s="36"/>
      <c r="H106" s="39"/>
      <c r="I106" s="38"/>
      <c r="M106" s="36"/>
      <c r="N106" s="36"/>
      <c r="O106" s="39"/>
      <c r="P106" s="12"/>
      <c r="Q106" s="36"/>
      <c r="R106" s="36"/>
    </row>
    <row r="107" spans="1:18">
      <c r="A107" s="36"/>
      <c r="B107" s="36"/>
      <c r="C107" s="39"/>
      <c r="E107" s="34"/>
      <c r="F107" s="36"/>
      <c r="G107" s="36"/>
      <c r="H107" s="39"/>
      <c r="M107" s="36"/>
      <c r="N107" s="36"/>
      <c r="O107" s="39"/>
      <c r="P107" s="12"/>
      <c r="Q107" s="36"/>
      <c r="R107" s="36"/>
    </row>
    <row r="108" spans="1:18">
      <c r="A108" s="36"/>
      <c r="B108" s="36"/>
      <c r="C108" s="39"/>
      <c r="E108" s="34"/>
      <c r="F108" s="36"/>
      <c r="G108" s="36"/>
      <c r="H108" s="39"/>
      <c r="M108" s="36"/>
      <c r="N108" s="36"/>
      <c r="O108" s="39"/>
      <c r="P108" s="12"/>
      <c r="Q108" s="36"/>
      <c r="R108" s="36"/>
    </row>
    <row r="109" spans="1:18">
      <c r="A109" s="36"/>
      <c r="B109" s="36"/>
      <c r="C109" s="39"/>
      <c r="D109" s="38"/>
      <c r="E109" s="34"/>
      <c r="F109" s="36"/>
      <c r="G109" s="36"/>
      <c r="H109" s="39"/>
      <c r="I109" s="38"/>
      <c r="M109" s="36"/>
      <c r="N109" s="36"/>
      <c r="O109" s="39"/>
      <c r="P109" s="12"/>
      <c r="Q109" s="36"/>
      <c r="R109" s="36"/>
    </row>
    <row r="110" spans="1:18">
      <c r="A110" s="36"/>
      <c r="B110" s="36"/>
      <c r="C110" s="39"/>
      <c r="E110" s="34"/>
      <c r="F110" s="36"/>
      <c r="G110" s="36"/>
      <c r="H110" s="39"/>
      <c r="L110" s="36"/>
      <c r="M110" s="36"/>
      <c r="N110" s="36"/>
      <c r="O110" s="39"/>
      <c r="P110" s="36"/>
      <c r="Q110" s="36"/>
      <c r="R110" s="36"/>
    </row>
    <row r="111" spans="1:18">
      <c r="A111" s="36"/>
      <c r="B111" s="36"/>
      <c r="C111" s="39"/>
      <c r="E111" s="34"/>
      <c r="F111" s="36"/>
      <c r="G111" s="36"/>
      <c r="H111" s="39"/>
      <c r="L111" s="36"/>
      <c r="M111" s="36"/>
      <c r="N111" s="36"/>
      <c r="O111" s="39"/>
      <c r="P111" s="36"/>
      <c r="Q111" s="36"/>
      <c r="R111" s="36"/>
    </row>
    <row r="112" spans="1:18">
      <c r="A112" s="36"/>
      <c r="B112" s="36"/>
      <c r="C112" s="39"/>
      <c r="D112" s="38"/>
      <c r="E112" s="34"/>
      <c r="F112" s="36"/>
      <c r="G112" s="36"/>
      <c r="H112" s="39"/>
      <c r="I112" s="38"/>
      <c r="L112" s="36"/>
      <c r="M112" s="36"/>
      <c r="N112" s="36"/>
      <c r="O112" s="39"/>
      <c r="P112" s="36"/>
      <c r="Q112" s="36"/>
      <c r="R112" s="36"/>
    </row>
    <row r="115" spans="1:18">
      <c r="A115" s="37"/>
    </row>
    <row r="116" spans="1:18">
      <c r="A116" s="11"/>
      <c r="B116" s="11"/>
      <c r="C116" s="11"/>
      <c r="D116" s="11"/>
      <c r="F116" s="11"/>
      <c r="G116" s="11"/>
      <c r="H116" s="11"/>
    </row>
    <row r="117" spans="1:18">
      <c r="A117" s="36"/>
      <c r="B117" s="36"/>
      <c r="C117" s="39"/>
      <c r="F117" s="36"/>
      <c r="G117" s="36"/>
      <c r="H117" s="39"/>
      <c r="N117" s="13"/>
      <c r="O117" s="13"/>
      <c r="P117" s="13"/>
      <c r="Q117" s="13"/>
      <c r="R117" s="13"/>
    </row>
    <row r="118" spans="1:18">
      <c r="A118" s="36"/>
      <c r="B118" s="36"/>
      <c r="C118" s="39"/>
      <c r="F118" s="36"/>
      <c r="G118" s="36"/>
      <c r="H118" s="39"/>
      <c r="N118" s="13"/>
      <c r="O118" s="13"/>
      <c r="P118" s="13"/>
      <c r="Q118" s="13"/>
      <c r="R118" s="13"/>
    </row>
    <row r="119" spans="1:18">
      <c r="A119" s="36"/>
      <c r="B119" s="36"/>
      <c r="C119" s="39"/>
      <c r="D119" s="38"/>
      <c r="F119" s="36"/>
      <c r="G119" s="36"/>
      <c r="H119" s="39"/>
      <c r="I119" s="38"/>
      <c r="N119" s="13"/>
      <c r="O119" s="13"/>
      <c r="P119" s="13"/>
      <c r="Q119" s="13"/>
      <c r="R119" s="13"/>
    </row>
    <row r="120" spans="1:18">
      <c r="A120" s="36"/>
      <c r="B120" s="36"/>
      <c r="C120" s="39"/>
      <c r="F120" s="36"/>
      <c r="G120" s="36"/>
      <c r="H120" s="39"/>
      <c r="N120" s="13"/>
      <c r="O120" s="13"/>
      <c r="P120" s="13"/>
      <c r="Q120" s="13"/>
      <c r="R120" s="13"/>
    </row>
    <row r="121" spans="1:18">
      <c r="A121" s="36"/>
      <c r="B121" s="36"/>
      <c r="C121" s="39"/>
      <c r="F121" s="36"/>
      <c r="G121" s="36"/>
      <c r="H121" s="39"/>
      <c r="N121" s="13"/>
      <c r="O121" s="13"/>
      <c r="P121" s="13"/>
      <c r="Q121" s="13"/>
      <c r="R121" s="13"/>
    </row>
    <row r="122" spans="1:18">
      <c r="A122" s="36"/>
      <c r="B122" s="36"/>
      <c r="C122" s="39"/>
      <c r="D122" s="38"/>
      <c r="F122" s="36"/>
      <c r="G122" s="36"/>
      <c r="H122" s="39"/>
      <c r="I122" s="38"/>
    </row>
    <row r="123" spans="1:18">
      <c r="A123" s="36"/>
      <c r="B123" s="36"/>
      <c r="C123" s="39"/>
      <c r="F123" s="36"/>
      <c r="G123" s="36"/>
      <c r="H123" s="39"/>
    </row>
    <row r="124" spans="1:18">
      <c r="A124" s="36"/>
      <c r="B124" s="36"/>
      <c r="C124" s="39"/>
      <c r="F124" s="36"/>
      <c r="G124" s="36"/>
      <c r="H124" s="39"/>
      <c r="M124" s="36"/>
      <c r="N124" s="36"/>
      <c r="O124" s="39"/>
      <c r="Q124" s="36"/>
      <c r="R124" s="36"/>
    </row>
    <row r="125" spans="1:18">
      <c r="A125" s="36"/>
      <c r="B125" s="36"/>
      <c r="C125" s="39"/>
      <c r="D125" s="38"/>
      <c r="E125" s="34"/>
      <c r="F125" s="36"/>
      <c r="G125" s="36"/>
      <c r="H125" s="39"/>
      <c r="I125" s="38"/>
      <c r="M125" s="36"/>
      <c r="N125" s="36"/>
      <c r="O125" s="39"/>
      <c r="P125" s="12"/>
      <c r="Q125" s="36"/>
      <c r="R125" s="36"/>
    </row>
    <row r="126" spans="1:18">
      <c r="A126" s="36"/>
      <c r="B126" s="36"/>
      <c r="C126" s="39"/>
      <c r="E126" s="34"/>
      <c r="F126" s="36"/>
      <c r="G126" s="36"/>
      <c r="H126" s="39"/>
      <c r="M126" s="36"/>
      <c r="N126" s="36"/>
      <c r="O126" s="39"/>
      <c r="P126" s="12"/>
      <c r="Q126" s="36"/>
      <c r="R126" s="36"/>
    </row>
    <row r="127" spans="1:18">
      <c r="A127" s="36"/>
      <c r="B127" s="36"/>
      <c r="C127" s="39"/>
      <c r="E127" s="34"/>
      <c r="F127" s="36"/>
      <c r="G127" s="36"/>
      <c r="H127" s="39"/>
      <c r="M127" s="36"/>
      <c r="N127" s="36"/>
      <c r="O127" s="39"/>
      <c r="P127" s="12"/>
      <c r="Q127" s="36"/>
      <c r="R127" s="36"/>
    </row>
    <row r="128" spans="1:18">
      <c r="A128" s="36"/>
      <c r="B128" s="36"/>
      <c r="C128" s="39"/>
      <c r="D128" s="38"/>
      <c r="E128" s="34"/>
      <c r="F128" s="36"/>
      <c r="G128" s="36"/>
      <c r="H128" s="39"/>
      <c r="I128" s="38"/>
      <c r="M128" s="36"/>
      <c r="N128" s="36"/>
      <c r="O128" s="39"/>
      <c r="P128" s="12"/>
      <c r="Q128" s="36"/>
      <c r="R128" s="36"/>
    </row>
    <row r="129" spans="1:18">
      <c r="A129" s="36"/>
      <c r="B129" s="36"/>
      <c r="C129" s="39"/>
      <c r="E129" s="34"/>
      <c r="F129" s="36"/>
      <c r="G129" s="36"/>
      <c r="H129" s="39"/>
      <c r="L129" s="36"/>
      <c r="M129" s="36"/>
      <c r="N129" s="36"/>
      <c r="O129" s="39"/>
      <c r="P129" s="36"/>
      <c r="Q129" s="36"/>
      <c r="R129" s="39"/>
    </row>
    <row r="130" spans="1:18">
      <c r="A130" s="36"/>
      <c r="B130" s="36"/>
      <c r="C130" s="39"/>
      <c r="E130" s="34"/>
      <c r="F130" s="36"/>
      <c r="G130" s="36"/>
      <c r="H130" s="39"/>
      <c r="L130" s="36"/>
      <c r="M130" s="36"/>
      <c r="N130" s="36"/>
      <c r="O130" s="39"/>
      <c r="P130" s="36"/>
      <c r="Q130" s="36"/>
      <c r="R130" s="39"/>
    </row>
    <row r="131" spans="1:18">
      <c r="A131" s="36"/>
      <c r="B131" s="36"/>
      <c r="C131" s="39"/>
      <c r="D131" s="38"/>
      <c r="E131" s="34"/>
      <c r="F131" s="36"/>
      <c r="G131" s="36"/>
      <c r="H131" s="39"/>
      <c r="I131" s="38"/>
      <c r="L131" s="36"/>
      <c r="M131" s="36"/>
      <c r="N131" s="36"/>
      <c r="O131" s="39"/>
      <c r="P131" s="36"/>
      <c r="Q131" s="36"/>
      <c r="R131" s="39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8B993-98F9-4924-8302-FEA8F7EFF9CD}">
  <dimension ref="A1:W131"/>
  <sheetViews>
    <sheetView topLeftCell="A19" zoomScale="60" zoomScaleNormal="60" workbookViewId="0">
      <selection activeCell="R60" activeCellId="3" sqref="R3:R7 R22:R26 R41:R45 R60:R64"/>
    </sheetView>
  </sheetViews>
  <sheetFormatPr defaultRowHeight="15"/>
  <cols>
    <col min="1" max="1" width="23" customWidth="1"/>
    <col min="2" max="2" width="19.7109375" customWidth="1"/>
    <col min="3" max="4" width="13.7109375" customWidth="1"/>
    <col min="5" max="5" width="14.7109375" customWidth="1"/>
    <col min="12" max="12" width="13.5703125" customWidth="1"/>
    <col min="13" max="13" width="12.5703125" customWidth="1"/>
    <col min="18" max="18" width="17.7109375" customWidth="1"/>
  </cols>
  <sheetData>
    <row r="1" spans="1:18">
      <c r="A1" s="37" t="s">
        <v>90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136</v>
      </c>
      <c r="B3" s="36" t="s">
        <v>21</v>
      </c>
      <c r="C3" s="39">
        <v>27.499641907396398</v>
      </c>
      <c r="F3" s="36" t="s">
        <v>93</v>
      </c>
      <c r="G3" s="36" t="s">
        <v>21</v>
      </c>
      <c r="H3" s="39">
        <v>23.118475687887798</v>
      </c>
      <c r="L3" t="s">
        <v>135</v>
      </c>
      <c r="M3" t="s">
        <v>46</v>
      </c>
      <c r="N3" s="13">
        <f>D4</f>
        <v>27.439970425224349</v>
      </c>
      <c r="O3" s="13">
        <f>I4</f>
        <v>23.213873412087249</v>
      </c>
      <c r="P3" s="13">
        <f>N3-O3</f>
        <v>4.2260970131370996</v>
      </c>
      <c r="Q3" s="13">
        <f>P3-$P$3</f>
        <v>0</v>
      </c>
      <c r="R3" s="49">
        <f>POWER(2,-Q3)</f>
        <v>1</v>
      </c>
    </row>
    <row r="4" spans="1:18">
      <c r="A4" s="36" t="s">
        <v>136</v>
      </c>
      <c r="B4" s="36" t="s">
        <v>21</v>
      </c>
      <c r="C4" s="39">
        <v>27.380298943052299</v>
      </c>
      <c r="D4" s="38">
        <f>AVERAGE(C3:C4)</f>
        <v>27.439970425224349</v>
      </c>
      <c r="F4" s="36" t="s">
        <v>93</v>
      </c>
      <c r="G4" s="36" t="s">
        <v>21</v>
      </c>
      <c r="H4" s="39">
        <v>23.3092711362867</v>
      </c>
      <c r="I4" s="38">
        <f>AVERAGE(H3:H4)</f>
        <v>23.213873412087249</v>
      </c>
      <c r="L4" t="s">
        <v>135</v>
      </c>
      <c r="M4" t="s">
        <v>47</v>
      </c>
      <c r="N4" s="13">
        <f>D6</f>
        <v>27.453977326533451</v>
      </c>
      <c r="O4" s="13">
        <f>I6</f>
        <v>23.05577457110725</v>
      </c>
      <c r="P4" s="13">
        <f t="shared" ref="P4:P7" si="0">N4-O4</f>
        <v>4.3982027554262011</v>
      </c>
      <c r="Q4" s="13">
        <f t="shared" ref="Q4:Q7" si="1">P4-$P$3</f>
        <v>0.17210574228910147</v>
      </c>
      <c r="R4" s="49">
        <f t="shared" ref="R4:R7" si="2">POWER(2,-Q4)</f>
        <v>0.88754628220768805</v>
      </c>
    </row>
    <row r="5" spans="1:18">
      <c r="A5" s="36" t="s">
        <v>136</v>
      </c>
      <c r="B5" s="36" t="s">
        <v>66</v>
      </c>
      <c r="C5" s="39">
        <v>27.349344451937501</v>
      </c>
      <c r="D5" s="38"/>
      <c r="F5" s="36" t="s">
        <v>93</v>
      </c>
      <c r="G5" s="36" t="s">
        <v>66</v>
      </c>
      <c r="H5" s="39">
        <v>23.049421732428701</v>
      </c>
      <c r="I5" s="38"/>
      <c r="L5" t="s">
        <v>135</v>
      </c>
      <c r="M5" t="s">
        <v>48</v>
      </c>
      <c r="N5" s="13">
        <f>D8</f>
        <v>27.147482130466152</v>
      </c>
      <c r="O5" s="13">
        <f>I8</f>
        <v>23.082440157861953</v>
      </c>
      <c r="P5" s="13">
        <f t="shared" si="0"/>
        <v>4.0650419726041989</v>
      </c>
      <c r="Q5" s="13">
        <f t="shared" si="1"/>
        <v>-0.16105504053290076</v>
      </c>
      <c r="R5" s="49">
        <f t="shared" si="2"/>
        <v>1.118104507169877</v>
      </c>
    </row>
    <row r="6" spans="1:18">
      <c r="A6" s="36" t="s">
        <v>136</v>
      </c>
      <c r="B6" s="36" t="s">
        <v>66</v>
      </c>
      <c r="C6" s="39">
        <v>27.558610201129401</v>
      </c>
      <c r="D6" s="38">
        <f>AVERAGE(C5:C6)</f>
        <v>27.453977326533451</v>
      </c>
      <c r="F6" s="36" t="s">
        <v>93</v>
      </c>
      <c r="G6" s="36" t="s">
        <v>66</v>
      </c>
      <c r="H6" s="39">
        <v>23.062127409785798</v>
      </c>
      <c r="I6" s="38">
        <f>AVERAGE(H5:H6)</f>
        <v>23.05577457110725</v>
      </c>
      <c r="L6" t="s">
        <v>135</v>
      </c>
      <c r="M6" t="s">
        <v>49</v>
      </c>
      <c r="N6" s="13">
        <f>D10</f>
        <v>27.252457562241553</v>
      </c>
      <c r="O6" s="13">
        <f>I10</f>
        <v>23.252641965901901</v>
      </c>
      <c r="P6" s="13">
        <f t="shared" si="0"/>
        <v>3.9998155963396513</v>
      </c>
      <c r="Q6" s="13">
        <f t="shared" si="1"/>
        <v>-0.22628141679744829</v>
      </c>
      <c r="R6" s="49">
        <f t="shared" si="2"/>
        <v>1.1698158298868804</v>
      </c>
    </row>
    <row r="7" spans="1:18">
      <c r="A7" s="36" t="s">
        <v>136</v>
      </c>
      <c r="B7" s="36" t="s">
        <v>67</v>
      </c>
      <c r="C7" s="39">
        <v>27.0932693569302</v>
      </c>
      <c r="F7" s="36" t="s">
        <v>93</v>
      </c>
      <c r="G7" s="36" t="s">
        <v>67</v>
      </c>
      <c r="H7" s="39">
        <v>22.826411738808201</v>
      </c>
      <c r="L7" t="s">
        <v>135</v>
      </c>
      <c r="M7" t="s">
        <v>50</v>
      </c>
      <c r="N7" s="13">
        <f>D12</f>
        <v>27.367223270042949</v>
      </c>
      <c r="O7" s="13">
        <f>I12</f>
        <v>23.789257053945903</v>
      </c>
      <c r="P7" s="13">
        <f t="shared" si="0"/>
        <v>3.577966216097046</v>
      </c>
      <c r="Q7" s="13">
        <f t="shared" si="1"/>
        <v>-0.64813079704005361</v>
      </c>
      <c r="R7" s="49">
        <f t="shared" si="2"/>
        <v>1.5671364465552571</v>
      </c>
    </row>
    <row r="8" spans="1:18">
      <c r="A8" s="36" t="s">
        <v>136</v>
      </c>
      <c r="B8" s="36" t="s">
        <v>67</v>
      </c>
      <c r="C8" s="39">
        <v>27.2016949040021</v>
      </c>
      <c r="D8" s="38">
        <f>AVERAGE(C7:C8)</f>
        <v>27.147482130466152</v>
      </c>
      <c r="F8" s="36" t="s">
        <v>93</v>
      </c>
      <c r="G8" s="36" t="s">
        <v>67</v>
      </c>
      <c r="H8" s="39">
        <v>23.338468576915702</v>
      </c>
      <c r="I8" s="38">
        <f>AVERAGE(H7:H8)</f>
        <v>23.082440157861953</v>
      </c>
      <c r="N8" s="13"/>
      <c r="O8" s="13"/>
      <c r="P8" s="13"/>
      <c r="Q8" s="13"/>
      <c r="R8" s="13"/>
    </row>
    <row r="9" spans="1:18">
      <c r="A9" s="36" t="s">
        <v>136</v>
      </c>
      <c r="B9" s="36" t="s">
        <v>68</v>
      </c>
      <c r="C9" s="39">
        <v>27.281581298100502</v>
      </c>
      <c r="F9" s="36" t="s">
        <v>93</v>
      </c>
      <c r="G9" s="36" t="s">
        <v>68</v>
      </c>
      <c r="H9" s="39">
        <v>23.307726325107598</v>
      </c>
    </row>
    <row r="10" spans="1:18">
      <c r="A10" s="36" t="s">
        <v>136</v>
      </c>
      <c r="B10" s="36" t="s">
        <v>68</v>
      </c>
      <c r="C10" s="39">
        <v>27.2233338263826</v>
      </c>
      <c r="D10" s="38">
        <f>AVERAGE(C9:C10)</f>
        <v>27.252457562241553</v>
      </c>
      <c r="F10" s="36" t="s">
        <v>93</v>
      </c>
      <c r="G10" s="36" t="s">
        <v>68</v>
      </c>
      <c r="H10" s="39">
        <v>23.197557606696201</v>
      </c>
      <c r="I10" s="38">
        <f>AVERAGE(H9:H10)</f>
        <v>23.252641965901901</v>
      </c>
    </row>
    <row r="11" spans="1:18">
      <c r="A11" s="36" t="s">
        <v>136</v>
      </c>
      <c r="B11" s="36" t="s">
        <v>69</v>
      </c>
      <c r="C11" s="39">
        <v>27.331331544398999</v>
      </c>
      <c r="D11" s="38"/>
      <c r="F11" s="36" t="s">
        <v>93</v>
      </c>
      <c r="G11" s="36" t="s">
        <v>69</v>
      </c>
      <c r="H11" s="39">
        <v>23.756300929614302</v>
      </c>
      <c r="I11" s="38"/>
    </row>
    <row r="12" spans="1:18">
      <c r="A12" s="36" t="s">
        <v>136</v>
      </c>
      <c r="B12" s="36" t="s">
        <v>69</v>
      </c>
      <c r="C12" s="39">
        <v>27.403114995686899</v>
      </c>
      <c r="D12" s="38">
        <f>AVERAGE(C11:C12)</f>
        <v>27.367223270042949</v>
      </c>
      <c r="F12" s="36" t="s">
        <v>93</v>
      </c>
      <c r="G12" s="36" t="s">
        <v>69</v>
      </c>
      <c r="H12" s="39">
        <v>23.822213178277501</v>
      </c>
      <c r="I12" s="38">
        <f>AVERAGE(H11:H12)</f>
        <v>23.789257053945903</v>
      </c>
    </row>
    <row r="13" spans="1:18">
      <c r="A13" s="36"/>
      <c r="B13" s="36"/>
      <c r="C13" s="39"/>
      <c r="F13" s="34"/>
      <c r="G13" s="34"/>
      <c r="H13" s="35"/>
    </row>
    <row r="14" spans="1:18">
      <c r="A14" s="36"/>
      <c r="B14" s="36"/>
      <c r="C14" s="39"/>
      <c r="D14" s="38"/>
      <c r="F14" s="34"/>
      <c r="G14" s="34"/>
      <c r="H14" s="35"/>
      <c r="I14" s="38"/>
      <c r="N14" s="13"/>
      <c r="O14" s="13"/>
      <c r="P14" s="13"/>
      <c r="Q14" s="13"/>
      <c r="R14" s="13"/>
    </row>
    <row r="15" spans="1:18">
      <c r="A15" s="36"/>
      <c r="B15" s="36"/>
      <c r="C15" s="39"/>
      <c r="F15" s="34"/>
      <c r="G15" s="34"/>
      <c r="H15" s="35"/>
      <c r="N15" s="13"/>
      <c r="O15" s="13"/>
      <c r="P15" s="13"/>
      <c r="Q15" s="13"/>
      <c r="R15" s="13"/>
    </row>
    <row r="16" spans="1:18">
      <c r="A16" s="36"/>
      <c r="B16" s="36"/>
      <c r="C16" s="39"/>
      <c r="F16" s="34"/>
      <c r="G16" s="34"/>
      <c r="H16" s="35"/>
      <c r="N16" s="13"/>
      <c r="O16" s="13"/>
      <c r="P16" s="13"/>
      <c r="Q16" s="13"/>
      <c r="R16" s="13"/>
    </row>
    <row r="17" spans="1:18">
      <c r="A17" s="36"/>
      <c r="B17" s="36"/>
      <c r="C17" s="39"/>
      <c r="D17" s="38"/>
      <c r="F17" s="34"/>
      <c r="G17" s="34"/>
      <c r="H17" s="35"/>
      <c r="I17" s="38"/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91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136</v>
      </c>
      <c r="B22" s="36" t="s">
        <v>21</v>
      </c>
      <c r="C22" s="39">
        <v>26.9298910873677</v>
      </c>
      <c r="F22" s="36" t="s">
        <v>93</v>
      </c>
      <c r="G22" s="36" t="s">
        <v>21</v>
      </c>
      <c r="H22" s="39">
        <v>23.356097918494701</v>
      </c>
      <c r="L22" t="s">
        <v>137</v>
      </c>
      <c r="M22" t="s">
        <v>46</v>
      </c>
      <c r="N22" s="13">
        <f>D23</f>
        <v>26.861406463355351</v>
      </c>
      <c r="O22" s="13">
        <f>I23</f>
        <v>23.2666768822588</v>
      </c>
      <c r="P22" s="13">
        <f>N22-O22</f>
        <v>3.5947295810965514</v>
      </c>
      <c r="Q22" s="13">
        <f>P22-$P$22</f>
        <v>0</v>
      </c>
      <c r="R22" s="49">
        <f>POWER(2,-Q22)</f>
        <v>1</v>
      </c>
    </row>
    <row r="23" spans="1:18">
      <c r="A23" s="36" t="s">
        <v>136</v>
      </c>
      <c r="B23" s="36" t="s">
        <v>21</v>
      </c>
      <c r="C23" s="39">
        <v>26.792921839342998</v>
      </c>
      <c r="D23" s="38">
        <f>AVERAGE(C22:C23)</f>
        <v>26.861406463355351</v>
      </c>
      <c r="F23" s="36" t="s">
        <v>93</v>
      </c>
      <c r="G23" s="36" t="s">
        <v>21</v>
      </c>
      <c r="H23" s="39">
        <v>23.177255846022899</v>
      </c>
      <c r="I23" s="38">
        <f>AVERAGE(H22:H23)</f>
        <v>23.2666768822588</v>
      </c>
      <c r="L23" t="s">
        <v>137</v>
      </c>
      <c r="M23" t="s">
        <v>47</v>
      </c>
      <c r="N23" s="13">
        <f>D25</f>
        <v>26.506620054705053</v>
      </c>
      <c r="O23" s="13">
        <f>I25</f>
        <v>23.207265289678698</v>
      </c>
      <c r="P23" s="13">
        <f t="shared" ref="P23:P26" si="3">N23-O23</f>
        <v>3.2993547650263544</v>
      </c>
      <c r="Q23" s="13">
        <f t="shared" ref="Q23:Q26" si="4">P23-$P$22</f>
        <v>-0.295374816070197</v>
      </c>
      <c r="R23" s="49">
        <f t="shared" ref="R23:R26" si="5">POWER(2,-Q23)</f>
        <v>1.2272037666956743</v>
      </c>
    </row>
    <row r="24" spans="1:18">
      <c r="A24" s="36" t="s">
        <v>136</v>
      </c>
      <c r="B24" s="36" t="s">
        <v>66</v>
      </c>
      <c r="C24" s="39">
        <v>26.503152269220902</v>
      </c>
      <c r="D24" s="38"/>
      <c r="F24" s="36" t="s">
        <v>93</v>
      </c>
      <c r="G24" s="36" t="s">
        <v>66</v>
      </c>
      <c r="H24" s="39">
        <v>23.360095321886298</v>
      </c>
      <c r="I24" s="38"/>
      <c r="L24" t="s">
        <v>137</v>
      </c>
      <c r="M24" t="s">
        <v>48</v>
      </c>
      <c r="N24" s="13">
        <f>D27</f>
        <v>26.66937721219055</v>
      </c>
      <c r="O24" s="13">
        <f>I27</f>
        <v>22.887322009675</v>
      </c>
      <c r="P24" s="13">
        <f t="shared" si="3"/>
        <v>3.7820552025155507</v>
      </c>
      <c r="Q24" s="13">
        <f t="shared" si="4"/>
        <v>0.18732562141899933</v>
      </c>
      <c r="R24" s="49">
        <f t="shared" si="5"/>
        <v>0.8782322257198566</v>
      </c>
    </row>
    <row r="25" spans="1:18">
      <c r="A25" s="36" t="s">
        <v>136</v>
      </c>
      <c r="B25" s="36" t="s">
        <v>66</v>
      </c>
      <c r="C25" s="39">
        <v>26.5100878401892</v>
      </c>
      <c r="D25" s="38">
        <f>AVERAGE(C24:C25)</f>
        <v>26.506620054705053</v>
      </c>
      <c r="F25" s="36" t="s">
        <v>93</v>
      </c>
      <c r="G25" s="36" t="s">
        <v>66</v>
      </c>
      <c r="H25" s="39">
        <v>23.054435257471098</v>
      </c>
      <c r="I25" s="38">
        <f>AVERAGE(H24:H25)</f>
        <v>23.207265289678698</v>
      </c>
      <c r="L25" t="s">
        <v>137</v>
      </c>
      <c r="M25" t="s">
        <v>49</v>
      </c>
      <c r="N25" s="13">
        <f>D29</f>
        <v>26.5898448898078</v>
      </c>
      <c r="O25" s="13">
        <f>I29</f>
        <v>22.965041014175551</v>
      </c>
      <c r="P25" s="13">
        <f t="shared" si="3"/>
        <v>3.6248038756322494</v>
      </c>
      <c r="Q25" s="13">
        <f t="shared" si="4"/>
        <v>3.0074294535697987E-2</v>
      </c>
      <c r="R25" s="49">
        <f t="shared" si="5"/>
        <v>0.97936986163156126</v>
      </c>
    </row>
    <row r="26" spans="1:18">
      <c r="A26" s="36" t="s">
        <v>136</v>
      </c>
      <c r="B26" s="36" t="s">
        <v>67</v>
      </c>
      <c r="C26" s="39">
        <v>26.691883466422201</v>
      </c>
      <c r="F26" s="36" t="s">
        <v>93</v>
      </c>
      <c r="G26" s="36" t="s">
        <v>67</v>
      </c>
      <c r="H26" s="39">
        <v>22.9273671604168</v>
      </c>
      <c r="L26" t="s">
        <v>137</v>
      </c>
      <c r="M26" t="s">
        <v>50</v>
      </c>
      <c r="N26" s="13">
        <f>D31</f>
        <v>26.597147069786999</v>
      </c>
      <c r="O26" s="13">
        <f>I31</f>
        <v>23.308831327737153</v>
      </c>
      <c r="P26" s="13">
        <f t="shared" si="3"/>
        <v>3.2883157420498463</v>
      </c>
      <c r="Q26" s="13">
        <f t="shared" si="4"/>
        <v>-0.30641383904670505</v>
      </c>
      <c r="R26" s="49">
        <f t="shared" si="5"/>
        <v>1.2366299390388216</v>
      </c>
    </row>
    <row r="27" spans="1:18">
      <c r="A27" s="36" t="s">
        <v>136</v>
      </c>
      <c r="B27" s="36" t="s">
        <v>67</v>
      </c>
      <c r="C27" s="39">
        <v>26.6468709579589</v>
      </c>
      <c r="D27" s="38">
        <f>AVERAGE(C26:C27)</f>
        <v>26.66937721219055</v>
      </c>
      <c r="F27" s="36" t="s">
        <v>93</v>
      </c>
      <c r="G27" s="36" t="s">
        <v>67</v>
      </c>
      <c r="H27" s="39">
        <v>22.847276858933199</v>
      </c>
      <c r="I27" s="38">
        <f>AVERAGE(H26:H27)</f>
        <v>22.887322009675</v>
      </c>
      <c r="N27" s="13"/>
      <c r="O27" s="13"/>
      <c r="P27" s="13"/>
      <c r="Q27" s="13"/>
      <c r="R27" s="13"/>
    </row>
    <row r="28" spans="1:18">
      <c r="A28" s="36" t="s">
        <v>136</v>
      </c>
      <c r="B28" s="36" t="s">
        <v>68</v>
      </c>
      <c r="C28" s="39">
        <v>26.5628840957616</v>
      </c>
      <c r="F28" s="36" t="s">
        <v>93</v>
      </c>
      <c r="G28" s="36" t="s">
        <v>68</v>
      </c>
      <c r="H28" s="39">
        <v>23.068658889995501</v>
      </c>
    </row>
    <row r="29" spans="1:18">
      <c r="A29" s="36" t="s">
        <v>136</v>
      </c>
      <c r="B29" s="36" t="s">
        <v>68</v>
      </c>
      <c r="C29" s="39">
        <v>26.616805683854</v>
      </c>
      <c r="D29" s="38">
        <f>AVERAGE(C28:C29)</f>
        <v>26.5898448898078</v>
      </c>
      <c r="F29" s="36" t="s">
        <v>93</v>
      </c>
      <c r="G29" s="36" t="s">
        <v>68</v>
      </c>
      <c r="H29" s="39">
        <v>22.861423138355601</v>
      </c>
      <c r="I29" s="38">
        <f>AVERAGE(H28:H29)</f>
        <v>22.965041014175551</v>
      </c>
    </row>
    <row r="30" spans="1:18">
      <c r="A30" s="36" t="s">
        <v>136</v>
      </c>
      <c r="B30" s="36" t="s">
        <v>69</v>
      </c>
      <c r="C30" s="39">
        <v>26.511406249350699</v>
      </c>
      <c r="D30" s="38"/>
      <c r="F30" s="36" t="s">
        <v>93</v>
      </c>
      <c r="G30" s="36" t="s">
        <v>69</v>
      </c>
      <c r="H30" s="39">
        <v>23.161237221922601</v>
      </c>
      <c r="I30" s="38"/>
    </row>
    <row r="31" spans="1:18">
      <c r="A31" s="36" t="s">
        <v>136</v>
      </c>
      <c r="B31" s="36" t="s">
        <v>69</v>
      </c>
      <c r="C31" s="39">
        <v>26.682887890223299</v>
      </c>
      <c r="D31" s="38">
        <f>AVERAGE(C30:C31)</f>
        <v>26.597147069786999</v>
      </c>
      <c r="F31" s="36" t="s">
        <v>93</v>
      </c>
      <c r="G31" s="36" t="s">
        <v>69</v>
      </c>
      <c r="H31" s="39">
        <v>23.456425433551701</v>
      </c>
      <c r="I31" s="38">
        <f>AVERAGE(H30:H31)</f>
        <v>23.308831327737153</v>
      </c>
    </row>
    <row r="32" spans="1:18">
      <c r="A32" s="36"/>
      <c r="B32" s="36"/>
      <c r="C32" s="39"/>
      <c r="F32" s="34"/>
      <c r="G32" s="34"/>
      <c r="H32" s="35"/>
    </row>
    <row r="33" spans="1:18">
      <c r="A33" s="36"/>
      <c r="B33" s="36"/>
      <c r="C33" s="39"/>
      <c r="D33" s="38"/>
      <c r="F33" s="34"/>
      <c r="G33" s="36"/>
      <c r="H33" s="35"/>
      <c r="I33" s="38"/>
    </row>
    <row r="34" spans="1:18">
      <c r="A34" s="36"/>
      <c r="B34" s="36"/>
      <c r="C34" s="39"/>
      <c r="F34" s="34"/>
      <c r="G34" s="36"/>
      <c r="H34" s="35"/>
    </row>
    <row r="35" spans="1:18">
      <c r="A35" s="36"/>
      <c r="B35" s="36"/>
      <c r="C35" s="39"/>
      <c r="F35" s="34"/>
      <c r="G35" s="36"/>
      <c r="H35" s="35"/>
    </row>
    <row r="36" spans="1:18">
      <c r="A36" s="36"/>
      <c r="B36" s="36"/>
      <c r="C36" s="39"/>
      <c r="D36" s="38"/>
      <c r="F36" s="34"/>
      <c r="G36" s="36"/>
      <c r="H36" s="35"/>
      <c r="I36" s="38"/>
    </row>
    <row r="39" spans="1:18">
      <c r="A39" s="37" t="s">
        <v>95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/>
      <c r="F40" s="11" t="s">
        <v>74</v>
      </c>
      <c r="G40" s="11" t="s">
        <v>70</v>
      </c>
      <c r="H40" s="11" t="s">
        <v>71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4" t="s">
        <v>136</v>
      </c>
      <c r="B41" s="36" t="s">
        <v>21</v>
      </c>
      <c r="C41" s="35">
        <v>25.2600810530671</v>
      </c>
      <c r="F41" s="36" t="s">
        <v>94</v>
      </c>
      <c r="G41" s="36" t="s">
        <v>21</v>
      </c>
      <c r="H41" s="39">
        <v>21.909037971287699</v>
      </c>
      <c r="L41" t="s">
        <v>139</v>
      </c>
      <c r="M41" t="s">
        <v>46</v>
      </c>
      <c r="N41" s="13">
        <f>D42</f>
        <v>25.289432386516552</v>
      </c>
      <c r="O41" s="13">
        <f>I42</f>
        <v>21.926094365876899</v>
      </c>
      <c r="P41" s="13">
        <f>N41-O41</f>
        <v>3.3633380206396524</v>
      </c>
      <c r="Q41" s="13">
        <f>P41-$P$41</f>
        <v>0</v>
      </c>
      <c r="R41" s="49">
        <f>POWER(2,-Q41)</f>
        <v>1</v>
      </c>
    </row>
    <row r="42" spans="1:18">
      <c r="A42" s="34" t="s">
        <v>136</v>
      </c>
      <c r="B42" s="36" t="s">
        <v>21</v>
      </c>
      <c r="C42" s="35">
        <v>25.318783719966</v>
      </c>
      <c r="D42" s="38">
        <f>AVERAGE(C41:C42)</f>
        <v>25.289432386516552</v>
      </c>
      <c r="F42" s="36" t="s">
        <v>94</v>
      </c>
      <c r="G42" s="36" t="s">
        <v>21</v>
      </c>
      <c r="H42" s="39">
        <v>21.9431507604661</v>
      </c>
      <c r="I42" s="38">
        <f>AVERAGE(H41:H42)</f>
        <v>21.926094365876899</v>
      </c>
      <c r="L42" t="s">
        <v>139</v>
      </c>
      <c r="M42" t="s">
        <v>47</v>
      </c>
      <c r="N42" s="13">
        <f>D44</f>
        <v>26.229226347367501</v>
      </c>
      <c r="O42" s="13">
        <f>I44</f>
        <v>22.719002624744803</v>
      </c>
      <c r="P42" s="13">
        <f t="shared" ref="P42:P45" si="6">N42-O42</f>
        <v>3.5102237226226976</v>
      </c>
      <c r="Q42" s="13">
        <f t="shared" ref="Q42:Q45" si="7">P42-$P$41</f>
        <v>0.14688570198304518</v>
      </c>
      <c r="R42" s="49">
        <f t="shared" ref="R42:R45" si="8">POWER(2,-Q42)</f>
        <v>0.9031980634984359</v>
      </c>
    </row>
    <row r="43" spans="1:18">
      <c r="A43" s="34" t="s">
        <v>136</v>
      </c>
      <c r="B43" s="36" t="s">
        <v>66</v>
      </c>
      <c r="C43" s="35">
        <v>26.2360650594809</v>
      </c>
      <c r="D43" s="38"/>
      <c r="F43" s="36" t="s">
        <v>94</v>
      </c>
      <c r="G43" s="36" t="s">
        <v>66</v>
      </c>
      <c r="H43" s="39">
        <v>22.748729488952101</v>
      </c>
      <c r="I43" s="38"/>
      <c r="L43" t="s">
        <v>139</v>
      </c>
      <c r="M43" t="s">
        <v>48</v>
      </c>
      <c r="N43" s="13">
        <f>D46</f>
        <v>25.307325090016349</v>
      </c>
      <c r="O43" s="13">
        <f>I46</f>
        <v>22.73935528314545</v>
      </c>
      <c r="P43" s="13">
        <f t="shared" si="6"/>
        <v>2.5679698068708987</v>
      </c>
      <c r="Q43" s="13">
        <f t="shared" si="7"/>
        <v>-0.79536821376875366</v>
      </c>
      <c r="R43" s="49">
        <f t="shared" si="8"/>
        <v>1.7355202682611539</v>
      </c>
    </row>
    <row r="44" spans="1:18">
      <c r="A44" s="34" t="s">
        <v>136</v>
      </c>
      <c r="B44" s="36" t="s">
        <v>66</v>
      </c>
      <c r="C44" s="35">
        <v>26.222387635254101</v>
      </c>
      <c r="D44" s="38">
        <f>AVERAGE(C43:C44)</f>
        <v>26.229226347367501</v>
      </c>
      <c r="F44" s="36" t="s">
        <v>94</v>
      </c>
      <c r="G44" s="36" t="s">
        <v>66</v>
      </c>
      <c r="H44" s="39">
        <v>22.689275760537502</v>
      </c>
      <c r="I44" s="38">
        <f>AVERAGE(H43:H44)</f>
        <v>22.719002624744803</v>
      </c>
      <c r="L44" t="s">
        <v>139</v>
      </c>
      <c r="M44" t="s">
        <v>49</v>
      </c>
      <c r="N44" s="13">
        <f>D48</f>
        <v>25.7615787419846</v>
      </c>
      <c r="O44" s="13">
        <f>I48</f>
        <v>23.116435334081402</v>
      </c>
      <c r="P44" s="13">
        <f t="shared" si="6"/>
        <v>2.6451434079031984</v>
      </c>
      <c r="Q44" s="13">
        <f t="shared" si="7"/>
        <v>-0.71819461273645402</v>
      </c>
      <c r="R44" s="49">
        <f t="shared" si="8"/>
        <v>1.6451220416389669</v>
      </c>
    </row>
    <row r="45" spans="1:18">
      <c r="A45" s="34" t="s">
        <v>136</v>
      </c>
      <c r="B45" s="36" t="s">
        <v>67</v>
      </c>
      <c r="C45" s="35">
        <v>25.240573383574901</v>
      </c>
      <c r="F45" s="36" t="s">
        <v>94</v>
      </c>
      <c r="G45" s="36" t="s">
        <v>67</v>
      </c>
      <c r="H45" s="39">
        <v>22.6920222383478</v>
      </c>
      <c r="L45" t="s">
        <v>139</v>
      </c>
      <c r="M45" t="s">
        <v>50</v>
      </c>
      <c r="N45" s="13">
        <f>D50</f>
        <v>25.38744146151555</v>
      </c>
      <c r="O45" s="13">
        <f>I50</f>
        <v>22.887097426833101</v>
      </c>
      <c r="P45" s="13">
        <f t="shared" si="6"/>
        <v>2.500344034682449</v>
      </c>
      <c r="Q45" s="13">
        <f t="shared" si="7"/>
        <v>-0.86299398595720334</v>
      </c>
      <c r="R45" s="49">
        <f t="shared" si="8"/>
        <v>1.8188089216682213</v>
      </c>
    </row>
    <row r="46" spans="1:18">
      <c r="A46" s="34" t="s">
        <v>136</v>
      </c>
      <c r="B46" s="36" t="s">
        <v>67</v>
      </c>
      <c r="C46" s="35">
        <v>25.3740767964578</v>
      </c>
      <c r="D46" s="38">
        <f>AVERAGE(C45:C46)</f>
        <v>25.307325090016349</v>
      </c>
      <c r="F46" s="36" t="s">
        <v>94</v>
      </c>
      <c r="G46" s="36" t="s">
        <v>67</v>
      </c>
      <c r="H46" s="39">
        <v>22.7866883279431</v>
      </c>
      <c r="I46" s="38">
        <f>AVERAGE(H45:H46)</f>
        <v>22.73935528314545</v>
      </c>
    </row>
    <row r="47" spans="1:18">
      <c r="A47" s="34" t="s">
        <v>136</v>
      </c>
      <c r="B47" s="36" t="s">
        <v>68</v>
      </c>
      <c r="C47" s="35">
        <v>25.528426969364201</v>
      </c>
      <c r="F47" s="36" t="s">
        <v>94</v>
      </c>
      <c r="G47" s="36" t="s">
        <v>68</v>
      </c>
      <c r="H47" s="39">
        <v>23.091242803744901</v>
      </c>
    </row>
    <row r="48" spans="1:18">
      <c r="A48" s="34" t="s">
        <v>136</v>
      </c>
      <c r="B48" s="36" t="s">
        <v>68</v>
      </c>
      <c r="C48" s="35">
        <v>25.994730514604999</v>
      </c>
      <c r="D48" s="38">
        <f>AVERAGE(C47:C48)</f>
        <v>25.7615787419846</v>
      </c>
      <c r="F48" s="36" t="s">
        <v>94</v>
      </c>
      <c r="G48" s="36" t="s">
        <v>68</v>
      </c>
      <c r="H48" s="39">
        <v>23.141627864417899</v>
      </c>
      <c r="I48" s="38">
        <f>AVERAGE(H47:H48)</f>
        <v>23.116435334081402</v>
      </c>
    </row>
    <row r="49" spans="1:23">
      <c r="A49" s="34" t="s">
        <v>136</v>
      </c>
      <c r="B49" s="36" t="s">
        <v>69</v>
      </c>
      <c r="C49" s="35">
        <v>25.3557733681432</v>
      </c>
      <c r="D49" s="38"/>
      <c r="F49" s="36" t="s">
        <v>94</v>
      </c>
      <c r="G49" s="36" t="s">
        <v>69</v>
      </c>
      <c r="H49" s="39">
        <v>22.927222915735101</v>
      </c>
      <c r="I49" s="38"/>
      <c r="N49" s="12"/>
      <c r="O49" s="12"/>
      <c r="P49" s="12"/>
      <c r="Q49" s="12"/>
      <c r="R49" s="12"/>
    </row>
    <row r="50" spans="1:23">
      <c r="A50" s="34" t="s">
        <v>136</v>
      </c>
      <c r="B50" s="36" t="s">
        <v>69</v>
      </c>
      <c r="C50" s="35">
        <v>25.4191095548879</v>
      </c>
      <c r="D50" s="38">
        <f>AVERAGE(C49:C50)</f>
        <v>25.38744146151555</v>
      </c>
      <c r="F50" s="36" t="s">
        <v>94</v>
      </c>
      <c r="G50" s="36" t="s">
        <v>69</v>
      </c>
      <c r="H50" s="39">
        <v>22.846971937931102</v>
      </c>
      <c r="I50" s="38">
        <f>AVERAGE(H49:H50)</f>
        <v>22.887097426833101</v>
      </c>
      <c r="N50" s="12"/>
      <c r="O50" s="12"/>
      <c r="P50" s="12"/>
      <c r="Q50" s="12"/>
      <c r="R50" s="12"/>
    </row>
    <row r="51" spans="1:23">
      <c r="A51" s="36"/>
      <c r="B51" s="36"/>
      <c r="C51" s="39"/>
      <c r="E51" s="34"/>
      <c r="F51" s="36"/>
      <c r="G51" s="36"/>
      <c r="H51" s="39"/>
      <c r="N51" s="12"/>
      <c r="O51" s="12"/>
      <c r="P51" s="12"/>
      <c r="Q51" s="12"/>
      <c r="R51" s="12"/>
    </row>
    <row r="52" spans="1:23">
      <c r="A52" s="36"/>
      <c r="B52" s="36"/>
      <c r="C52" s="39"/>
      <c r="D52" s="38"/>
      <c r="E52" s="34"/>
      <c r="F52" s="36"/>
      <c r="G52" s="36"/>
      <c r="H52" s="39"/>
      <c r="I52" s="38"/>
      <c r="N52" s="12"/>
      <c r="O52" s="12"/>
      <c r="P52" s="12"/>
      <c r="Q52" s="12"/>
      <c r="R52" s="12"/>
    </row>
    <row r="53" spans="1:23">
      <c r="A53" s="36"/>
      <c r="B53" s="36"/>
      <c r="C53" s="39"/>
      <c r="E53" s="34"/>
      <c r="F53" s="36"/>
      <c r="G53" s="36"/>
      <c r="H53" s="39"/>
      <c r="L53" s="36"/>
      <c r="M53" s="36"/>
      <c r="N53" s="39"/>
      <c r="O53" s="12"/>
      <c r="P53" s="36"/>
      <c r="Q53" s="36"/>
      <c r="R53" s="39"/>
    </row>
    <row r="54" spans="1:23">
      <c r="A54" s="36"/>
      <c r="B54" s="36"/>
      <c r="C54" s="39"/>
      <c r="E54" s="34"/>
      <c r="F54" s="36"/>
      <c r="G54" s="36"/>
      <c r="H54" s="39"/>
      <c r="L54" s="36"/>
      <c r="M54" s="36"/>
      <c r="N54" s="39"/>
      <c r="O54" s="12"/>
      <c r="P54" s="36"/>
      <c r="Q54" s="36"/>
      <c r="R54" s="39"/>
    </row>
    <row r="55" spans="1:23">
      <c r="A55" s="36"/>
      <c r="B55" s="36"/>
      <c r="C55" s="39"/>
      <c r="D55" s="38"/>
      <c r="E55" s="34"/>
      <c r="F55" s="36"/>
      <c r="G55" s="36"/>
      <c r="H55" s="39"/>
      <c r="I55" s="38"/>
      <c r="L55" s="36"/>
      <c r="M55" s="36"/>
      <c r="N55" s="39"/>
      <c r="O55" s="12"/>
      <c r="P55" s="36"/>
      <c r="Q55" s="36"/>
      <c r="R55" s="39"/>
    </row>
    <row r="56" spans="1:23">
      <c r="E56" s="34"/>
      <c r="F56" s="34"/>
      <c r="G56" s="35"/>
      <c r="L56" s="36"/>
      <c r="M56" s="36"/>
      <c r="N56" s="39"/>
      <c r="O56" s="12"/>
      <c r="P56" s="36"/>
      <c r="Q56" s="36"/>
      <c r="R56" s="39"/>
    </row>
    <row r="57" spans="1:23">
      <c r="E57" s="34"/>
      <c r="F57" s="34"/>
      <c r="G57" s="35"/>
      <c r="L57" s="36"/>
      <c r="M57" s="36"/>
      <c r="N57" s="39"/>
      <c r="O57" s="12"/>
      <c r="P57" s="36"/>
      <c r="Q57" s="36"/>
      <c r="R57" s="39"/>
    </row>
    <row r="58" spans="1:23">
      <c r="A58" s="37" t="s">
        <v>96</v>
      </c>
      <c r="L58" s="29" t="s">
        <v>51</v>
      </c>
      <c r="M58" s="30"/>
      <c r="N58" s="31"/>
      <c r="O58" s="31"/>
      <c r="P58" s="30"/>
      <c r="Q58" s="30"/>
      <c r="R58" s="30"/>
    </row>
    <row r="59" spans="1:23" ht="31.5">
      <c r="A59" s="11" t="s">
        <v>73</v>
      </c>
      <c r="B59" s="11" t="s">
        <v>70</v>
      </c>
      <c r="C59" s="11" t="s">
        <v>71</v>
      </c>
      <c r="D59" s="11"/>
      <c r="F59" s="11" t="s">
        <v>74</v>
      </c>
      <c r="G59" s="11" t="s">
        <v>70</v>
      </c>
      <c r="H59" s="11" t="s">
        <v>71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  <c r="U59" s="36"/>
      <c r="V59" s="36"/>
      <c r="W59" s="39"/>
    </row>
    <row r="60" spans="1:23">
      <c r="A60" s="36" t="s">
        <v>136</v>
      </c>
      <c r="B60" s="36" t="s">
        <v>21</v>
      </c>
      <c r="C60" s="39">
        <v>26.141676579768198</v>
      </c>
      <c r="F60" s="36" t="s">
        <v>94</v>
      </c>
      <c r="G60" s="36" t="s">
        <v>21</v>
      </c>
      <c r="H60" s="39">
        <v>22.7487203381285</v>
      </c>
      <c r="L60" t="s">
        <v>138</v>
      </c>
      <c r="M60" t="s">
        <v>46</v>
      </c>
      <c r="N60" s="13">
        <f>D61</f>
        <v>26.2145901412845</v>
      </c>
      <c r="O60" s="13">
        <f>I61</f>
        <v>22.793498539386299</v>
      </c>
      <c r="P60" s="13">
        <f>N60-O60</f>
        <v>3.4210916018982012</v>
      </c>
      <c r="Q60" s="13">
        <f>P60-$P$60</f>
        <v>0</v>
      </c>
      <c r="R60" s="49">
        <f>POWER(2,-Q60)</f>
        <v>1</v>
      </c>
      <c r="U60" s="36"/>
      <c r="V60" s="36"/>
      <c r="W60" s="39"/>
    </row>
    <row r="61" spans="1:23">
      <c r="A61" s="36" t="s">
        <v>136</v>
      </c>
      <c r="B61" s="36" t="s">
        <v>21</v>
      </c>
      <c r="C61" s="39">
        <v>26.287503702800802</v>
      </c>
      <c r="D61" s="38">
        <f>AVERAGE(C60:C61)</f>
        <v>26.2145901412845</v>
      </c>
      <c r="F61" s="36" t="s">
        <v>94</v>
      </c>
      <c r="G61" s="36" t="s">
        <v>21</v>
      </c>
      <c r="H61" s="39">
        <v>22.838276740644101</v>
      </c>
      <c r="I61" s="38">
        <f>AVERAGE(H60:H61)</f>
        <v>22.793498539386299</v>
      </c>
      <c r="L61" t="s">
        <v>138</v>
      </c>
      <c r="M61" t="s">
        <v>47</v>
      </c>
      <c r="N61" s="13">
        <f>D63</f>
        <v>25.71146441642475</v>
      </c>
      <c r="O61" s="13">
        <f>I63</f>
        <v>22.69978818336595</v>
      </c>
      <c r="P61" s="13">
        <f t="shared" ref="P61:P64" si="9">N61-O61</f>
        <v>3.0116762330588003</v>
      </c>
      <c r="Q61" s="13">
        <f t="shared" ref="Q61:Q64" si="10">P61-$P$60</f>
        <v>-0.40941536883940088</v>
      </c>
      <c r="R61" s="49">
        <f t="shared" ref="R61:R64" si="11">POWER(2,-Q61)</f>
        <v>1.3281474925960104</v>
      </c>
      <c r="U61" s="36"/>
      <c r="V61" s="36"/>
      <c r="W61" s="39"/>
    </row>
    <row r="62" spans="1:23">
      <c r="A62" s="36" t="s">
        <v>136</v>
      </c>
      <c r="B62" s="36" t="s">
        <v>66</v>
      </c>
      <c r="C62" s="39">
        <v>25.778576305945801</v>
      </c>
      <c r="D62" s="38"/>
      <c r="F62" s="36" t="s">
        <v>94</v>
      </c>
      <c r="G62" s="36" t="s">
        <v>66</v>
      </c>
      <c r="H62" s="39">
        <v>22.633763253920101</v>
      </c>
      <c r="I62" s="38"/>
      <c r="L62" t="s">
        <v>138</v>
      </c>
      <c r="M62" t="s">
        <v>48</v>
      </c>
      <c r="N62" s="13">
        <f>D65</f>
        <v>25.679031432837</v>
      </c>
      <c r="O62" s="13">
        <f>I65</f>
        <v>22.882178695682548</v>
      </c>
      <c r="P62" s="13">
        <f t="shared" si="9"/>
        <v>2.7968527371544525</v>
      </c>
      <c r="Q62" s="13">
        <f t="shared" si="10"/>
        <v>-0.62423886474374868</v>
      </c>
      <c r="R62" s="49">
        <f t="shared" si="11"/>
        <v>1.5413974023290371</v>
      </c>
      <c r="U62" s="36"/>
      <c r="V62" s="36"/>
      <c r="W62" s="39"/>
    </row>
    <row r="63" spans="1:23">
      <c r="A63" s="36" t="s">
        <v>136</v>
      </c>
      <c r="B63" s="36" t="s">
        <v>66</v>
      </c>
      <c r="C63" s="39">
        <v>25.644352526903699</v>
      </c>
      <c r="D63" s="38">
        <f>AVERAGE(C62:C63)</f>
        <v>25.71146441642475</v>
      </c>
      <c r="F63" s="36" t="s">
        <v>94</v>
      </c>
      <c r="G63" s="36" t="s">
        <v>66</v>
      </c>
      <c r="H63" s="39">
        <v>22.765813112811799</v>
      </c>
      <c r="I63" s="38">
        <f>AVERAGE(H62:H63)</f>
        <v>22.69978818336595</v>
      </c>
      <c r="L63" t="s">
        <v>138</v>
      </c>
      <c r="M63" t="s">
        <v>49</v>
      </c>
      <c r="N63" s="13">
        <f>D67</f>
        <v>26.137183678690199</v>
      </c>
      <c r="O63" s="13">
        <f>I67</f>
        <v>22.646569255837999</v>
      </c>
      <c r="P63" s="13">
        <f t="shared" si="9"/>
        <v>3.4906144228522002</v>
      </c>
      <c r="Q63" s="13">
        <f t="shared" si="10"/>
        <v>6.9522820953999087E-2</v>
      </c>
      <c r="R63" s="49">
        <f t="shared" si="11"/>
        <v>0.9529531402352428</v>
      </c>
      <c r="U63" s="36"/>
      <c r="V63" s="36"/>
      <c r="W63" s="39"/>
    </row>
    <row r="64" spans="1:23">
      <c r="A64" s="36" t="s">
        <v>136</v>
      </c>
      <c r="B64" s="36" t="s">
        <v>67</v>
      </c>
      <c r="C64" s="39">
        <v>25.5836353720962</v>
      </c>
      <c r="F64" s="36" t="s">
        <v>94</v>
      </c>
      <c r="G64" s="36" t="s">
        <v>67</v>
      </c>
      <c r="H64" s="39">
        <v>22.847109045278899</v>
      </c>
      <c r="L64" t="s">
        <v>138</v>
      </c>
      <c r="M64" t="s">
        <v>50</v>
      </c>
      <c r="N64" s="13">
        <f>D69</f>
        <v>25.683475252499051</v>
      </c>
      <c r="O64" s="13">
        <f>I69</f>
        <v>22.8541863079511</v>
      </c>
      <c r="P64" s="13">
        <f t="shared" si="9"/>
        <v>2.829288944547951</v>
      </c>
      <c r="Q64" s="13">
        <f t="shared" si="10"/>
        <v>-0.59180265735025017</v>
      </c>
      <c r="R64" s="49">
        <f t="shared" si="11"/>
        <v>1.5071287390836063</v>
      </c>
      <c r="U64" s="36"/>
      <c r="V64" s="36"/>
      <c r="W64" s="39"/>
    </row>
    <row r="65" spans="1:23">
      <c r="A65" s="36" t="s">
        <v>136</v>
      </c>
      <c r="B65" s="36" t="s">
        <v>67</v>
      </c>
      <c r="C65" s="39">
        <v>25.7744274935778</v>
      </c>
      <c r="D65" s="38">
        <f>AVERAGE(C64:C65)</f>
        <v>25.679031432837</v>
      </c>
      <c r="F65" s="36" t="s">
        <v>94</v>
      </c>
      <c r="G65" s="36" t="s">
        <v>67</v>
      </c>
      <c r="H65" s="39">
        <v>22.9172483460862</v>
      </c>
      <c r="I65" s="38">
        <f>AVERAGE(H64:H65)</f>
        <v>22.882178695682548</v>
      </c>
      <c r="U65" s="36"/>
      <c r="V65" s="36"/>
      <c r="W65" s="39"/>
    </row>
    <row r="66" spans="1:23">
      <c r="A66" s="36" t="s">
        <v>136</v>
      </c>
      <c r="B66" s="36" t="s">
        <v>68</v>
      </c>
      <c r="C66" s="39">
        <v>26.103489409479302</v>
      </c>
      <c r="F66" s="36" t="s">
        <v>94</v>
      </c>
      <c r="G66" s="36" t="s">
        <v>68</v>
      </c>
      <c r="H66" s="39">
        <v>22.616693013368799</v>
      </c>
      <c r="U66" s="36"/>
      <c r="V66" s="36"/>
      <c r="W66" s="39"/>
    </row>
    <row r="67" spans="1:23">
      <c r="A67" s="36" t="s">
        <v>136</v>
      </c>
      <c r="B67" s="36" t="s">
        <v>68</v>
      </c>
      <c r="C67" s="39">
        <v>26.170877947901101</v>
      </c>
      <c r="D67" s="38">
        <f>AVERAGE(C66:C67)</f>
        <v>26.137183678690199</v>
      </c>
      <c r="F67" s="36" t="s">
        <v>94</v>
      </c>
      <c r="G67" s="36" t="s">
        <v>68</v>
      </c>
      <c r="H67" s="39">
        <v>22.676445498307199</v>
      </c>
      <c r="I67" s="38">
        <f>AVERAGE(H66:H67)</f>
        <v>22.646569255837999</v>
      </c>
      <c r="M67" s="36"/>
      <c r="N67" s="36"/>
      <c r="O67" s="39"/>
      <c r="Q67" s="36"/>
      <c r="R67" s="36"/>
      <c r="S67" s="39"/>
      <c r="U67" s="36"/>
      <c r="V67" s="36"/>
      <c r="W67" s="39"/>
    </row>
    <row r="68" spans="1:23">
      <c r="A68" s="36" t="s">
        <v>136</v>
      </c>
      <c r="B68" s="36" t="s">
        <v>69</v>
      </c>
      <c r="C68" s="39">
        <v>25.670105372059101</v>
      </c>
      <c r="D68" s="38"/>
      <c r="E68" s="34"/>
      <c r="F68" s="36" t="s">
        <v>94</v>
      </c>
      <c r="G68" s="36" t="s">
        <v>69</v>
      </c>
      <c r="H68" s="39">
        <v>22.9157432427766</v>
      </c>
      <c r="I68" s="38"/>
      <c r="M68" s="36"/>
      <c r="N68" s="36"/>
      <c r="O68" s="39"/>
      <c r="P68" s="12"/>
      <c r="Q68" s="36"/>
      <c r="R68" s="36"/>
      <c r="S68" s="39"/>
      <c r="U68" s="36"/>
      <c r="V68" s="36"/>
      <c r="W68" s="39"/>
    </row>
    <row r="69" spans="1:23">
      <c r="A69" s="36" t="s">
        <v>136</v>
      </c>
      <c r="B69" s="36" t="s">
        <v>69</v>
      </c>
      <c r="C69" s="39">
        <v>25.696845132939</v>
      </c>
      <c r="D69" s="38">
        <f>AVERAGE(C68:C69)</f>
        <v>25.683475252499051</v>
      </c>
      <c r="E69" s="34"/>
      <c r="F69" s="36" t="s">
        <v>94</v>
      </c>
      <c r="G69" s="36" t="s">
        <v>69</v>
      </c>
      <c r="H69" s="39">
        <v>22.7926293731256</v>
      </c>
      <c r="I69" s="38">
        <f>AVERAGE(H68:H69)</f>
        <v>22.8541863079511</v>
      </c>
      <c r="M69" s="36"/>
      <c r="N69" s="36"/>
      <c r="O69" s="39"/>
      <c r="P69" s="12"/>
      <c r="Q69" s="36"/>
      <c r="R69" s="36"/>
      <c r="S69" s="39"/>
      <c r="U69" s="36"/>
      <c r="V69" s="36"/>
      <c r="W69" s="39"/>
    </row>
    <row r="70" spans="1:23">
      <c r="A70" s="36"/>
      <c r="B70" s="36"/>
      <c r="C70" s="39"/>
      <c r="E70" s="34"/>
      <c r="F70" s="36"/>
      <c r="G70" s="36"/>
      <c r="H70" s="39"/>
      <c r="M70" s="36"/>
      <c r="N70" s="36"/>
      <c r="O70" s="39"/>
      <c r="P70" s="12"/>
      <c r="Q70" s="36"/>
      <c r="R70" s="36"/>
      <c r="S70" s="39"/>
      <c r="U70" s="36"/>
      <c r="V70" s="36"/>
      <c r="W70" s="39"/>
    </row>
    <row r="71" spans="1:23">
      <c r="A71" s="36"/>
      <c r="B71" s="36"/>
      <c r="C71" s="39"/>
      <c r="D71" s="38"/>
      <c r="E71" s="34"/>
      <c r="F71" s="36"/>
      <c r="G71" s="36"/>
      <c r="H71" s="39"/>
      <c r="I71" s="38"/>
      <c r="M71" s="36"/>
      <c r="N71" s="36"/>
      <c r="O71" s="39"/>
      <c r="P71" s="12"/>
      <c r="Q71" s="36"/>
      <c r="R71" s="36"/>
      <c r="S71" s="39"/>
      <c r="U71" s="36"/>
      <c r="V71" s="36"/>
      <c r="W71" s="39"/>
    </row>
    <row r="72" spans="1:23">
      <c r="A72" s="36"/>
      <c r="B72" s="36"/>
      <c r="C72" s="39"/>
      <c r="E72" s="34"/>
      <c r="F72" s="36"/>
      <c r="G72" s="36"/>
      <c r="H72" s="39"/>
      <c r="L72" s="36"/>
      <c r="M72" s="36"/>
      <c r="N72" s="36"/>
      <c r="O72" s="39"/>
      <c r="P72" s="36"/>
      <c r="Q72" s="36"/>
      <c r="R72" s="36"/>
      <c r="S72" s="39"/>
      <c r="U72" s="36"/>
      <c r="V72" s="36"/>
      <c r="W72" s="39"/>
    </row>
    <row r="73" spans="1:23">
      <c r="A73" s="36"/>
      <c r="B73" s="36"/>
      <c r="C73" s="39"/>
      <c r="E73" s="34"/>
      <c r="F73" s="36"/>
      <c r="G73" s="36"/>
      <c r="H73" s="39"/>
      <c r="L73" s="36"/>
      <c r="M73" s="36"/>
      <c r="N73" s="36"/>
      <c r="O73" s="39"/>
      <c r="P73" s="36"/>
      <c r="Q73" s="36"/>
      <c r="R73" s="36"/>
      <c r="S73" s="39"/>
      <c r="U73" s="36"/>
      <c r="V73" s="36"/>
      <c r="W73" s="39"/>
    </row>
    <row r="74" spans="1:23">
      <c r="A74" s="36"/>
      <c r="B74" s="36"/>
      <c r="C74" s="39"/>
      <c r="D74" s="38"/>
      <c r="E74" s="34"/>
      <c r="F74" s="36"/>
      <c r="G74" s="36"/>
      <c r="H74" s="39"/>
      <c r="I74" s="38"/>
      <c r="L74" s="36"/>
      <c r="M74" s="36"/>
      <c r="N74" s="36"/>
      <c r="O74" s="39"/>
      <c r="P74" s="36"/>
      <c r="Q74" s="36"/>
      <c r="R74" s="36"/>
      <c r="S74" s="39"/>
    </row>
    <row r="75" spans="1:23">
      <c r="M75" s="36"/>
      <c r="N75" s="36"/>
      <c r="O75" s="39"/>
      <c r="Q75" s="36"/>
      <c r="R75" s="36"/>
      <c r="S75" s="39"/>
    </row>
    <row r="76" spans="1:23">
      <c r="M76" s="36"/>
      <c r="N76" s="36"/>
      <c r="O76" s="39"/>
      <c r="Q76" s="36"/>
      <c r="R76" s="36"/>
      <c r="S76" s="39"/>
    </row>
    <row r="77" spans="1:23">
      <c r="A77" s="37"/>
      <c r="T77" s="36"/>
      <c r="U77" s="36"/>
      <c r="V77" s="39"/>
    </row>
    <row r="78" spans="1:23">
      <c r="A78" s="11"/>
      <c r="B78" s="11"/>
      <c r="C78" s="11"/>
      <c r="D78" s="11"/>
      <c r="F78" s="11"/>
      <c r="G78" s="11"/>
      <c r="H78" s="11"/>
      <c r="T78" s="36"/>
      <c r="U78" s="36"/>
      <c r="V78" s="39"/>
      <c r="W78" s="39"/>
    </row>
    <row r="79" spans="1:23">
      <c r="A79" s="36"/>
      <c r="B79" s="36"/>
      <c r="C79" s="39"/>
      <c r="F79" s="36"/>
      <c r="G79" s="36"/>
      <c r="H79" s="39"/>
      <c r="T79" s="36"/>
      <c r="U79" s="36"/>
      <c r="V79" s="39"/>
      <c r="W79" s="39"/>
    </row>
    <row r="80" spans="1:23">
      <c r="A80" s="36"/>
      <c r="B80" s="36"/>
      <c r="C80" s="39"/>
      <c r="F80" s="36"/>
      <c r="G80" s="36"/>
      <c r="H80" s="39"/>
      <c r="T80" s="36"/>
      <c r="U80" s="36"/>
      <c r="V80" s="39"/>
      <c r="W80" s="39"/>
    </row>
    <row r="81" spans="1:23">
      <c r="A81" s="36"/>
      <c r="B81" s="36"/>
      <c r="C81" s="39"/>
      <c r="D81" s="38"/>
      <c r="F81" s="36"/>
      <c r="G81" s="36"/>
      <c r="H81" s="39"/>
      <c r="I81" s="38"/>
      <c r="T81" s="36"/>
      <c r="U81" s="36"/>
      <c r="V81" s="39"/>
      <c r="W81" s="39"/>
    </row>
    <row r="82" spans="1:23">
      <c r="A82" s="36"/>
      <c r="B82" s="36"/>
      <c r="C82" s="39"/>
      <c r="F82" s="36"/>
      <c r="G82" s="36"/>
      <c r="H82" s="39"/>
      <c r="T82" s="36"/>
      <c r="U82" s="36"/>
      <c r="V82" s="39"/>
      <c r="W82" s="39"/>
    </row>
    <row r="83" spans="1:23">
      <c r="A83" s="36"/>
      <c r="B83" s="36"/>
      <c r="C83" s="39"/>
      <c r="F83" s="36"/>
      <c r="G83" s="36"/>
      <c r="H83" s="39"/>
      <c r="T83" s="36"/>
      <c r="U83" s="36"/>
      <c r="V83" s="39"/>
      <c r="W83" s="39"/>
    </row>
    <row r="84" spans="1:23">
      <c r="A84" s="36"/>
      <c r="B84" s="36"/>
      <c r="C84" s="39"/>
      <c r="D84" s="38"/>
      <c r="F84" s="36"/>
      <c r="G84" s="36"/>
      <c r="H84" s="39"/>
      <c r="I84" s="38"/>
      <c r="T84" s="36"/>
      <c r="U84" s="36"/>
      <c r="V84" s="39"/>
      <c r="W84" s="39"/>
    </row>
    <row r="85" spans="1:23">
      <c r="A85" s="36"/>
      <c r="B85" s="36"/>
      <c r="C85" s="39"/>
      <c r="F85" s="36"/>
      <c r="G85" s="36"/>
      <c r="H85" s="39"/>
      <c r="T85" s="36"/>
      <c r="U85" s="36"/>
      <c r="V85" s="39"/>
      <c r="W85" s="39"/>
    </row>
    <row r="86" spans="1:23">
      <c r="A86" s="36"/>
      <c r="B86" s="36"/>
      <c r="C86" s="39"/>
      <c r="F86" s="36"/>
      <c r="G86" s="36"/>
      <c r="H86" s="39"/>
      <c r="T86" s="36"/>
      <c r="U86" s="36"/>
      <c r="V86" s="39"/>
      <c r="W86" s="39"/>
    </row>
    <row r="87" spans="1:23">
      <c r="A87" s="36"/>
      <c r="B87" s="36"/>
      <c r="C87" s="39"/>
      <c r="D87" s="38"/>
      <c r="E87" s="34"/>
      <c r="F87" s="36"/>
      <c r="G87" s="36"/>
      <c r="H87" s="39"/>
      <c r="I87" s="38"/>
      <c r="T87" s="36"/>
      <c r="U87" s="36"/>
      <c r="V87" s="39"/>
      <c r="W87" s="39"/>
    </row>
    <row r="88" spans="1:23">
      <c r="A88" s="36"/>
      <c r="B88" s="36"/>
      <c r="C88" s="39"/>
      <c r="E88" s="34"/>
      <c r="F88" s="36"/>
      <c r="G88" s="36"/>
      <c r="H88" s="39"/>
      <c r="T88" s="36"/>
      <c r="U88" s="36"/>
      <c r="V88" s="39"/>
      <c r="W88" s="39"/>
    </row>
    <row r="89" spans="1:23">
      <c r="A89" s="36"/>
      <c r="B89" s="36"/>
      <c r="C89" s="39"/>
      <c r="E89" s="34"/>
      <c r="F89" s="36"/>
      <c r="G89" s="36"/>
      <c r="H89" s="39"/>
      <c r="T89" s="36"/>
      <c r="U89" s="36"/>
      <c r="V89" s="39"/>
      <c r="W89" s="39"/>
    </row>
    <row r="90" spans="1:23">
      <c r="A90" s="36"/>
      <c r="B90" s="36"/>
      <c r="C90" s="39"/>
      <c r="D90" s="38"/>
      <c r="E90" s="34"/>
      <c r="F90" s="36"/>
      <c r="G90" s="36"/>
      <c r="H90" s="39"/>
      <c r="I90" s="38"/>
      <c r="T90" s="36"/>
      <c r="U90" s="36"/>
      <c r="V90" s="39"/>
      <c r="W90" s="39"/>
    </row>
    <row r="91" spans="1:23">
      <c r="A91" s="36"/>
      <c r="B91" s="36"/>
      <c r="C91" s="39"/>
      <c r="E91" s="34"/>
      <c r="F91" s="36"/>
      <c r="G91" s="36"/>
      <c r="H91" s="39"/>
      <c r="T91" s="36"/>
      <c r="U91" s="36"/>
      <c r="V91" s="39"/>
      <c r="W91" s="39"/>
    </row>
    <row r="92" spans="1:23">
      <c r="A92" s="36"/>
      <c r="B92" s="36"/>
      <c r="C92" s="39"/>
      <c r="E92" s="34"/>
      <c r="F92" s="36"/>
      <c r="G92" s="36"/>
      <c r="H92" s="39"/>
      <c r="U92" s="36"/>
      <c r="V92" s="36"/>
      <c r="W92" s="39"/>
    </row>
    <row r="93" spans="1:23">
      <c r="A93" s="36"/>
      <c r="B93" s="36"/>
      <c r="C93" s="39"/>
      <c r="D93" s="38"/>
      <c r="E93" s="34"/>
      <c r="F93" s="36"/>
      <c r="G93" s="36"/>
      <c r="H93" s="39"/>
      <c r="I93" s="38"/>
    </row>
    <row r="96" spans="1:23">
      <c r="A96" s="37"/>
    </row>
    <row r="97" spans="1:18">
      <c r="A97" s="11"/>
      <c r="B97" s="11"/>
      <c r="C97" s="11"/>
      <c r="D97" s="11"/>
      <c r="F97" s="11"/>
      <c r="G97" s="11"/>
      <c r="H97" s="11"/>
    </row>
    <row r="98" spans="1:18">
      <c r="A98" s="36"/>
      <c r="B98" s="36"/>
      <c r="C98" s="39"/>
      <c r="F98" s="36"/>
      <c r="G98" s="36"/>
      <c r="H98" s="39"/>
    </row>
    <row r="99" spans="1:18">
      <c r="A99" s="36"/>
      <c r="B99" s="36"/>
      <c r="C99" s="39"/>
      <c r="F99" s="36"/>
      <c r="G99" s="36"/>
      <c r="H99" s="39"/>
    </row>
    <row r="100" spans="1:18">
      <c r="A100" s="36"/>
      <c r="B100" s="36"/>
      <c r="C100" s="39"/>
      <c r="D100" s="38"/>
      <c r="F100" s="36"/>
      <c r="G100" s="36"/>
      <c r="H100" s="39"/>
      <c r="I100" s="38"/>
    </row>
    <row r="101" spans="1:18">
      <c r="A101" s="36"/>
      <c r="B101" s="36"/>
      <c r="C101" s="39"/>
      <c r="F101" s="36"/>
      <c r="G101" s="36"/>
      <c r="H101" s="39"/>
    </row>
    <row r="102" spans="1:18">
      <c r="A102" s="36"/>
      <c r="B102" s="36"/>
      <c r="C102" s="39"/>
      <c r="F102" s="36"/>
      <c r="G102" s="36"/>
      <c r="H102" s="39"/>
    </row>
    <row r="103" spans="1:18">
      <c r="A103" s="36"/>
      <c r="B103" s="36"/>
      <c r="C103" s="39"/>
      <c r="D103" s="38"/>
      <c r="F103" s="36"/>
      <c r="G103" s="36"/>
      <c r="H103" s="39"/>
      <c r="I103" s="38"/>
    </row>
    <row r="104" spans="1:18">
      <c r="A104" s="36"/>
      <c r="B104" s="36"/>
      <c r="C104" s="39"/>
      <c r="F104" s="36"/>
      <c r="G104" s="36"/>
      <c r="H104" s="39"/>
    </row>
    <row r="105" spans="1:18">
      <c r="A105" s="36"/>
      <c r="B105" s="36"/>
      <c r="C105" s="39"/>
      <c r="F105" s="36"/>
      <c r="G105" s="36"/>
      <c r="H105" s="39"/>
      <c r="M105" s="36"/>
      <c r="N105" s="36"/>
      <c r="O105" s="39"/>
      <c r="Q105" s="36"/>
      <c r="R105" s="36"/>
    </row>
    <row r="106" spans="1:18">
      <c r="A106" s="36"/>
      <c r="B106" s="36"/>
      <c r="C106" s="39"/>
      <c r="D106" s="38"/>
      <c r="E106" s="34"/>
      <c r="F106" s="36"/>
      <c r="G106" s="36"/>
      <c r="H106" s="39"/>
      <c r="I106" s="38"/>
      <c r="M106" s="36"/>
      <c r="N106" s="36"/>
      <c r="O106" s="39"/>
      <c r="P106" s="12"/>
      <c r="Q106" s="36"/>
      <c r="R106" s="36"/>
    </row>
    <row r="107" spans="1:18">
      <c r="A107" s="36"/>
      <c r="B107" s="36"/>
      <c r="C107" s="39"/>
      <c r="E107" s="34"/>
      <c r="F107" s="36"/>
      <c r="G107" s="36"/>
      <c r="H107" s="39"/>
      <c r="M107" s="36"/>
      <c r="N107" s="36"/>
      <c r="O107" s="39"/>
      <c r="P107" s="12"/>
      <c r="Q107" s="36"/>
      <c r="R107" s="36"/>
    </row>
    <row r="108" spans="1:18">
      <c r="A108" s="36"/>
      <c r="B108" s="36"/>
      <c r="C108" s="39"/>
      <c r="E108" s="34"/>
      <c r="F108" s="36"/>
      <c r="G108" s="36"/>
      <c r="H108" s="39"/>
      <c r="M108" s="36"/>
      <c r="N108" s="36"/>
      <c r="O108" s="39"/>
      <c r="P108" s="12"/>
      <c r="Q108" s="36"/>
      <c r="R108" s="36"/>
    </row>
    <row r="109" spans="1:18">
      <c r="A109" s="36"/>
      <c r="B109" s="36"/>
      <c r="C109" s="39"/>
      <c r="D109" s="38"/>
      <c r="E109" s="34"/>
      <c r="F109" s="36"/>
      <c r="G109" s="36"/>
      <c r="H109" s="39"/>
      <c r="I109" s="38"/>
      <c r="M109" s="36"/>
      <c r="N109" s="36"/>
      <c r="O109" s="39"/>
      <c r="P109" s="12"/>
      <c r="Q109" s="36"/>
      <c r="R109" s="36"/>
    </row>
    <row r="110" spans="1:18">
      <c r="A110" s="36"/>
      <c r="B110" s="36"/>
      <c r="C110" s="39"/>
      <c r="E110" s="34"/>
      <c r="F110" s="36"/>
      <c r="G110" s="36"/>
      <c r="H110" s="39"/>
      <c r="L110" s="36"/>
      <c r="M110" s="36"/>
      <c r="N110" s="36"/>
      <c r="O110" s="39"/>
      <c r="P110" s="36"/>
      <c r="Q110" s="36"/>
      <c r="R110" s="36"/>
    </row>
    <row r="111" spans="1:18">
      <c r="A111" s="36"/>
      <c r="B111" s="36"/>
      <c r="C111" s="39"/>
      <c r="E111" s="34"/>
      <c r="F111" s="36"/>
      <c r="G111" s="36"/>
      <c r="H111" s="39"/>
      <c r="L111" s="36"/>
      <c r="M111" s="36"/>
      <c r="N111" s="36"/>
      <c r="O111" s="39"/>
      <c r="P111" s="36"/>
      <c r="Q111" s="36"/>
      <c r="R111" s="36"/>
    </row>
    <row r="112" spans="1:18">
      <c r="A112" s="36"/>
      <c r="B112" s="36"/>
      <c r="C112" s="39"/>
      <c r="D112" s="38"/>
      <c r="E112" s="34"/>
      <c r="F112" s="36"/>
      <c r="G112" s="36"/>
      <c r="H112" s="39"/>
      <c r="I112" s="38"/>
      <c r="L112" s="36"/>
      <c r="M112" s="36"/>
      <c r="N112" s="36"/>
      <c r="O112" s="39"/>
      <c r="P112" s="36"/>
      <c r="Q112" s="36"/>
      <c r="R112" s="36"/>
    </row>
    <row r="115" spans="1:18">
      <c r="A115" s="37"/>
    </row>
    <row r="116" spans="1:18">
      <c r="A116" s="11"/>
      <c r="B116" s="11"/>
      <c r="C116" s="11"/>
      <c r="D116" s="11"/>
      <c r="F116" s="11"/>
      <c r="G116" s="11"/>
      <c r="H116" s="11"/>
    </row>
    <row r="117" spans="1:18">
      <c r="A117" s="36"/>
      <c r="B117" s="36"/>
      <c r="C117" s="39"/>
      <c r="F117" s="36"/>
      <c r="G117" s="36"/>
      <c r="H117" s="39"/>
      <c r="N117" s="13"/>
      <c r="O117" s="13"/>
      <c r="P117" s="13"/>
      <c r="Q117" s="13"/>
      <c r="R117" s="13"/>
    </row>
    <row r="118" spans="1:18">
      <c r="A118" s="36"/>
      <c r="B118" s="36"/>
      <c r="C118" s="39"/>
      <c r="F118" s="36"/>
      <c r="G118" s="36"/>
      <c r="H118" s="39"/>
      <c r="N118" s="13"/>
      <c r="O118" s="13"/>
      <c r="P118" s="13"/>
      <c r="Q118" s="13"/>
      <c r="R118" s="13"/>
    </row>
    <row r="119" spans="1:18">
      <c r="A119" s="36"/>
      <c r="B119" s="36"/>
      <c r="C119" s="39"/>
      <c r="D119" s="38"/>
      <c r="F119" s="36"/>
      <c r="G119" s="36"/>
      <c r="H119" s="39"/>
      <c r="I119" s="38"/>
      <c r="N119" s="13"/>
      <c r="O119" s="13"/>
      <c r="P119" s="13"/>
      <c r="Q119" s="13"/>
      <c r="R119" s="13"/>
    </row>
    <row r="120" spans="1:18">
      <c r="A120" s="36"/>
      <c r="B120" s="36"/>
      <c r="C120" s="39"/>
      <c r="F120" s="36"/>
      <c r="G120" s="36"/>
      <c r="H120" s="39"/>
      <c r="N120" s="13"/>
      <c r="O120" s="13"/>
      <c r="P120" s="13"/>
      <c r="Q120" s="13"/>
      <c r="R120" s="13"/>
    </row>
    <row r="121" spans="1:18">
      <c r="A121" s="36"/>
      <c r="B121" s="36"/>
      <c r="C121" s="39"/>
      <c r="F121" s="36"/>
      <c r="G121" s="36"/>
      <c r="H121" s="39"/>
      <c r="N121" s="13"/>
      <c r="O121" s="13"/>
      <c r="P121" s="13"/>
      <c r="Q121" s="13"/>
      <c r="R121" s="13"/>
    </row>
    <row r="122" spans="1:18">
      <c r="A122" s="36"/>
      <c r="B122" s="36"/>
      <c r="C122" s="39"/>
      <c r="D122" s="38"/>
      <c r="F122" s="36"/>
      <c r="G122" s="36"/>
      <c r="H122" s="39"/>
      <c r="I122" s="38"/>
    </row>
    <row r="123" spans="1:18">
      <c r="A123" s="36"/>
      <c r="B123" s="36"/>
      <c r="C123" s="39"/>
      <c r="F123" s="36"/>
      <c r="G123" s="36"/>
      <c r="H123" s="39"/>
    </row>
    <row r="124" spans="1:18">
      <c r="A124" s="36"/>
      <c r="B124" s="36"/>
      <c r="C124" s="39"/>
      <c r="F124" s="36"/>
      <c r="G124" s="36"/>
      <c r="H124" s="39"/>
      <c r="M124" s="36"/>
      <c r="N124" s="36"/>
      <c r="O124" s="39"/>
      <c r="Q124" s="36"/>
      <c r="R124" s="36"/>
    </row>
    <row r="125" spans="1:18">
      <c r="A125" s="36"/>
      <c r="B125" s="36"/>
      <c r="C125" s="39"/>
      <c r="D125" s="38"/>
      <c r="E125" s="34"/>
      <c r="F125" s="36"/>
      <c r="G125" s="36"/>
      <c r="H125" s="39"/>
      <c r="I125" s="38"/>
      <c r="M125" s="36"/>
      <c r="N125" s="36"/>
      <c r="O125" s="39"/>
      <c r="P125" s="12"/>
      <c r="Q125" s="36"/>
      <c r="R125" s="36"/>
    </row>
    <row r="126" spans="1:18">
      <c r="A126" s="36"/>
      <c r="B126" s="36"/>
      <c r="C126" s="39"/>
      <c r="E126" s="34"/>
      <c r="F126" s="36"/>
      <c r="G126" s="36"/>
      <c r="H126" s="39"/>
      <c r="M126" s="36"/>
      <c r="N126" s="36"/>
      <c r="O126" s="39"/>
      <c r="P126" s="12"/>
      <c r="Q126" s="36"/>
      <c r="R126" s="36"/>
    </row>
    <row r="127" spans="1:18">
      <c r="A127" s="36"/>
      <c r="B127" s="36"/>
      <c r="C127" s="39"/>
      <c r="E127" s="34"/>
      <c r="F127" s="36"/>
      <c r="G127" s="36"/>
      <c r="H127" s="39"/>
      <c r="M127" s="36"/>
      <c r="N127" s="36"/>
      <c r="O127" s="39"/>
      <c r="P127" s="12"/>
      <c r="Q127" s="36"/>
      <c r="R127" s="36"/>
    </row>
    <row r="128" spans="1:18">
      <c r="A128" s="36"/>
      <c r="B128" s="36"/>
      <c r="C128" s="39"/>
      <c r="D128" s="38"/>
      <c r="E128" s="34"/>
      <c r="F128" s="36"/>
      <c r="G128" s="36"/>
      <c r="H128" s="39"/>
      <c r="I128" s="38"/>
      <c r="M128" s="36"/>
      <c r="N128" s="36"/>
      <c r="O128" s="39"/>
      <c r="P128" s="12"/>
      <c r="Q128" s="36"/>
      <c r="R128" s="36"/>
    </row>
    <row r="129" spans="1:18">
      <c r="A129" s="36"/>
      <c r="B129" s="36"/>
      <c r="C129" s="39"/>
      <c r="E129" s="34"/>
      <c r="F129" s="36"/>
      <c r="G129" s="36"/>
      <c r="H129" s="39"/>
      <c r="L129" s="36"/>
      <c r="M129" s="36"/>
      <c r="N129" s="36"/>
      <c r="O129" s="39"/>
      <c r="P129" s="36"/>
      <c r="Q129" s="36"/>
      <c r="R129" s="39"/>
    </row>
    <row r="130" spans="1:18">
      <c r="A130" s="36"/>
      <c r="B130" s="36"/>
      <c r="C130" s="39"/>
      <c r="E130" s="34"/>
      <c r="F130" s="36"/>
      <c r="G130" s="36"/>
      <c r="H130" s="39"/>
      <c r="L130" s="36"/>
      <c r="M130" s="36"/>
      <c r="N130" s="36"/>
      <c r="O130" s="39"/>
      <c r="P130" s="36"/>
      <c r="Q130" s="36"/>
      <c r="R130" s="39"/>
    </row>
    <row r="131" spans="1:18">
      <c r="A131" s="36"/>
      <c r="B131" s="36"/>
      <c r="C131" s="39"/>
      <c r="D131" s="38"/>
      <c r="E131" s="34"/>
      <c r="F131" s="36"/>
      <c r="G131" s="36"/>
      <c r="H131" s="39"/>
      <c r="I131" s="38"/>
      <c r="L131" s="36"/>
      <c r="M131" s="36"/>
      <c r="N131" s="36"/>
      <c r="O131" s="39"/>
      <c r="P131" s="36"/>
      <c r="Q131" s="36"/>
      <c r="R131" s="39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BBDF-EB43-4F15-A5C6-0E58582FEE42}">
  <dimension ref="A1:W131"/>
  <sheetViews>
    <sheetView topLeftCell="A10" zoomScale="60" zoomScaleNormal="60" workbookViewId="0">
      <selection activeCell="R60" activeCellId="3" sqref="R3:R7 R22:R26 R41:R45 R60:R64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90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42" t="s">
        <v>78</v>
      </c>
      <c r="B3" s="36" t="s">
        <v>21</v>
      </c>
      <c r="C3" s="39">
        <v>31.592597858995902</v>
      </c>
      <c r="F3" s="36" t="s">
        <v>58</v>
      </c>
      <c r="G3" s="36" t="s">
        <v>21</v>
      </c>
      <c r="H3" s="39">
        <v>22.131687814647201</v>
      </c>
      <c r="L3" t="s">
        <v>140</v>
      </c>
      <c r="M3" t="s">
        <v>46</v>
      </c>
      <c r="N3" s="13">
        <f>D4</f>
        <v>31.742017276457901</v>
      </c>
      <c r="O3" s="13">
        <f>I4</f>
        <v>22.192837764869751</v>
      </c>
      <c r="P3" s="13">
        <f>N3-O3</f>
        <v>9.5491795115881501</v>
      </c>
      <c r="Q3" s="13">
        <f>P3-$P$3</f>
        <v>0</v>
      </c>
      <c r="R3" s="49">
        <f>POWER(2,-Q3)</f>
        <v>1</v>
      </c>
    </row>
    <row r="4" spans="1:18">
      <c r="A4" s="36" t="s">
        <v>78</v>
      </c>
      <c r="B4" s="36" t="s">
        <v>21</v>
      </c>
      <c r="C4" s="39">
        <v>31.8914366939199</v>
      </c>
      <c r="D4" s="38">
        <f>AVERAGE(C3:C4)</f>
        <v>31.742017276457901</v>
      </c>
      <c r="F4" s="36" t="s">
        <v>58</v>
      </c>
      <c r="G4" s="36" t="s">
        <v>21</v>
      </c>
      <c r="H4" s="39">
        <v>22.2539877150923</v>
      </c>
      <c r="I4" s="38">
        <f>AVERAGE(H3:H4)</f>
        <v>22.192837764869751</v>
      </c>
      <c r="L4" t="s">
        <v>140</v>
      </c>
      <c r="M4" t="s">
        <v>47</v>
      </c>
      <c r="N4" s="13">
        <f>D6</f>
        <v>32.494012128718403</v>
      </c>
      <c r="O4" s="13">
        <f>I6</f>
        <v>22.000886206369501</v>
      </c>
      <c r="P4" s="13">
        <f t="shared" ref="P4:P7" si="0">N4-O4</f>
        <v>10.493125922348902</v>
      </c>
      <c r="Q4" s="13">
        <f t="shared" ref="Q4:Q7" si="1">P4-$P$3</f>
        <v>0.94394641076075203</v>
      </c>
      <c r="R4" s="49">
        <f t="shared" ref="R4:R7" si="2">POWER(2,-Q4)</f>
        <v>0.51980902565489828</v>
      </c>
    </row>
    <row r="5" spans="1:18">
      <c r="A5" s="36" t="s">
        <v>78</v>
      </c>
      <c r="B5" s="36" t="s">
        <v>66</v>
      </c>
      <c r="C5" s="39">
        <v>32.577371565669203</v>
      </c>
      <c r="D5" s="38"/>
      <c r="F5" s="36" t="s">
        <v>58</v>
      </c>
      <c r="G5" s="36" t="s">
        <v>66</v>
      </c>
      <c r="H5" s="39">
        <v>21.992737501379899</v>
      </c>
      <c r="I5" s="38"/>
      <c r="L5" t="s">
        <v>140</v>
      </c>
      <c r="M5" t="s">
        <v>48</v>
      </c>
      <c r="N5" s="13">
        <f>D8</f>
        <v>33.06561622782975</v>
      </c>
      <c r="O5" s="13">
        <f>I8</f>
        <v>21.988207472011648</v>
      </c>
      <c r="P5" s="13">
        <f t="shared" si="0"/>
        <v>11.077408755818102</v>
      </c>
      <c r="Q5" s="13">
        <f t="shared" si="1"/>
        <v>1.5282292442299514</v>
      </c>
      <c r="R5" s="49">
        <f t="shared" si="2"/>
        <v>0.34670264685794</v>
      </c>
    </row>
    <row r="6" spans="1:18">
      <c r="A6" s="36" t="s">
        <v>78</v>
      </c>
      <c r="B6" s="36" t="s">
        <v>66</v>
      </c>
      <c r="C6" s="39">
        <v>32.410652691767602</v>
      </c>
      <c r="D6" s="38">
        <f>AVERAGE(C5:C6)</f>
        <v>32.494012128718403</v>
      </c>
      <c r="F6" s="36" t="s">
        <v>58</v>
      </c>
      <c r="G6" s="36" t="s">
        <v>66</v>
      </c>
      <c r="H6" s="39">
        <v>22.009034911359102</v>
      </c>
      <c r="I6" s="38">
        <f>AVERAGE(H5:H6)</f>
        <v>22.000886206369501</v>
      </c>
      <c r="L6" t="s">
        <v>140</v>
      </c>
      <c r="M6" t="s">
        <v>49</v>
      </c>
      <c r="N6" s="13">
        <f>D10</f>
        <v>32.029777412611402</v>
      </c>
      <c r="O6" s="13">
        <f>I10</f>
        <v>22.323336588412602</v>
      </c>
      <c r="P6" s="13">
        <f t="shared" si="0"/>
        <v>9.7064408241988005</v>
      </c>
      <c r="Q6" s="13">
        <f t="shared" si="1"/>
        <v>0.15726131261065035</v>
      </c>
      <c r="R6" s="49">
        <f t="shared" si="2"/>
        <v>0.89672572272574613</v>
      </c>
    </row>
    <row r="7" spans="1:18">
      <c r="A7" s="36" t="s">
        <v>78</v>
      </c>
      <c r="B7" s="36" t="s">
        <v>67</v>
      </c>
      <c r="C7" s="39">
        <v>33.100630226889301</v>
      </c>
      <c r="F7" s="36" t="s">
        <v>58</v>
      </c>
      <c r="G7" s="36" t="s">
        <v>67</v>
      </c>
      <c r="H7" s="39">
        <v>21.973409821444498</v>
      </c>
      <c r="L7" t="s">
        <v>140</v>
      </c>
      <c r="M7" t="s">
        <v>50</v>
      </c>
      <c r="N7" s="13">
        <f>D12</f>
        <v>31.746405593237</v>
      </c>
      <c r="O7" s="13">
        <f>I12</f>
        <v>22.85677280199285</v>
      </c>
      <c r="P7" s="13">
        <f t="shared" si="0"/>
        <v>8.88963279124415</v>
      </c>
      <c r="Q7" s="13">
        <f t="shared" si="1"/>
        <v>-0.65954672034400019</v>
      </c>
      <c r="R7" s="49">
        <f t="shared" si="2"/>
        <v>1.5795862563134604</v>
      </c>
    </row>
    <row r="8" spans="1:18">
      <c r="A8" s="36" t="s">
        <v>78</v>
      </c>
      <c r="B8" s="36" t="s">
        <v>67</v>
      </c>
      <c r="C8" s="39">
        <v>33.030602228770199</v>
      </c>
      <c r="D8" s="38">
        <f>AVERAGE(C7:C8)</f>
        <v>33.06561622782975</v>
      </c>
      <c r="F8" s="36" t="s">
        <v>58</v>
      </c>
      <c r="G8" s="36" t="s">
        <v>67</v>
      </c>
      <c r="H8" s="39">
        <v>22.003005122578799</v>
      </c>
      <c r="I8" s="38">
        <f>AVERAGE(H7:H8)</f>
        <v>21.988207472011648</v>
      </c>
      <c r="N8" s="13"/>
      <c r="O8" s="13"/>
      <c r="P8" s="13"/>
      <c r="Q8" s="13"/>
      <c r="R8" s="13"/>
    </row>
    <row r="9" spans="1:18">
      <c r="A9" s="36" t="s">
        <v>78</v>
      </c>
      <c r="B9" s="36" t="s">
        <v>68</v>
      </c>
      <c r="C9" s="39">
        <v>32.1176691280562</v>
      </c>
      <c r="F9" s="36" t="s">
        <v>58</v>
      </c>
      <c r="G9" s="36" t="s">
        <v>68</v>
      </c>
      <c r="H9" s="39">
        <v>22.294725550825799</v>
      </c>
    </row>
    <row r="10" spans="1:18">
      <c r="A10" s="36" t="s">
        <v>78</v>
      </c>
      <c r="B10" s="36" t="s">
        <v>68</v>
      </c>
      <c r="C10" s="39">
        <v>31.941885697166601</v>
      </c>
      <c r="D10" s="38">
        <f>AVERAGE(C9:C10)</f>
        <v>32.029777412611402</v>
      </c>
      <c r="F10" s="36" t="s">
        <v>58</v>
      </c>
      <c r="G10" s="36" t="s">
        <v>68</v>
      </c>
      <c r="H10" s="39">
        <v>22.351947625999401</v>
      </c>
      <c r="I10" s="38">
        <f>AVERAGE(H9:H10)</f>
        <v>22.323336588412602</v>
      </c>
    </row>
    <row r="11" spans="1:18">
      <c r="A11" s="36" t="s">
        <v>78</v>
      </c>
      <c r="B11" s="36" t="s">
        <v>69</v>
      </c>
      <c r="C11" s="39">
        <v>31.716894937636301</v>
      </c>
      <c r="D11" s="38"/>
      <c r="F11" s="36" t="s">
        <v>58</v>
      </c>
      <c r="G11" s="36" t="s">
        <v>69</v>
      </c>
      <c r="H11" s="39">
        <v>22.875038711503301</v>
      </c>
      <c r="I11" s="38"/>
    </row>
    <row r="12" spans="1:18">
      <c r="A12" s="36" t="s">
        <v>78</v>
      </c>
      <c r="B12" s="36" t="s">
        <v>69</v>
      </c>
      <c r="C12" s="39">
        <v>31.775916248837699</v>
      </c>
      <c r="D12" s="38">
        <f>AVERAGE(C11:C12)</f>
        <v>31.746405593237</v>
      </c>
      <c r="F12" s="36" t="s">
        <v>58</v>
      </c>
      <c r="G12" s="36" t="s">
        <v>69</v>
      </c>
      <c r="H12" s="39">
        <v>22.8385068924824</v>
      </c>
      <c r="I12" s="38">
        <f>AVERAGE(H11:H12)</f>
        <v>22.85677280199285</v>
      </c>
    </row>
    <row r="13" spans="1:18">
      <c r="A13" s="36"/>
      <c r="B13" s="36"/>
      <c r="C13" s="39"/>
      <c r="F13" s="34"/>
      <c r="G13" s="34"/>
      <c r="H13" s="35"/>
    </row>
    <row r="14" spans="1:18">
      <c r="A14" s="36"/>
      <c r="B14" s="36"/>
      <c r="C14" s="39"/>
      <c r="D14" s="38"/>
      <c r="F14" s="34"/>
      <c r="G14" s="34"/>
      <c r="H14" s="35"/>
      <c r="I14" s="38"/>
      <c r="N14" s="13"/>
      <c r="O14" s="13"/>
      <c r="P14" s="13"/>
      <c r="Q14" s="13"/>
      <c r="R14" s="13"/>
    </row>
    <row r="15" spans="1:18">
      <c r="A15" s="36"/>
      <c r="B15" s="36"/>
      <c r="C15" s="39"/>
      <c r="F15" s="34"/>
      <c r="G15" s="34"/>
      <c r="H15" s="35"/>
      <c r="N15" s="13"/>
      <c r="O15" s="13"/>
      <c r="P15" s="13"/>
      <c r="Q15" s="13"/>
      <c r="R15" s="13"/>
    </row>
    <row r="16" spans="1:18">
      <c r="A16" s="36"/>
      <c r="B16" s="36"/>
      <c r="C16" s="39"/>
      <c r="F16" s="34"/>
      <c r="G16" s="34"/>
      <c r="H16" s="35"/>
      <c r="N16" s="13"/>
      <c r="O16" s="13"/>
      <c r="P16" s="13"/>
      <c r="Q16" s="13"/>
      <c r="R16" s="13"/>
    </row>
    <row r="17" spans="1:18">
      <c r="A17" s="36"/>
      <c r="B17" s="36"/>
      <c r="C17" s="39"/>
      <c r="D17" s="38"/>
      <c r="F17" s="34"/>
      <c r="G17" s="34"/>
      <c r="H17" s="35"/>
      <c r="I17" s="38"/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91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78</v>
      </c>
      <c r="B22" s="36" t="s">
        <v>21</v>
      </c>
      <c r="C22" s="39">
        <v>32.104614870741301</v>
      </c>
      <c r="F22" s="36" t="s">
        <v>58</v>
      </c>
      <c r="G22" s="36" t="s">
        <v>21</v>
      </c>
      <c r="H22" s="39">
        <v>22.385694248636302</v>
      </c>
      <c r="L22" t="s">
        <v>142</v>
      </c>
      <c r="M22" t="s">
        <v>46</v>
      </c>
      <c r="N22" s="13">
        <f>D23</f>
        <v>32.03553804186555</v>
      </c>
      <c r="O22" s="13">
        <f>I23</f>
        <v>22.376114022506702</v>
      </c>
      <c r="P22" s="13">
        <f>N22-O22</f>
        <v>9.6594240193588483</v>
      </c>
      <c r="Q22" s="13">
        <f>P22-$P$22</f>
        <v>0</v>
      </c>
      <c r="R22" s="49">
        <f>POWER(2,-Q22)</f>
        <v>1</v>
      </c>
    </row>
    <row r="23" spans="1:18">
      <c r="A23" s="36" t="s">
        <v>78</v>
      </c>
      <c r="B23" s="36" t="s">
        <v>21</v>
      </c>
      <c r="C23" s="39">
        <v>31.966461212989799</v>
      </c>
      <c r="D23" s="38">
        <f>AVERAGE(C22:C23)</f>
        <v>32.03553804186555</v>
      </c>
      <c r="F23" s="36" t="s">
        <v>58</v>
      </c>
      <c r="G23" s="36" t="s">
        <v>21</v>
      </c>
      <c r="H23" s="39">
        <v>22.366533796377102</v>
      </c>
      <c r="I23" s="38">
        <f>AVERAGE(H22:H23)</f>
        <v>22.376114022506702</v>
      </c>
      <c r="L23" t="s">
        <v>142</v>
      </c>
      <c r="M23" t="s">
        <v>47</v>
      </c>
      <c r="N23" s="13">
        <f>D25</f>
        <v>32.834863185583202</v>
      </c>
      <c r="O23" s="13">
        <f>I25</f>
        <v>22.270434357829203</v>
      </c>
      <c r="P23" s="13">
        <f t="shared" ref="P23:P26" si="3">N23-O23</f>
        <v>10.564428827754</v>
      </c>
      <c r="Q23" s="13">
        <f t="shared" ref="Q23:Q26" si="4">P23-$P$22</f>
        <v>0.90500480839515163</v>
      </c>
      <c r="R23" s="49">
        <f t="shared" ref="R23:R26" si="5">POWER(2,-Q23)</f>
        <v>0.53403092413565223</v>
      </c>
    </row>
    <row r="24" spans="1:18">
      <c r="A24" s="36" t="s">
        <v>78</v>
      </c>
      <c r="B24" s="36" t="s">
        <v>66</v>
      </c>
      <c r="C24" s="39">
        <v>33.097720578141399</v>
      </c>
      <c r="D24" s="38"/>
      <c r="F24" s="36" t="s">
        <v>58</v>
      </c>
      <c r="G24" s="36" t="s">
        <v>66</v>
      </c>
      <c r="H24" s="39">
        <v>22.306083859838601</v>
      </c>
      <c r="I24" s="38"/>
      <c r="L24" t="s">
        <v>142</v>
      </c>
      <c r="M24" t="s">
        <v>48</v>
      </c>
      <c r="N24" s="13">
        <f>D27</f>
        <v>32.859423230014251</v>
      </c>
      <c r="O24" s="13">
        <f>I27</f>
        <v>21.999853759525649</v>
      </c>
      <c r="P24" s="13">
        <f t="shared" si="3"/>
        <v>10.859569470488601</v>
      </c>
      <c r="Q24" s="13">
        <f t="shared" si="4"/>
        <v>1.2001454511297531</v>
      </c>
      <c r="R24" s="49">
        <f t="shared" si="5"/>
        <v>0.43523139982391285</v>
      </c>
    </row>
    <row r="25" spans="1:18">
      <c r="A25" s="36" t="s">
        <v>78</v>
      </c>
      <c r="B25" s="36" t="s">
        <v>66</v>
      </c>
      <c r="C25" s="39">
        <v>32.572005793024999</v>
      </c>
      <c r="D25" s="38">
        <f>AVERAGE(C24:C25)</f>
        <v>32.834863185583202</v>
      </c>
      <c r="F25" s="36" t="s">
        <v>58</v>
      </c>
      <c r="G25" s="36" t="s">
        <v>66</v>
      </c>
      <c r="H25" s="39">
        <v>22.2347848558198</v>
      </c>
      <c r="I25" s="38">
        <f>AVERAGE(H24:H25)</f>
        <v>22.270434357829203</v>
      </c>
      <c r="L25" t="s">
        <v>142</v>
      </c>
      <c r="M25" t="s">
        <v>49</v>
      </c>
      <c r="N25" s="13">
        <f>D29</f>
        <v>31.965775113061152</v>
      </c>
      <c r="O25" s="13">
        <f>I29</f>
        <v>22.232855064275647</v>
      </c>
      <c r="P25" s="13">
        <f t="shared" si="3"/>
        <v>9.7329200487855054</v>
      </c>
      <c r="Q25" s="13">
        <f t="shared" si="4"/>
        <v>7.3496029426657117E-2</v>
      </c>
      <c r="R25" s="49">
        <f t="shared" si="5"/>
        <v>0.9503323004718438</v>
      </c>
    </row>
    <row r="26" spans="1:18">
      <c r="A26" s="36" t="s">
        <v>78</v>
      </c>
      <c r="B26" s="36" t="s">
        <v>67</v>
      </c>
      <c r="C26" s="39">
        <v>32.880485378890903</v>
      </c>
      <c r="F26" s="36" t="s">
        <v>58</v>
      </c>
      <c r="G26" s="36" t="s">
        <v>67</v>
      </c>
      <c r="H26" s="39">
        <v>22.034431874225501</v>
      </c>
      <c r="L26" t="s">
        <v>142</v>
      </c>
      <c r="M26" t="s">
        <v>50</v>
      </c>
      <c r="N26" s="13">
        <f>D31</f>
        <v>32.272915082483301</v>
      </c>
      <c r="O26" s="13">
        <f>I31</f>
        <v>22.274847125512402</v>
      </c>
      <c r="P26" s="13">
        <f t="shared" si="3"/>
        <v>9.9980679569708997</v>
      </c>
      <c r="Q26" s="13">
        <f t="shared" si="4"/>
        <v>0.33864393761205136</v>
      </c>
      <c r="R26" s="49">
        <f t="shared" si="5"/>
        <v>0.79078426095608911</v>
      </c>
    </row>
    <row r="27" spans="1:18">
      <c r="A27" s="36" t="s">
        <v>78</v>
      </c>
      <c r="B27" s="36" t="s">
        <v>67</v>
      </c>
      <c r="C27" s="39">
        <v>32.838361081137599</v>
      </c>
      <c r="D27" s="38">
        <f>AVERAGE(C26:C27)</f>
        <v>32.859423230014251</v>
      </c>
      <c r="F27" s="36" t="s">
        <v>58</v>
      </c>
      <c r="G27" s="36" t="s">
        <v>67</v>
      </c>
      <c r="H27" s="39">
        <v>21.965275644825802</v>
      </c>
      <c r="I27" s="38">
        <f>AVERAGE(H26:H27)</f>
        <v>21.999853759525649</v>
      </c>
      <c r="N27" s="13"/>
      <c r="O27" s="13"/>
      <c r="P27" s="13"/>
      <c r="Q27" s="13"/>
      <c r="R27" s="13"/>
    </row>
    <row r="28" spans="1:18">
      <c r="A28" s="36" t="s">
        <v>78</v>
      </c>
      <c r="B28" s="36" t="s">
        <v>68</v>
      </c>
      <c r="C28" s="39">
        <v>32.109546623273303</v>
      </c>
      <c r="F28" s="36" t="s">
        <v>58</v>
      </c>
      <c r="G28" s="36" t="s">
        <v>68</v>
      </c>
      <c r="H28" s="39">
        <v>22.227231356757699</v>
      </c>
    </row>
    <row r="29" spans="1:18">
      <c r="A29" s="36" t="s">
        <v>78</v>
      </c>
      <c r="B29" s="36" t="s">
        <v>68</v>
      </c>
      <c r="C29" s="39">
        <v>31.822003602849001</v>
      </c>
      <c r="D29" s="38">
        <f>AVERAGE(C28:C29)</f>
        <v>31.965775113061152</v>
      </c>
      <c r="F29" s="36" t="s">
        <v>58</v>
      </c>
      <c r="G29" s="36" t="s">
        <v>68</v>
      </c>
      <c r="H29" s="39">
        <v>22.238478771793599</v>
      </c>
      <c r="I29" s="38">
        <f>AVERAGE(H28:H29)</f>
        <v>22.232855064275647</v>
      </c>
    </row>
    <row r="30" spans="1:18">
      <c r="A30" s="36" t="s">
        <v>78</v>
      </c>
      <c r="B30" s="36" t="s">
        <v>69</v>
      </c>
      <c r="C30" s="39">
        <v>32.198593754428799</v>
      </c>
      <c r="D30" s="38"/>
      <c r="F30" s="36" t="s">
        <v>58</v>
      </c>
      <c r="G30" s="36" t="s">
        <v>69</v>
      </c>
      <c r="H30" s="39">
        <v>22.274301013896299</v>
      </c>
      <c r="I30" s="38"/>
    </row>
    <row r="31" spans="1:18">
      <c r="A31" s="36" t="s">
        <v>78</v>
      </c>
      <c r="B31" s="36" t="s">
        <v>69</v>
      </c>
      <c r="C31" s="39">
        <v>32.347236410537803</v>
      </c>
      <c r="D31" s="38">
        <f>AVERAGE(C30:C31)</f>
        <v>32.272915082483301</v>
      </c>
      <c r="F31" s="36" t="s">
        <v>58</v>
      </c>
      <c r="G31" s="36" t="s">
        <v>69</v>
      </c>
      <c r="H31" s="39">
        <v>22.275393237128501</v>
      </c>
      <c r="I31" s="38">
        <f>AVERAGE(H30:H31)</f>
        <v>22.274847125512402</v>
      </c>
    </row>
    <row r="32" spans="1:18">
      <c r="A32" s="36"/>
      <c r="B32" s="36"/>
      <c r="C32" s="39"/>
      <c r="F32" s="34"/>
      <c r="G32" s="34"/>
      <c r="H32" s="35"/>
    </row>
    <row r="33" spans="1:18">
      <c r="A33" s="36"/>
      <c r="B33" s="36"/>
      <c r="C33" s="39"/>
      <c r="D33" s="38"/>
      <c r="F33" s="34"/>
      <c r="G33" s="36"/>
      <c r="H33" s="35"/>
      <c r="I33" s="38"/>
    </row>
    <row r="34" spans="1:18">
      <c r="A34" s="36"/>
      <c r="B34" s="36"/>
      <c r="C34" s="39"/>
      <c r="F34" s="34"/>
      <c r="G34" s="36"/>
      <c r="H34" s="35"/>
    </row>
    <row r="35" spans="1:18">
      <c r="A35" s="36"/>
      <c r="B35" s="36"/>
      <c r="C35" s="39"/>
      <c r="F35" s="34"/>
      <c r="G35" s="36"/>
      <c r="H35" s="35"/>
    </row>
    <row r="36" spans="1:18">
      <c r="A36" s="36"/>
      <c r="B36" s="36"/>
      <c r="C36" s="39"/>
      <c r="D36" s="38"/>
      <c r="F36" s="34"/>
      <c r="G36" s="36"/>
      <c r="H36" s="35"/>
      <c r="I36" s="38"/>
    </row>
    <row r="39" spans="1:18">
      <c r="A39" s="37" t="s">
        <v>95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4" t="s">
        <v>78</v>
      </c>
      <c r="B41" s="36" t="s">
        <v>21</v>
      </c>
      <c r="C41" s="35">
        <v>28.526956338088301</v>
      </c>
      <c r="F41" s="34" t="s">
        <v>58</v>
      </c>
      <c r="G41" s="36" t="s">
        <v>21</v>
      </c>
      <c r="H41" s="35">
        <v>22.297395911431199</v>
      </c>
      <c r="L41" t="s">
        <v>141</v>
      </c>
      <c r="M41" t="s">
        <v>46</v>
      </c>
      <c r="N41" s="13">
        <f>D42</f>
        <v>28.580200872328199</v>
      </c>
      <c r="O41" s="13">
        <f>I42</f>
        <v>22.346432140858248</v>
      </c>
      <c r="P41" s="13">
        <f>N41-O41</f>
        <v>6.2337687314699508</v>
      </c>
      <c r="Q41" s="13">
        <f>P41-$P$41</f>
        <v>0</v>
      </c>
      <c r="R41" s="49">
        <f>POWER(2,-Q41)</f>
        <v>1</v>
      </c>
    </row>
    <row r="42" spans="1:18">
      <c r="A42" s="34" t="s">
        <v>78</v>
      </c>
      <c r="B42" s="36" t="s">
        <v>21</v>
      </c>
      <c r="C42" s="35">
        <v>28.6334454065681</v>
      </c>
      <c r="D42" s="38">
        <f>AVERAGE(C41:C42)</f>
        <v>28.580200872328199</v>
      </c>
      <c r="F42" s="34" t="s">
        <v>58</v>
      </c>
      <c r="G42" s="36" t="s">
        <v>21</v>
      </c>
      <c r="H42" s="35">
        <v>22.3954683702853</v>
      </c>
      <c r="I42" s="38">
        <f>AVERAGE(H41:H42)</f>
        <v>22.346432140858248</v>
      </c>
      <c r="L42" t="s">
        <v>141</v>
      </c>
      <c r="M42" t="s">
        <v>47</v>
      </c>
      <c r="N42" s="13">
        <f>D44</f>
        <v>29.666015155266251</v>
      </c>
      <c r="O42" s="13">
        <f>I44</f>
        <v>22.373824096400249</v>
      </c>
      <c r="P42" s="13">
        <f t="shared" ref="P42:P45" si="6">N42-O42</f>
        <v>7.2921910588660026</v>
      </c>
      <c r="Q42" s="13">
        <f t="shared" ref="Q42:Q45" si="7">P42-$P$41</f>
        <v>1.0584223273960518</v>
      </c>
      <c r="R42" s="49">
        <f t="shared" ref="R42:R45" si="8">POWER(2,-Q42)</f>
        <v>0.48015685266417873</v>
      </c>
    </row>
    <row r="43" spans="1:18">
      <c r="A43" s="34" t="s">
        <v>78</v>
      </c>
      <c r="B43" s="36" t="s">
        <v>66</v>
      </c>
      <c r="C43" s="35">
        <v>29.733957166412399</v>
      </c>
      <c r="D43" s="38"/>
      <c r="F43" s="34" t="s">
        <v>58</v>
      </c>
      <c r="G43" s="36" t="s">
        <v>66</v>
      </c>
      <c r="H43" s="35">
        <v>22.403140903639599</v>
      </c>
      <c r="I43" s="38"/>
      <c r="L43" t="s">
        <v>141</v>
      </c>
      <c r="M43" t="s">
        <v>48</v>
      </c>
      <c r="N43" s="13">
        <f>D46</f>
        <v>29.261656832632049</v>
      </c>
      <c r="O43" s="13">
        <f>I46</f>
        <v>22.42114269919125</v>
      </c>
      <c r="P43" s="13">
        <f t="shared" si="6"/>
        <v>6.8405141334407986</v>
      </c>
      <c r="Q43" s="13">
        <f t="shared" si="7"/>
        <v>0.60674540197084781</v>
      </c>
      <c r="R43" s="49">
        <f t="shared" si="8"/>
        <v>0.65667643874340509</v>
      </c>
    </row>
    <row r="44" spans="1:18">
      <c r="A44" s="34" t="s">
        <v>78</v>
      </c>
      <c r="B44" s="36" t="s">
        <v>66</v>
      </c>
      <c r="C44" s="35">
        <v>29.5980731441201</v>
      </c>
      <c r="D44" s="38">
        <f>AVERAGE(C43:C44)</f>
        <v>29.666015155266251</v>
      </c>
      <c r="F44" s="34" t="s">
        <v>58</v>
      </c>
      <c r="G44" s="36" t="s">
        <v>66</v>
      </c>
      <c r="H44" s="35">
        <v>22.344507289160902</v>
      </c>
      <c r="I44" s="38">
        <f>AVERAGE(H43:H44)</f>
        <v>22.373824096400249</v>
      </c>
      <c r="L44" t="s">
        <v>141</v>
      </c>
      <c r="M44" t="s">
        <v>49</v>
      </c>
      <c r="N44" s="13">
        <f>D48</f>
        <v>29.203120828254551</v>
      </c>
      <c r="O44" s="13">
        <f>I48</f>
        <v>22.682314364548802</v>
      </c>
      <c r="P44" s="13">
        <f t="shared" si="6"/>
        <v>6.5208064637057497</v>
      </c>
      <c r="Q44" s="13">
        <f t="shared" si="7"/>
        <v>0.28703773223579887</v>
      </c>
      <c r="R44" s="49">
        <f t="shared" si="8"/>
        <v>0.81958317198477593</v>
      </c>
    </row>
    <row r="45" spans="1:18">
      <c r="A45" s="34" t="s">
        <v>78</v>
      </c>
      <c r="B45" s="36" t="s">
        <v>67</v>
      </c>
      <c r="C45" s="35">
        <v>29.3066026405317</v>
      </c>
      <c r="F45" s="34" t="s">
        <v>58</v>
      </c>
      <c r="G45" s="36" t="s">
        <v>67</v>
      </c>
      <c r="H45" s="35">
        <v>22.4125176762198</v>
      </c>
      <c r="L45" t="s">
        <v>141</v>
      </c>
      <c r="M45" t="s">
        <v>50</v>
      </c>
      <c r="N45" s="13">
        <f>D50</f>
        <v>29.2304638521877</v>
      </c>
      <c r="O45" s="13">
        <f>I50</f>
        <v>23.197365590735849</v>
      </c>
      <c r="P45" s="13">
        <f t="shared" si="6"/>
        <v>6.0330982614518511</v>
      </c>
      <c r="Q45" s="13">
        <f t="shared" si="7"/>
        <v>-0.20067047001809968</v>
      </c>
      <c r="R45" s="49">
        <f t="shared" si="8"/>
        <v>1.1492323187069646</v>
      </c>
    </row>
    <row r="46" spans="1:18">
      <c r="A46" s="34" t="s">
        <v>78</v>
      </c>
      <c r="B46" s="36" t="s">
        <v>67</v>
      </c>
      <c r="C46" s="35">
        <v>29.216711024732401</v>
      </c>
      <c r="D46" s="38">
        <f>AVERAGE(C45:C46)</f>
        <v>29.261656832632049</v>
      </c>
      <c r="F46" s="34" t="s">
        <v>58</v>
      </c>
      <c r="G46" s="36" t="s">
        <v>67</v>
      </c>
      <c r="H46" s="35">
        <v>22.429767722162701</v>
      </c>
      <c r="I46" s="38">
        <f>AVERAGE(H45:H46)</f>
        <v>22.42114269919125</v>
      </c>
      <c r="N46" s="13"/>
      <c r="O46" s="13"/>
      <c r="P46" s="13"/>
      <c r="Q46" s="13"/>
      <c r="R46" s="13"/>
    </row>
    <row r="47" spans="1:18">
      <c r="A47" s="34" t="s">
        <v>78</v>
      </c>
      <c r="B47" s="36" t="s">
        <v>68</v>
      </c>
      <c r="C47" s="35">
        <v>29.241138346138602</v>
      </c>
      <c r="F47" s="34" t="s">
        <v>58</v>
      </c>
      <c r="G47" s="36" t="s">
        <v>68</v>
      </c>
      <c r="H47" s="35">
        <v>22.681672099117101</v>
      </c>
    </row>
    <row r="48" spans="1:18">
      <c r="A48" s="34" t="s">
        <v>78</v>
      </c>
      <c r="B48" s="36" t="s">
        <v>68</v>
      </c>
      <c r="C48" s="35">
        <v>29.165103310370501</v>
      </c>
      <c r="D48" s="38">
        <f>AVERAGE(C47:C48)</f>
        <v>29.203120828254551</v>
      </c>
      <c r="F48" s="34" t="s">
        <v>58</v>
      </c>
      <c r="G48" s="36" t="s">
        <v>68</v>
      </c>
      <c r="H48" s="35">
        <v>22.682956629980499</v>
      </c>
      <c r="I48" s="38">
        <f>AVERAGE(H47:H48)</f>
        <v>22.682314364548802</v>
      </c>
    </row>
    <row r="49" spans="1:23">
      <c r="A49" s="34" t="s">
        <v>78</v>
      </c>
      <c r="B49" s="36" t="s">
        <v>69</v>
      </c>
      <c r="C49" s="35">
        <v>29.2293327208729</v>
      </c>
      <c r="D49" s="38"/>
      <c r="F49" s="34" t="s">
        <v>58</v>
      </c>
      <c r="G49" s="36" t="s">
        <v>69</v>
      </c>
      <c r="H49" s="35">
        <v>23.208574959814602</v>
      </c>
      <c r="I49" s="38"/>
    </row>
    <row r="50" spans="1:23">
      <c r="A50" s="34" t="s">
        <v>78</v>
      </c>
      <c r="B50" s="36" t="s">
        <v>69</v>
      </c>
      <c r="C50" s="35">
        <v>29.2315949835025</v>
      </c>
      <c r="D50" s="38">
        <f>AVERAGE(C49:C50)</f>
        <v>29.2304638521877</v>
      </c>
      <c r="F50" s="34" t="s">
        <v>58</v>
      </c>
      <c r="G50" s="36" t="s">
        <v>69</v>
      </c>
      <c r="H50" s="35">
        <v>23.1861562216571</v>
      </c>
      <c r="I50" s="38">
        <f>AVERAGE(H49:H50)</f>
        <v>23.197365590735849</v>
      </c>
    </row>
    <row r="51" spans="1:23">
      <c r="A51" s="36"/>
      <c r="B51" s="36"/>
      <c r="C51" s="39"/>
      <c r="E51" s="34"/>
      <c r="F51" s="36"/>
      <c r="G51" s="36"/>
      <c r="H51" s="39"/>
      <c r="N51" s="12"/>
      <c r="O51" s="12"/>
      <c r="P51" s="12"/>
      <c r="Q51" s="12"/>
      <c r="R51" s="12"/>
    </row>
    <row r="52" spans="1:23">
      <c r="A52" s="36"/>
      <c r="B52" s="36"/>
      <c r="C52" s="39"/>
      <c r="D52" s="38"/>
      <c r="E52" s="34"/>
      <c r="F52" s="36"/>
      <c r="G52" s="36"/>
      <c r="H52" s="39"/>
      <c r="I52" s="38"/>
      <c r="N52" s="12"/>
      <c r="O52" s="12"/>
      <c r="P52" s="12"/>
      <c r="Q52" s="12"/>
      <c r="R52" s="12"/>
    </row>
    <row r="53" spans="1:23">
      <c r="A53" s="36"/>
      <c r="B53" s="36"/>
      <c r="C53" s="39"/>
      <c r="E53" s="34"/>
      <c r="F53" s="36"/>
      <c r="G53" s="36"/>
      <c r="H53" s="39"/>
      <c r="L53" s="36"/>
      <c r="M53" s="36"/>
      <c r="N53" s="39"/>
      <c r="O53" s="12"/>
      <c r="P53" s="36"/>
      <c r="Q53" s="36"/>
      <c r="R53" s="39"/>
    </row>
    <row r="54" spans="1:23">
      <c r="A54" s="36"/>
      <c r="B54" s="36"/>
      <c r="C54" s="39"/>
      <c r="E54" s="34"/>
      <c r="F54" s="36"/>
      <c r="G54" s="36"/>
      <c r="H54" s="39"/>
      <c r="L54" s="36"/>
      <c r="M54" s="36"/>
      <c r="N54" s="39"/>
      <c r="O54" s="12"/>
      <c r="P54" s="36"/>
      <c r="Q54" s="36"/>
      <c r="R54" s="39"/>
    </row>
    <row r="55" spans="1:23">
      <c r="A55" s="36"/>
      <c r="B55" s="36"/>
      <c r="C55" s="39"/>
      <c r="D55" s="38"/>
      <c r="E55" s="34"/>
      <c r="F55" s="36"/>
      <c r="G55" s="36"/>
      <c r="H55" s="39"/>
      <c r="I55" s="38"/>
      <c r="L55" s="36"/>
      <c r="M55" s="36"/>
      <c r="N55" s="39"/>
      <c r="O55" s="12"/>
      <c r="P55" s="36"/>
      <c r="Q55" s="36"/>
      <c r="R55" s="39"/>
    </row>
    <row r="56" spans="1:23">
      <c r="E56" s="34"/>
      <c r="F56" s="34"/>
      <c r="G56" s="35"/>
      <c r="L56" s="36"/>
      <c r="M56" s="36"/>
      <c r="N56" s="39"/>
      <c r="O56" s="12"/>
      <c r="P56" s="36"/>
      <c r="Q56" s="36"/>
      <c r="R56" s="39"/>
    </row>
    <row r="57" spans="1:23">
      <c r="E57" s="34"/>
      <c r="F57" s="34"/>
      <c r="G57" s="35"/>
      <c r="L57" s="36"/>
      <c r="M57" s="36"/>
      <c r="N57" s="39"/>
      <c r="O57" s="12"/>
      <c r="P57" s="36"/>
      <c r="Q57" s="36"/>
      <c r="R57" s="39"/>
    </row>
    <row r="58" spans="1:23">
      <c r="A58" s="37" t="s">
        <v>96</v>
      </c>
      <c r="L58" s="29" t="s">
        <v>51</v>
      </c>
      <c r="M58" s="30"/>
      <c r="N58" s="31"/>
      <c r="O58" s="31"/>
      <c r="P58" s="30"/>
      <c r="Q58" s="30"/>
      <c r="R58" s="30"/>
    </row>
    <row r="59" spans="1:23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  <c r="U59" s="36"/>
      <c r="V59" s="36"/>
      <c r="W59" s="39"/>
    </row>
    <row r="60" spans="1:23">
      <c r="A60" s="34" t="s">
        <v>78</v>
      </c>
      <c r="B60" s="36" t="s">
        <v>21</v>
      </c>
      <c r="C60" s="35">
        <v>28.919217655572002</v>
      </c>
      <c r="F60" s="34" t="s">
        <v>58</v>
      </c>
      <c r="G60" s="36" t="s">
        <v>21</v>
      </c>
      <c r="H60" s="35">
        <v>23.123518963932302</v>
      </c>
      <c r="L60" t="s">
        <v>143</v>
      </c>
      <c r="M60" t="s">
        <v>46</v>
      </c>
      <c r="N60" s="13">
        <f>D61</f>
        <v>28.897613479764949</v>
      </c>
      <c r="O60" s="13">
        <f>I61</f>
        <v>23.160739087585551</v>
      </c>
      <c r="P60" s="13">
        <f>N60-O60</f>
        <v>5.7368743921793985</v>
      </c>
      <c r="Q60" s="13">
        <f>P60-$P$60</f>
        <v>0</v>
      </c>
      <c r="R60" s="49">
        <f>POWER(2,-Q60)</f>
        <v>1</v>
      </c>
      <c r="U60" s="36"/>
      <c r="V60" s="36"/>
      <c r="W60" s="39"/>
    </row>
    <row r="61" spans="1:23">
      <c r="A61" s="34" t="s">
        <v>78</v>
      </c>
      <c r="B61" s="36" t="s">
        <v>21</v>
      </c>
      <c r="C61" s="35">
        <v>28.8760093039579</v>
      </c>
      <c r="D61" s="38">
        <f>AVERAGE(C60:C61)</f>
        <v>28.897613479764949</v>
      </c>
      <c r="F61" s="34" t="s">
        <v>58</v>
      </c>
      <c r="G61" s="36" t="s">
        <v>21</v>
      </c>
      <c r="H61" s="35">
        <v>23.1979592112388</v>
      </c>
      <c r="I61" s="38">
        <f>AVERAGE(H60:H61)</f>
        <v>23.160739087585551</v>
      </c>
      <c r="L61" t="s">
        <v>143</v>
      </c>
      <c r="M61" t="s">
        <v>47</v>
      </c>
      <c r="N61" s="13">
        <f>D63</f>
        <v>28.798035590691001</v>
      </c>
      <c r="O61" s="13">
        <f>I63</f>
        <v>22.541765841086001</v>
      </c>
      <c r="P61" s="13">
        <f t="shared" ref="P61:P64" si="9">N61-O61</f>
        <v>6.2562697496049999</v>
      </c>
      <c r="Q61" s="13">
        <f t="shared" ref="Q61:Q64" si="10">P61-$P$60</f>
        <v>0.51939535742560139</v>
      </c>
      <c r="R61" s="49">
        <f t="shared" ref="R61:R64" si="11">POWER(2,-Q61)</f>
        <v>0.69766416735619274</v>
      </c>
      <c r="U61" s="36"/>
      <c r="V61" s="36"/>
      <c r="W61" s="39"/>
    </row>
    <row r="62" spans="1:23">
      <c r="A62" s="34" t="s">
        <v>78</v>
      </c>
      <c r="B62" s="36" t="s">
        <v>66</v>
      </c>
      <c r="C62" s="35">
        <v>28.773457489075899</v>
      </c>
      <c r="D62" s="38"/>
      <c r="F62" s="34" t="s">
        <v>58</v>
      </c>
      <c r="G62" s="36" t="s">
        <v>66</v>
      </c>
      <c r="H62" s="35">
        <v>22.553980546794801</v>
      </c>
      <c r="I62" s="38"/>
      <c r="L62" t="s">
        <v>143</v>
      </c>
      <c r="M62" t="s">
        <v>48</v>
      </c>
      <c r="N62" s="13">
        <f>D65</f>
        <v>29.693876844464199</v>
      </c>
      <c r="O62" s="13">
        <f>I65</f>
        <v>22.430030333251899</v>
      </c>
      <c r="P62" s="13">
        <f t="shared" si="9"/>
        <v>7.2638465112123001</v>
      </c>
      <c r="Q62" s="13">
        <f t="shared" si="10"/>
        <v>1.5269721190329015</v>
      </c>
      <c r="R62" s="49">
        <f t="shared" si="11"/>
        <v>0.34700488577148564</v>
      </c>
      <c r="U62" s="36"/>
      <c r="V62" s="36"/>
      <c r="W62" s="39"/>
    </row>
    <row r="63" spans="1:23">
      <c r="A63" s="34" t="s">
        <v>78</v>
      </c>
      <c r="B63" s="36" t="s">
        <v>66</v>
      </c>
      <c r="C63" s="35">
        <v>28.822613692306099</v>
      </c>
      <c r="D63" s="38">
        <f>AVERAGE(C62:C63)</f>
        <v>28.798035590691001</v>
      </c>
      <c r="F63" s="34" t="s">
        <v>58</v>
      </c>
      <c r="G63" s="36" t="s">
        <v>66</v>
      </c>
      <c r="H63" s="35">
        <v>22.529551135377201</v>
      </c>
      <c r="I63" s="38">
        <f>AVERAGE(H62:H63)</f>
        <v>22.541765841086001</v>
      </c>
      <c r="L63" t="s">
        <v>143</v>
      </c>
      <c r="M63" t="s">
        <v>49</v>
      </c>
      <c r="N63" s="13">
        <f>D67</f>
        <v>29.6738248023632</v>
      </c>
      <c r="O63" s="13">
        <f>I67</f>
        <v>22.421721224853052</v>
      </c>
      <c r="P63" s="13">
        <f t="shared" si="9"/>
        <v>7.2521035775101481</v>
      </c>
      <c r="Q63" s="13">
        <f t="shared" si="10"/>
        <v>1.5152291853307496</v>
      </c>
      <c r="R63" s="49">
        <f t="shared" si="11"/>
        <v>0.34984088655281925</v>
      </c>
      <c r="U63" s="36"/>
      <c r="V63" s="36"/>
      <c r="W63" s="39"/>
    </row>
    <row r="64" spans="1:23">
      <c r="A64" s="34" t="s">
        <v>78</v>
      </c>
      <c r="B64" s="36" t="s">
        <v>67</v>
      </c>
      <c r="C64" s="35">
        <v>29.706303134675402</v>
      </c>
      <c r="F64" s="34" t="s">
        <v>58</v>
      </c>
      <c r="G64" s="36" t="s">
        <v>67</v>
      </c>
      <c r="H64" s="35">
        <v>22.4069434407396</v>
      </c>
      <c r="L64" t="s">
        <v>143</v>
      </c>
      <c r="M64" t="s">
        <v>50</v>
      </c>
      <c r="N64" s="13">
        <f>D69</f>
        <v>29.3885006566031</v>
      </c>
      <c r="O64" s="13">
        <f>I69</f>
        <v>23.0631739658998</v>
      </c>
      <c r="P64" s="13">
        <f t="shared" si="9"/>
        <v>6.3253266907032994</v>
      </c>
      <c r="Q64" s="13">
        <f t="shared" si="10"/>
        <v>0.58845229852390091</v>
      </c>
      <c r="R64" s="49">
        <f t="shared" si="11"/>
        <v>0.66505598651905784</v>
      </c>
      <c r="U64" s="36"/>
      <c r="V64" s="36"/>
      <c r="W64" s="39"/>
    </row>
    <row r="65" spans="1:23">
      <c r="A65" s="34" t="s">
        <v>78</v>
      </c>
      <c r="B65" s="36" t="s">
        <v>67</v>
      </c>
      <c r="C65" s="35">
        <v>29.681450554253001</v>
      </c>
      <c r="D65" s="38">
        <f>AVERAGE(C64:C65)</f>
        <v>29.693876844464199</v>
      </c>
      <c r="F65" s="34" t="s">
        <v>58</v>
      </c>
      <c r="G65" s="36" t="s">
        <v>67</v>
      </c>
      <c r="H65" s="35">
        <v>22.453117225764199</v>
      </c>
      <c r="I65" s="38">
        <f>AVERAGE(H64:H65)</f>
        <v>22.430030333251899</v>
      </c>
      <c r="N65" s="13"/>
      <c r="O65" s="13"/>
      <c r="P65" s="13"/>
      <c r="Q65" s="13"/>
      <c r="R65" s="13"/>
      <c r="U65" s="36"/>
      <c r="V65" s="36"/>
      <c r="W65" s="39"/>
    </row>
    <row r="66" spans="1:23">
      <c r="A66" s="34" t="s">
        <v>78</v>
      </c>
      <c r="B66" s="36" t="s">
        <v>68</v>
      </c>
      <c r="C66" s="35">
        <v>29.6973038730589</v>
      </c>
      <c r="F66" s="34" t="s">
        <v>58</v>
      </c>
      <c r="G66" s="36" t="s">
        <v>68</v>
      </c>
      <c r="H66" s="35">
        <v>22.4870883669312</v>
      </c>
      <c r="U66" s="36"/>
      <c r="V66" s="36"/>
      <c r="W66" s="39"/>
    </row>
    <row r="67" spans="1:23">
      <c r="A67" s="34" t="s">
        <v>78</v>
      </c>
      <c r="B67" s="36" t="s">
        <v>68</v>
      </c>
      <c r="C67" s="35">
        <v>29.6503457316675</v>
      </c>
      <c r="D67" s="38">
        <f>AVERAGE(C66:C67)</f>
        <v>29.6738248023632</v>
      </c>
      <c r="F67" s="34" t="s">
        <v>58</v>
      </c>
      <c r="G67" s="36" t="s">
        <v>68</v>
      </c>
      <c r="H67" s="35">
        <v>22.356354082774899</v>
      </c>
      <c r="I67" s="38">
        <f>AVERAGE(H66:H67)</f>
        <v>22.421721224853052</v>
      </c>
      <c r="S67" s="39"/>
      <c r="U67" s="36"/>
      <c r="V67" s="36"/>
      <c r="W67" s="39"/>
    </row>
    <row r="68" spans="1:23">
      <c r="A68" s="34" t="s">
        <v>78</v>
      </c>
      <c r="B68" s="36" t="s">
        <v>69</v>
      </c>
      <c r="C68" s="35">
        <v>29.386604928422699</v>
      </c>
      <c r="D68" s="38"/>
      <c r="F68" s="34" t="s">
        <v>58</v>
      </c>
      <c r="G68" s="36" t="s">
        <v>69</v>
      </c>
      <c r="H68" s="35">
        <v>23.074797844817599</v>
      </c>
      <c r="I68" s="38"/>
      <c r="S68" s="39"/>
      <c r="U68" s="36"/>
      <c r="V68" s="36"/>
      <c r="W68" s="39"/>
    </row>
    <row r="69" spans="1:23">
      <c r="A69" s="34" t="s">
        <v>78</v>
      </c>
      <c r="B69" s="36" t="s">
        <v>69</v>
      </c>
      <c r="C69" s="35">
        <v>29.3903963847835</v>
      </c>
      <c r="D69" s="38">
        <f>AVERAGE(C68:C69)</f>
        <v>29.3885006566031</v>
      </c>
      <c r="F69" s="34" t="s">
        <v>58</v>
      </c>
      <c r="G69" s="36" t="s">
        <v>69</v>
      </c>
      <c r="H69" s="35">
        <v>23.051550086982001</v>
      </c>
      <c r="I69" s="38">
        <f>AVERAGE(H68:H69)</f>
        <v>23.0631739658998</v>
      </c>
      <c r="S69" s="39"/>
      <c r="U69" s="36"/>
      <c r="V69" s="36"/>
      <c r="W69" s="39"/>
    </row>
    <row r="70" spans="1:23">
      <c r="A70" s="36"/>
      <c r="B70" s="36"/>
      <c r="C70" s="39"/>
      <c r="E70" s="34"/>
      <c r="F70" s="36"/>
      <c r="G70" s="36"/>
      <c r="H70" s="39"/>
      <c r="M70" s="36"/>
      <c r="N70" s="36"/>
      <c r="O70" s="39"/>
      <c r="P70" s="12"/>
      <c r="Q70" s="36"/>
      <c r="R70" s="36"/>
      <c r="S70" s="39"/>
      <c r="U70" s="36"/>
      <c r="V70" s="36"/>
      <c r="W70" s="39"/>
    </row>
    <row r="71" spans="1:23">
      <c r="A71" s="36"/>
      <c r="B71" s="36"/>
      <c r="C71" s="39"/>
      <c r="D71" s="38"/>
      <c r="E71" s="34"/>
      <c r="F71" s="36"/>
      <c r="G71" s="36"/>
      <c r="H71" s="39"/>
      <c r="I71" s="38"/>
      <c r="M71" s="36"/>
      <c r="N71" s="36"/>
      <c r="O71" s="39"/>
      <c r="P71" s="12"/>
      <c r="Q71" s="36"/>
      <c r="R71" s="36"/>
      <c r="S71" s="39"/>
      <c r="U71" s="36"/>
      <c r="V71" s="36"/>
      <c r="W71" s="39"/>
    </row>
    <row r="72" spans="1:23">
      <c r="A72" s="36"/>
      <c r="B72" s="36"/>
      <c r="C72" s="39"/>
      <c r="E72" s="34"/>
      <c r="F72" s="36"/>
      <c r="G72" s="36"/>
      <c r="H72" s="39"/>
      <c r="L72" s="36"/>
      <c r="M72" s="36"/>
      <c r="N72" s="36"/>
      <c r="O72" s="39"/>
      <c r="P72" s="36"/>
      <c r="Q72" s="36"/>
      <c r="R72" s="36"/>
      <c r="S72" s="39"/>
      <c r="U72" s="36"/>
      <c r="V72" s="36"/>
      <c r="W72" s="39"/>
    </row>
    <row r="73" spans="1:23">
      <c r="A73" s="36"/>
      <c r="B73" s="36"/>
      <c r="C73" s="39"/>
      <c r="E73" s="34"/>
      <c r="F73" s="36"/>
      <c r="G73" s="36"/>
      <c r="H73" s="39"/>
      <c r="L73" s="36"/>
      <c r="M73" s="36"/>
      <c r="N73" s="36"/>
      <c r="O73" s="39"/>
      <c r="P73" s="36"/>
      <c r="Q73" s="36"/>
      <c r="R73" s="36"/>
      <c r="S73" s="39"/>
      <c r="U73" s="36"/>
      <c r="V73" s="36"/>
      <c r="W73" s="39"/>
    </row>
    <row r="74" spans="1:23">
      <c r="A74" s="36"/>
      <c r="B74" s="36"/>
      <c r="C74" s="39"/>
      <c r="D74" s="38"/>
      <c r="E74" s="34"/>
      <c r="F74" s="36"/>
      <c r="G74" s="36"/>
      <c r="H74" s="39"/>
      <c r="I74" s="38"/>
      <c r="L74" s="36"/>
      <c r="M74" s="36"/>
      <c r="N74" s="36"/>
      <c r="O74" s="39"/>
      <c r="P74" s="36"/>
      <c r="Q74" s="36"/>
      <c r="R74" s="36"/>
      <c r="S74" s="39"/>
    </row>
    <row r="75" spans="1:23">
      <c r="M75" s="36"/>
      <c r="N75" s="36"/>
      <c r="O75" s="39"/>
      <c r="Q75" s="36"/>
      <c r="R75" s="36"/>
      <c r="S75" s="39"/>
    </row>
    <row r="76" spans="1:23">
      <c r="M76" s="36"/>
      <c r="N76" s="36"/>
      <c r="O76" s="39"/>
      <c r="Q76" s="36"/>
      <c r="R76" s="36"/>
      <c r="S76" s="39"/>
    </row>
    <row r="77" spans="1:23">
      <c r="A77" s="37"/>
      <c r="T77" s="36"/>
      <c r="U77" s="36"/>
      <c r="V77" s="39"/>
    </row>
    <row r="78" spans="1:23">
      <c r="A78" s="11"/>
      <c r="B78" s="11"/>
      <c r="C78" s="11"/>
      <c r="D78" s="11"/>
      <c r="F78" s="11"/>
      <c r="G78" s="11"/>
      <c r="H78" s="11"/>
      <c r="T78" s="36"/>
      <c r="U78" s="36"/>
      <c r="V78" s="39"/>
      <c r="W78" s="39"/>
    </row>
    <row r="79" spans="1:23">
      <c r="A79" s="36"/>
      <c r="B79" s="36"/>
      <c r="C79" s="39"/>
      <c r="F79" s="36"/>
      <c r="G79" s="36"/>
      <c r="H79" s="39"/>
      <c r="T79" s="36"/>
      <c r="U79" s="36"/>
      <c r="V79" s="39"/>
      <c r="W79" s="39"/>
    </row>
    <row r="80" spans="1:23">
      <c r="A80" s="36"/>
      <c r="B80" s="36"/>
      <c r="C80" s="39"/>
      <c r="F80" s="36"/>
      <c r="G80" s="36"/>
      <c r="H80" s="39"/>
      <c r="T80" s="36"/>
      <c r="U80" s="36"/>
      <c r="V80" s="39"/>
      <c r="W80" s="39"/>
    </row>
    <row r="81" spans="1:23">
      <c r="A81" s="36"/>
      <c r="B81" s="36"/>
      <c r="C81" s="39"/>
      <c r="D81" s="38"/>
      <c r="F81" s="36"/>
      <c r="G81" s="36"/>
      <c r="H81" s="39"/>
      <c r="I81" s="38"/>
      <c r="T81" s="36"/>
      <c r="U81" s="36"/>
      <c r="V81" s="39"/>
      <c r="W81" s="39"/>
    </row>
    <row r="82" spans="1:23">
      <c r="A82" s="36"/>
      <c r="B82" s="36"/>
      <c r="C82" s="39"/>
      <c r="F82" s="36"/>
      <c r="G82" s="36"/>
      <c r="H82" s="39"/>
      <c r="T82" s="36"/>
      <c r="U82" s="36"/>
      <c r="V82" s="39"/>
      <c r="W82" s="39"/>
    </row>
    <row r="83" spans="1:23">
      <c r="A83" s="36"/>
      <c r="B83" s="36"/>
      <c r="C83" s="39"/>
      <c r="F83" s="36"/>
      <c r="G83" s="36"/>
      <c r="H83" s="39"/>
      <c r="T83" s="36"/>
      <c r="U83" s="36"/>
      <c r="V83" s="39"/>
      <c r="W83" s="39"/>
    </row>
    <row r="84" spans="1:23">
      <c r="A84" s="36"/>
      <c r="B84" s="36"/>
      <c r="C84" s="39"/>
      <c r="D84" s="38"/>
      <c r="F84" s="36"/>
      <c r="G84" s="36"/>
      <c r="H84" s="39"/>
      <c r="I84" s="38"/>
      <c r="T84" s="36"/>
      <c r="U84" s="36"/>
      <c r="V84" s="39"/>
      <c r="W84" s="39"/>
    </row>
    <row r="85" spans="1:23">
      <c r="A85" s="36"/>
      <c r="B85" s="36"/>
      <c r="C85" s="39"/>
      <c r="F85" s="36"/>
      <c r="G85" s="36"/>
      <c r="H85" s="39"/>
      <c r="T85" s="36"/>
      <c r="U85" s="36"/>
      <c r="V85" s="39"/>
      <c r="W85" s="39"/>
    </row>
    <row r="86" spans="1:23">
      <c r="A86" s="36"/>
      <c r="B86" s="36"/>
      <c r="C86" s="39"/>
      <c r="F86" s="36"/>
      <c r="G86" s="36"/>
      <c r="H86" s="39"/>
      <c r="T86" s="36"/>
      <c r="U86" s="36"/>
      <c r="V86" s="39"/>
      <c r="W86" s="39"/>
    </row>
    <row r="87" spans="1:23">
      <c r="A87" s="36"/>
      <c r="B87" s="36"/>
      <c r="C87" s="39"/>
      <c r="D87" s="38"/>
      <c r="E87" s="34"/>
      <c r="F87" s="36"/>
      <c r="G87" s="36"/>
      <c r="H87" s="39"/>
      <c r="I87" s="38"/>
      <c r="T87" s="36"/>
      <c r="U87" s="36"/>
      <c r="V87" s="39"/>
      <c r="W87" s="39"/>
    </row>
    <row r="88" spans="1:23">
      <c r="A88" s="36"/>
      <c r="B88" s="36"/>
      <c r="C88" s="39"/>
      <c r="E88" s="34"/>
      <c r="F88" s="36"/>
      <c r="G88" s="36"/>
      <c r="H88" s="39"/>
      <c r="T88" s="36"/>
      <c r="U88" s="36"/>
      <c r="V88" s="39"/>
      <c r="W88" s="39"/>
    </row>
    <row r="89" spans="1:23">
      <c r="A89" s="36"/>
      <c r="B89" s="36"/>
      <c r="C89" s="39"/>
      <c r="E89" s="34"/>
      <c r="F89" s="36"/>
      <c r="G89" s="36"/>
      <c r="H89" s="39"/>
      <c r="T89" s="36"/>
      <c r="U89" s="36"/>
      <c r="V89" s="39"/>
      <c r="W89" s="39"/>
    </row>
    <row r="90" spans="1:23">
      <c r="A90" s="36"/>
      <c r="B90" s="36"/>
      <c r="C90" s="39"/>
      <c r="D90" s="38"/>
      <c r="E90" s="34"/>
      <c r="F90" s="36"/>
      <c r="G90" s="36"/>
      <c r="H90" s="39"/>
      <c r="I90" s="38"/>
      <c r="T90" s="36"/>
      <c r="U90" s="36"/>
      <c r="V90" s="39"/>
      <c r="W90" s="39"/>
    </row>
    <row r="91" spans="1:23">
      <c r="A91" s="36"/>
      <c r="B91" s="36"/>
      <c r="C91" s="39"/>
      <c r="E91" s="34"/>
      <c r="F91" s="36"/>
      <c r="G91" s="36"/>
      <c r="H91" s="39"/>
      <c r="T91" s="36"/>
      <c r="U91" s="36"/>
      <c r="V91" s="39"/>
      <c r="W91" s="39"/>
    </row>
    <row r="92" spans="1:23">
      <c r="A92" s="36"/>
      <c r="B92" s="36"/>
      <c r="C92" s="39"/>
      <c r="E92" s="34"/>
      <c r="F92" s="36"/>
      <c r="G92" s="36"/>
      <c r="H92" s="39"/>
      <c r="U92" s="36"/>
      <c r="V92" s="36"/>
      <c r="W92" s="39"/>
    </row>
    <row r="93" spans="1:23">
      <c r="A93" s="36"/>
      <c r="B93" s="36"/>
      <c r="C93" s="39"/>
      <c r="D93" s="38"/>
      <c r="E93" s="34"/>
      <c r="F93" s="36"/>
      <c r="G93" s="36"/>
      <c r="H93" s="39"/>
      <c r="I93" s="38"/>
    </row>
    <row r="96" spans="1:23">
      <c r="A96" s="37"/>
    </row>
    <row r="97" spans="1:18">
      <c r="A97" s="11"/>
      <c r="B97" s="11"/>
      <c r="C97" s="11"/>
      <c r="D97" s="11"/>
      <c r="F97" s="11"/>
      <c r="G97" s="11"/>
      <c r="H97" s="11"/>
    </row>
    <row r="98" spans="1:18">
      <c r="A98" s="36"/>
      <c r="B98" s="36"/>
      <c r="C98" s="39"/>
      <c r="F98" s="36"/>
      <c r="G98" s="36"/>
      <c r="H98" s="39"/>
    </row>
    <row r="99" spans="1:18">
      <c r="A99" s="36"/>
      <c r="B99" s="36"/>
      <c r="C99" s="39"/>
      <c r="F99" s="36"/>
      <c r="G99" s="36"/>
      <c r="H99" s="39"/>
    </row>
    <row r="100" spans="1:18">
      <c r="A100" s="36"/>
      <c r="B100" s="36"/>
      <c r="C100" s="39"/>
      <c r="D100" s="38"/>
      <c r="F100" s="36"/>
      <c r="G100" s="36"/>
      <c r="H100" s="39"/>
      <c r="I100" s="38"/>
    </row>
    <row r="101" spans="1:18">
      <c r="A101" s="36"/>
      <c r="B101" s="36"/>
      <c r="C101" s="39"/>
      <c r="F101" s="36"/>
      <c r="G101" s="36"/>
      <c r="H101" s="39"/>
    </row>
    <row r="102" spans="1:18">
      <c r="A102" s="36"/>
      <c r="B102" s="36"/>
      <c r="C102" s="39"/>
      <c r="F102" s="36"/>
      <c r="G102" s="36"/>
      <c r="H102" s="39"/>
    </row>
    <row r="103" spans="1:18">
      <c r="A103" s="36"/>
      <c r="B103" s="36"/>
      <c r="C103" s="39"/>
      <c r="D103" s="38"/>
      <c r="F103" s="36"/>
      <c r="G103" s="36"/>
      <c r="H103" s="39"/>
      <c r="I103" s="38"/>
    </row>
    <row r="104" spans="1:18">
      <c r="A104" s="36"/>
      <c r="B104" s="36"/>
      <c r="C104" s="39"/>
      <c r="F104" s="36"/>
      <c r="G104" s="36"/>
      <c r="H104" s="39"/>
    </row>
    <row r="105" spans="1:18">
      <c r="A105" s="36"/>
      <c r="B105" s="36"/>
      <c r="C105" s="39"/>
      <c r="F105" s="36"/>
      <c r="G105" s="36"/>
      <c r="H105" s="39"/>
      <c r="M105" s="36"/>
      <c r="N105" s="36"/>
      <c r="O105" s="39"/>
      <c r="Q105" s="36"/>
      <c r="R105" s="36"/>
    </row>
    <row r="106" spans="1:18">
      <c r="A106" s="36"/>
      <c r="B106" s="36"/>
      <c r="C106" s="39"/>
      <c r="D106" s="38"/>
      <c r="E106" s="34"/>
      <c r="F106" s="36"/>
      <c r="G106" s="36"/>
      <c r="H106" s="39"/>
      <c r="I106" s="38"/>
      <c r="M106" s="36"/>
      <c r="N106" s="36"/>
      <c r="O106" s="39"/>
      <c r="P106" s="12"/>
      <c r="Q106" s="36"/>
      <c r="R106" s="36"/>
    </row>
    <row r="107" spans="1:18">
      <c r="A107" s="36"/>
      <c r="B107" s="36"/>
      <c r="C107" s="39"/>
      <c r="E107" s="34"/>
      <c r="F107" s="36"/>
      <c r="G107" s="36"/>
      <c r="H107" s="39"/>
      <c r="M107" s="36"/>
      <c r="N107" s="36"/>
      <c r="O107" s="39"/>
      <c r="P107" s="12"/>
      <c r="Q107" s="36"/>
      <c r="R107" s="36"/>
    </row>
    <row r="108" spans="1:18">
      <c r="A108" s="36"/>
      <c r="B108" s="36"/>
      <c r="C108" s="39"/>
      <c r="E108" s="34"/>
      <c r="F108" s="36"/>
      <c r="G108" s="36"/>
      <c r="H108" s="39"/>
      <c r="M108" s="36"/>
      <c r="N108" s="36"/>
      <c r="O108" s="39"/>
      <c r="P108" s="12"/>
      <c r="Q108" s="36"/>
      <c r="R108" s="36"/>
    </row>
    <row r="109" spans="1:18">
      <c r="A109" s="36"/>
      <c r="B109" s="36"/>
      <c r="C109" s="39"/>
      <c r="D109" s="38"/>
      <c r="E109" s="34"/>
      <c r="F109" s="36"/>
      <c r="G109" s="36"/>
      <c r="H109" s="39"/>
      <c r="I109" s="38"/>
      <c r="M109" s="36"/>
      <c r="N109" s="36"/>
      <c r="O109" s="39"/>
      <c r="P109" s="12"/>
      <c r="Q109" s="36"/>
      <c r="R109" s="36"/>
    </row>
    <row r="110" spans="1:18">
      <c r="A110" s="36"/>
      <c r="B110" s="36"/>
      <c r="C110" s="39"/>
      <c r="E110" s="34"/>
      <c r="F110" s="36"/>
      <c r="G110" s="36"/>
      <c r="H110" s="39"/>
      <c r="L110" s="36"/>
      <c r="M110" s="36"/>
      <c r="N110" s="36"/>
      <c r="O110" s="39"/>
      <c r="P110" s="36"/>
      <c r="Q110" s="36"/>
      <c r="R110" s="36"/>
    </row>
    <row r="111" spans="1:18">
      <c r="A111" s="36"/>
      <c r="B111" s="36"/>
      <c r="C111" s="39"/>
      <c r="E111" s="34"/>
      <c r="F111" s="36"/>
      <c r="G111" s="36"/>
      <c r="H111" s="39"/>
      <c r="L111" s="36"/>
      <c r="M111" s="36"/>
      <c r="N111" s="36"/>
      <c r="O111" s="39"/>
      <c r="P111" s="36"/>
      <c r="Q111" s="36"/>
      <c r="R111" s="36"/>
    </row>
    <row r="112" spans="1:18">
      <c r="A112" s="36"/>
      <c r="B112" s="36"/>
      <c r="C112" s="39"/>
      <c r="D112" s="38"/>
      <c r="E112" s="34"/>
      <c r="F112" s="36"/>
      <c r="G112" s="36"/>
      <c r="H112" s="39"/>
      <c r="I112" s="38"/>
      <c r="L112" s="36"/>
      <c r="M112" s="36"/>
      <c r="N112" s="36"/>
      <c r="O112" s="39"/>
      <c r="P112" s="36"/>
      <c r="Q112" s="36"/>
      <c r="R112" s="36"/>
    </row>
    <row r="115" spans="1:18">
      <c r="A115" s="37"/>
    </row>
    <row r="116" spans="1:18">
      <c r="A116" s="11"/>
      <c r="B116" s="11"/>
      <c r="C116" s="11"/>
      <c r="D116" s="11"/>
      <c r="F116" s="11"/>
      <c r="G116" s="11"/>
      <c r="H116" s="11"/>
    </row>
    <row r="117" spans="1:18">
      <c r="A117" s="36"/>
      <c r="B117" s="36"/>
      <c r="C117" s="39"/>
      <c r="F117" s="36"/>
      <c r="G117" s="36"/>
      <c r="H117" s="39"/>
      <c r="N117" s="13"/>
      <c r="O117" s="13"/>
      <c r="P117" s="13"/>
      <c r="Q117" s="13"/>
      <c r="R117" s="13"/>
    </row>
    <row r="118" spans="1:18">
      <c r="A118" s="36"/>
      <c r="B118" s="36"/>
      <c r="C118" s="39"/>
      <c r="F118" s="36"/>
      <c r="G118" s="36"/>
      <c r="H118" s="39"/>
      <c r="N118" s="13"/>
      <c r="O118" s="13"/>
      <c r="P118" s="13"/>
      <c r="Q118" s="13"/>
      <c r="R118" s="13"/>
    </row>
    <row r="119" spans="1:18">
      <c r="A119" s="36"/>
      <c r="B119" s="36"/>
      <c r="C119" s="39"/>
      <c r="D119" s="38"/>
      <c r="F119" s="36"/>
      <c r="G119" s="36"/>
      <c r="H119" s="39"/>
      <c r="I119" s="38"/>
      <c r="N119" s="13"/>
      <c r="O119" s="13"/>
      <c r="P119" s="13"/>
      <c r="Q119" s="13"/>
      <c r="R119" s="13"/>
    </row>
    <row r="120" spans="1:18">
      <c r="A120" s="36"/>
      <c r="B120" s="36"/>
      <c r="C120" s="39"/>
      <c r="F120" s="36"/>
      <c r="G120" s="36"/>
      <c r="H120" s="39"/>
      <c r="N120" s="13"/>
      <c r="O120" s="13"/>
      <c r="P120" s="13"/>
      <c r="Q120" s="13"/>
      <c r="R120" s="13"/>
    </row>
    <row r="121" spans="1:18">
      <c r="A121" s="36"/>
      <c r="B121" s="36"/>
      <c r="C121" s="39"/>
      <c r="F121" s="36"/>
      <c r="G121" s="36"/>
      <c r="H121" s="39"/>
      <c r="N121" s="13"/>
      <c r="O121" s="13"/>
      <c r="P121" s="13"/>
      <c r="Q121" s="13"/>
      <c r="R121" s="13"/>
    </row>
    <row r="122" spans="1:18">
      <c r="A122" s="36"/>
      <c r="B122" s="36"/>
      <c r="C122" s="39"/>
      <c r="D122" s="38"/>
      <c r="F122" s="36"/>
      <c r="G122" s="36"/>
      <c r="H122" s="39"/>
      <c r="I122" s="38"/>
    </row>
    <row r="123" spans="1:18">
      <c r="A123" s="36"/>
      <c r="B123" s="36"/>
      <c r="C123" s="39"/>
      <c r="F123" s="36"/>
      <c r="G123" s="36"/>
      <c r="H123" s="39"/>
    </row>
    <row r="124" spans="1:18">
      <c r="A124" s="36"/>
      <c r="B124" s="36"/>
      <c r="C124" s="39"/>
      <c r="F124" s="36"/>
      <c r="G124" s="36"/>
      <c r="H124" s="39"/>
      <c r="M124" s="36"/>
      <c r="N124" s="36"/>
      <c r="O124" s="39"/>
      <c r="Q124" s="36"/>
      <c r="R124" s="36"/>
    </row>
    <row r="125" spans="1:18">
      <c r="A125" s="36"/>
      <c r="B125" s="36"/>
      <c r="C125" s="39"/>
      <c r="D125" s="38"/>
      <c r="E125" s="34"/>
      <c r="F125" s="36"/>
      <c r="G125" s="36"/>
      <c r="H125" s="39"/>
      <c r="I125" s="38"/>
      <c r="M125" s="36"/>
      <c r="N125" s="36"/>
      <c r="O125" s="39"/>
      <c r="P125" s="12"/>
      <c r="Q125" s="36"/>
      <c r="R125" s="36"/>
    </row>
    <row r="126" spans="1:18">
      <c r="A126" s="36"/>
      <c r="B126" s="36"/>
      <c r="C126" s="39"/>
      <c r="E126" s="34"/>
      <c r="F126" s="36"/>
      <c r="G126" s="36"/>
      <c r="H126" s="39"/>
      <c r="M126" s="36"/>
      <c r="N126" s="36"/>
      <c r="O126" s="39"/>
      <c r="P126" s="12"/>
      <c r="Q126" s="36"/>
      <c r="R126" s="36"/>
    </row>
    <row r="127" spans="1:18">
      <c r="A127" s="36"/>
      <c r="B127" s="36"/>
      <c r="C127" s="39"/>
      <c r="E127" s="34"/>
      <c r="F127" s="36"/>
      <c r="G127" s="36"/>
      <c r="H127" s="39"/>
      <c r="M127" s="36"/>
      <c r="N127" s="36"/>
      <c r="O127" s="39"/>
      <c r="P127" s="12"/>
      <c r="Q127" s="36"/>
      <c r="R127" s="36"/>
    </row>
    <row r="128" spans="1:18">
      <c r="A128" s="36"/>
      <c r="B128" s="36"/>
      <c r="C128" s="39"/>
      <c r="D128" s="38"/>
      <c r="E128" s="34"/>
      <c r="F128" s="36"/>
      <c r="G128" s="36"/>
      <c r="H128" s="39"/>
      <c r="I128" s="38"/>
      <c r="M128" s="36"/>
      <c r="N128" s="36"/>
      <c r="O128" s="39"/>
      <c r="P128" s="12"/>
      <c r="Q128" s="36"/>
      <c r="R128" s="36"/>
    </row>
    <row r="129" spans="1:18">
      <c r="A129" s="36"/>
      <c r="B129" s="36"/>
      <c r="C129" s="39"/>
      <c r="E129" s="34"/>
      <c r="F129" s="36"/>
      <c r="G129" s="36"/>
      <c r="H129" s="39"/>
      <c r="L129" s="36"/>
      <c r="M129" s="36"/>
      <c r="N129" s="36"/>
      <c r="O129" s="39"/>
      <c r="P129" s="36"/>
      <c r="Q129" s="36"/>
      <c r="R129" s="39"/>
    </row>
    <row r="130" spans="1:18">
      <c r="A130" s="36"/>
      <c r="B130" s="36"/>
      <c r="C130" s="39"/>
      <c r="E130" s="34"/>
      <c r="F130" s="36"/>
      <c r="G130" s="36"/>
      <c r="H130" s="39"/>
      <c r="L130" s="36"/>
      <c r="M130" s="36"/>
      <c r="N130" s="36"/>
      <c r="O130" s="39"/>
      <c r="P130" s="36"/>
      <c r="Q130" s="36"/>
      <c r="R130" s="39"/>
    </row>
    <row r="131" spans="1:18">
      <c r="A131" s="36"/>
      <c r="B131" s="36"/>
      <c r="C131" s="39"/>
      <c r="D131" s="38"/>
      <c r="E131" s="34"/>
      <c r="F131" s="36"/>
      <c r="G131" s="36"/>
      <c r="H131" s="39"/>
      <c r="I131" s="38"/>
      <c r="L131" s="36"/>
      <c r="M131" s="36"/>
      <c r="N131" s="36"/>
      <c r="O131" s="39"/>
      <c r="P131" s="36"/>
      <c r="Q131" s="36"/>
      <c r="R131" s="39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3968D-3846-4B0A-9974-41F71DCEA2F8}">
  <dimension ref="A1:W131"/>
  <sheetViews>
    <sheetView topLeftCell="A16" zoomScale="60" zoomScaleNormal="60" workbookViewId="0">
      <selection activeCell="P2" sqref="P2:Q2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90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92</v>
      </c>
      <c r="B3" s="36" t="s">
        <v>59</v>
      </c>
      <c r="C3" s="39">
        <v>28.714151397515799</v>
      </c>
      <c r="F3" s="36" t="s">
        <v>58</v>
      </c>
      <c r="G3" s="36" t="s">
        <v>59</v>
      </c>
      <c r="H3" s="39">
        <v>22.131687814647201</v>
      </c>
      <c r="L3" t="s">
        <v>144</v>
      </c>
      <c r="M3" t="s">
        <v>46</v>
      </c>
      <c r="N3" s="13">
        <f>D4</f>
        <v>28.711500852869548</v>
      </c>
      <c r="O3" s="13">
        <f>I4</f>
        <v>22.192837764869751</v>
      </c>
      <c r="P3" s="13">
        <f>N3-O3</f>
        <v>6.5186630879997978</v>
      </c>
      <c r="Q3" s="13">
        <f>P3-$P$3</f>
        <v>0</v>
      </c>
      <c r="R3" s="49">
        <f>POWER(2,-Q3)</f>
        <v>1</v>
      </c>
    </row>
    <row r="4" spans="1:18">
      <c r="A4" s="36" t="s">
        <v>92</v>
      </c>
      <c r="B4" s="36" t="s">
        <v>59</v>
      </c>
      <c r="C4" s="39">
        <v>28.708850308223301</v>
      </c>
      <c r="D4" s="38">
        <f>AVERAGE(C3:C4)</f>
        <v>28.711500852869548</v>
      </c>
      <c r="F4" s="36" t="s">
        <v>58</v>
      </c>
      <c r="G4" s="36" t="s">
        <v>59</v>
      </c>
      <c r="H4" s="39">
        <v>22.2539877150923</v>
      </c>
      <c r="I4" s="38">
        <f>AVERAGE(H3:H4)</f>
        <v>22.192837764869751</v>
      </c>
      <c r="L4" t="s">
        <v>144</v>
      </c>
      <c r="M4" t="s">
        <v>47</v>
      </c>
      <c r="N4" s="13">
        <f>D6</f>
        <v>29.624997673168501</v>
      </c>
      <c r="O4" s="13">
        <f>I6</f>
        <v>22.000886206369501</v>
      </c>
      <c r="P4" s="13">
        <f t="shared" ref="P4:P7" si="0">N4-O4</f>
        <v>7.6241114667990004</v>
      </c>
      <c r="Q4" s="13">
        <f t="shared" ref="Q4:Q7" si="1">P4-$P$3</f>
        <v>1.1054483787992027</v>
      </c>
      <c r="R4" s="49">
        <f t="shared" ref="R4:R7" si="2">POWER(2,-Q4)</f>
        <v>0.46475800555563829</v>
      </c>
    </row>
    <row r="5" spans="1:18">
      <c r="A5" s="36" t="s">
        <v>92</v>
      </c>
      <c r="B5" s="36" t="s">
        <v>60</v>
      </c>
      <c r="C5" s="39">
        <v>29.476309598568101</v>
      </c>
      <c r="D5" s="38"/>
      <c r="F5" s="36" t="s">
        <v>58</v>
      </c>
      <c r="G5" s="36" t="s">
        <v>60</v>
      </c>
      <c r="H5" s="39">
        <v>21.992737501379899</v>
      </c>
      <c r="I5" s="38"/>
      <c r="L5" t="s">
        <v>144</v>
      </c>
      <c r="M5" t="s">
        <v>48</v>
      </c>
      <c r="N5" s="13">
        <f>D8</f>
        <v>30.17180925896675</v>
      </c>
      <c r="O5" s="13">
        <f>I8</f>
        <v>21.988207472011648</v>
      </c>
      <c r="P5" s="13">
        <f t="shared" si="0"/>
        <v>8.1836017869551014</v>
      </c>
      <c r="Q5" s="13">
        <f t="shared" si="1"/>
        <v>1.6649386989553037</v>
      </c>
      <c r="R5" s="49">
        <f t="shared" si="2"/>
        <v>0.31535775167781777</v>
      </c>
    </row>
    <row r="6" spans="1:18">
      <c r="A6" s="36" t="s">
        <v>92</v>
      </c>
      <c r="B6" s="36" t="s">
        <v>60</v>
      </c>
      <c r="C6" s="39">
        <v>29.773685747768901</v>
      </c>
      <c r="D6" s="38">
        <f>AVERAGE(C5:C6)</f>
        <v>29.624997673168501</v>
      </c>
      <c r="F6" s="36" t="s">
        <v>58</v>
      </c>
      <c r="G6" s="36" t="s">
        <v>60</v>
      </c>
      <c r="H6" s="39">
        <v>22.009034911359102</v>
      </c>
      <c r="I6" s="38">
        <f>AVERAGE(H5:H6)</f>
        <v>22.000886206369501</v>
      </c>
      <c r="L6" t="s">
        <v>144</v>
      </c>
      <c r="M6" t="s">
        <v>49</v>
      </c>
      <c r="N6" s="13">
        <f>D10</f>
        <v>30.146789118781548</v>
      </c>
      <c r="O6" s="13">
        <f>I10</f>
        <v>22.323336588412602</v>
      </c>
      <c r="P6" s="13">
        <f t="shared" si="0"/>
        <v>7.8234525303689466</v>
      </c>
      <c r="Q6" s="13">
        <f t="shared" si="1"/>
        <v>1.3047894423691488</v>
      </c>
      <c r="R6" s="49">
        <f t="shared" si="2"/>
        <v>0.40478018058920423</v>
      </c>
    </row>
    <row r="7" spans="1:18">
      <c r="A7" s="36" t="s">
        <v>92</v>
      </c>
      <c r="B7" s="36" t="s">
        <v>61</v>
      </c>
      <c r="C7" s="39">
        <v>30.185678240666601</v>
      </c>
      <c r="F7" s="36" t="s">
        <v>58</v>
      </c>
      <c r="G7" s="36" t="s">
        <v>61</v>
      </c>
      <c r="H7" s="39">
        <v>21.973409821444498</v>
      </c>
      <c r="L7" t="s">
        <v>144</v>
      </c>
      <c r="M7" t="s">
        <v>50</v>
      </c>
      <c r="N7" s="13">
        <f>D12</f>
        <v>29.447642827181248</v>
      </c>
      <c r="O7" s="13">
        <f>I12</f>
        <v>22.85677280199285</v>
      </c>
      <c r="P7" s="13">
        <f t="shared" si="0"/>
        <v>6.5908700251883978</v>
      </c>
      <c r="Q7" s="13">
        <f t="shared" si="1"/>
        <v>7.2206937188600051E-2</v>
      </c>
      <c r="R7" s="49">
        <f t="shared" si="2"/>
        <v>0.95118183099453513</v>
      </c>
    </row>
    <row r="8" spans="1:18">
      <c r="A8" s="36" t="s">
        <v>92</v>
      </c>
      <c r="B8" s="36" t="s">
        <v>61</v>
      </c>
      <c r="C8" s="39">
        <v>30.157940277266899</v>
      </c>
      <c r="D8" s="38">
        <f>AVERAGE(C7:C8)</f>
        <v>30.17180925896675</v>
      </c>
      <c r="F8" s="36" t="s">
        <v>58</v>
      </c>
      <c r="G8" s="36" t="s">
        <v>61</v>
      </c>
      <c r="H8" s="39">
        <v>22.003005122578799</v>
      </c>
      <c r="I8" s="38">
        <f>AVERAGE(H7:H8)</f>
        <v>21.988207472011648</v>
      </c>
      <c r="N8" s="13"/>
      <c r="O8" s="13"/>
      <c r="P8" s="13"/>
      <c r="Q8" s="13"/>
      <c r="R8" s="13"/>
    </row>
    <row r="9" spans="1:18">
      <c r="A9" s="36" t="s">
        <v>92</v>
      </c>
      <c r="B9" s="36" t="s">
        <v>62</v>
      </c>
      <c r="C9" s="39">
        <v>30.163900087021698</v>
      </c>
      <c r="F9" s="36" t="s">
        <v>58</v>
      </c>
      <c r="G9" s="36" t="s">
        <v>62</v>
      </c>
      <c r="H9" s="39">
        <v>22.294725550825799</v>
      </c>
    </row>
    <row r="10" spans="1:18">
      <c r="A10" s="36" t="s">
        <v>92</v>
      </c>
      <c r="B10" s="36" t="s">
        <v>62</v>
      </c>
      <c r="C10" s="39">
        <v>30.129678150541402</v>
      </c>
      <c r="D10" s="38">
        <f>AVERAGE(C9:C10)</f>
        <v>30.146789118781548</v>
      </c>
      <c r="F10" s="36" t="s">
        <v>58</v>
      </c>
      <c r="G10" s="36" t="s">
        <v>62</v>
      </c>
      <c r="H10" s="39">
        <v>22.351947625999401</v>
      </c>
      <c r="I10" s="38">
        <f>AVERAGE(H9:H10)</f>
        <v>22.323336588412602</v>
      </c>
    </row>
    <row r="11" spans="1:18">
      <c r="A11" s="36" t="s">
        <v>92</v>
      </c>
      <c r="B11" s="36" t="s">
        <v>63</v>
      </c>
      <c r="C11" s="39">
        <v>29.585080083343399</v>
      </c>
      <c r="D11" s="38"/>
      <c r="F11" s="36" t="s">
        <v>58</v>
      </c>
      <c r="G11" s="36" t="s">
        <v>63</v>
      </c>
      <c r="H11" s="39">
        <v>22.875038711503301</v>
      </c>
      <c r="I11" s="38"/>
    </row>
    <row r="12" spans="1:18">
      <c r="A12" s="36" t="s">
        <v>92</v>
      </c>
      <c r="B12" s="36" t="s">
        <v>63</v>
      </c>
      <c r="C12" s="39">
        <v>29.3102055710191</v>
      </c>
      <c r="D12" s="38">
        <f>AVERAGE(C11:C12)</f>
        <v>29.447642827181248</v>
      </c>
      <c r="F12" s="36" t="s">
        <v>58</v>
      </c>
      <c r="G12" s="36" t="s">
        <v>63</v>
      </c>
      <c r="H12" s="39">
        <v>22.8385068924824</v>
      </c>
      <c r="I12" s="38">
        <f>AVERAGE(H11:H12)</f>
        <v>22.85677280199285</v>
      </c>
    </row>
    <row r="13" spans="1:18">
      <c r="A13" s="36"/>
      <c r="B13" s="36"/>
      <c r="C13" s="39"/>
      <c r="F13" s="34"/>
      <c r="G13" s="34"/>
      <c r="H13" s="35"/>
    </row>
    <row r="14" spans="1:18">
      <c r="A14" s="36"/>
      <c r="B14" s="36"/>
      <c r="C14" s="39"/>
      <c r="D14" s="38"/>
      <c r="F14" s="34"/>
      <c r="G14" s="34"/>
      <c r="H14" s="35"/>
      <c r="I14" s="38"/>
      <c r="N14" s="13"/>
      <c r="O14" s="13"/>
      <c r="P14" s="13"/>
      <c r="Q14" s="13"/>
      <c r="R14" s="13"/>
    </row>
    <row r="15" spans="1:18">
      <c r="A15" s="36"/>
      <c r="B15" s="36"/>
      <c r="C15" s="39"/>
      <c r="F15" s="34"/>
      <c r="G15" s="34"/>
      <c r="H15" s="35"/>
      <c r="N15" s="13"/>
      <c r="O15" s="13"/>
      <c r="P15" s="13"/>
      <c r="Q15" s="13"/>
      <c r="R15" s="13"/>
    </row>
    <row r="16" spans="1:18">
      <c r="A16" s="36"/>
      <c r="B16" s="36"/>
      <c r="C16" s="39"/>
      <c r="F16" s="34"/>
      <c r="G16" s="34"/>
      <c r="H16" s="35"/>
      <c r="N16" s="13"/>
      <c r="O16" s="13"/>
      <c r="P16" s="13"/>
      <c r="Q16" s="13"/>
      <c r="R16" s="13"/>
    </row>
    <row r="17" spans="1:18">
      <c r="A17" s="36"/>
      <c r="B17" s="36"/>
      <c r="C17" s="39"/>
      <c r="D17" s="38"/>
      <c r="F17" s="34"/>
      <c r="G17" s="34"/>
      <c r="H17" s="35"/>
      <c r="I17" s="38"/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91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92</v>
      </c>
      <c r="B22" s="36" t="s">
        <v>21</v>
      </c>
      <c r="C22" s="39">
        <v>30.0351161554604</v>
      </c>
      <c r="F22" s="36" t="s">
        <v>58</v>
      </c>
      <c r="G22" s="36" t="s">
        <v>21</v>
      </c>
      <c r="H22" s="39">
        <v>22.385694248636302</v>
      </c>
      <c r="L22" t="s">
        <v>145</v>
      </c>
      <c r="M22" t="s">
        <v>46</v>
      </c>
      <c r="N22" s="13">
        <f>D23</f>
        <v>30.1287202172966</v>
      </c>
      <c r="O22" s="13">
        <f>I23</f>
        <v>22.376114022506702</v>
      </c>
      <c r="P22" s="13">
        <f>N22-O22</f>
        <v>7.7526061947898981</v>
      </c>
      <c r="Q22" s="13">
        <f>P22-$P$22</f>
        <v>0</v>
      </c>
      <c r="R22" s="49">
        <f>POWER(2,-Q22)</f>
        <v>1</v>
      </c>
    </row>
    <row r="23" spans="1:18">
      <c r="A23" s="36" t="s">
        <v>92</v>
      </c>
      <c r="B23" s="36" t="s">
        <v>21</v>
      </c>
      <c r="C23" s="39">
        <v>30.222324279132799</v>
      </c>
      <c r="D23" s="38">
        <f>AVERAGE(C22:C23)</f>
        <v>30.1287202172966</v>
      </c>
      <c r="F23" s="36" t="s">
        <v>58</v>
      </c>
      <c r="G23" s="36" t="s">
        <v>21</v>
      </c>
      <c r="H23" s="39">
        <v>22.366533796377102</v>
      </c>
      <c r="I23" s="38">
        <f>AVERAGE(H22:H23)</f>
        <v>22.376114022506702</v>
      </c>
      <c r="L23" t="s">
        <v>145</v>
      </c>
      <c r="M23" t="s">
        <v>47</v>
      </c>
      <c r="N23" s="13">
        <f>D25</f>
        <v>31.072946490895852</v>
      </c>
      <c r="O23" s="13">
        <f>I25</f>
        <v>22.270434357829203</v>
      </c>
      <c r="P23" s="13">
        <f t="shared" ref="P23:P26" si="3">N23-O23</f>
        <v>8.8025121330666494</v>
      </c>
      <c r="Q23" s="13">
        <f t="shared" ref="Q23:Q26" si="4">P23-$P$22</f>
        <v>1.0499059382767513</v>
      </c>
      <c r="R23" s="49">
        <f t="shared" ref="R23:R26" si="5">POWER(2,-Q23)</f>
        <v>0.48299965434595066</v>
      </c>
    </row>
    <row r="24" spans="1:18">
      <c r="A24" s="36" t="s">
        <v>92</v>
      </c>
      <c r="B24" s="36" t="s">
        <v>66</v>
      </c>
      <c r="C24" s="39">
        <v>30.937507840671302</v>
      </c>
      <c r="D24" s="38"/>
      <c r="F24" s="36" t="s">
        <v>58</v>
      </c>
      <c r="G24" s="36" t="s">
        <v>66</v>
      </c>
      <c r="H24" s="39">
        <v>22.306083859838601</v>
      </c>
      <c r="I24" s="38"/>
      <c r="L24" t="s">
        <v>145</v>
      </c>
      <c r="M24" t="s">
        <v>48</v>
      </c>
      <c r="N24" s="13">
        <f>D27</f>
        <v>30.791225950245501</v>
      </c>
      <c r="O24" s="13">
        <f>I27</f>
        <v>21.999853759525649</v>
      </c>
      <c r="P24" s="13">
        <f t="shared" si="3"/>
        <v>8.7913721907198514</v>
      </c>
      <c r="Q24" s="13">
        <f t="shared" si="4"/>
        <v>1.0387659959299533</v>
      </c>
      <c r="R24" s="49">
        <f t="shared" si="5"/>
        <v>0.48674363013398864</v>
      </c>
    </row>
    <row r="25" spans="1:18">
      <c r="A25" s="36" t="s">
        <v>92</v>
      </c>
      <c r="B25" s="36" t="s">
        <v>66</v>
      </c>
      <c r="C25" s="39">
        <v>31.208385141120399</v>
      </c>
      <c r="D25" s="38">
        <f>AVERAGE(C24:C25)</f>
        <v>31.072946490895852</v>
      </c>
      <c r="F25" s="36" t="s">
        <v>58</v>
      </c>
      <c r="G25" s="36" t="s">
        <v>66</v>
      </c>
      <c r="H25" s="39">
        <v>22.2347848558198</v>
      </c>
      <c r="I25" s="38">
        <f>AVERAGE(H24:H25)</f>
        <v>22.270434357829203</v>
      </c>
      <c r="L25" t="s">
        <v>145</v>
      </c>
      <c r="M25" t="s">
        <v>49</v>
      </c>
      <c r="N25" s="13">
        <f>D29</f>
        <v>30.88523892866295</v>
      </c>
      <c r="O25" s="13">
        <f>I29</f>
        <v>22.232855064275647</v>
      </c>
      <c r="P25" s="13">
        <f t="shared" si="3"/>
        <v>8.6523838643873034</v>
      </c>
      <c r="Q25" s="13">
        <f t="shared" si="4"/>
        <v>0.89977766959740535</v>
      </c>
      <c r="R25" s="49">
        <f t="shared" si="5"/>
        <v>0.53596932189908331</v>
      </c>
    </row>
    <row r="26" spans="1:18">
      <c r="A26" s="36" t="s">
        <v>92</v>
      </c>
      <c r="B26" s="36" t="s">
        <v>67</v>
      </c>
      <c r="C26" s="39">
        <v>30.861275913180901</v>
      </c>
      <c r="F26" s="36" t="s">
        <v>58</v>
      </c>
      <c r="G26" s="36" t="s">
        <v>67</v>
      </c>
      <c r="H26" s="39">
        <v>22.034431874225501</v>
      </c>
      <c r="L26" t="s">
        <v>145</v>
      </c>
      <c r="M26" t="s">
        <v>50</v>
      </c>
      <c r="N26" s="13">
        <f>D31</f>
        <v>30.3958389056824</v>
      </c>
      <c r="O26" s="13">
        <f>I31</f>
        <v>22.274847125512402</v>
      </c>
      <c r="P26" s="13">
        <f t="shared" si="3"/>
        <v>8.120991780169998</v>
      </c>
      <c r="Q26" s="13">
        <f t="shared" si="4"/>
        <v>0.36838558538009991</v>
      </c>
      <c r="R26" s="49">
        <f t="shared" si="5"/>
        <v>0.77464886488658413</v>
      </c>
    </row>
    <row r="27" spans="1:18">
      <c r="A27" s="36" t="s">
        <v>92</v>
      </c>
      <c r="B27" s="36" t="s">
        <v>67</v>
      </c>
      <c r="C27" s="39">
        <v>30.721175987310101</v>
      </c>
      <c r="D27" s="38">
        <f>AVERAGE(C26:C27)</f>
        <v>30.791225950245501</v>
      </c>
      <c r="F27" s="36" t="s">
        <v>58</v>
      </c>
      <c r="G27" s="36" t="s">
        <v>67</v>
      </c>
      <c r="H27" s="39">
        <v>21.965275644825802</v>
      </c>
      <c r="I27" s="38">
        <f>AVERAGE(H26:H27)</f>
        <v>21.999853759525649</v>
      </c>
      <c r="N27" s="13"/>
      <c r="O27" s="13"/>
      <c r="P27" s="13"/>
      <c r="Q27" s="13"/>
      <c r="R27" s="13"/>
    </row>
    <row r="28" spans="1:18">
      <c r="A28" s="36" t="s">
        <v>92</v>
      </c>
      <c r="B28" s="36" t="s">
        <v>68</v>
      </c>
      <c r="C28" s="39">
        <v>30.879626766530599</v>
      </c>
      <c r="F28" s="36" t="s">
        <v>58</v>
      </c>
      <c r="G28" s="36" t="s">
        <v>68</v>
      </c>
      <c r="H28" s="39">
        <v>22.227231356757699</v>
      </c>
    </row>
    <row r="29" spans="1:18">
      <c r="A29" s="36" t="s">
        <v>92</v>
      </c>
      <c r="B29" s="36" t="s">
        <v>68</v>
      </c>
      <c r="C29" s="39">
        <v>30.890851090795302</v>
      </c>
      <c r="D29" s="38">
        <f>AVERAGE(C28:C29)</f>
        <v>30.88523892866295</v>
      </c>
      <c r="F29" s="36" t="s">
        <v>58</v>
      </c>
      <c r="G29" s="36" t="s">
        <v>68</v>
      </c>
      <c r="H29" s="39">
        <v>22.238478771793599</v>
      </c>
      <c r="I29" s="38">
        <f>AVERAGE(H28:H29)</f>
        <v>22.232855064275647</v>
      </c>
    </row>
    <row r="30" spans="1:18">
      <c r="A30" s="36" t="s">
        <v>92</v>
      </c>
      <c r="B30" s="36" t="s">
        <v>69</v>
      </c>
      <c r="C30" s="39">
        <v>30.446147024737201</v>
      </c>
      <c r="D30" s="38"/>
      <c r="F30" s="36" t="s">
        <v>58</v>
      </c>
      <c r="G30" s="36" t="s">
        <v>69</v>
      </c>
      <c r="H30" s="39">
        <v>22.274301013896299</v>
      </c>
      <c r="I30" s="38"/>
    </row>
    <row r="31" spans="1:18">
      <c r="A31" s="36" t="s">
        <v>92</v>
      </c>
      <c r="B31" s="36" t="s">
        <v>69</v>
      </c>
      <c r="C31" s="39">
        <v>30.345530786627599</v>
      </c>
      <c r="D31" s="38">
        <f>AVERAGE(C30:C31)</f>
        <v>30.3958389056824</v>
      </c>
      <c r="F31" s="36" t="s">
        <v>58</v>
      </c>
      <c r="G31" s="36" t="s">
        <v>69</v>
      </c>
      <c r="H31" s="39">
        <v>22.275393237128501</v>
      </c>
      <c r="I31" s="38">
        <f>AVERAGE(H30:H31)</f>
        <v>22.274847125512402</v>
      </c>
    </row>
    <row r="32" spans="1:18">
      <c r="A32" s="36"/>
      <c r="B32" s="36"/>
      <c r="C32" s="39"/>
      <c r="F32" s="34"/>
      <c r="G32" s="34"/>
      <c r="H32" s="35"/>
    </row>
    <row r="33" spans="1:18">
      <c r="A33" s="36"/>
      <c r="B33" s="36"/>
      <c r="C33" s="39"/>
      <c r="D33" s="38"/>
      <c r="F33" s="34"/>
      <c r="G33" s="36"/>
      <c r="H33" s="35"/>
      <c r="I33" s="38"/>
    </row>
    <row r="34" spans="1:18">
      <c r="A34" s="36"/>
      <c r="B34" s="36"/>
      <c r="C34" s="39"/>
      <c r="F34" s="34"/>
      <c r="G34" s="36"/>
      <c r="H34" s="35"/>
    </row>
    <row r="35" spans="1:18">
      <c r="A35" s="36"/>
      <c r="B35" s="36"/>
      <c r="C35" s="39"/>
      <c r="F35" s="34"/>
      <c r="G35" s="36"/>
      <c r="H35" s="35"/>
    </row>
    <row r="36" spans="1:18">
      <c r="A36" s="36"/>
      <c r="B36" s="36"/>
      <c r="C36" s="39"/>
      <c r="D36" s="38"/>
      <c r="F36" s="34"/>
      <c r="G36" s="36"/>
      <c r="H36" s="35"/>
      <c r="I36" s="38"/>
    </row>
    <row r="39" spans="1:18">
      <c r="A39" s="37" t="s">
        <v>95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4" t="s">
        <v>92</v>
      </c>
      <c r="B41" s="36" t="s">
        <v>21</v>
      </c>
      <c r="C41" s="35">
        <v>27.9788897179657</v>
      </c>
      <c r="F41" s="34" t="s">
        <v>58</v>
      </c>
      <c r="G41" s="36" t="s">
        <v>21</v>
      </c>
      <c r="H41" s="35">
        <v>22.297395911431199</v>
      </c>
      <c r="L41" t="s">
        <v>146</v>
      </c>
      <c r="M41" t="s">
        <v>46</v>
      </c>
      <c r="N41" s="13">
        <f>D42</f>
        <v>27.702184135056999</v>
      </c>
      <c r="O41" s="13">
        <f>I42</f>
        <v>22.346432140858248</v>
      </c>
      <c r="P41" s="13">
        <f>N41-O41</f>
        <v>5.3557519941987515</v>
      </c>
      <c r="Q41" s="13">
        <f>P41-$P$41</f>
        <v>0</v>
      </c>
      <c r="R41" s="49">
        <f>POWER(2,-Q41)</f>
        <v>1</v>
      </c>
    </row>
    <row r="42" spans="1:18">
      <c r="A42" s="34" t="s">
        <v>92</v>
      </c>
      <c r="B42" s="36" t="s">
        <v>21</v>
      </c>
      <c r="C42" s="35">
        <v>27.425478552148299</v>
      </c>
      <c r="D42" s="38">
        <f>AVERAGE(C41:C42)</f>
        <v>27.702184135056999</v>
      </c>
      <c r="F42" s="34" t="s">
        <v>58</v>
      </c>
      <c r="G42" s="36" t="s">
        <v>21</v>
      </c>
      <c r="H42" s="35">
        <v>22.3954683702853</v>
      </c>
      <c r="I42" s="38">
        <f>AVERAGE(H41:H42)</f>
        <v>22.346432140858248</v>
      </c>
      <c r="L42" t="s">
        <v>146</v>
      </c>
      <c r="M42" t="s">
        <v>47</v>
      </c>
      <c r="N42" s="13">
        <f>D44</f>
        <v>28.257761227531301</v>
      </c>
      <c r="O42" s="13">
        <f>I44</f>
        <v>22.373824096400249</v>
      </c>
      <c r="P42" s="13">
        <f t="shared" ref="P42:P45" si="6">N42-O42</f>
        <v>5.8839371311310522</v>
      </c>
      <c r="Q42" s="13">
        <f t="shared" ref="Q42:Q45" si="7">P42-$P$41</f>
        <v>0.52818513693230074</v>
      </c>
      <c r="R42" s="49">
        <f t="shared" ref="R42:R45" si="8">POWER(2,-Q42)</f>
        <v>0.69342649341529261</v>
      </c>
    </row>
    <row r="43" spans="1:18">
      <c r="A43" s="34" t="s">
        <v>92</v>
      </c>
      <c r="B43" s="36" t="s">
        <v>66</v>
      </c>
      <c r="C43" s="35">
        <v>28.223986117268801</v>
      </c>
      <c r="D43" s="38"/>
      <c r="F43" s="34" t="s">
        <v>58</v>
      </c>
      <c r="G43" s="36" t="s">
        <v>66</v>
      </c>
      <c r="H43" s="35">
        <v>22.403140903639599</v>
      </c>
      <c r="I43" s="38"/>
      <c r="L43" t="s">
        <v>146</v>
      </c>
      <c r="M43" t="s">
        <v>48</v>
      </c>
      <c r="N43" s="13">
        <f>D46</f>
        <v>27.801988176159199</v>
      </c>
      <c r="O43" s="13">
        <f>I46</f>
        <v>22.42114269919125</v>
      </c>
      <c r="P43" s="13">
        <f t="shared" si="6"/>
        <v>5.3808454769679486</v>
      </c>
      <c r="Q43" s="13">
        <f t="shared" si="7"/>
        <v>2.5093482769197095E-2</v>
      </c>
      <c r="R43" s="49">
        <f t="shared" si="8"/>
        <v>0.98275691646972463</v>
      </c>
    </row>
    <row r="44" spans="1:18">
      <c r="A44" s="34" t="s">
        <v>92</v>
      </c>
      <c r="B44" s="36" t="s">
        <v>66</v>
      </c>
      <c r="C44" s="35">
        <v>28.291536337793801</v>
      </c>
      <c r="D44" s="38">
        <f>AVERAGE(C43:C44)</f>
        <v>28.257761227531301</v>
      </c>
      <c r="F44" s="34" t="s">
        <v>58</v>
      </c>
      <c r="G44" s="36" t="s">
        <v>66</v>
      </c>
      <c r="H44" s="35">
        <v>22.344507289160902</v>
      </c>
      <c r="I44" s="38">
        <f>AVERAGE(H43:H44)</f>
        <v>22.373824096400249</v>
      </c>
      <c r="L44" t="s">
        <v>146</v>
      </c>
      <c r="M44" t="s">
        <v>49</v>
      </c>
      <c r="N44" s="13">
        <f>D48</f>
        <v>27.879267519954201</v>
      </c>
      <c r="O44" s="13">
        <f>I48</f>
        <v>22.682314364548802</v>
      </c>
      <c r="P44" s="13">
        <f t="shared" si="6"/>
        <v>5.1969531554053994</v>
      </c>
      <c r="Q44" s="13">
        <f t="shared" si="7"/>
        <v>-0.1587988387933521</v>
      </c>
      <c r="R44" s="49">
        <f t="shared" si="8"/>
        <v>1.1163572926064247</v>
      </c>
    </row>
    <row r="45" spans="1:18">
      <c r="A45" s="34" t="s">
        <v>92</v>
      </c>
      <c r="B45" s="36" t="s">
        <v>67</v>
      </c>
      <c r="C45" s="35">
        <v>27.780825397359301</v>
      </c>
      <c r="F45" s="34" t="s">
        <v>58</v>
      </c>
      <c r="G45" s="36" t="s">
        <v>67</v>
      </c>
      <c r="H45" s="35">
        <v>22.4125176762198</v>
      </c>
      <c r="L45" t="s">
        <v>146</v>
      </c>
      <c r="M45" t="s">
        <v>50</v>
      </c>
      <c r="N45" s="13">
        <f>D50</f>
        <v>28.0239598235598</v>
      </c>
      <c r="O45" s="13">
        <f>I50</f>
        <v>23.197365590735849</v>
      </c>
      <c r="P45" s="13">
        <f t="shared" si="6"/>
        <v>4.8265942328239504</v>
      </c>
      <c r="Q45" s="13">
        <f t="shared" si="7"/>
        <v>-0.52915776137480108</v>
      </c>
      <c r="R45" s="49">
        <f t="shared" si="8"/>
        <v>1.4430864824135099</v>
      </c>
    </row>
    <row r="46" spans="1:18">
      <c r="A46" s="34" t="s">
        <v>92</v>
      </c>
      <c r="B46" s="36" t="s">
        <v>67</v>
      </c>
      <c r="C46" s="35">
        <v>27.8231509549591</v>
      </c>
      <c r="D46" s="38">
        <f>AVERAGE(C45:C46)</f>
        <v>27.801988176159199</v>
      </c>
      <c r="F46" s="34" t="s">
        <v>58</v>
      </c>
      <c r="G46" s="36" t="s">
        <v>67</v>
      </c>
      <c r="H46" s="35">
        <v>22.429767722162701</v>
      </c>
      <c r="I46" s="38">
        <f>AVERAGE(H45:H46)</f>
        <v>22.42114269919125</v>
      </c>
      <c r="N46" s="13"/>
      <c r="O46" s="13"/>
      <c r="P46" s="13"/>
      <c r="Q46" s="13"/>
      <c r="R46" s="13"/>
    </row>
    <row r="47" spans="1:18">
      <c r="A47" s="34" t="s">
        <v>92</v>
      </c>
      <c r="B47" s="36" t="s">
        <v>68</v>
      </c>
      <c r="C47" s="35">
        <v>27.928888789953302</v>
      </c>
      <c r="F47" s="34" t="s">
        <v>58</v>
      </c>
      <c r="G47" s="36" t="s">
        <v>68</v>
      </c>
      <c r="H47" s="35">
        <v>22.681672099117101</v>
      </c>
    </row>
    <row r="48" spans="1:18">
      <c r="A48" s="34" t="s">
        <v>92</v>
      </c>
      <c r="B48" s="36" t="s">
        <v>68</v>
      </c>
      <c r="C48" s="35">
        <v>27.829646249955101</v>
      </c>
      <c r="D48" s="38">
        <f>AVERAGE(C47:C48)</f>
        <v>27.879267519954201</v>
      </c>
      <c r="F48" s="34" t="s">
        <v>58</v>
      </c>
      <c r="G48" s="36" t="s">
        <v>68</v>
      </c>
      <c r="H48" s="35">
        <v>22.682956629980499</v>
      </c>
      <c r="I48" s="38">
        <f>AVERAGE(H47:H48)</f>
        <v>22.682314364548802</v>
      </c>
    </row>
    <row r="49" spans="1:23">
      <c r="A49" s="34" t="s">
        <v>92</v>
      </c>
      <c r="B49" s="36" t="s">
        <v>69</v>
      </c>
      <c r="C49" s="35">
        <v>28.0402736144991</v>
      </c>
      <c r="D49" s="38"/>
      <c r="F49" s="34" t="s">
        <v>58</v>
      </c>
      <c r="G49" s="36" t="s">
        <v>69</v>
      </c>
      <c r="H49" s="35">
        <v>23.208574959814602</v>
      </c>
      <c r="I49" s="38"/>
    </row>
    <row r="50" spans="1:23">
      <c r="A50" s="34" t="s">
        <v>92</v>
      </c>
      <c r="B50" s="36" t="s">
        <v>69</v>
      </c>
      <c r="C50" s="35">
        <v>28.007646032620499</v>
      </c>
      <c r="D50" s="38">
        <f>AVERAGE(C49:C50)</f>
        <v>28.0239598235598</v>
      </c>
      <c r="F50" s="34" t="s">
        <v>58</v>
      </c>
      <c r="G50" s="36" t="s">
        <v>69</v>
      </c>
      <c r="H50" s="35">
        <v>23.1861562216571</v>
      </c>
      <c r="I50" s="38">
        <f>AVERAGE(H49:H50)</f>
        <v>23.197365590735849</v>
      </c>
    </row>
    <row r="51" spans="1:23">
      <c r="A51" s="36"/>
      <c r="B51" s="36"/>
      <c r="C51" s="39"/>
      <c r="E51" s="34"/>
      <c r="F51" s="36"/>
      <c r="G51" s="36"/>
      <c r="H51" s="39"/>
      <c r="N51" s="12"/>
      <c r="O51" s="12"/>
      <c r="P51" s="12"/>
      <c r="Q51" s="12"/>
      <c r="R51" s="12"/>
    </row>
    <row r="52" spans="1:23">
      <c r="A52" s="36"/>
      <c r="B52" s="36"/>
      <c r="C52" s="39"/>
      <c r="D52" s="38"/>
      <c r="E52" s="34"/>
      <c r="F52" s="36"/>
      <c r="G52" s="36"/>
      <c r="H52" s="39"/>
      <c r="I52" s="38"/>
      <c r="N52" s="12"/>
      <c r="O52" s="12"/>
      <c r="P52" s="12"/>
      <c r="Q52" s="12"/>
      <c r="R52" s="12"/>
    </row>
    <row r="53" spans="1:23">
      <c r="A53" s="36"/>
      <c r="B53" s="36"/>
      <c r="C53" s="39"/>
      <c r="E53" s="34"/>
      <c r="F53" s="36"/>
      <c r="G53" s="36"/>
      <c r="H53" s="39"/>
      <c r="L53" s="36"/>
      <c r="M53" s="36"/>
      <c r="N53" s="39"/>
      <c r="O53" s="12"/>
      <c r="P53" s="36"/>
      <c r="Q53" s="36"/>
      <c r="R53" s="39"/>
    </row>
    <row r="54" spans="1:23">
      <c r="A54" s="36"/>
      <c r="B54" s="36"/>
      <c r="C54" s="39"/>
      <c r="E54" s="34"/>
      <c r="F54" s="36"/>
      <c r="G54" s="36"/>
      <c r="H54" s="39"/>
      <c r="L54" s="36"/>
      <c r="M54" s="36"/>
      <c r="N54" s="39"/>
      <c r="O54" s="12"/>
      <c r="P54" s="36"/>
      <c r="Q54" s="36"/>
      <c r="R54" s="39"/>
    </row>
    <row r="55" spans="1:23">
      <c r="A55" s="36"/>
      <c r="B55" s="36"/>
      <c r="C55" s="39"/>
      <c r="D55" s="38"/>
      <c r="E55" s="34"/>
      <c r="F55" s="36"/>
      <c r="G55" s="36"/>
      <c r="H55" s="39"/>
      <c r="I55" s="38"/>
      <c r="L55" s="36"/>
      <c r="M55" s="36"/>
      <c r="N55" s="39"/>
      <c r="O55" s="12"/>
      <c r="P55" s="36"/>
      <c r="Q55" s="36"/>
      <c r="R55" s="39"/>
    </row>
    <row r="56" spans="1:23">
      <c r="E56" s="34"/>
      <c r="F56" s="34"/>
      <c r="G56" s="35"/>
      <c r="L56" s="36"/>
      <c r="M56" s="36"/>
      <c r="N56" s="39"/>
      <c r="O56" s="12"/>
      <c r="P56" s="36"/>
      <c r="Q56" s="36"/>
      <c r="R56" s="39"/>
    </row>
    <row r="57" spans="1:23">
      <c r="E57" s="34"/>
      <c r="F57" s="34"/>
      <c r="G57" s="35"/>
      <c r="L57" s="36"/>
      <c r="M57" s="36"/>
      <c r="N57" s="39"/>
      <c r="O57" s="12"/>
      <c r="P57" s="36"/>
      <c r="Q57" s="36"/>
      <c r="R57" s="39"/>
    </row>
    <row r="58" spans="1:23">
      <c r="A58" s="37" t="s">
        <v>96</v>
      </c>
      <c r="L58" s="29" t="s">
        <v>51</v>
      </c>
      <c r="M58" s="30"/>
      <c r="N58" s="31"/>
      <c r="O58" s="31"/>
      <c r="P58" s="30"/>
      <c r="Q58" s="30"/>
      <c r="R58" s="30"/>
    </row>
    <row r="59" spans="1:23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  <c r="U59" s="36"/>
      <c r="V59" s="36"/>
      <c r="W59" s="39"/>
    </row>
    <row r="60" spans="1:23">
      <c r="A60" s="34" t="s">
        <v>92</v>
      </c>
      <c r="B60" s="36" t="s">
        <v>21</v>
      </c>
      <c r="C60" s="35">
        <v>27.414004063579402</v>
      </c>
      <c r="F60" s="34" t="s">
        <v>58</v>
      </c>
      <c r="G60" s="36" t="s">
        <v>21</v>
      </c>
      <c r="H60" s="35">
        <v>23.123518963932302</v>
      </c>
      <c r="L60" t="s">
        <v>147</v>
      </c>
      <c r="M60" t="s">
        <v>46</v>
      </c>
      <c r="N60" s="13">
        <f>D61</f>
        <v>27.388583193995153</v>
      </c>
      <c r="O60" s="13">
        <f>I61</f>
        <v>23.160739087585551</v>
      </c>
      <c r="P60" s="13">
        <f>N60-O60</f>
        <v>4.2278441064096022</v>
      </c>
      <c r="Q60" s="13">
        <f>P60-$P$60</f>
        <v>0</v>
      </c>
      <c r="R60" s="49">
        <f>POWER(2,-Q60)</f>
        <v>1</v>
      </c>
      <c r="U60" s="36"/>
      <c r="V60" s="36"/>
      <c r="W60" s="39"/>
    </row>
    <row r="61" spans="1:23">
      <c r="A61" s="34" t="s">
        <v>92</v>
      </c>
      <c r="B61" s="36" t="s">
        <v>21</v>
      </c>
      <c r="C61" s="35">
        <v>27.363162324410901</v>
      </c>
      <c r="D61" s="38">
        <f>AVERAGE(C60:C61)</f>
        <v>27.388583193995153</v>
      </c>
      <c r="F61" s="34" t="s">
        <v>58</v>
      </c>
      <c r="G61" s="36" t="s">
        <v>21</v>
      </c>
      <c r="H61" s="35">
        <v>23.1979592112388</v>
      </c>
      <c r="I61" s="38">
        <f>AVERAGE(H60:H61)</f>
        <v>23.160739087585551</v>
      </c>
      <c r="L61" t="s">
        <v>147</v>
      </c>
      <c r="M61" t="s">
        <v>47</v>
      </c>
      <c r="N61" s="13">
        <f>D63</f>
        <v>27.811858302543648</v>
      </c>
      <c r="O61" s="13">
        <f>I63</f>
        <v>22.541765841086001</v>
      </c>
      <c r="P61" s="13">
        <f t="shared" ref="P61:P64" si="9">N61-O61</f>
        <v>5.2700924614576472</v>
      </c>
      <c r="Q61" s="13">
        <f t="shared" ref="Q61:Q64" si="10">P61-$P$60</f>
        <v>1.042248355048045</v>
      </c>
      <c r="R61" s="49">
        <f t="shared" ref="R61:R64" si="11">POWER(2,-Q61)</f>
        <v>0.48557015132434317</v>
      </c>
      <c r="U61" s="36"/>
      <c r="V61" s="36"/>
      <c r="W61" s="39"/>
    </row>
    <row r="62" spans="1:23">
      <c r="A62" s="34" t="s">
        <v>92</v>
      </c>
      <c r="B62" s="36" t="s">
        <v>66</v>
      </c>
      <c r="C62" s="35">
        <v>27.816985555528699</v>
      </c>
      <c r="D62" s="38"/>
      <c r="F62" s="34" t="s">
        <v>58</v>
      </c>
      <c r="G62" s="36" t="s">
        <v>66</v>
      </c>
      <c r="H62" s="35">
        <v>22.553980546794801</v>
      </c>
      <c r="I62" s="38"/>
      <c r="L62" t="s">
        <v>147</v>
      </c>
      <c r="M62" t="s">
        <v>48</v>
      </c>
      <c r="N62" s="13">
        <f>D65</f>
        <v>28.186345886253449</v>
      </c>
      <c r="O62" s="13">
        <f>I65</f>
        <v>22.430030333251899</v>
      </c>
      <c r="P62" s="13">
        <f t="shared" si="9"/>
        <v>5.7563155530015493</v>
      </c>
      <c r="Q62" s="13">
        <f t="shared" si="10"/>
        <v>1.5284714465919471</v>
      </c>
      <c r="R62" s="49">
        <f t="shared" si="11"/>
        <v>0.34664444664979599</v>
      </c>
      <c r="U62" s="36"/>
      <c r="V62" s="36"/>
      <c r="W62" s="39"/>
    </row>
    <row r="63" spans="1:23">
      <c r="A63" s="34" t="s">
        <v>92</v>
      </c>
      <c r="B63" s="36" t="s">
        <v>66</v>
      </c>
      <c r="C63" s="35">
        <v>27.8067310495586</v>
      </c>
      <c r="D63" s="38">
        <f>AVERAGE(C62:C63)</f>
        <v>27.811858302543648</v>
      </c>
      <c r="F63" s="34" t="s">
        <v>58</v>
      </c>
      <c r="G63" s="36" t="s">
        <v>66</v>
      </c>
      <c r="H63" s="35">
        <v>22.529551135377201</v>
      </c>
      <c r="I63" s="38">
        <f>AVERAGE(H62:H63)</f>
        <v>22.541765841086001</v>
      </c>
      <c r="L63" t="s">
        <v>147</v>
      </c>
      <c r="M63" t="s">
        <v>49</v>
      </c>
      <c r="N63" s="13">
        <f>D67</f>
        <v>27.505006687706647</v>
      </c>
      <c r="O63" s="13">
        <f>I67</f>
        <v>22.421721224853052</v>
      </c>
      <c r="P63" s="13">
        <f t="shared" si="9"/>
        <v>5.0832854628535955</v>
      </c>
      <c r="Q63" s="13">
        <f t="shared" si="10"/>
        <v>0.85544135644399333</v>
      </c>
      <c r="R63" s="49">
        <f t="shared" si="11"/>
        <v>0.55269621721774131</v>
      </c>
      <c r="U63" s="36"/>
      <c r="V63" s="36"/>
      <c r="W63" s="39"/>
    </row>
    <row r="64" spans="1:23">
      <c r="A64" s="34" t="s">
        <v>92</v>
      </c>
      <c r="B64" s="36" t="s">
        <v>67</v>
      </c>
      <c r="C64" s="35">
        <v>28.205415295307699</v>
      </c>
      <c r="F64" s="34" t="s">
        <v>58</v>
      </c>
      <c r="G64" s="36" t="s">
        <v>67</v>
      </c>
      <c r="H64" s="35">
        <v>22.4069434407396</v>
      </c>
      <c r="L64" t="s">
        <v>147</v>
      </c>
      <c r="M64" t="s">
        <v>50</v>
      </c>
      <c r="N64" s="13">
        <f>D69</f>
        <v>27.990211480921253</v>
      </c>
      <c r="O64" s="13">
        <f>I69</f>
        <v>23.0631739658998</v>
      </c>
      <c r="P64" s="13">
        <f t="shared" si="9"/>
        <v>4.9270375150214534</v>
      </c>
      <c r="Q64" s="13">
        <f t="shared" si="10"/>
        <v>0.6991934086118512</v>
      </c>
      <c r="R64" s="49">
        <f t="shared" si="11"/>
        <v>0.61591646103666908</v>
      </c>
      <c r="U64" s="36"/>
      <c r="V64" s="36"/>
      <c r="W64" s="39"/>
    </row>
    <row r="65" spans="1:23">
      <c r="A65" s="34" t="s">
        <v>92</v>
      </c>
      <c r="B65" s="36" t="s">
        <v>67</v>
      </c>
      <c r="C65" s="35">
        <v>28.167276477199199</v>
      </c>
      <c r="D65" s="38">
        <f>AVERAGE(C64:C65)</f>
        <v>28.186345886253449</v>
      </c>
      <c r="F65" s="34" t="s">
        <v>58</v>
      </c>
      <c r="G65" s="36" t="s">
        <v>67</v>
      </c>
      <c r="H65" s="35">
        <v>22.453117225764199</v>
      </c>
      <c r="I65" s="38">
        <f>AVERAGE(H64:H65)</f>
        <v>22.430030333251899</v>
      </c>
      <c r="N65" s="13"/>
      <c r="O65" s="13"/>
      <c r="P65" s="13"/>
      <c r="Q65" s="13"/>
      <c r="R65" s="13"/>
      <c r="U65" s="36"/>
      <c r="V65" s="36"/>
      <c r="W65" s="39"/>
    </row>
    <row r="66" spans="1:23">
      <c r="A66" s="34" t="s">
        <v>92</v>
      </c>
      <c r="B66" s="36" t="s">
        <v>68</v>
      </c>
      <c r="C66" s="35">
        <v>27.481658018950299</v>
      </c>
      <c r="F66" s="34" t="s">
        <v>58</v>
      </c>
      <c r="G66" s="36" t="s">
        <v>68</v>
      </c>
      <c r="H66" s="35">
        <v>22.4870883669312</v>
      </c>
      <c r="U66" s="36"/>
      <c r="V66" s="36"/>
      <c r="W66" s="39"/>
    </row>
    <row r="67" spans="1:23">
      <c r="A67" s="34" t="s">
        <v>92</v>
      </c>
      <c r="B67" s="36" t="s">
        <v>68</v>
      </c>
      <c r="C67" s="35">
        <v>27.528355356462999</v>
      </c>
      <c r="D67" s="38">
        <f>AVERAGE(C66:C67)</f>
        <v>27.505006687706647</v>
      </c>
      <c r="F67" s="34" t="s">
        <v>58</v>
      </c>
      <c r="G67" s="36" t="s">
        <v>68</v>
      </c>
      <c r="H67" s="35">
        <v>22.356354082774899</v>
      </c>
      <c r="I67" s="38">
        <f>AVERAGE(H66:H67)</f>
        <v>22.421721224853052</v>
      </c>
      <c r="S67" s="39"/>
      <c r="U67" s="36"/>
      <c r="V67" s="36"/>
      <c r="W67" s="39"/>
    </row>
    <row r="68" spans="1:23">
      <c r="A68" s="34" t="s">
        <v>92</v>
      </c>
      <c r="B68" s="36" t="s">
        <v>69</v>
      </c>
      <c r="C68" s="35">
        <v>27.971347626501402</v>
      </c>
      <c r="D68" s="38"/>
      <c r="F68" s="34" t="s">
        <v>58</v>
      </c>
      <c r="G68" s="36" t="s">
        <v>69</v>
      </c>
      <c r="H68" s="35">
        <v>23.074797844817599</v>
      </c>
      <c r="I68" s="38"/>
      <c r="S68" s="39"/>
      <c r="U68" s="36"/>
      <c r="V68" s="36"/>
      <c r="W68" s="39"/>
    </row>
    <row r="69" spans="1:23">
      <c r="A69" s="34" t="s">
        <v>92</v>
      </c>
      <c r="B69" s="36" t="s">
        <v>69</v>
      </c>
      <c r="C69" s="35">
        <v>28.009075335341102</v>
      </c>
      <c r="D69" s="38">
        <f>AVERAGE(C68:C69)</f>
        <v>27.990211480921253</v>
      </c>
      <c r="F69" s="34" t="s">
        <v>58</v>
      </c>
      <c r="G69" s="36" t="s">
        <v>69</v>
      </c>
      <c r="H69" s="35">
        <v>23.051550086982001</v>
      </c>
      <c r="I69" s="38">
        <f>AVERAGE(H68:H69)</f>
        <v>23.0631739658998</v>
      </c>
      <c r="S69" s="39"/>
      <c r="U69" s="36"/>
      <c r="V69" s="36"/>
      <c r="W69" s="39"/>
    </row>
    <row r="70" spans="1:23">
      <c r="A70" s="36"/>
      <c r="B70" s="36"/>
      <c r="C70" s="39"/>
      <c r="E70" s="34"/>
      <c r="F70" s="36"/>
      <c r="G70" s="36"/>
      <c r="H70" s="39"/>
      <c r="M70" s="36"/>
      <c r="N70" s="36"/>
      <c r="O70" s="39"/>
      <c r="P70" s="12"/>
      <c r="Q70" s="36"/>
      <c r="R70" s="36"/>
      <c r="S70" s="39"/>
      <c r="U70" s="36"/>
      <c r="V70" s="36"/>
      <c r="W70" s="39"/>
    </row>
    <row r="71" spans="1:23">
      <c r="A71" s="36"/>
      <c r="B71" s="36"/>
      <c r="C71" s="39"/>
      <c r="D71" s="38"/>
      <c r="E71" s="34"/>
      <c r="F71" s="36"/>
      <c r="G71" s="36"/>
      <c r="H71" s="39"/>
      <c r="I71" s="38"/>
      <c r="M71" s="36"/>
      <c r="N71" s="36"/>
      <c r="O71" s="39"/>
      <c r="P71" s="12"/>
      <c r="Q71" s="36"/>
      <c r="R71" s="36"/>
      <c r="S71" s="39"/>
      <c r="U71" s="36"/>
      <c r="V71" s="36"/>
      <c r="W71" s="39"/>
    </row>
    <row r="72" spans="1:23">
      <c r="A72" s="36"/>
      <c r="B72" s="36"/>
      <c r="C72" s="39"/>
      <c r="E72" s="34"/>
      <c r="F72" s="36"/>
      <c r="G72" s="36"/>
      <c r="H72" s="39"/>
      <c r="L72" s="36"/>
      <c r="M72" s="36"/>
      <c r="N72" s="36"/>
      <c r="O72" s="39"/>
      <c r="P72" s="36"/>
      <c r="Q72" s="36"/>
      <c r="R72" s="36"/>
      <c r="S72" s="39"/>
      <c r="U72" s="36"/>
      <c r="V72" s="36"/>
      <c r="W72" s="39"/>
    </row>
    <row r="73" spans="1:23">
      <c r="A73" s="36"/>
      <c r="B73" s="36"/>
      <c r="C73" s="39"/>
      <c r="E73" s="34"/>
      <c r="F73" s="36"/>
      <c r="G73" s="36"/>
      <c r="H73" s="39"/>
      <c r="L73" s="36"/>
      <c r="M73" s="36"/>
      <c r="N73" s="36"/>
      <c r="O73" s="39"/>
      <c r="P73" s="36"/>
      <c r="Q73" s="36"/>
      <c r="R73" s="36"/>
      <c r="S73" s="39"/>
      <c r="U73" s="36"/>
      <c r="V73" s="36"/>
      <c r="W73" s="39"/>
    </row>
    <row r="74" spans="1:23">
      <c r="A74" s="36"/>
      <c r="B74" s="36"/>
      <c r="C74" s="39"/>
      <c r="D74" s="38"/>
      <c r="E74" s="34"/>
      <c r="F74" s="36"/>
      <c r="G74" s="36"/>
      <c r="H74" s="39"/>
      <c r="I74" s="38"/>
      <c r="L74" s="36"/>
      <c r="M74" s="36"/>
      <c r="N74" s="36"/>
      <c r="O74" s="39"/>
      <c r="P74" s="36"/>
      <c r="Q74" s="36"/>
      <c r="R74" s="36"/>
      <c r="S74" s="39"/>
    </row>
    <row r="75" spans="1:23">
      <c r="M75" s="36"/>
      <c r="N75" s="36"/>
      <c r="O75" s="39"/>
      <c r="Q75" s="36"/>
      <c r="R75" s="36"/>
      <c r="S75" s="39"/>
    </row>
    <row r="76" spans="1:23">
      <c r="M76" s="36"/>
      <c r="N76" s="36"/>
      <c r="O76" s="39"/>
      <c r="Q76" s="36"/>
      <c r="R76" s="36"/>
      <c r="S76" s="39"/>
    </row>
    <row r="77" spans="1:23">
      <c r="A77" s="37"/>
      <c r="T77" s="36"/>
      <c r="U77" s="36"/>
      <c r="V77" s="39"/>
    </row>
    <row r="78" spans="1:23">
      <c r="A78" s="11"/>
      <c r="B78" s="11"/>
      <c r="C78" s="11"/>
      <c r="D78" s="11"/>
      <c r="F78" s="11"/>
      <c r="G78" s="11"/>
      <c r="H78" s="11"/>
      <c r="T78" s="36"/>
      <c r="U78" s="36"/>
      <c r="V78" s="39"/>
      <c r="W78" s="39"/>
    </row>
    <row r="79" spans="1:23">
      <c r="A79" s="36"/>
      <c r="B79" s="36"/>
      <c r="C79" s="39"/>
      <c r="F79" s="36"/>
      <c r="G79" s="36"/>
      <c r="H79" s="39"/>
      <c r="T79" s="36"/>
      <c r="U79" s="36"/>
      <c r="V79" s="39"/>
      <c r="W79" s="39"/>
    </row>
    <row r="80" spans="1:23">
      <c r="A80" s="36"/>
      <c r="B80" s="36"/>
      <c r="C80" s="39"/>
      <c r="F80" s="36"/>
      <c r="G80" s="36"/>
      <c r="H80" s="39"/>
      <c r="T80" s="36"/>
      <c r="U80" s="36"/>
      <c r="V80" s="39"/>
      <c r="W80" s="39"/>
    </row>
    <row r="81" spans="1:23">
      <c r="A81" s="36"/>
      <c r="B81" s="36"/>
      <c r="C81" s="39"/>
      <c r="D81" s="38"/>
      <c r="F81" s="36"/>
      <c r="G81" s="36"/>
      <c r="H81" s="39"/>
      <c r="I81" s="38"/>
      <c r="T81" s="36"/>
      <c r="U81" s="36"/>
      <c r="V81" s="39"/>
      <c r="W81" s="39"/>
    </row>
    <row r="82" spans="1:23">
      <c r="A82" s="36"/>
      <c r="B82" s="36"/>
      <c r="C82" s="39"/>
      <c r="F82" s="36"/>
      <c r="G82" s="36"/>
      <c r="H82" s="39"/>
      <c r="T82" s="36"/>
      <c r="U82" s="36"/>
      <c r="V82" s="39"/>
      <c r="W82" s="39"/>
    </row>
    <row r="83" spans="1:23">
      <c r="A83" s="36"/>
      <c r="B83" s="36"/>
      <c r="C83" s="39"/>
      <c r="F83" s="36"/>
      <c r="G83" s="36"/>
      <c r="H83" s="39"/>
      <c r="T83" s="36"/>
      <c r="U83" s="36"/>
      <c r="V83" s="39"/>
      <c r="W83" s="39"/>
    </row>
    <row r="84" spans="1:23">
      <c r="A84" s="36"/>
      <c r="B84" s="36"/>
      <c r="C84" s="39"/>
      <c r="D84" s="38"/>
      <c r="F84" s="36"/>
      <c r="G84" s="36"/>
      <c r="H84" s="39"/>
      <c r="I84" s="38"/>
      <c r="T84" s="36"/>
      <c r="U84" s="36"/>
      <c r="V84" s="39"/>
      <c r="W84" s="39"/>
    </row>
    <row r="85" spans="1:23">
      <c r="A85" s="36"/>
      <c r="B85" s="36"/>
      <c r="C85" s="39"/>
      <c r="F85" s="36"/>
      <c r="G85" s="36"/>
      <c r="H85" s="39"/>
      <c r="T85" s="36"/>
      <c r="U85" s="36"/>
      <c r="V85" s="39"/>
      <c r="W85" s="39"/>
    </row>
    <row r="86" spans="1:23">
      <c r="A86" s="36"/>
      <c r="B86" s="36"/>
      <c r="C86" s="39"/>
      <c r="F86" s="36"/>
      <c r="G86" s="36"/>
      <c r="H86" s="39"/>
      <c r="T86" s="36"/>
      <c r="U86" s="36"/>
      <c r="V86" s="39"/>
      <c r="W86" s="39"/>
    </row>
    <row r="87" spans="1:23">
      <c r="A87" s="36"/>
      <c r="B87" s="36"/>
      <c r="C87" s="39"/>
      <c r="D87" s="38"/>
      <c r="E87" s="34"/>
      <c r="F87" s="36"/>
      <c r="G87" s="36"/>
      <c r="H87" s="39"/>
      <c r="I87" s="38"/>
      <c r="T87" s="36"/>
      <c r="U87" s="36"/>
      <c r="V87" s="39"/>
      <c r="W87" s="39"/>
    </row>
    <row r="88" spans="1:23">
      <c r="A88" s="36"/>
      <c r="B88" s="36"/>
      <c r="C88" s="39"/>
      <c r="E88" s="34"/>
      <c r="F88" s="36"/>
      <c r="G88" s="36"/>
      <c r="H88" s="39"/>
      <c r="T88" s="36"/>
      <c r="U88" s="36"/>
      <c r="V88" s="39"/>
      <c r="W88" s="39"/>
    </row>
    <row r="89" spans="1:23">
      <c r="A89" s="36"/>
      <c r="B89" s="36"/>
      <c r="C89" s="39"/>
      <c r="E89" s="34"/>
      <c r="F89" s="36"/>
      <c r="G89" s="36"/>
      <c r="H89" s="39"/>
      <c r="T89" s="36"/>
      <c r="U89" s="36"/>
      <c r="V89" s="39"/>
      <c r="W89" s="39"/>
    </row>
    <row r="90" spans="1:23">
      <c r="A90" s="36"/>
      <c r="B90" s="36"/>
      <c r="C90" s="39"/>
      <c r="D90" s="38"/>
      <c r="E90" s="34"/>
      <c r="F90" s="36"/>
      <c r="G90" s="36"/>
      <c r="H90" s="39"/>
      <c r="I90" s="38"/>
      <c r="T90" s="36"/>
      <c r="U90" s="36"/>
      <c r="V90" s="39"/>
      <c r="W90" s="39"/>
    </row>
    <row r="91" spans="1:23">
      <c r="A91" s="36"/>
      <c r="B91" s="36"/>
      <c r="C91" s="39"/>
      <c r="E91" s="34"/>
      <c r="F91" s="36"/>
      <c r="G91" s="36"/>
      <c r="H91" s="39"/>
      <c r="T91" s="36"/>
      <c r="U91" s="36"/>
      <c r="V91" s="39"/>
      <c r="W91" s="39"/>
    </row>
    <row r="92" spans="1:23">
      <c r="A92" s="36"/>
      <c r="B92" s="36"/>
      <c r="C92" s="39"/>
      <c r="E92" s="34"/>
      <c r="F92" s="36"/>
      <c r="G92" s="36"/>
      <c r="H92" s="39"/>
      <c r="U92" s="36"/>
      <c r="V92" s="36"/>
      <c r="W92" s="39"/>
    </row>
    <row r="93" spans="1:23">
      <c r="A93" s="36"/>
      <c r="B93" s="36"/>
      <c r="C93" s="39"/>
      <c r="D93" s="38"/>
      <c r="E93" s="34"/>
      <c r="F93" s="36"/>
      <c r="G93" s="36"/>
      <c r="H93" s="39"/>
      <c r="I93" s="38"/>
    </row>
    <row r="96" spans="1:23">
      <c r="A96" s="37"/>
    </row>
    <row r="97" spans="1:18">
      <c r="A97" s="11"/>
      <c r="B97" s="11"/>
      <c r="C97" s="11"/>
      <c r="D97" s="11"/>
      <c r="F97" s="11"/>
      <c r="G97" s="11"/>
      <c r="H97" s="11"/>
    </row>
    <row r="98" spans="1:18">
      <c r="A98" s="36"/>
      <c r="B98" s="36"/>
      <c r="C98" s="39"/>
      <c r="F98" s="36"/>
      <c r="G98" s="36"/>
      <c r="H98" s="39"/>
    </row>
    <row r="99" spans="1:18">
      <c r="A99" s="36"/>
      <c r="B99" s="36"/>
      <c r="C99" s="39"/>
      <c r="F99" s="36"/>
      <c r="G99" s="36"/>
      <c r="H99" s="39"/>
    </row>
    <row r="100" spans="1:18">
      <c r="A100" s="36"/>
      <c r="B100" s="36"/>
      <c r="C100" s="39"/>
      <c r="D100" s="38"/>
      <c r="F100" s="36"/>
      <c r="G100" s="36"/>
      <c r="H100" s="39"/>
      <c r="I100" s="38"/>
    </row>
    <row r="101" spans="1:18">
      <c r="A101" s="36"/>
      <c r="B101" s="36"/>
      <c r="C101" s="39"/>
      <c r="F101" s="36"/>
      <c r="G101" s="36"/>
      <c r="H101" s="39"/>
    </row>
    <row r="102" spans="1:18">
      <c r="A102" s="36"/>
      <c r="B102" s="36"/>
      <c r="C102" s="39"/>
      <c r="F102" s="36"/>
      <c r="G102" s="36"/>
      <c r="H102" s="39"/>
    </row>
    <row r="103" spans="1:18">
      <c r="A103" s="36"/>
      <c r="B103" s="36"/>
      <c r="C103" s="39"/>
      <c r="D103" s="38"/>
      <c r="F103" s="36"/>
      <c r="G103" s="36"/>
      <c r="H103" s="39"/>
      <c r="I103" s="38"/>
    </row>
    <row r="104" spans="1:18">
      <c r="A104" s="36"/>
      <c r="B104" s="36"/>
      <c r="C104" s="39"/>
      <c r="F104" s="36"/>
      <c r="G104" s="36"/>
      <c r="H104" s="39"/>
    </row>
    <row r="105" spans="1:18">
      <c r="A105" s="36"/>
      <c r="B105" s="36"/>
      <c r="C105" s="39"/>
      <c r="F105" s="36"/>
      <c r="G105" s="36"/>
      <c r="H105" s="39"/>
      <c r="M105" s="36"/>
      <c r="N105" s="36"/>
      <c r="O105" s="39"/>
      <c r="Q105" s="36"/>
      <c r="R105" s="36"/>
    </row>
    <row r="106" spans="1:18">
      <c r="A106" s="36"/>
      <c r="B106" s="36"/>
      <c r="C106" s="39"/>
      <c r="D106" s="38"/>
      <c r="E106" s="34"/>
      <c r="F106" s="36"/>
      <c r="G106" s="36"/>
      <c r="H106" s="39"/>
      <c r="I106" s="38"/>
      <c r="M106" s="36"/>
      <c r="N106" s="36"/>
      <c r="O106" s="39"/>
      <c r="P106" s="12"/>
      <c r="Q106" s="36"/>
      <c r="R106" s="36"/>
    </row>
    <row r="107" spans="1:18">
      <c r="A107" s="36"/>
      <c r="B107" s="36"/>
      <c r="C107" s="39"/>
      <c r="E107" s="34"/>
      <c r="F107" s="36"/>
      <c r="G107" s="36"/>
      <c r="H107" s="39"/>
      <c r="M107" s="36"/>
      <c r="N107" s="36"/>
      <c r="O107" s="39"/>
      <c r="P107" s="12"/>
      <c r="Q107" s="36"/>
      <c r="R107" s="36"/>
    </row>
    <row r="108" spans="1:18">
      <c r="A108" s="36"/>
      <c r="B108" s="36"/>
      <c r="C108" s="39"/>
      <c r="E108" s="34"/>
      <c r="F108" s="36"/>
      <c r="G108" s="36"/>
      <c r="H108" s="39"/>
      <c r="M108" s="36"/>
      <c r="N108" s="36"/>
      <c r="O108" s="39"/>
      <c r="P108" s="12"/>
      <c r="Q108" s="36"/>
      <c r="R108" s="36"/>
    </row>
    <row r="109" spans="1:18">
      <c r="A109" s="36"/>
      <c r="B109" s="36"/>
      <c r="C109" s="39"/>
      <c r="D109" s="38"/>
      <c r="E109" s="34"/>
      <c r="F109" s="36"/>
      <c r="G109" s="36"/>
      <c r="H109" s="39"/>
      <c r="I109" s="38"/>
      <c r="M109" s="36"/>
      <c r="N109" s="36"/>
      <c r="O109" s="39"/>
      <c r="P109" s="12"/>
      <c r="Q109" s="36"/>
      <c r="R109" s="36"/>
    </row>
    <row r="110" spans="1:18">
      <c r="A110" s="36"/>
      <c r="B110" s="36"/>
      <c r="C110" s="39"/>
      <c r="E110" s="34"/>
      <c r="F110" s="36"/>
      <c r="G110" s="36"/>
      <c r="H110" s="39"/>
      <c r="L110" s="36"/>
      <c r="M110" s="36"/>
      <c r="N110" s="36"/>
      <c r="O110" s="39"/>
      <c r="P110" s="36"/>
      <c r="Q110" s="36"/>
      <c r="R110" s="36"/>
    </row>
    <row r="111" spans="1:18">
      <c r="A111" s="36"/>
      <c r="B111" s="36"/>
      <c r="C111" s="39"/>
      <c r="E111" s="34"/>
      <c r="F111" s="36"/>
      <c r="G111" s="36"/>
      <c r="H111" s="39"/>
      <c r="L111" s="36"/>
      <c r="M111" s="36"/>
      <c r="N111" s="36"/>
      <c r="O111" s="39"/>
      <c r="P111" s="36"/>
      <c r="Q111" s="36"/>
      <c r="R111" s="36"/>
    </row>
    <row r="112" spans="1:18">
      <c r="A112" s="36"/>
      <c r="B112" s="36"/>
      <c r="C112" s="39"/>
      <c r="D112" s="38"/>
      <c r="E112" s="34"/>
      <c r="F112" s="36"/>
      <c r="G112" s="36"/>
      <c r="H112" s="39"/>
      <c r="I112" s="38"/>
      <c r="L112" s="36"/>
      <c r="M112" s="36"/>
      <c r="N112" s="36"/>
      <c r="O112" s="39"/>
      <c r="P112" s="36"/>
      <c r="Q112" s="36"/>
      <c r="R112" s="36"/>
    </row>
    <row r="115" spans="1:18">
      <c r="A115" s="37"/>
    </row>
    <row r="116" spans="1:18">
      <c r="A116" s="11"/>
      <c r="B116" s="11"/>
      <c r="C116" s="11"/>
      <c r="D116" s="11"/>
      <c r="F116" s="11"/>
      <c r="G116" s="11"/>
      <c r="H116" s="11"/>
    </row>
    <row r="117" spans="1:18">
      <c r="A117" s="36"/>
      <c r="B117" s="36"/>
      <c r="C117" s="39"/>
      <c r="F117" s="36"/>
      <c r="G117" s="36"/>
      <c r="H117" s="39"/>
      <c r="N117" s="13"/>
      <c r="O117" s="13"/>
      <c r="P117" s="13"/>
      <c r="Q117" s="13"/>
      <c r="R117" s="13"/>
    </row>
    <row r="118" spans="1:18">
      <c r="A118" s="36"/>
      <c r="B118" s="36"/>
      <c r="C118" s="39"/>
      <c r="F118" s="36"/>
      <c r="G118" s="36"/>
      <c r="H118" s="39"/>
      <c r="N118" s="13"/>
      <c r="O118" s="13"/>
      <c r="P118" s="13"/>
      <c r="Q118" s="13"/>
      <c r="R118" s="13"/>
    </row>
    <row r="119" spans="1:18">
      <c r="A119" s="36"/>
      <c r="B119" s="36"/>
      <c r="C119" s="39"/>
      <c r="D119" s="38"/>
      <c r="F119" s="36"/>
      <c r="G119" s="36"/>
      <c r="H119" s="39"/>
      <c r="I119" s="38"/>
      <c r="N119" s="13"/>
      <c r="O119" s="13"/>
      <c r="P119" s="13"/>
      <c r="Q119" s="13"/>
      <c r="R119" s="13"/>
    </row>
    <row r="120" spans="1:18">
      <c r="A120" s="36"/>
      <c r="B120" s="36"/>
      <c r="C120" s="39"/>
      <c r="F120" s="36"/>
      <c r="G120" s="36"/>
      <c r="H120" s="39"/>
      <c r="N120" s="13"/>
      <c r="O120" s="13"/>
      <c r="P120" s="13"/>
      <c r="Q120" s="13"/>
      <c r="R120" s="13"/>
    </row>
    <row r="121" spans="1:18">
      <c r="A121" s="36"/>
      <c r="B121" s="36"/>
      <c r="C121" s="39"/>
      <c r="F121" s="36"/>
      <c r="G121" s="36"/>
      <c r="H121" s="39"/>
      <c r="N121" s="13"/>
      <c r="O121" s="13"/>
      <c r="P121" s="13"/>
      <c r="Q121" s="13"/>
      <c r="R121" s="13"/>
    </row>
    <row r="122" spans="1:18">
      <c r="A122" s="36"/>
      <c r="B122" s="36"/>
      <c r="C122" s="39"/>
      <c r="D122" s="38"/>
      <c r="F122" s="36"/>
      <c r="G122" s="36"/>
      <c r="H122" s="39"/>
      <c r="I122" s="38"/>
    </row>
    <row r="123" spans="1:18">
      <c r="A123" s="36"/>
      <c r="B123" s="36"/>
      <c r="C123" s="39"/>
      <c r="F123" s="36"/>
      <c r="G123" s="36"/>
      <c r="H123" s="39"/>
    </row>
    <row r="124" spans="1:18">
      <c r="A124" s="36"/>
      <c r="B124" s="36"/>
      <c r="C124" s="39"/>
      <c r="F124" s="36"/>
      <c r="G124" s="36"/>
      <c r="H124" s="39"/>
      <c r="M124" s="36"/>
      <c r="N124" s="36"/>
      <c r="O124" s="39"/>
      <c r="Q124" s="36"/>
      <c r="R124" s="36"/>
    </row>
    <row r="125" spans="1:18">
      <c r="A125" s="36"/>
      <c r="B125" s="36"/>
      <c r="C125" s="39"/>
      <c r="D125" s="38"/>
      <c r="E125" s="34"/>
      <c r="F125" s="36"/>
      <c r="G125" s="36"/>
      <c r="H125" s="39"/>
      <c r="I125" s="38"/>
      <c r="M125" s="36"/>
      <c r="N125" s="36"/>
      <c r="O125" s="39"/>
      <c r="P125" s="12"/>
      <c r="Q125" s="36"/>
      <c r="R125" s="36"/>
    </row>
    <row r="126" spans="1:18">
      <c r="A126" s="36"/>
      <c r="B126" s="36"/>
      <c r="C126" s="39"/>
      <c r="E126" s="34"/>
      <c r="F126" s="36"/>
      <c r="G126" s="36"/>
      <c r="H126" s="39"/>
      <c r="M126" s="36"/>
      <c r="N126" s="36"/>
      <c r="O126" s="39"/>
      <c r="P126" s="12"/>
      <c r="Q126" s="36"/>
      <c r="R126" s="36"/>
    </row>
    <row r="127" spans="1:18">
      <c r="A127" s="36"/>
      <c r="B127" s="36"/>
      <c r="C127" s="39"/>
      <c r="E127" s="34"/>
      <c r="F127" s="36"/>
      <c r="G127" s="36"/>
      <c r="H127" s="39"/>
      <c r="M127" s="36"/>
      <c r="N127" s="36"/>
      <c r="O127" s="39"/>
      <c r="P127" s="12"/>
      <c r="Q127" s="36"/>
      <c r="R127" s="36"/>
    </row>
    <row r="128" spans="1:18">
      <c r="A128" s="36"/>
      <c r="B128" s="36"/>
      <c r="C128" s="39"/>
      <c r="D128" s="38"/>
      <c r="E128" s="34"/>
      <c r="F128" s="36"/>
      <c r="G128" s="36"/>
      <c r="H128" s="39"/>
      <c r="I128" s="38"/>
      <c r="M128" s="36"/>
      <c r="N128" s="36"/>
      <c r="O128" s="39"/>
      <c r="P128" s="12"/>
      <c r="Q128" s="36"/>
      <c r="R128" s="36"/>
    </row>
    <row r="129" spans="1:18">
      <c r="A129" s="36"/>
      <c r="B129" s="36"/>
      <c r="C129" s="39"/>
      <c r="E129" s="34"/>
      <c r="F129" s="36"/>
      <c r="G129" s="36"/>
      <c r="H129" s="39"/>
      <c r="L129" s="36"/>
      <c r="M129" s="36"/>
      <c r="N129" s="36"/>
      <c r="O129" s="39"/>
      <c r="P129" s="36"/>
      <c r="Q129" s="36"/>
      <c r="R129" s="39"/>
    </row>
    <row r="130" spans="1:18">
      <c r="A130" s="36"/>
      <c r="B130" s="36"/>
      <c r="C130" s="39"/>
      <c r="E130" s="34"/>
      <c r="F130" s="36"/>
      <c r="G130" s="36"/>
      <c r="H130" s="39"/>
      <c r="L130" s="36"/>
      <c r="M130" s="36"/>
      <c r="N130" s="36"/>
      <c r="O130" s="39"/>
      <c r="P130" s="36"/>
      <c r="Q130" s="36"/>
      <c r="R130" s="39"/>
    </row>
    <row r="131" spans="1:18">
      <c r="A131" s="36"/>
      <c r="B131" s="36"/>
      <c r="C131" s="39"/>
      <c r="D131" s="38"/>
      <c r="E131" s="34"/>
      <c r="F131" s="36"/>
      <c r="G131" s="36"/>
      <c r="H131" s="39"/>
      <c r="I131" s="38"/>
      <c r="L131" s="36"/>
      <c r="M131" s="36"/>
      <c r="N131" s="36"/>
      <c r="O131" s="39"/>
      <c r="P131" s="36"/>
      <c r="Q131" s="36"/>
      <c r="R131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2B066-BE85-466B-A862-0EA5F1394CBD}">
  <dimension ref="B1:W48"/>
  <sheetViews>
    <sheetView topLeftCell="B1" workbookViewId="0">
      <selection activeCell="K9" sqref="K9"/>
    </sheetView>
  </sheetViews>
  <sheetFormatPr defaultRowHeight="15"/>
  <cols>
    <col min="6" max="6" width="10.140625" customWidth="1"/>
    <col min="7" max="7" width="18.28515625" customWidth="1"/>
    <col min="8" max="8" width="28.28515625" customWidth="1"/>
    <col min="22" max="22" width="13.7109375" customWidth="1"/>
    <col min="25" max="25" width="9.140625" customWidth="1"/>
  </cols>
  <sheetData>
    <row r="1" spans="2:23">
      <c r="B1" s="1"/>
      <c r="D1" s="9"/>
    </row>
    <row r="2" spans="2:23" ht="15.75" customHeight="1"/>
    <row r="3" spans="2:23" ht="21">
      <c r="B3" s="20" t="s">
        <v>22</v>
      </c>
      <c r="C3" s="20"/>
      <c r="D3" s="54" t="s">
        <v>28</v>
      </c>
      <c r="E3" s="54"/>
      <c r="F3" s="54"/>
      <c r="G3" s="21" t="s">
        <v>27</v>
      </c>
      <c r="H3" s="20" t="s">
        <v>30</v>
      </c>
      <c r="I3" s="20" t="s">
        <v>3</v>
      </c>
      <c r="N3" s="55" t="s">
        <v>16</v>
      </c>
      <c r="O3" s="56"/>
      <c r="P3" s="56"/>
      <c r="Q3" s="57"/>
      <c r="R3" s="14"/>
    </row>
    <row r="4" spans="2:23" ht="15.75">
      <c r="C4" s="1"/>
      <c r="N4" s="58" t="s">
        <v>17</v>
      </c>
      <c r="O4" s="60" t="s">
        <v>18</v>
      </c>
      <c r="P4" s="61"/>
      <c r="Q4" s="61"/>
      <c r="R4" s="61"/>
    </row>
    <row r="5" spans="2:23" ht="15.75">
      <c r="B5" t="s">
        <v>4</v>
      </c>
      <c r="C5" s="1"/>
      <c r="D5">
        <v>1379264</v>
      </c>
      <c r="E5">
        <v>1373121</v>
      </c>
      <c r="F5">
        <v>1369875</v>
      </c>
      <c r="G5" s="3">
        <f>AVERAGE(D5:F5)</f>
        <v>1374086.6666666667</v>
      </c>
      <c r="H5" s="3"/>
      <c r="N5" s="59"/>
      <c r="O5" s="10" t="s">
        <v>15</v>
      </c>
      <c r="P5" s="10" t="s">
        <v>19</v>
      </c>
      <c r="Q5" s="10" t="s">
        <v>20</v>
      </c>
      <c r="R5" s="15" t="s">
        <v>26</v>
      </c>
    </row>
    <row r="6" spans="2:23" ht="15.75">
      <c r="B6" t="s">
        <v>5</v>
      </c>
      <c r="C6" s="1"/>
      <c r="D6">
        <v>25167466</v>
      </c>
      <c r="E6">
        <v>18108230</v>
      </c>
      <c r="F6">
        <v>17429006</v>
      </c>
      <c r="G6" s="3">
        <f t="shared" ref="G6:G10" si="0">AVERAGE(D6:F6)</f>
        <v>20234900.666666668</v>
      </c>
      <c r="H6" s="3">
        <f>(G6-$G$5)/O6</f>
        <v>117880.08749999999</v>
      </c>
      <c r="I6" s="19">
        <f>H6/$H$6*100</f>
        <v>100</v>
      </c>
      <c r="N6" s="7" t="s">
        <v>21</v>
      </c>
      <c r="O6" s="1">
        <v>160</v>
      </c>
      <c r="P6" s="1">
        <v>180</v>
      </c>
      <c r="Q6" s="1">
        <v>182</v>
      </c>
      <c r="R6" s="1">
        <v>195</v>
      </c>
    </row>
    <row r="7" spans="2:23" ht="15.75">
      <c r="B7" t="s">
        <v>6</v>
      </c>
      <c r="C7" s="1"/>
      <c r="D7">
        <v>15418220</v>
      </c>
      <c r="E7">
        <v>14588480</v>
      </c>
      <c r="F7">
        <v>14604576</v>
      </c>
      <c r="G7" s="3">
        <f t="shared" si="0"/>
        <v>14870425.333333334</v>
      </c>
      <c r="H7" s="3">
        <f t="shared" ref="H7:H10" si="1">(G7-$G$5)/O7</f>
        <v>85963.940552016997</v>
      </c>
      <c r="I7" s="19">
        <f t="shared" ref="I7:I10" si="2">H7/$H$6*100</f>
        <v>72.924903921552485</v>
      </c>
      <c r="N7" s="8">
        <v>1</v>
      </c>
      <c r="O7" s="1">
        <v>157</v>
      </c>
      <c r="P7" s="1">
        <v>185</v>
      </c>
      <c r="Q7" s="1">
        <v>251</v>
      </c>
      <c r="R7" s="1">
        <v>231</v>
      </c>
    </row>
    <row r="8" spans="2:23" ht="15.75">
      <c r="B8" t="s">
        <v>7</v>
      </c>
      <c r="C8" s="1"/>
      <c r="D8">
        <v>17002716</v>
      </c>
      <c r="E8">
        <v>17207710</v>
      </c>
      <c r="F8">
        <v>17303050</v>
      </c>
      <c r="G8" s="3">
        <f t="shared" si="0"/>
        <v>17171158.666666668</v>
      </c>
      <c r="H8" s="3">
        <f t="shared" si="1"/>
        <v>94030.190476190488</v>
      </c>
      <c r="I8" s="19">
        <f t="shared" si="2"/>
        <v>79.767662605603761</v>
      </c>
      <c r="N8" s="8">
        <v>10</v>
      </c>
      <c r="O8" s="1">
        <v>168</v>
      </c>
      <c r="P8" s="1">
        <v>201</v>
      </c>
      <c r="Q8" s="1">
        <v>229</v>
      </c>
      <c r="R8" s="1">
        <v>260</v>
      </c>
    </row>
    <row r="9" spans="2:23" ht="15.75">
      <c r="B9" t="s">
        <v>8</v>
      </c>
      <c r="C9" s="1"/>
      <c r="D9">
        <v>13485493</v>
      </c>
      <c r="E9">
        <v>13528166</v>
      </c>
      <c r="F9">
        <v>13605593</v>
      </c>
      <c r="G9" s="3">
        <f t="shared" si="0"/>
        <v>13539750.666666666</v>
      </c>
      <c r="H9" s="3">
        <f t="shared" si="1"/>
        <v>64029.810526315792</v>
      </c>
      <c r="I9" s="19">
        <f t="shared" si="2"/>
        <v>54.317749404720963</v>
      </c>
      <c r="N9" s="8">
        <v>100</v>
      </c>
      <c r="O9" s="1">
        <v>190</v>
      </c>
      <c r="P9" s="1">
        <v>164</v>
      </c>
      <c r="Q9" s="1">
        <v>183</v>
      </c>
      <c r="R9" s="1">
        <v>232</v>
      </c>
    </row>
    <row r="10" spans="2:23" ht="15.75">
      <c r="B10" t="s">
        <v>9</v>
      </c>
      <c r="C10" s="1"/>
      <c r="D10">
        <v>12589036</v>
      </c>
      <c r="E10">
        <v>12580089</v>
      </c>
      <c r="F10">
        <v>12512634</v>
      </c>
      <c r="G10" s="3">
        <f t="shared" si="0"/>
        <v>12560586.333333334</v>
      </c>
      <c r="H10" s="3">
        <f t="shared" si="1"/>
        <v>72170.965591397864</v>
      </c>
      <c r="I10" s="19">
        <f t="shared" si="2"/>
        <v>61.224051595141439</v>
      </c>
      <c r="N10" s="8">
        <v>300</v>
      </c>
      <c r="O10" s="1">
        <v>155</v>
      </c>
      <c r="P10" s="1">
        <v>227</v>
      </c>
      <c r="Q10" s="1">
        <v>225</v>
      </c>
      <c r="R10" s="1">
        <v>190</v>
      </c>
    </row>
    <row r="11" spans="2:23">
      <c r="G11" s="3"/>
      <c r="H11" s="3"/>
      <c r="I11" s="11"/>
    </row>
    <row r="12" spans="2:23">
      <c r="B12" t="s">
        <v>10</v>
      </c>
      <c r="C12" s="1"/>
      <c r="D12">
        <v>20637344</v>
      </c>
      <c r="E12">
        <v>18802764</v>
      </c>
      <c r="F12">
        <v>18645638</v>
      </c>
      <c r="G12" s="3">
        <f>AVERAGE(D12:F12)</f>
        <v>19361915.333333332</v>
      </c>
      <c r="H12" s="3">
        <f>(G12-$G$5)/P6</f>
        <v>99932.381481481469</v>
      </c>
      <c r="I12" s="19">
        <f>H12/$H$12*100</f>
        <v>100</v>
      </c>
    </row>
    <row r="13" spans="2:23">
      <c r="B13" t="s">
        <v>11</v>
      </c>
      <c r="C13" s="1"/>
      <c r="D13">
        <v>14252546</v>
      </c>
      <c r="E13">
        <v>14169419</v>
      </c>
      <c r="F13">
        <v>14516032</v>
      </c>
      <c r="G13" s="3">
        <f>AVERAGE(D13:F13)</f>
        <v>14312665.666666666</v>
      </c>
      <c r="H13" s="3">
        <f t="shared" ref="H13:H16" si="3">(G13-$G$5)/P7</f>
        <v>69938.264864864861</v>
      </c>
      <c r="I13" s="19">
        <f t="shared" ref="I13:I16" si="4">H13/$H$12*100</f>
        <v>69.985588082702861</v>
      </c>
    </row>
    <row r="14" spans="2:23">
      <c r="B14" t="s">
        <v>12</v>
      </c>
      <c r="C14" s="1"/>
      <c r="D14">
        <v>16646042</v>
      </c>
      <c r="E14">
        <v>16543312</v>
      </c>
      <c r="F14">
        <v>16684544</v>
      </c>
      <c r="G14" s="3">
        <f>AVERAGE(D14:F14)</f>
        <v>16624632.666666666</v>
      </c>
      <c r="H14" s="3">
        <f t="shared" si="3"/>
        <v>75873.363184079601</v>
      </c>
      <c r="I14" s="19">
        <f t="shared" si="4"/>
        <v>75.924702342993527</v>
      </c>
    </row>
    <row r="15" spans="2:23">
      <c r="B15" t="s">
        <v>13</v>
      </c>
      <c r="C15" s="1"/>
      <c r="D15">
        <v>13787718</v>
      </c>
      <c r="E15">
        <v>13870740</v>
      </c>
      <c r="F15">
        <v>13975018</v>
      </c>
      <c r="G15" s="3">
        <f>AVERAGE(D15:F15)</f>
        <v>13877825.333333334</v>
      </c>
      <c r="H15" s="3">
        <f t="shared" si="3"/>
        <v>76242.308943089432</v>
      </c>
      <c r="I15" s="19">
        <f t="shared" si="4"/>
        <v>76.293897746465632</v>
      </c>
      <c r="L15" s="1"/>
      <c r="M15" s="1"/>
      <c r="N15" s="1"/>
    </row>
    <row r="16" spans="2:23">
      <c r="B16" t="s">
        <v>14</v>
      </c>
      <c r="C16" s="1"/>
      <c r="D16">
        <v>10987303</v>
      </c>
      <c r="E16">
        <v>10982688</v>
      </c>
      <c r="F16">
        <v>11022204</v>
      </c>
      <c r="G16" s="3">
        <f>AVERAGE(D16:F16)</f>
        <v>10997398.333333334</v>
      </c>
      <c r="H16" s="3">
        <f t="shared" si="3"/>
        <v>42393.443465491931</v>
      </c>
      <c r="I16" s="19">
        <f t="shared" si="4"/>
        <v>42.422128680429658</v>
      </c>
      <c r="L16" s="1"/>
      <c r="M16" s="1"/>
      <c r="N16" s="1"/>
      <c r="R16" s="1"/>
      <c r="S16" s="1"/>
      <c r="T16" s="1"/>
      <c r="U16" s="1"/>
      <c r="V16" s="1"/>
      <c r="W16" s="1"/>
    </row>
    <row r="17" spans="2:23">
      <c r="D17" s="3"/>
      <c r="E17" s="3"/>
      <c r="F17" s="3"/>
      <c r="G17" s="3"/>
      <c r="H17" s="3"/>
      <c r="I17" s="11"/>
      <c r="L17" s="1"/>
      <c r="M17" s="1"/>
      <c r="N17" s="1"/>
    </row>
    <row r="18" spans="2:23">
      <c r="B18" t="s">
        <v>4</v>
      </c>
      <c r="D18" s="1">
        <v>1350850</v>
      </c>
      <c r="E18" s="1">
        <v>1374862</v>
      </c>
      <c r="F18" s="1">
        <v>1368372</v>
      </c>
      <c r="G18" s="3">
        <f>AVERAGE(D18:F18)</f>
        <v>1364694.6666666667</v>
      </c>
      <c r="H18" s="3"/>
      <c r="I18" s="11"/>
      <c r="L18" s="1"/>
      <c r="M18" s="1"/>
      <c r="N18" s="1"/>
      <c r="R18" s="1"/>
      <c r="S18" s="1"/>
      <c r="T18" s="1"/>
    </row>
    <row r="19" spans="2:23">
      <c r="B19" t="s">
        <v>10</v>
      </c>
      <c r="D19" s="1">
        <v>18598882</v>
      </c>
      <c r="E19" s="1">
        <v>17176836</v>
      </c>
      <c r="F19" s="1">
        <v>16477513</v>
      </c>
      <c r="G19" s="3">
        <f t="shared" ref="G19:G23" si="5">AVERAGE(D19:F19)</f>
        <v>17417743.666666668</v>
      </c>
      <c r="H19" s="3">
        <f>(G19-$G$18)/Q6</f>
        <v>88203.565934065948</v>
      </c>
      <c r="I19" s="19">
        <f>H19/$H$19*100</f>
        <v>100</v>
      </c>
      <c r="L19" s="1"/>
      <c r="M19" s="1"/>
      <c r="N19" s="1"/>
    </row>
    <row r="20" spans="2:23">
      <c r="B20" t="s">
        <v>11</v>
      </c>
      <c r="D20" s="1">
        <v>14007316</v>
      </c>
      <c r="E20" s="1">
        <v>13950457</v>
      </c>
      <c r="F20" s="1">
        <v>14104533</v>
      </c>
      <c r="G20" s="3">
        <f t="shared" si="5"/>
        <v>14020768.666666666</v>
      </c>
      <c r="H20" s="3">
        <f t="shared" ref="H20:H23" si="6">(G20-$G$18)/Q7</f>
        <v>50422.605577689246</v>
      </c>
      <c r="I20" s="19">
        <f t="shared" ref="I20:I23" si="7">H20/$H$19*100</f>
        <v>57.166175815818178</v>
      </c>
      <c r="R20" s="1"/>
      <c r="S20" s="1"/>
      <c r="T20" s="1"/>
      <c r="U20" s="1"/>
      <c r="V20" s="1"/>
      <c r="W20" s="1"/>
    </row>
    <row r="21" spans="2:23">
      <c r="B21" t="s">
        <v>12</v>
      </c>
      <c r="D21" s="1">
        <v>14796625</v>
      </c>
      <c r="E21" s="1">
        <v>14620469</v>
      </c>
      <c r="F21" s="1">
        <v>14600611</v>
      </c>
      <c r="G21" s="3">
        <f t="shared" si="5"/>
        <v>14672568.333333334</v>
      </c>
      <c r="H21" s="3">
        <f t="shared" si="6"/>
        <v>58112.985443959245</v>
      </c>
      <c r="I21" s="19">
        <f t="shared" si="7"/>
        <v>65.885074858991459</v>
      </c>
    </row>
    <row r="22" spans="2:23">
      <c r="B22" t="s">
        <v>13</v>
      </c>
      <c r="D22" s="1">
        <v>11698628</v>
      </c>
      <c r="E22" s="1">
        <v>11565761</v>
      </c>
      <c r="F22" s="1">
        <v>11537807</v>
      </c>
      <c r="G22" s="3">
        <f t="shared" si="5"/>
        <v>11600732</v>
      </c>
      <c r="H22" s="3">
        <f t="shared" si="6"/>
        <v>55934.630236794175</v>
      </c>
      <c r="I22" s="19">
        <f t="shared" si="7"/>
        <v>63.415384224495533</v>
      </c>
      <c r="R22" s="1"/>
      <c r="S22" s="1"/>
      <c r="T22" s="1"/>
    </row>
    <row r="23" spans="2:23">
      <c r="B23" t="s">
        <v>14</v>
      </c>
      <c r="D23" s="1">
        <v>11377684</v>
      </c>
      <c r="E23" s="1">
        <v>11192979</v>
      </c>
      <c r="F23" s="1">
        <v>11113124</v>
      </c>
      <c r="G23" s="3">
        <f t="shared" si="5"/>
        <v>11227929</v>
      </c>
      <c r="H23" s="3">
        <f t="shared" si="6"/>
        <v>43836.597037037041</v>
      </c>
      <c r="I23" s="19">
        <f t="shared" si="7"/>
        <v>49.699347835671219</v>
      </c>
    </row>
    <row r="24" spans="2:23">
      <c r="D24" s="3"/>
      <c r="E24" s="3"/>
      <c r="F24" s="3"/>
      <c r="G24" s="3"/>
      <c r="H24" s="3"/>
      <c r="I24" s="11"/>
    </row>
    <row r="25" spans="2:23">
      <c r="B25" t="s">
        <v>10</v>
      </c>
      <c r="D25" s="1">
        <v>16750861</v>
      </c>
      <c r="E25" s="1">
        <v>16235481</v>
      </c>
      <c r="F25" s="1">
        <v>16114231</v>
      </c>
      <c r="G25" s="3">
        <f t="shared" ref="G25:G29" si="8">AVERAGE(D25:F25)</f>
        <v>16366857.666666666</v>
      </c>
      <c r="H25" s="3">
        <f>(G25-$G$18)/R6</f>
        <v>76934.169230769228</v>
      </c>
      <c r="I25" s="19">
        <f>H25/$H$25*100</f>
        <v>100</v>
      </c>
    </row>
    <row r="26" spans="2:23">
      <c r="B26" t="s">
        <v>11</v>
      </c>
      <c r="D26" s="1">
        <v>16106725</v>
      </c>
      <c r="E26" s="1">
        <v>16072372</v>
      </c>
      <c r="F26" s="1">
        <v>15975682</v>
      </c>
      <c r="G26" s="3">
        <f t="shared" si="8"/>
        <v>16051593</v>
      </c>
      <c r="H26" s="3">
        <f t="shared" ref="H26:H29" si="9">(G26-$G$18)/R7</f>
        <v>63579.646464646466</v>
      </c>
      <c r="I26" s="19">
        <f t="shared" ref="I26:I29" si="10">H26/$H$25*100</f>
        <v>82.641623481934317</v>
      </c>
    </row>
    <row r="27" spans="2:23">
      <c r="B27" t="s">
        <v>12</v>
      </c>
      <c r="D27" s="1">
        <v>14947706</v>
      </c>
      <c r="E27" s="1">
        <v>14804320</v>
      </c>
      <c r="F27" s="1">
        <v>14713761</v>
      </c>
      <c r="G27" s="3">
        <f t="shared" si="8"/>
        <v>14821929</v>
      </c>
      <c r="H27" s="3">
        <f t="shared" si="9"/>
        <v>51758.593589743592</v>
      </c>
      <c r="I27" s="19">
        <f t="shared" si="10"/>
        <v>67.276470399635045</v>
      </c>
    </row>
    <row r="28" spans="2:23">
      <c r="B28" t="s">
        <v>13</v>
      </c>
      <c r="D28" s="1">
        <v>15167546</v>
      </c>
      <c r="E28" s="1">
        <v>15232552</v>
      </c>
      <c r="F28" s="1">
        <v>15000292</v>
      </c>
      <c r="G28" s="3">
        <f t="shared" si="8"/>
        <v>15133463.333333334</v>
      </c>
      <c r="H28" s="3">
        <f t="shared" si="9"/>
        <v>59348.140804597708</v>
      </c>
      <c r="I28" s="19">
        <f t="shared" si="10"/>
        <v>77.141459247553527</v>
      </c>
    </row>
    <row r="29" spans="2:23">
      <c r="B29" t="s">
        <v>14</v>
      </c>
      <c r="D29" s="1">
        <v>11157208</v>
      </c>
      <c r="E29" s="1">
        <v>11358242</v>
      </c>
      <c r="F29" s="1">
        <v>11376802</v>
      </c>
      <c r="G29" s="3">
        <f t="shared" si="8"/>
        <v>11297417.333333334</v>
      </c>
      <c r="H29" s="3">
        <f t="shared" si="9"/>
        <v>52277.487719298253</v>
      </c>
      <c r="I29" s="19">
        <f t="shared" si="10"/>
        <v>67.950935510187165</v>
      </c>
    </row>
    <row r="31" spans="2:23">
      <c r="K31" s="1"/>
      <c r="L31" s="1"/>
      <c r="M31" s="1"/>
      <c r="T31" s="1"/>
      <c r="U31" s="1"/>
      <c r="V31" s="1"/>
    </row>
    <row r="32" spans="2:23">
      <c r="K32" s="1"/>
      <c r="L32" s="1"/>
      <c r="M32" s="1"/>
      <c r="T32" s="1"/>
      <c r="U32" s="1"/>
      <c r="V32" s="1"/>
    </row>
    <row r="33" spans="8:22">
      <c r="K33" s="1"/>
      <c r="L33" s="1"/>
      <c r="M33" s="1"/>
      <c r="T33" s="1"/>
      <c r="U33" s="1"/>
      <c r="V33" s="1"/>
    </row>
    <row r="34" spans="8:22">
      <c r="K34" s="1"/>
      <c r="L34" s="1"/>
      <c r="M34" s="1"/>
      <c r="T34" s="1"/>
      <c r="U34" s="1"/>
      <c r="V34" s="1"/>
    </row>
    <row r="35" spans="8:22">
      <c r="K35" s="1"/>
      <c r="L35" s="1"/>
      <c r="M35" s="1"/>
      <c r="T35" s="1"/>
      <c r="U35" s="1"/>
      <c r="V35" s="1"/>
    </row>
    <row r="39" spans="8:22">
      <c r="M39" s="1"/>
      <c r="N39" s="1"/>
      <c r="O39" s="1"/>
      <c r="P39" s="1"/>
      <c r="Q39" s="1"/>
    </row>
    <row r="40" spans="8:22">
      <c r="M40" s="1"/>
      <c r="N40" s="1"/>
      <c r="O40" s="1"/>
    </row>
    <row r="41" spans="8:22">
      <c r="H41" s="2"/>
      <c r="M41" s="1"/>
      <c r="N41" s="1"/>
      <c r="O41" s="1"/>
    </row>
    <row r="42" spans="8:22">
      <c r="M42" s="1"/>
      <c r="N42" s="1"/>
      <c r="O42" s="1"/>
    </row>
    <row r="43" spans="8:22">
      <c r="M43" s="1"/>
      <c r="N43" s="1"/>
      <c r="O43" s="1"/>
    </row>
    <row r="44" spans="8:22">
      <c r="M44" s="1"/>
      <c r="N44" s="1"/>
      <c r="O44" s="1"/>
    </row>
    <row r="45" spans="8:22">
      <c r="M45" s="1"/>
      <c r="N45" s="1"/>
      <c r="O45" s="1"/>
    </row>
    <row r="46" spans="8:22">
      <c r="M46" s="1"/>
      <c r="N46" s="1"/>
      <c r="O46" s="1"/>
    </row>
    <row r="47" spans="8:22">
      <c r="M47" s="1"/>
      <c r="N47" s="1"/>
      <c r="O47" s="1"/>
    </row>
    <row r="48" spans="8:22">
      <c r="M48" s="1"/>
      <c r="N48" s="1"/>
      <c r="O48" s="1"/>
    </row>
  </sheetData>
  <mergeCells count="4">
    <mergeCell ref="N3:Q3"/>
    <mergeCell ref="N4:N5"/>
    <mergeCell ref="O4:R4"/>
    <mergeCell ref="D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C68A4-C5CE-4D01-B433-08E136F3B662}">
  <dimension ref="A3:Y31"/>
  <sheetViews>
    <sheetView zoomScaleNormal="100" workbookViewId="0">
      <selection activeCell="M27" sqref="M27:M31"/>
    </sheetView>
  </sheetViews>
  <sheetFormatPr defaultRowHeight="15"/>
  <cols>
    <col min="1" max="1" width="33.5703125" customWidth="1"/>
    <col min="3" max="3" width="13.85546875" customWidth="1"/>
    <col min="4" max="4" width="17.140625" customWidth="1"/>
    <col min="5" max="5" width="16.28515625" customWidth="1"/>
    <col min="10" max="10" width="17.7109375" customWidth="1"/>
    <col min="11" max="11" width="19.7109375" customWidth="1"/>
    <col min="12" max="12" width="28.5703125" style="24" customWidth="1"/>
    <col min="13" max="13" width="15.85546875" customWidth="1"/>
  </cols>
  <sheetData>
    <row r="3" spans="1:24">
      <c r="O3" s="6"/>
      <c r="P3" s="6"/>
      <c r="Q3" s="6"/>
      <c r="R3" s="6"/>
    </row>
    <row r="4" spans="1:24" ht="21">
      <c r="O4" s="6"/>
      <c r="P4" s="6"/>
      <c r="Q4" s="6"/>
      <c r="R4" s="6"/>
      <c r="T4" s="55" t="s">
        <v>16</v>
      </c>
      <c r="U4" s="56"/>
      <c r="V4" s="56"/>
      <c r="W4" s="57"/>
      <c r="X4" s="14"/>
    </row>
    <row r="5" spans="1:24" ht="15.75">
      <c r="A5" s="62" t="s">
        <v>152</v>
      </c>
      <c r="B5" s="62"/>
      <c r="C5" s="62"/>
      <c r="D5" s="62"/>
      <c r="E5" s="62"/>
      <c r="G5" s="62" t="s">
        <v>153</v>
      </c>
      <c r="H5" s="62"/>
      <c r="I5" s="62"/>
      <c r="J5" s="62"/>
      <c r="K5" s="62"/>
      <c r="L5" s="62"/>
      <c r="M5" s="62"/>
      <c r="O5" s="6"/>
      <c r="P5" s="6"/>
      <c r="T5" s="58" t="s">
        <v>17</v>
      </c>
      <c r="U5" s="60" t="s">
        <v>35</v>
      </c>
      <c r="V5" s="61"/>
      <c r="W5" s="61"/>
      <c r="X5" s="61"/>
    </row>
    <row r="6" spans="1:24" ht="15.75" customHeight="1">
      <c r="A6" t="s">
        <v>148</v>
      </c>
      <c r="B6" s="63" t="s">
        <v>149</v>
      </c>
      <c r="C6" s="63"/>
      <c r="D6" s="43" t="s">
        <v>150</v>
      </c>
      <c r="E6" t="s">
        <v>151</v>
      </c>
      <c r="H6" s="63" t="s">
        <v>149</v>
      </c>
      <c r="I6" s="63"/>
      <c r="J6" s="24" t="s">
        <v>151</v>
      </c>
      <c r="K6" s="24" t="s">
        <v>156</v>
      </c>
      <c r="L6" s="24" t="s">
        <v>157</v>
      </c>
      <c r="M6" t="s">
        <v>3</v>
      </c>
      <c r="O6" s="6"/>
      <c r="P6" s="6"/>
      <c r="T6" s="59"/>
      <c r="U6" s="10" t="s">
        <v>15</v>
      </c>
      <c r="V6" s="10" t="s">
        <v>19</v>
      </c>
      <c r="W6" s="10" t="s">
        <v>20</v>
      </c>
      <c r="X6" s="15"/>
    </row>
    <row r="7" spans="1:24" ht="15.75">
      <c r="A7" s="24">
        <v>50</v>
      </c>
      <c r="B7" s="6">
        <v>0.28039999999999998</v>
      </c>
      <c r="C7" s="6">
        <v>0.27929999999999999</v>
      </c>
      <c r="D7">
        <f t="shared" ref="D7:D11" si="0">AVERAGE(B7:C7)</f>
        <v>0.27984999999999999</v>
      </c>
      <c r="E7">
        <f>(D7-$D$11)</f>
        <v>0.12879999999999997</v>
      </c>
      <c r="G7" t="s">
        <v>5</v>
      </c>
      <c r="H7" s="6">
        <v>0.18110000000000001</v>
      </c>
      <c r="I7" s="6">
        <v>0.18679999999999999</v>
      </c>
      <c r="J7">
        <f>(AVERAGE(H7:I7)-$D$11)</f>
        <v>3.2899999999999985E-2</v>
      </c>
      <c r="K7" s="16">
        <f>(J7-0.0215)/0.0025</f>
        <v>4.5599999999999943</v>
      </c>
      <c r="L7" s="50">
        <f>K7/U7</f>
        <v>0.21714285714285686</v>
      </c>
      <c r="M7" s="45">
        <f>(L7/$L$7)*100</f>
        <v>100</v>
      </c>
      <c r="O7" s="6"/>
      <c r="P7" s="6"/>
      <c r="T7" s="7" t="s">
        <v>21</v>
      </c>
      <c r="U7">
        <v>21</v>
      </c>
      <c r="V7">
        <v>17</v>
      </c>
      <c r="W7">
        <v>23</v>
      </c>
    </row>
    <row r="8" spans="1:24" ht="15.75">
      <c r="A8" s="24">
        <v>25</v>
      </c>
      <c r="B8" s="6">
        <v>0.26069999999999999</v>
      </c>
      <c r="C8" s="6">
        <v>0.25929999999999997</v>
      </c>
      <c r="D8">
        <f t="shared" si="0"/>
        <v>0.26</v>
      </c>
      <c r="E8">
        <f>(D8-$D$11)</f>
        <v>0.10894999999999999</v>
      </c>
      <c r="G8" t="s">
        <v>6</v>
      </c>
      <c r="H8" s="6">
        <v>0.19550000000000001</v>
      </c>
      <c r="I8" s="6">
        <v>0.1923</v>
      </c>
      <c r="J8">
        <f>(AVERAGE(H8:I8)-$D$11)</f>
        <v>4.2849999999999999E-2</v>
      </c>
      <c r="K8" s="16">
        <f t="shared" ref="K8:K11" si="1">(J8-0.0215)/0.0025</f>
        <v>8.5400000000000009</v>
      </c>
      <c r="L8" s="50">
        <f>K8/U8</f>
        <v>0.32846153846153847</v>
      </c>
      <c r="M8" s="45">
        <f>(L8/$L$7)*100</f>
        <v>151.26518218623502</v>
      </c>
      <c r="O8" s="6"/>
      <c r="P8" s="6"/>
      <c r="T8" s="8">
        <v>1</v>
      </c>
      <c r="U8">
        <v>26</v>
      </c>
      <c r="V8">
        <v>29</v>
      </c>
      <c r="W8">
        <v>20</v>
      </c>
    </row>
    <row r="9" spans="1:24" ht="15.75">
      <c r="A9" s="24">
        <v>12.5</v>
      </c>
      <c r="B9" s="6">
        <v>0.21240000000000001</v>
      </c>
      <c r="C9" s="6">
        <v>0.21</v>
      </c>
      <c r="D9">
        <f t="shared" si="0"/>
        <v>0.2112</v>
      </c>
      <c r="E9">
        <f>(D9-$D$11)</f>
        <v>6.0149999999999981E-2</v>
      </c>
      <c r="G9" t="s">
        <v>7</v>
      </c>
      <c r="H9" s="6">
        <v>0.19839999999999999</v>
      </c>
      <c r="I9" s="6">
        <v>0.2054</v>
      </c>
      <c r="J9">
        <f>(AVERAGE(H9:I9)-$D$11)</f>
        <v>5.0849999999999979E-2</v>
      </c>
      <c r="K9" s="16">
        <f t="shared" si="1"/>
        <v>11.739999999999991</v>
      </c>
      <c r="L9" s="50">
        <f>K9/U9</f>
        <v>0.40482758620689624</v>
      </c>
      <c r="M9" s="45">
        <f>(L9/$L$7)*100</f>
        <v>186.43375680580772</v>
      </c>
      <c r="O9" s="6"/>
      <c r="P9" s="6"/>
      <c r="T9" s="8">
        <v>10</v>
      </c>
      <c r="U9">
        <v>29</v>
      </c>
      <c r="V9">
        <v>20</v>
      </c>
      <c r="W9">
        <v>20</v>
      </c>
    </row>
    <row r="10" spans="1:24" ht="15.75">
      <c r="A10" s="24">
        <v>5</v>
      </c>
      <c r="B10" s="6">
        <v>0.185</v>
      </c>
      <c r="C10" s="6">
        <v>0.19020000000000001</v>
      </c>
      <c r="D10">
        <f t="shared" si="0"/>
        <v>0.18759999999999999</v>
      </c>
      <c r="E10">
        <f>(D10-$D$11)</f>
        <v>3.6549999999999971E-2</v>
      </c>
      <c r="G10" t="s">
        <v>8</v>
      </c>
      <c r="H10" s="6">
        <v>0.2135</v>
      </c>
      <c r="I10" s="6">
        <v>0.21340000000000001</v>
      </c>
      <c r="J10">
        <f>(AVERAGE(H10:I10)-$D$11)</f>
        <v>6.2399999999999983E-2</v>
      </c>
      <c r="K10" s="16">
        <f t="shared" si="1"/>
        <v>16.359999999999992</v>
      </c>
      <c r="L10" s="50">
        <f>K10/U10</f>
        <v>0.51124999999999976</v>
      </c>
      <c r="M10" s="45">
        <f>(L10/$L$7)*100</f>
        <v>235.44407894736864</v>
      </c>
      <c r="O10" s="6"/>
      <c r="P10" s="6"/>
      <c r="T10" s="8">
        <v>100</v>
      </c>
      <c r="U10">
        <v>32</v>
      </c>
      <c r="V10">
        <v>23</v>
      </c>
      <c r="W10">
        <v>28</v>
      </c>
    </row>
    <row r="11" spans="1:24" ht="15.75">
      <c r="A11" s="24">
        <v>0</v>
      </c>
      <c r="B11" s="6">
        <v>0.15</v>
      </c>
      <c r="C11" s="6">
        <v>0.15210000000000001</v>
      </c>
      <c r="D11">
        <f t="shared" si="0"/>
        <v>0.15105000000000002</v>
      </c>
      <c r="E11">
        <f>(D11-$D$11)</f>
        <v>0</v>
      </c>
      <c r="G11" t="s">
        <v>9</v>
      </c>
      <c r="H11" s="6">
        <v>0.19040000000000001</v>
      </c>
      <c r="I11" s="6">
        <v>0.1918</v>
      </c>
      <c r="J11">
        <f>(AVERAGE(H11:I11)-$D$11)</f>
        <v>4.0049999999999975E-2</v>
      </c>
      <c r="K11" s="16">
        <f t="shared" si="1"/>
        <v>7.4199999999999902</v>
      </c>
      <c r="L11" s="50">
        <f>K11/U11</f>
        <v>0.26499999999999962</v>
      </c>
      <c r="M11" s="45">
        <f>(L11/$L$7)*100</f>
        <v>122.03947368421051</v>
      </c>
      <c r="T11" s="8">
        <v>300</v>
      </c>
      <c r="U11">
        <v>28</v>
      </c>
      <c r="V11">
        <v>31</v>
      </c>
      <c r="W11">
        <v>28</v>
      </c>
    </row>
    <row r="12" spans="1:24">
      <c r="H12" s="6"/>
      <c r="I12" s="6"/>
      <c r="K12" s="16"/>
      <c r="L12" s="50"/>
      <c r="M12" s="45"/>
    </row>
    <row r="13" spans="1:24">
      <c r="H13" s="6"/>
      <c r="I13" s="6"/>
      <c r="K13" s="16"/>
      <c r="L13" s="50"/>
      <c r="M13" s="16"/>
    </row>
    <row r="14" spans="1:24">
      <c r="H14" s="6"/>
      <c r="I14" s="6"/>
      <c r="K14" s="16"/>
      <c r="L14" s="50"/>
      <c r="M14" s="16"/>
    </row>
    <row r="15" spans="1:24">
      <c r="L15" s="44"/>
    </row>
    <row r="16" spans="1:24">
      <c r="L16" s="44"/>
    </row>
    <row r="17" spans="1:25">
      <c r="L17" s="44"/>
    </row>
    <row r="18" spans="1:25">
      <c r="A18" s="62" t="s">
        <v>154</v>
      </c>
      <c r="B18" s="62"/>
      <c r="C18" s="62"/>
      <c r="D18" s="62"/>
      <c r="E18" s="62"/>
      <c r="G18" s="62" t="s">
        <v>155</v>
      </c>
      <c r="H18" s="65"/>
      <c r="I18" s="65"/>
      <c r="J18" s="65"/>
      <c r="K18" s="65"/>
      <c r="L18" s="65"/>
      <c r="M18" s="65"/>
    </row>
    <row r="19" spans="1:25">
      <c r="A19" t="s">
        <v>148</v>
      </c>
      <c r="B19" s="63" t="s">
        <v>149</v>
      </c>
      <c r="C19" s="63"/>
      <c r="D19" s="43" t="s">
        <v>150</v>
      </c>
      <c r="E19" t="s">
        <v>151</v>
      </c>
      <c r="H19" s="64" t="s">
        <v>149</v>
      </c>
      <c r="I19" s="64"/>
      <c r="J19" s="24" t="s">
        <v>151</v>
      </c>
      <c r="K19" s="24" t="s">
        <v>156</v>
      </c>
      <c r="L19" s="24" t="s">
        <v>157</v>
      </c>
      <c r="M19" t="s">
        <v>3</v>
      </c>
    </row>
    <row r="20" spans="1:25">
      <c r="A20" s="24">
        <v>0</v>
      </c>
      <c r="B20">
        <v>8.48E-2</v>
      </c>
      <c r="C20">
        <v>8.4599999999999995E-2</v>
      </c>
      <c r="D20">
        <f t="shared" ref="D20:D26" si="2">AVERAGE(B20:C20)</f>
        <v>8.4699999999999998E-2</v>
      </c>
      <c r="E20">
        <f t="shared" ref="E20:E26" si="3">(D20-$D$20)</f>
        <v>0</v>
      </c>
      <c r="G20" t="s">
        <v>10</v>
      </c>
      <c r="H20">
        <v>0.12529999999999999</v>
      </c>
      <c r="I20">
        <v>0.11890000000000001</v>
      </c>
      <c r="J20">
        <f>AVERAGE(H20:I20)-$D$20</f>
        <v>3.7400000000000003E-2</v>
      </c>
      <c r="K20" s="13">
        <f>(J20-0.0078)/0.0011</f>
        <v>26.90909090909091</v>
      </c>
      <c r="L20" s="44">
        <f>K20/V7</f>
        <v>1.5828877005347595</v>
      </c>
      <c r="M20" s="46">
        <f>(L20/$L$20)*100</f>
        <v>100</v>
      </c>
    </row>
    <row r="21" spans="1:25">
      <c r="A21" s="24">
        <v>12.5</v>
      </c>
      <c r="B21">
        <v>0.1057</v>
      </c>
      <c r="C21">
        <v>0.1041</v>
      </c>
      <c r="D21">
        <f t="shared" si="2"/>
        <v>0.10489999999999999</v>
      </c>
      <c r="E21">
        <f t="shared" si="3"/>
        <v>2.0199999999999996E-2</v>
      </c>
      <c r="G21" t="s">
        <v>11</v>
      </c>
      <c r="H21">
        <v>0.1225</v>
      </c>
      <c r="I21">
        <v>0.122</v>
      </c>
      <c r="J21">
        <f>AVERAGE(H21:I21)-$D$20</f>
        <v>3.755E-2</v>
      </c>
      <c r="K21" s="13">
        <f t="shared" ref="K21:K24" si="4">(J21-0.0078)/0.0011</f>
        <v>27.045454545454543</v>
      </c>
      <c r="L21" s="44">
        <f t="shared" ref="L21:L24" si="5">K21/V8</f>
        <v>0.93260188087774287</v>
      </c>
      <c r="M21" s="46">
        <f t="shared" ref="M21:M23" si="6">(L21/$L$20)*100</f>
        <v>58.917753960857397</v>
      </c>
      <c r="V21" s="5"/>
    </row>
    <row r="22" spans="1:25">
      <c r="A22" s="24">
        <v>25</v>
      </c>
      <c r="B22">
        <v>0.1231</v>
      </c>
      <c r="C22">
        <v>0.1227</v>
      </c>
      <c r="D22">
        <f t="shared" si="2"/>
        <v>0.12290000000000001</v>
      </c>
      <c r="E22">
        <f t="shared" si="3"/>
        <v>3.8200000000000012E-2</v>
      </c>
      <c r="G22" t="s">
        <v>12</v>
      </c>
      <c r="H22">
        <v>0.1198</v>
      </c>
      <c r="I22">
        <v>0.13550000000000001</v>
      </c>
      <c r="J22">
        <f>AVERAGE(H22:I22)-$D$20</f>
        <v>4.2950000000000016E-2</v>
      </c>
      <c r="K22" s="13">
        <f t="shared" si="4"/>
        <v>31.954545454545467</v>
      </c>
      <c r="L22" s="44">
        <f t="shared" si="5"/>
        <v>1.5977272727272733</v>
      </c>
      <c r="M22" s="46">
        <f t="shared" si="6"/>
        <v>100.93750000000003</v>
      </c>
      <c r="V22" s="5"/>
    </row>
    <row r="23" spans="1:25">
      <c r="A23" s="24">
        <v>50</v>
      </c>
      <c r="B23">
        <v>0.15740000000000001</v>
      </c>
      <c r="C23">
        <v>0.15579999999999999</v>
      </c>
      <c r="D23">
        <f t="shared" si="2"/>
        <v>0.15660000000000002</v>
      </c>
      <c r="E23">
        <f t="shared" si="3"/>
        <v>7.1900000000000019E-2</v>
      </c>
      <c r="G23" t="s">
        <v>13</v>
      </c>
      <c r="H23">
        <v>0.12659999999999999</v>
      </c>
      <c r="I23">
        <v>0.13370000000000001</v>
      </c>
      <c r="J23">
        <f>AVERAGE(H23:I23)-$D$20</f>
        <v>4.544999999999999E-2</v>
      </c>
      <c r="K23" s="13">
        <f t="shared" si="4"/>
        <v>34.227272727272712</v>
      </c>
      <c r="L23" s="44">
        <f t="shared" si="5"/>
        <v>1.488142292490118</v>
      </c>
      <c r="M23" s="46">
        <f t="shared" si="6"/>
        <v>94.014394829612186</v>
      </c>
    </row>
    <row r="24" spans="1:25">
      <c r="A24" s="24">
        <v>75</v>
      </c>
      <c r="B24">
        <v>0.18729999999999999</v>
      </c>
      <c r="C24">
        <v>0.18540000000000001</v>
      </c>
      <c r="D24">
        <f t="shared" si="2"/>
        <v>0.18635000000000002</v>
      </c>
      <c r="E24">
        <f t="shared" si="3"/>
        <v>0.10165000000000002</v>
      </c>
      <c r="G24" t="s">
        <v>14</v>
      </c>
      <c r="H24">
        <v>0.13039999999999999</v>
      </c>
      <c r="I24">
        <v>0.1351</v>
      </c>
      <c r="J24">
        <f>AVERAGE(H24:I24)-$D$20</f>
        <v>4.8049999999999982E-2</v>
      </c>
      <c r="K24" s="13">
        <f t="shared" si="4"/>
        <v>36.590909090909072</v>
      </c>
      <c r="L24" s="44">
        <f t="shared" si="5"/>
        <v>1.1803519061583572</v>
      </c>
      <c r="M24" s="46">
        <f>(L24/$L$20)*100</f>
        <v>74.569529206625944</v>
      </c>
      <c r="W24" s="5"/>
    </row>
    <row r="25" spans="1:25">
      <c r="A25" s="24">
        <v>100</v>
      </c>
      <c r="B25">
        <v>0.20280000000000001</v>
      </c>
      <c r="C25">
        <v>0.2039</v>
      </c>
      <c r="D25">
        <f t="shared" si="2"/>
        <v>0.20335</v>
      </c>
      <c r="E25">
        <f t="shared" si="3"/>
        <v>0.11865000000000001</v>
      </c>
      <c r="H25" s="6"/>
      <c r="I25" s="6"/>
      <c r="K25" s="13"/>
      <c r="L25" s="44"/>
      <c r="Y25" s="5"/>
    </row>
    <row r="26" spans="1:25">
      <c r="A26" s="24">
        <v>125</v>
      </c>
      <c r="B26">
        <v>0.2301</v>
      </c>
      <c r="C26">
        <v>0.22439999999999999</v>
      </c>
      <c r="D26">
        <f t="shared" si="2"/>
        <v>0.22725000000000001</v>
      </c>
      <c r="E26">
        <f t="shared" si="3"/>
        <v>0.14255000000000001</v>
      </c>
      <c r="H26" s="6"/>
      <c r="I26" s="6"/>
      <c r="K26" s="13"/>
      <c r="L26" s="44"/>
    </row>
    <row r="27" spans="1:25">
      <c r="G27" t="s">
        <v>31</v>
      </c>
      <c r="H27">
        <v>0.12470000000000001</v>
      </c>
      <c r="I27">
        <v>0.12429999999999999</v>
      </c>
      <c r="J27">
        <f>AVERAGE(H27:I27)-$D$20</f>
        <v>3.9800000000000002E-2</v>
      </c>
      <c r="K27" s="13">
        <f t="shared" ref="K27:K31" si="7">(J27-0.0188)/0.0014</f>
        <v>15.000000000000002</v>
      </c>
      <c r="L27" s="44">
        <f>K27/W7</f>
        <v>0.65217391304347838</v>
      </c>
      <c r="M27" s="46">
        <f>(L27/$L$27)*100</f>
        <v>100</v>
      </c>
    </row>
    <row r="28" spans="1:25">
      <c r="G28" t="s">
        <v>32</v>
      </c>
      <c r="H28">
        <v>0.12770000000000001</v>
      </c>
      <c r="I28">
        <v>0.12559999999999999</v>
      </c>
      <c r="J28">
        <f>AVERAGE(H28:I28)-$D$20</f>
        <v>4.1949999999999987E-2</v>
      </c>
      <c r="K28" s="13">
        <f t="shared" si="7"/>
        <v>16.535714285714278</v>
      </c>
      <c r="L28" s="44">
        <f t="shared" ref="L28:L31" si="8">K28/W8</f>
        <v>0.8267857142857139</v>
      </c>
      <c r="M28" s="46">
        <f t="shared" ref="M28:M31" si="9">(L28/$L$27)*100</f>
        <v>126.77380952380943</v>
      </c>
    </row>
    <row r="29" spans="1:25">
      <c r="G29" t="s">
        <v>33</v>
      </c>
      <c r="H29">
        <v>0.12429999999999999</v>
      </c>
      <c r="I29">
        <v>0.17199999999999999</v>
      </c>
      <c r="J29">
        <f>AVERAGE(H29:I29)-$D$20</f>
        <v>6.3450000000000006E-2</v>
      </c>
      <c r="K29" s="13">
        <f t="shared" si="7"/>
        <v>31.892857142857149</v>
      </c>
      <c r="L29" s="44">
        <f t="shared" si="8"/>
        <v>1.5946428571428575</v>
      </c>
      <c r="M29" s="46">
        <f t="shared" si="9"/>
        <v>244.51190476190479</v>
      </c>
    </row>
    <row r="30" spans="1:25">
      <c r="G30" t="s">
        <v>34</v>
      </c>
      <c r="H30">
        <v>0.1241</v>
      </c>
      <c r="I30">
        <v>0.12859999999999999</v>
      </c>
      <c r="J30">
        <f>AVERAGE(H30:I30)-$D$20</f>
        <v>4.1649999999999993E-2</v>
      </c>
      <c r="K30" s="13">
        <f t="shared" si="7"/>
        <v>16.321428571428566</v>
      </c>
      <c r="L30" s="44">
        <f t="shared" si="8"/>
        <v>0.58290816326530592</v>
      </c>
      <c r="M30" s="46">
        <f t="shared" si="9"/>
        <v>89.379251700680229</v>
      </c>
    </row>
    <row r="31" spans="1:25">
      <c r="G31" t="s">
        <v>36</v>
      </c>
      <c r="H31">
        <v>0.1298</v>
      </c>
      <c r="I31">
        <v>0.1318</v>
      </c>
      <c r="J31">
        <f>AVERAGE(H31:I31)-$D$20</f>
        <v>4.6100000000000002E-2</v>
      </c>
      <c r="K31" s="13">
        <f t="shared" si="7"/>
        <v>19.5</v>
      </c>
      <c r="L31" s="44">
        <f t="shared" si="8"/>
        <v>0.6964285714285714</v>
      </c>
      <c r="M31" s="46">
        <f t="shared" si="9"/>
        <v>106.78571428571426</v>
      </c>
    </row>
  </sheetData>
  <mergeCells count="11">
    <mergeCell ref="A18:E18"/>
    <mergeCell ref="B19:C19"/>
    <mergeCell ref="H19:I19"/>
    <mergeCell ref="T4:W4"/>
    <mergeCell ref="T5:T6"/>
    <mergeCell ref="U5:X5"/>
    <mergeCell ref="B6:C6"/>
    <mergeCell ref="G18:M18"/>
    <mergeCell ref="G5:M5"/>
    <mergeCell ref="A5:E5"/>
    <mergeCell ref="H6:I6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F9444-8AF4-4FB3-A6E7-510E900D8270}">
  <dimension ref="A2:R51"/>
  <sheetViews>
    <sheetView topLeftCell="A16" zoomScaleNormal="100" workbookViewId="0">
      <selection activeCell="I41" sqref="I41"/>
    </sheetView>
  </sheetViews>
  <sheetFormatPr defaultRowHeight="15"/>
  <cols>
    <col min="1" max="1" width="13.7109375" customWidth="1"/>
    <col min="5" max="5" width="15.140625" customWidth="1"/>
    <col min="6" max="6" width="12.5703125" customWidth="1"/>
    <col min="11" max="11" width="6.85546875" customWidth="1"/>
    <col min="12" max="12" width="14.42578125" customWidth="1"/>
  </cols>
  <sheetData>
    <row r="2" spans="1:18" ht="15.75">
      <c r="A2" s="66" t="s">
        <v>43</v>
      </c>
      <c r="B2" s="66"/>
      <c r="C2" s="66"/>
      <c r="D2" s="66"/>
      <c r="E2" s="66"/>
    </row>
    <row r="3" spans="1:18" ht="21">
      <c r="A3" t="s">
        <v>15</v>
      </c>
      <c r="G3" s="24"/>
      <c r="L3" s="68" t="s">
        <v>16</v>
      </c>
      <c r="M3" s="69"/>
      <c r="N3" s="69"/>
      <c r="O3" s="69"/>
      <c r="P3" s="69"/>
      <c r="Q3" s="69"/>
      <c r="R3" s="69"/>
    </row>
    <row r="4" spans="1:18" ht="31.5">
      <c r="A4" s="22" t="s">
        <v>37</v>
      </c>
      <c r="B4" s="22" t="s">
        <v>38</v>
      </c>
      <c r="C4" s="22" t="s">
        <v>39</v>
      </c>
      <c r="D4" s="22" t="s">
        <v>40</v>
      </c>
      <c r="E4" s="23" t="s">
        <v>41</v>
      </c>
      <c r="F4" s="48" t="s">
        <v>3</v>
      </c>
      <c r="G4" s="26"/>
      <c r="L4" s="58" t="s">
        <v>17</v>
      </c>
      <c r="M4" s="60" t="s">
        <v>18</v>
      </c>
      <c r="N4" s="67"/>
      <c r="O4" s="67"/>
      <c r="P4" s="67"/>
      <c r="Q4" s="67"/>
      <c r="R4" s="67"/>
    </row>
    <row r="5" spans="1:18" ht="15.75">
      <c r="A5" s="25" t="s">
        <v>42</v>
      </c>
      <c r="B5" s="24">
        <v>1907</v>
      </c>
      <c r="C5" s="24">
        <v>1151</v>
      </c>
      <c r="D5" s="24">
        <f>SUM(B5:C5)</f>
        <v>3058</v>
      </c>
      <c r="E5" s="26">
        <f>(D5*8)/M6</f>
        <v>209.09401709401709</v>
      </c>
      <c r="F5" s="47">
        <f>E5/$E$5*100</f>
        <v>100</v>
      </c>
      <c r="G5" s="26"/>
      <c r="L5" s="59"/>
      <c r="M5" s="10" t="s">
        <v>15</v>
      </c>
      <c r="N5" s="10" t="s">
        <v>19</v>
      </c>
      <c r="O5" s="10" t="s">
        <v>20</v>
      </c>
      <c r="P5" s="15" t="s">
        <v>26</v>
      </c>
      <c r="Q5" s="10" t="s">
        <v>44</v>
      </c>
      <c r="R5" s="15" t="s">
        <v>45</v>
      </c>
    </row>
    <row r="6" spans="1:18" ht="15.75">
      <c r="A6" s="25">
        <v>1</v>
      </c>
      <c r="B6" s="24">
        <v>3314</v>
      </c>
      <c r="C6" s="24">
        <v>1124</v>
      </c>
      <c r="D6" s="24">
        <f>SUM(B6:C6)</f>
        <v>4438</v>
      </c>
      <c r="E6" s="26">
        <f t="shared" ref="E6:E9" si="0">(D6*8)/M7</f>
        <v>308.73043478260871</v>
      </c>
      <c r="F6" s="47">
        <f>E6/$E$5*100</f>
        <v>147.65149145505731</v>
      </c>
      <c r="G6" s="26"/>
      <c r="L6" s="7" t="s">
        <v>21</v>
      </c>
      <c r="M6" s="1">
        <v>117</v>
      </c>
      <c r="N6" s="1">
        <v>115</v>
      </c>
      <c r="O6" s="1">
        <v>83</v>
      </c>
      <c r="P6" s="1">
        <v>110</v>
      </c>
      <c r="Q6" s="28">
        <v>108</v>
      </c>
      <c r="R6" s="28">
        <v>86</v>
      </c>
    </row>
    <row r="7" spans="1:18" ht="15.75">
      <c r="A7" s="25">
        <v>10</v>
      </c>
      <c r="B7" s="24">
        <v>2062</v>
      </c>
      <c r="C7" s="24">
        <v>761</v>
      </c>
      <c r="D7" s="24">
        <f>SUM(B7:C7)</f>
        <v>2823</v>
      </c>
      <c r="E7" s="26">
        <f t="shared" si="0"/>
        <v>250.93333333333334</v>
      </c>
      <c r="F7" s="47">
        <f>E7/$E$5*100</f>
        <v>120.00981033355134</v>
      </c>
      <c r="G7" s="26"/>
      <c r="L7" s="8">
        <v>1</v>
      </c>
      <c r="M7" s="1">
        <v>115</v>
      </c>
      <c r="N7" s="1">
        <v>120</v>
      </c>
      <c r="O7" s="1">
        <v>130</v>
      </c>
      <c r="P7" s="1">
        <v>93</v>
      </c>
      <c r="Q7" s="28">
        <v>92</v>
      </c>
      <c r="R7" s="28">
        <v>72</v>
      </c>
    </row>
    <row r="8" spans="1:18" ht="15.75">
      <c r="A8" s="25">
        <v>100</v>
      </c>
      <c r="B8" s="24">
        <v>1699</v>
      </c>
      <c r="C8" s="24">
        <v>681</v>
      </c>
      <c r="D8" s="24">
        <f>SUM(B8:C8)</f>
        <v>2380</v>
      </c>
      <c r="E8" s="26">
        <f t="shared" si="0"/>
        <v>202.55319148936169</v>
      </c>
      <c r="F8" s="47">
        <f>E8/$E$5*100</f>
        <v>96.871825556962548</v>
      </c>
      <c r="G8" s="26"/>
      <c r="L8" s="8">
        <v>10</v>
      </c>
      <c r="M8" s="1">
        <v>90</v>
      </c>
      <c r="N8" s="1">
        <v>115</v>
      </c>
      <c r="O8" s="1">
        <v>112</v>
      </c>
      <c r="P8" s="1">
        <v>101</v>
      </c>
      <c r="Q8" s="28">
        <v>118</v>
      </c>
      <c r="R8" s="28">
        <v>102</v>
      </c>
    </row>
    <row r="9" spans="1:18" ht="15.75">
      <c r="A9" s="25">
        <v>300</v>
      </c>
      <c r="B9" s="24">
        <v>1484</v>
      </c>
      <c r="C9" s="24">
        <v>882</v>
      </c>
      <c r="D9" s="24">
        <f>SUM(B9:C9)</f>
        <v>2366</v>
      </c>
      <c r="E9" s="26">
        <f t="shared" si="0"/>
        <v>146.72868217054264</v>
      </c>
      <c r="F9" s="47">
        <f>E9/$E$5*100</f>
        <v>70.17354404003224</v>
      </c>
      <c r="G9" s="26"/>
      <c r="L9" s="8">
        <v>100</v>
      </c>
      <c r="M9" s="1">
        <v>94</v>
      </c>
      <c r="N9" s="1">
        <v>124</v>
      </c>
      <c r="O9" s="1">
        <v>98</v>
      </c>
      <c r="P9" s="1">
        <v>95</v>
      </c>
      <c r="Q9" s="28">
        <v>119</v>
      </c>
      <c r="R9" s="28">
        <v>89</v>
      </c>
    </row>
    <row r="10" spans="1:18" ht="15.75">
      <c r="L10" s="8">
        <v>300</v>
      </c>
      <c r="M10" s="1">
        <v>129</v>
      </c>
      <c r="N10" s="1">
        <v>133</v>
      </c>
      <c r="O10" s="1">
        <v>122</v>
      </c>
      <c r="P10" s="1">
        <v>105</v>
      </c>
      <c r="Q10" s="28">
        <v>117</v>
      </c>
      <c r="R10" s="28">
        <v>102</v>
      </c>
    </row>
    <row r="12" spans="1:18">
      <c r="A12" t="s">
        <v>19</v>
      </c>
    </row>
    <row r="13" spans="1:18" ht="31.5">
      <c r="A13" s="22" t="s">
        <v>37</v>
      </c>
      <c r="B13" s="22" t="s">
        <v>38</v>
      </c>
      <c r="C13" s="22" t="s">
        <v>39</v>
      </c>
      <c r="D13" s="22" t="s">
        <v>40</v>
      </c>
      <c r="E13" s="23" t="s">
        <v>41</v>
      </c>
      <c r="F13" s="48" t="s">
        <v>3</v>
      </c>
    </row>
    <row r="14" spans="1:18" ht="15.75">
      <c r="A14" s="25" t="s">
        <v>42</v>
      </c>
      <c r="B14" s="24">
        <v>2119</v>
      </c>
      <c r="C14" s="24">
        <v>1346</v>
      </c>
      <c r="D14" s="24">
        <f>SUM(SUM(B14:C14))</f>
        <v>3465</v>
      </c>
      <c r="E14" s="26">
        <f>(D14*8)/N6</f>
        <v>241.04347826086956</v>
      </c>
      <c r="F14" s="47">
        <f>E14/$E$14*100</f>
        <v>100</v>
      </c>
    </row>
    <row r="15" spans="1:18" ht="15.75">
      <c r="A15" s="25">
        <v>1</v>
      </c>
      <c r="B15" s="24">
        <v>3207</v>
      </c>
      <c r="C15" s="24">
        <v>1477</v>
      </c>
      <c r="D15" s="24">
        <f t="shared" ref="D15:D18" si="1">SUM(SUM(B15:C15))</f>
        <v>4684</v>
      </c>
      <c r="E15" s="26">
        <f t="shared" ref="E15:E18" si="2">(D15*8)/N7</f>
        <v>312.26666666666665</v>
      </c>
      <c r="F15" s="47">
        <f>E15/$E$14*100</f>
        <v>129.54785954785956</v>
      </c>
    </row>
    <row r="16" spans="1:18" ht="15.75">
      <c r="A16" s="25">
        <v>10</v>
      </c>
      <c r="B16" s="24">
        <v>3274</v>
      </c>
      <c r="C16" s="24">
        <v>1157</v>
      </c>
      <c r="D16" s="24">
        <f t="shared" si="1"/>
        <v>4431</v>
      </c>
      <c r="E16" s="26">
        <f t="shared" si="2"/>
        <v>308.24347826086955</v>
      </c>
      <c r="F16" s="47">
        <f>E16/$E$14*100</f>
        <v>127.87878787878788</v>
      </c>
    </row>
    <row r="17" spans="1:7" ht="15.75">
      <c r="A17" s="25">
        <v>100</v>
      </c>
      <c r="B17" s="24">
        <v>1367</v>
      </c>
      <c r="C17" s="24">
        <v>898</v>
      </c>
      <c r="D17" s="24">
        <f t="shared" si="1"/>
        <v>2265</v>
      </c>
      <c r="E17" s="26">
        <f t="shared" si="2"/>
        <v>146.12903225806451</v>
      </c>
      <c r="F17" s="47">
        <f>E17/$E$14*100</f>
        <v>60.623516268677555</v>
      </c>
    </row>
    <row r="18" spans="1:7" ht="15.75">
      <c r="A18" s="25">
        <v>300</v>
      </c>
      <c r="B18" s="24">
        <v>1074</v>
      </c>
      <c r="C18" s="24">
        <v>867</v>
      </c>
      <c r="D18" s="24">
        <f t="shared" si="1"/>
        <v>1941</v>
      </c>
      <c r="E18" s="26">
        <f t="shared" si="2"/>
        <v>116.75187969924812</v>
      </c>
      <c r="F18" s="47">
        <f>E18/$E$14*100</f>
        <v>48.436025127754448</v>
      </c>
    </row>
    <row r="19" spans="1:7" ht="15.75">
      <c r="A19" s="25"/>
      <c r="B19" s="24"/>
      <c r="C19" s="24"/>
      <c r="D19" s="24"/>
      <c r="E19" s="26"/>
      <c r="F19" s="27"/>
    </row>
    <row r="21" spans="1:7">
      <c r="A21" t="s">
        <v>20</v>
      </c>
    </row>
    <row r="22" spans="1:7" ht="31.5">
      <c r="A22" s="22" t="s">
        <v>37</v>
      </c>
      <c r="B22" s="22" t="s">
        <v>38</v>
      </c>
      <c r="C22" s="22" t="s">
        <v>39</v>
      </c>
      <c r="D22" s="22" t="s">
        <v>40</v>
      </c>
      <c r="E22" s="23" t="s">
        <v>41</v>
      </c>
      <c r="F22" s="48" t="s">
        <v>3</v>
      </c>
    </row>
    <row r="23" spans="1:7" ht="15.75">
      <c r="A23" s="25" t="s">
        <v>42</v>
      </c>
      <c r="B23" s="24">
        <v>8706</v>
      </c>
      <c r="C23" s="24">
        <v>2754</v>
      </c>
      <c r="D23" s="24">
        <f>SUM(B23:C23)</f>
        <v>11460</v>
      </c>
      <c r="E23" s="26">
        <f>(D23*8)/O6</f>
        <v>1104.5783132530121</v>
      </c>
      <c r="F23" s="47">
        <f>E23/$E$23*100</f>
        <v>100</v>
      </c>
      <c r="G23" s="26"/>
    </row>
    <row r="24" spans="1:7" ht="15.75">
      <c r="A24" s="25">
        <v>1</v>
      </c>
      <c r="B24" s="24">
        <v>11187</v>
      </c>
      <c r="C24" s="24">
        <v>2688</v>
      </c>
      <c r="D24" s="24">
        <f t="shared" ref="D24:D27" si="3">SUM(B24:C24)</f>
        <v>13875</v>
      </c>
      <c r="E24" s="26">
        <f t="shared" ref="E24:E27" si="4">(D24*8)/O7</f>
        <v>853.84615384615381</v>
      </c>
      <c r="F24" s="47">
        <f t="shared" ref="F24:F27" si="5">E24/$E$23*100</f>
        <v>77.300644381796218</v>
      </c>
      <c r="G24" s="26"/>
    </row>
    <row r="25" spans="1:7" ht="15.75">
      <c r="A25" s="25">
        <v>10</v>
      </c>
      <c r="B25" s="24">
        <v>10930</v>
      </c>
      <c r="C25" s="24">
        <v>2688</v>
      </c>
      <c r="D25" s="24">
        <f t="shared" si="3"/>
        <v>13618</v>
      </c>
      <c r="E25" s="26">
        <f t="shared" si="4"/>
        <v>972.71428571428567</v>
      </c>
      <c r="F25" s="47">
        <f t="shared" si="5"/>
        <v>88.062048117676383</v>
      </c>
      <c r="G25" s="26"/>
    </row>
    <row r="26" spans="1:7" ht="15.75">
      <c r="A26" s="25">
        <v>100</v>
      </c>
      <c r="B26" s="24">
        <v>3575</v>
      </c>
      <c r="C26" s="24">
        <v>1750</v>
      </c>
      <c r="D26" s="24">
        <f t="shared" si="3"/>
        <v>5325</v>
      </c>
      <c r="E26" s="26">
        <f t="shared" si="4"/>
        <v>434.69387755102042</v>
      </c>
      <c r="F26" s="47">
        <f t="shared" si="5"/>
        <v>39.353830537450584</v>
      </c>
      <c r="G26" s="26"/>
    </row>
    <row r="27" spans="1:7" ht="15.75">
      <c r="A27" s="25">
        <v>300</v>
      </c>
      <c r="B27" s="24">
        <v>6303</v>
      </c>
      <c r="C27" s="24">
        <v>2159</v>
      </c>
      <c r="D27" s="24">
        <f t="shared" si="3"/>
        <v>8462</v>
      </c>
      <c r="E27" s="26">
        <f t="shared" si="4"/>
        <v>554.88524590163934</v>
      </c>
      <c r="F27" s="47">
        <f t="shared" si="5"/>
        <v>50.235029897290651</v>
      </c>
      <c r="G27" s="26"/>
    </row>
    <row r="28" spans="1:7">
      <c r="F28" s="43"/>
    </row>
    <row r="29" spans="1:7">
      <c r="A29" t="s">
        <v>26</v>
      </c>
    </row>
    <row r="30" spans="1:7" ht="31.5">
      <c r="A30" s="22" t="s">
        <v>37</v>
      </c>
      <c r="B30" s="22" t="s">
        <v>38</v>
      </c>
      <c r="C30" s="22" t="s">
        <v>39</v>
      </c>
      <c r="D30" s="22" t="s">
        <v>40</v>
      </c>
      <c r="E30" s="23" t="s">
        <v>41</v>
      </c>
      <c r="F30" s="48" t="s">
        <v>3</v>
      </c>
    </row>
    <row r="31" spans="1:7" ht="15.75">
      <c r="A31" s="25" t="s">
        <v>42</v>
      </c>
      <c r="B31" s="24">
        <v>12943</v>
      </c>
      <c r="C31" s="24">
        <v>3965</v>
      </c>
      <c r="D31" s="24">
        <f>SUM(SUM(B31:C31))</f>
        <v>16908</v>
      </c>
      <c r="E31" s="26">
        <f>(D31*8)/P6</f>
        <v>1229.6727272727273</v>
      </c>
      <c r="F31" s="47">
        <f>E31/$E$31*100</f>
        <v>100</v>
      </c>
    </row>
    <row r="32" spans="1:7" ht="15.75">
      <c r="A32" s="25">
        <v>1</v>
      </c>
      <c r="B32" s="24">
        <v>9843</v>
      </c>
      <c r="C32" s="24">
        <v>3013</v>
      </c>
      <c r="D32" s="24">
        <f t="shared" ref="D32:D35" si="6">SUM(SUM(B32:C32))</f>
        <v>12856</v>
      </c>
      <c r="E32" s="26">
        <f t="shared" ref="E32:E35" si="7">(D32*8)/P7</f>
        <v>1105.8924731182797</v>
      </c>
      <c r="F32" s="47">
        <f t="shared" ref="F32:F35" si="8">E32/$E$31*100</f>
        <v>89.933886357797164</v>
      </c>
    </row>
    <row r="33" spans="1:7" ht="15.75">
      <c r="A33" s="25">
        <v>10</v>
      </c>
      <c r="B33" s="24">
        <v>9061</v>
      </c>
      <c r="C33" s="24">
        <v>2766</v>
      </c>
      <c r="D33" s="24">
        <f t="shared" si="6"/>
        <v>11827</v>
      </c>
      <c r="E33" s="26">
        <f t="shared" si="7"/>
        <v>936.79207920792078</v>
      </c>
      <c r="F33" s="47">
        <f t="shared" si="8"/>
        <v>76.182227875023116</v>
      </c>
    </row>
    <row r="34" spans="1:7" ht="15.75">
      <c r="A34" s="25">
        <v>100</v>
      </c>
      <c r="B34" s="24">
        <v>3397</v>
      </c>
      <c r="C34" s="24">
        <v>1614</v>
      </c>
      <c r="D34" s="24">
        <f t="shared" si="6"/>
        <v>5011</v>
      </c>
      <c r="E34" s="26">
        <f t="shared" si="7"/>
        <v>421.97894736842107</v>
      </c>
      <c r="F34" s="47">
        <f t="shared" si="8"/>
        <v>34.316362232764305</v>
      </c>
    </row>
    <row r="35" spans="1:7" ht="15.75">
      <c r="A35" s="25">
        <v>300</v>
      </c>
      <c r="B35" s="24">
        <v>5769</v>
      </c>
      <c r="C35" s="24">
        <v>2501</v>
      </c>
      <c r="D35" s="24">
        <f t="shared" si="6"/>
        <v>8270</v>
      </c>
      <c r="E35" s="26">
        <f t="shared" si="7"/>
        <v>630.09523809523807</v>
      </c>
      <c r="F35" s="47">
        <f t="shared" si="8"/>
        <v>51.240889069136053</v>
      </c>
    </row>
    <row r="37" spans="1:7">
      <c r="A37" t="s">
        <v>44</v>
      </c>
    </row>
    <row r="38" spans="1:7" ht="31.5">
      <c r="A38" s="22" t="s">
        <v>37</v>
      </c>
      <c r="B38" s="22" t="s">
        <v>38</v>
      </c>
      <c r="C38" s="22" t="s">
        <v>39</v>
      </c>
      <c r="D38" s="22" t="s">
        <v>40</v>
      </c>
      <c r="E38" s="23" t="s">
        <v>41</v>
      </c>
      <c r="F38" s="48" t="s">
        <v>3</v>
      </c>
    </row>
    <row r="39" spans="1:7" ht="15.75">
      <c r="A39" s="25" t="s">
        <v>42</v>
      </c>
      <c r="B39" s="24">
        <v>16805</v>
      </c>
      <c r="C39" s="24">
        <v>8123</v>
      </c>
      <c r="D39" s="24">
        <f>SUM(B39:C39)</f>
        <v>24928</v>
      </c>
      <c r="E39" s="26">
        <f>D39/Q6</f>
        <v>230.81481481481481</v>
      </c>
      <c r="F39" s="47">
        <f>E39/$E$39*100</f>
        <v>100</v>
      </c>
      <c r="G39" s="3"/>
    </row>
    <row r="40" spans="1:7" ht="15.75">
      <c r="A40" s="25">
        <v>1</v>
      </c>
      <c r="B40" s="24">
        <v>15435</v>
      </c>
      <c r="C40" s="24">
        <v>8814</v>
      </c>
      <c r="D40" s="24">
        <f t="shared" ref="D40:D43" si="9">SUM(B40:C40)</f>
        <v>24249</v>
      </c>
      <c r="E40" s="26">
        <f t="shared" ref="E40:E43" si="10">D40/Q7</f>
        <v>263.57608695652175</v>
      </c>
      <c r="F40" s="47">
        <f t="shared" ref="F40:F43" si="11">E40/$E$39*100</f>
        <v>114.19374755818497</v>
      </c>
      <c r="G40" s="3"/>
    </row>
    <row r="41" spans="1:7" ht="15.75">
      <c r="A41" s="25">
        <v>10</v>
      </c>
      <c r="B41" s="24">
        <v>6943</v>
      </c>
      <c r="C41" s="24">
        <v>4666</v>
      </c>
      <c r="D41" s="24">
        <f t="shared" si="9"/>
        <v>11609</v>
      </c>
      <c r="E41" s="26">
        <f t="shared" si="10"/>
        <v>98.381355932203391</v>
      </c>
      <c r="F41" s="47">
        <f t="shared" si="11"/>
        <v>42.623501446878876</v>
      </c>
      <c r="G41" s="3"/>
    </row>
    <row r="42" spans="1:7" ht="15.75">
      <c r="A42" s="25">
        <v>100</v>
      </c>
      <c r="B42" s="24">
        <v>10681</v>
      </c>
      <c r="C42" s="24">
        <v>4280</v>
      </c>
      <c r="D42" s="24">
        <f t="shared" si="9"/>
        <v>14961</v>
      </c>
      <c r="E42" s="26">
        <f t="shared" si="10"/>
        <v>125.72268907563026</v>
      </c>
      <c r="F42" s="47">
        <f t="shared" si="11"/>
        <v>54.469072609788462</v>
      </c>
      <c r="G42" s="3"/>
    </row>
    <row r="43" spans="1:7" ht="15.75">
      <c r="A43" s="25">
        <v>300</v>
      </c>
      <c r="B43" s="24">
        <v>15194</v>
      </c>
      <c r="C43" s="24">
        <v>4883</v>
      </c>
      <c r="D43" s="24">
        <f t="shared" si="9"/>
        <v>20077</v>
      </c>
      <c r="E43" s="26">
        <f t="shared" si="10"/>
        <v>171.59829059829059</v>
      </c>
      <c r="F43" s="47">
        <f t="shared" si="11"/>
        <v>74.344573911326151</v>
      </c>
      <c r="G43" s="3"/>
    </row>
    <row r="45" spans="1:7">
      <c r="A45" t="s">
        <v>45</v>
      </c>
    </row>
    <row r="46" spans="1:7" ht="31.5">
      <c r="A46" s="22" t="s">
        <v>37</v>
      </c>
      <c r="B46" s="22" t="s">
        <v>38</v>
      </c>
      <c r="C46" s="22" t="s">
        <v>39</v>
      </c>
      <c r="D46" s="22" t="s">
        <v>40</v>
      </c>
      <c r="E46" s="23" t="s">
        <v>41</v>
      </c>
      <c r="F46" s="48" t="s">
        <v>3</v>
      </c>
    </row>
    <row r="47" spans="1:7" ht="15.75">
      <c r="A47" s="25" t="s">
        <v>42</v>
      </c>
      <c r="B47" s="24">
        <v>16663</v>
      </c>
      <c r="C47" s="24">
        <v>8065</v>
      </c>
      <c r="D47" s="24">
        <f>SUM(B47:C47)</f>
        <v>24728</v>
      </c>
      <c r="E47" s="26">
        <f>D47/R6</f>
        <v>287.53488372093022</v>
      </c>
      <c r="F47" s="47">
        <f>E47/$E$47*100</f>
        <v>100</v>
      </c>
    </row>
    <row r="48" spans="1:7" ht="15.75">
      <c r="A48" s="25">
        <v>1</v>
      </c>
      <c r="B48" s="24">
        <v>15458</v>
      </c>
      <c r="C48" s="24">
        <v>6536</v>
      </c>
      <c r="D48" s="24">
        <f t="shared" ref="D48:D51" si="12">SUM(B48:C48)</f>
        <v>21994</v>
      </c>
      <c r="E48" s="26">
        <f t="shared" ref="E48:E51" si="13">D48/R7</f>
        <v>305.47222222222223</v>
      </c>
      <c r="F48" s="47">
        <f t="shared" ref="F48:F51" si="14">E48/$E$47*100</f>
        <v>106.23831733707179</v>
      </c>
    </row>
    <row r="49" spans="1:6" ht="15.75">
      <c r="A49" s="25">
        <v>10</v>
      </c>
      <c r="B49" s="24">
        <v>10819</v>
      </c>
      <c r="C49" s="24">
        <v>4789</v>
      </c>
      <c r="D49" s="24">
        <f t="shared" si="12"/>
        <v>15608</v>
      </c>
      <c r="E49" s="26">
        <f t="shared" si="13"/>
        <v>153.01960784313727</v>
      </c>
      <c r="F49" s="47">
        <f t="shared" si="14"/>
        <v>53.217754264436287</v>
      </c>
    </row>
    <row r="50" spans="1:6" ht="15.75">
      <c r="A50" s="25">
        <v>100</v>
      </c>
      <c r="B50" s="24">
        <v>8551</v>
      </c>
      <c r="C50" s="24">
        <v>4978</v>
      </c>
      <c r="D50" s="24">
        <f t="shared" si="12"/>
        <v>13529</v>
      </c>
      <c r="E50" s="26">
        <f t="shared" si="13"/>
        <v>152.01123595505618</v>
      </c>
      <c r="F50" s="47">
        <f t="shared" si="14"/>
        <v>52.867058767934452</v>
      </c>
    </row>
    <row r="51" spans="1:6" ht="15.75">
      <c r="A51" s="25">
        <v>300</v>
      </c>
      <c r="B51" s="24">
        <v>9641</v>
      </c>
      <c r="C51" s="24">
        <v>6476</v>
      </c>
      <c r="D51" s="24">
        <f t="shared" si="12"/>
        <v>16117</v>
      </c>
      <c r="E51" s="26">
        <f t="shared" si="13"/>
        <v>158.00980392156862</v>
      </c>
      <c r="F51" s="47">
        <f t="shared" si="14"/>
        <v>54.95326406201432</v>
      </c>
    </row>
  </sheetData>
  <mergeCells count="4">
    <mergeCell ref="L4:L5"/>
    <mergeCell ref="A2:E2"/>
    <mergeCell ref="M4:R4"/>
    <mergeCell ref="L3:R3"/>
  </mergeCells>
  <phoneticPr fontId="1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53A95-21B8-4689-B897-4857CD97A984}">
  <dimension ref="A2:R51"/>
  <sheetViews>
    <sheetView topLeftCell="A13" zoomScaleNormal="100" workbookViewId="0">
      <selection activeCell="H28" sqref="H28"/>
    </sheetView>
  </sheetViews>
  <sheetFormatPr defaultRowHeight="15"/>
  <cols>
    <col min="1" max="1" width="13.7109375" customWidth="1"/>
    <col min="5" max="5" width="15.140625" customWidth="1"/>
    <col min="6" max="6" width="12.5703125" customWidth="1"/>
    <col min="11" max="11" width="6.85546875" customWidth="1"/>
    <col min="12" max="12" width="14.42578125" customWidth="1"/>
  </cols>
  <sheetData>
    <row r="2" spans="1:18" ht="15.75">
      <c r="A2" s="66" t="s">
        <v>43</v>
      </c>
      <c r="B2" s="66"/>
      <c r="C2" s="66"/>
      <c r="D2" s="66"/>
      <c r="E2" s="66"/>
    </row>
    <row r="3" spans="1:18" ht="21">
      <c r="A3" t="s">
        <v>15</v>
      </c>
      <c r="G3" s="51"/>
      <c r="L3" s="68" t="s">
        <v>16</v>
      </c>
      <c r="M3" s="69"/>
      <c r="N3" s="69"/>
      <c r="O3" s="69"/>
      <c r="P3" s="69"/>
      <c r="Q3" s="43"/>
      <c r="R3" s="43"/>
    </row>
    <row r="4" spans="1:18" ht="31.5">
      <c r="A4" s="22" t="s">
        <v>37</v>
      </c>
      <c r="B4" s="22" t="s">
        <v>38</v>
      </c>
      <c r="C4" s="22" t="s">
        <v>39</v>
      </c>
      <c r="D4" s="22" t="s">
        <v>40</v>
      </c>
      <c r="E4" s="23" t="s">
        <v>41</v>
      </c>
      <c r="F4" s="48" t="s">
        <v>3</v>
      </c>
      <c r="G4" s="26"/>
      <c r="L4" s="58" t="s">
        <v>17</v>
      </c>
      <c r="M4" s="60" t="s">
        <v>18</v>
      </c>
      <c r="N4" s="67"/>
      <c r="O4" s="67"/>
      <c r="P4" s="67"/>
      <c r="Q4" s="52"/>
      <c r="R4" s="52"/>
    </row>
    <row r="5" spans="1:18" ht="15.75">
      <c r="A5" s="25" t="s">
        <v>42</v>
      </c>
      <c r="B5" s="53">
        <v>8048</v>
      </c>
      <c r="C5" s="53">
        <v>2560</v>
      </c>
      <c r="D5" s="51">
        <f>SUM(B5:C5)</f>
        <v>10608</v>
      </c>
      <c r="E5" s="26">
        <f>(D5*8)/M6</f>
        <v>893.30526315789473</v>
      </c>
      <c r="F5" s="47">
        <f>E5/$E$5*100</f>
        <v>100</v>
      </c>
      <c r="G5" s="26"/>
      <c r="L5" s="59"/>
      <c r="M5" s="10" t="s">
        <v>15</v>
      </c>
      <c r="N5" s="10" t="s">
        <v>19</v>
      </c>
      <c r="O5" s="10" t="s">
        <v>20</v>
      </c>
      <c r="P5" s="15" t="s">
        <v>26</v>
      </c>
      <c r="Q5" s="10"/>
      <c r="R5" s="15"/>
    </row>
    <row r="6" spans="1:18" ht="15.75">
      <c r="A6" s="25">
        <v>1</v>
      </c>
      <c r="B6" s="53">
        <v>9127</v>
      </c>
      <c r="C6" s="53">
        <v>2804</v>
      </c>
      <c r="D6" s="51">
        <f>SUM(B6:C6)</f>
        <v>11931</v>
      </c>
      <c r="E6" s="26">
        <f t="shared" ref="E6:E9" si="0">(D6*8)/M7</f>
        <v>859.89189189189187</v>
      </c>
      <c r="F6" s="47">
        <f>E6/$E$5*100</f>
        <v>96.259579715462067</v>
      </c>
      <c r="G6" s="26"/>
      <c r="L6" s="7" t="s">
        <v>21</v>
      </c>
      <c r="M6" s="1">
        <v>95</v>
      </c>
      <c r="N6" s="1">
        <v>121</v>
      </c>
      <c r="O6" s="28">
        <v>99</v>
      </c>
      <c r="P6" s="28">
        <v>100</v>
      </c>
      <c r="Q6" s="28"/>
      <c r="R6" s="28"/>
    </row>
    <row r="7" spans="1:18" ht="15.75">
      <c r="A7" s="25">
        <v>10</v>
      </c>
      <c r="B7" s="53">
        <v>11564</v>
      </c>
      <c r="C7" s="53">
        <v>3119</v>
      </c>
      <c r="D7" s="51">
        <f>SUM(B7:C7)</f>
        <v>14683</v>
      </c>
      <c r="E7" s="26">
        <f t="shared" si="0"/>
        <v>1163.0099009900989</v>
      </c>
      <c r="F7" s="47">
        <f>E7/$E$5*100</f>
        <v>130.19176634858053</v>
      </c>
      <c r="G7" s="26"/>
      <c r="L7" s="8">
        <v>1</v>
      </c>
      <c r="M7" s="1">
        <v>111</v>
      </c>
      <c r="N7" s="1">
        <v>117</v>
      </c>
      <c r="O7" s="28">
        <v>97</v>
      </c>
      <c r="P7" s="28">
        <v>91</v>
      </c>
      <c r="Q7" s="28"/>
      <c r="R7" s="28"/>
    </row>
    <row r="8" spans="1:18" ht="15.75">
      <c r="A8" s="25">
        <v>100</v>
      </c>
      <c r="B8" s="53">
        <v>10175</v>
      </c>
      <c r="C8" s="53">
        <v>2881</v>
      </c>
      <c r="D8" s="51">
        <f>SUM(B8:C8)</f>
        <v>13056</v>
      </c>
      <c r="E8" s="26">
        <f t="shared" si="0"/>
        <v>828.95238095238096</v>
      </c>
      <c r="F8" s="47">
        <f>E8/$E$5*100</f>
        <v>92.796092796092793</v>
      </c>
      <c r="G8" s="26"/>
      <c r="L8" s="8">
        <v>10</v>
      </c>
      <c r="M8" s="1">
        <v>101</v>
      </c>
      <c r="N8" s="1">
        <v>88</v>
      </c>
      <c r="O8" s="28">
        <v>92</v>
      </c>
      <c r="P8" s="28">
        <v>84</v>
      </c>
      <c r="Q8" s="28"/>
      <c r="R8" s="28"/>
    </row>
    <row r="9" spans="1:18" ht="15.75">
      <c r="A9" s="25">
        <v>300</v>
      </c>
      <c r="B9" s="53">
        <v>10804</v>
      </c>
      <c r="C9" s="53">
        <v>2610</v>
      </c>
      <c r="D9" s="51">
        <f>SUM(B9:C9)</f>
        <v>13414</v>
      </c>
      <c r="E9" s="26">
        <f t="shared" si="0"/>
        <v>984.51376146788994</v>
      </c>
      <c r="F9" s="47">
        <f>E9/$E$5*100</f>
        <v>110.21022735134987</v>
      </c>
      <c r="G9" s="26"/>
      <c r="L9" s="8">
        <v>100</v>
      </c>
      <c r="M9" s="1">
        <v>126</v>
      </c>
      <c r="N9" s="1">
        <v>97</v>
      </c>
      <c r="O9" s="28">
        <v>101</v>
      </c>
      <c r="P9" s="28">
        <v>98</v>
      </c>
      <c r="Q9" s="28"/>
      <c r="R9" s="28"/>
    </row>
    <row r="10" spans="1:18" ht="15.75">
      <c r="L10" s="8">
        <v>300</v>
      </c>
      <c r="M10" s="1">
        <v>109</v>
      </c>
      <c r="N10" s="1">
        <v>119</v>
      </c>
      <c r="O10" s="28">
        <v>106</v>
      </c>
      <c r="P10" s="28">
        <v>102</v>
      </c>
      <c r="Q10" s="28"/>
      <c r="R10" s="28"/>
    </row>
    <row r="12" spans="1:18">
      <c r="A12" t="s">
        <v>19</v>
      </c>
    </row>
    <row r="13" spans="1:18" ht="31.5">
      <c r="A13" s="22" t="s">
        <v>37</v>
      </c>
      <c r="B13" s="22" t="s">
        <v>38</v>
      </c>
      <c r="C13" s="22" t="s">
        <v>39</v>
      </c>
      <c r="D13" s="22" t="s">
        <v>40</v>
      </c>
      <c r="E13" s="23" t="s">
        <v>41</v>
      </c>
      <c r="F13" s="48" t="s">
        <v>3</v>
      </c>
    </row>
    <row r="14" spans="1:18" ht="15.75">
      <c r="A14" s="25" t="s">
        <v>42</v>
      </c>
      <c r="B14" s="53">
        <v>10361</v>
      </c>
      <c r="C14" s="53">
        <v>2946</v>
      </c>
      <c r="D14" s="51">
        <f>SUM(SUM(B14:C14))</f>
        <v>13307</v>
      </c>
      <c r="E14" s="26">
        <f>(D14*8)/N6</f>
        <v>879.80165289256195</v>
      </c>
      <c r="F14" s="47">
        <f>E14/$E$14*100</f>
        <v>100</v>
      </c>
    </row>
    <row r="15" spans="1:18" ht="15.75">
      <c r="A15" s="25">
        <v>1</v>
      </c>
      <c r="B15" s="53">
        <v>9662</v>
      </c>
      <c r="C15" s="53">
        <v>2883</v>
      </c>
      <c r="D15" s="51">
        <f t="shared" ref="D15:D18" si="1">SUM(SUM(B15:C15))</f>
        <v>12545</v>
      </c>
      <c r="E15" s="26">
        <f t="shared" ref="E15:E18" si="2">(D15*8)/N7</f>
        <v>857.77777777777783</v>
      </c>
      <c r="F15" s="47">
        <f>E15/$E$14*100</f>
        <v>97.496722693987309</v>
      </c>
    </row>
    <row r="16" spans="1:18" ht="15.75">
      <c r="A16" s="25">
        <v>10</v>
      </c>
      <c r="B16" s="53">
        <v>9874</v>
      </c>
      <c r="C16" s="53">
        <v>3189</v>
      </c>
      <c r="D16" s="51">
        <f t="shared" si="1"/>
        <v>13063</v>
      </c>
      <c r="E16" s="26">
        <f t="shared" si="2"/>
        <v>1187.5454545454545</v>
      </c>
      <c r="F16" s="47">
        <f>E16/$E$14*100</f>
        <v>134.97877057187947</v>
      </c>
    </row>
    <row r="17" spans="1:7" ht="15.75">
      <c r="A17" s="25">
        <v>100</v>
      </c>
      <c r="B17" s="53">
        <v>10298</v>
      </c>
      <c r="C17" s="53">
        <v>2464</v>
      </c>
      <c r="D17" s="51">
        <f t="shared" si="1"/>
        <v>12762</v>
      </c>
      <c r="E17" s="26">
        <f t="shared" si="2"/>
        <v>1052.5360824742268</v>
      </c>
      <c r="F17" s="47">
        <f>E17/$E$14*100</f>
        <v>119.63333769762289</v>
      </c>
    </row>
    <row r="18" spans="1:7" ht="15.75">
      <c r="A18" s="25">
        <v>300</v>
      </c>
      <c r="B18" s="53">
        <v>5488</v>
      </c>
      <c r="C18" s="53">
        <v>2476</v>
      </c>
      <c r="D18" s="51">
        <f t="shared" si="1"/>
        <v>7964</v>
      </c>
      <c r="E18" s="26">
        <f t="shared" si="2"/>
        <v>535.39495798319331</v>
      </c>
      <c r="F18" s="47">
        <f>E18/$E$14*100</f>
        <v>60.85405229951003</v>
      </c>
    </row>
    <row r="19" spans="1:7" ht="15.75">
      <c r="A19" s="25"/>
      <c r="B19" s="51"/>
      <c r="C19" s="51"/>
      <c r="D19" s="51"/>
      <c r="E19" s="26"/>
      <c r="F19" s="27"/>
    </row>
    <row r="21" spans="1:7">
      <c r="A21" t="s">
        <v>20</v>
      </c>
    </row>
    <row r="22" spans="1:7" ht="31.5">
      <c r="A22" s="22" t="s">
        <v>37</v>
      </c>
      <c r="B22" s="22" t="s">
        <v>38</v>
      </c>
      <c r="C22" s="22" t="s">
        <v>39</v>
      </c>
      <c r="D22" s="22" t="s">
        <v>40</v>
      </c>
      <c r="E22" s="23" t="s">
        <v>41</v>
      </c>
      <c r="F22" s="48" t="s">
        <v>3</v>
      </c>
    </row>
    <row r="23" spans="1:7" ht="15.75">
      <c r="A23" s="25" t="s">
        <v>42</v>
      </c>
      <c r="B23" s="53">
        <v>12087</v>
      </c>
      <c r="C23" s="53">
        <v>3841</v>
      </c>
      <c r="D23" s="51">
        <f>SUM(B23:C23)</f>
        <v>15928</v>
      </c>
      <c r="E23" s="26">
        <f>(D23*8)/O6</f>
        <v>1287.1111111111111</v>
      </c>
      <c r="F23" s="47">
        <f>E23/$E$23*100</f>
        <v>100</v>
      </c>
      <c r="G23" s="26"/>
    </row>
    <row r="24" spans="1:7" ht="15.75">
      <c r="A24" s="25">
        <v>1</v>
      </c>
      <c r="B24" s="53">
        <v>12970</v>
      </c>
      <c r="C24" s="53">
        <v>4201</v>
      </c>
      <c r="D24" s="51">
        <f t="shared" ref="D24:D27" si="3">SUM(B24:C24)</f>
        <v>17171</v>
      </c>
      <c r="E24" s="26">
        <f t="shared" ref="E24:E27" si="4">(D24*8)/O7</f>
        <v>1416.1649484536083</v>
      </c>
      <c r="F24" s="47">
        <f t="shared" ref="F24:F27" si="5">E24/$E$23*100</f>
        <v>110.0266275559606</v>
      </c>
      <c r="G24" s="26"/>
    </row>
    <row r="25" spans="1:7" ht="15.75">
      <c r="A25" s="25">
        <v>10</v>
      </c>
      <c r="B25" s="53">
        <v>16719</v>
      </c>
      <c r="C25" s="53">
        <v>6341</v>
      </c>
      <c r="D25" s="51">
        <f t="shared" si="3"/>
        <v>23060</v>
      </c>
      <c r="E25" s="26">
        <f t="shared" si="4"/>
        <v>2005.2173913043478</v>
      </c>
      <c r="F25" s="47">
        <f t="shared" si="5"/>
        <v>155.79209704539997</v>
      </c>
      <c r="G25" s="26"/>
    </row>
    <row r="26" spans="1:7" ht="15.75">
      <c r="A26" s="25">
        <v>100</v>
      </c>
      <c r="B26" s="53">
        <v>13892</v>
      </c>
      <c r="C26" s="53">
        <v>4308</v>
      </c>
      <c r="D26" s="51">
        <f t="shared" si="3"/>
        <v>18200</v>
      </c>
      <c r="E26" s="26">
        <f t="shared" si="4"/>
        <v>1441.5841584158416</v>
      </c>
      <c r="F26" s="47">
        <f t="shared" si="5"/>
        <v>112.0015316448772</v>
      </c>
      <c r="G26" s="26"/>
    </row>
    <row r="27" spans="1:7" ht="15.75">
      <c r="A27" s="25">
        <v>300</v>
      </c>
      <c r="B27" s="53">
        <v>12660</v>
      </c>
      <c r="C27" s="53">
        <v>3704</v>
      </c>
      <c r="D27" s="51">
        <f t="shared" si="3"/>
        <v>16364</v>
      </c>
      <c r="E27" s="26">
        <f t="shared" si="4"/>
        <v>1235.0188679245282</v>
      </c>
      <c r="F27" s="47">
        <f t="shared" si="5"/>
        <v>95.952778067340759</v>
      </c>
      <c r="G27" s="26"/>
    </row>
    <row r="28" spans="1:7">
      <c r="F28" s="43"/>
    </row>
    <row r="29" spans="1:7">
      <c r="A29" t="s">
        <v>26</v>
      </c>
    </row>
    <row r="30" spans="1:7" ht="31.5">
      <c r="A30" s="22" t="s">
        <v>37</v>
      </c>
      <c r="B30" s="22" t="s">
        <v>38</v>
      </c>
      <c r="C30" s="22" t="s">
        <v>39</v>
      </c>
      <c r="D30" s="22" t="s">
        <v>40</v>
      </c>
      <c r="E30" s="23" t="s">
        <v>41</v>
      </c>
      <c r="F30" s="48" t="s">
        <v>3</v>
      </c>
    </row>
    <row r="31" spans="1:7" ht="15.75">
      <c r="A31" s="25" t="s">
        <v>42</v>
      </c>
      <c r="B31" s="53">
        <v>9812</v>
      </c>
      <c r="C31" s="53">
        <v>2572</v>
      </c>
      <c r="D31" s="51">
        <f>SUM(SUM(B31:C31))</f>
        <v>12384</v>
      </c>
      <c r="E31" s="26">
        <f>(D31*8)/P6</f>
        <v>990.72</v>
      </c>
      <c r="F31" s="47">
        <f>E31/$E$31*100</f>
        <v>100</v>
      </c>
    </row>
    <row r="32" spans="1:7" ht="15.75">
      <c r="A32" s="25">
        <v>1</v>
      </c>
      <c r="B32" s="53">
        <v>9155</v>
      </c>
      <c r="C32" s="53">
        <v>2317</v>
      </c>
      <c r="D32" s="51">
        <f t="shared" ref="D32:D35" si="6">SUM(SUM(B32:C32))</f>
        <v>11472</v>
      </c>
      <c r="E32" s="26">
        <f t="shared" ref="E32:E35" si="7">(D32*8)/P7</f>
        <v>1008.5274725274726</v>
      </c>
      <c r="F32" s="47">
        <f t="shared" ref="F32:F35" si="8">E32/$E$31*100</f>
        <v>101.79742737882273</v>
      </c>
    </row>
    <row r="33" spans="1:7" ht="15.75">
      <c r="A33" s="25">
        <v>10</v>
      </c>
      <c r="B33" s="53">
        <v>11451</v>
      </c>
      <c r="C33" s="53">
        <v>2999</v>
      </c>
      <c r="D33" s="51">
        <f t="shared" si="6"/>
        <v>14450</v>
      </c>
      <c r="E33" s="26">
        <f t="shared" si="7"/>
        <v>1376.1904761904761</v>
      </c>
      <c r="F33" s="47">
        <f t="shared" si="8"/>
        <v>138.90811492555676</v>
      </c>
    </row>
    <row r="34" spans="1:7" ht="15.75">
      <c r="A34" s="25">
        <v>100</v>
      </c>
      <c r="B34" s="53">
        <v>12905</v>
      </c>
      <c r="C34" s="53">
        <v>3373</v>
      </c>
      <c r="D34" s="51">
        <f t="shared" si="6"/>
        <v>16278</v>
      </c>
      <c r="E34" s="26">
        <f t="shared" si="7"/>
        <v>1328.8163265306123</v>
      </c>
      <c r="F34" s="47">
        <f t="shared" si="8"/>
        <v>134.12632494858408</v>
      </c>
    </row>
    <row r="35" spans="1:7" ht="15.75">
      <c r="A35" s="25">
        <v>300</v>
      </c>
      <c r="B35" s="53">
        <v>6480</v>
      </c>
      <c r="C35" s="53">
        <v>2489</v>
      </c>
      <c r="D35" s="51">
        <f t="shared" si="6"/>
        <v>8969</v>
      </c>
      <c r="E35" s="26">
        <f t="shared" si="7"/>
        <v>703.45098039215691</v>
      </c>
      <c r="F35" s="47">
        <f t="shared" si="8"/>
        <v>71.004015301210927</v>
      </c>
    </row>
    <row r="37" spans="1:7">
      <c r="A37" s="43"/>
      <c r="B37" s="43"/>
      <c r="C37" s="43"/>
      <c r="D37" s="43"/>
      <c r="E37" s="43"/>
      <c r="F37" s="43"/>
    </row>
    <row r="38" spans="1:7">
      <c r="A38" s="43"/>
      <c r="B38" s="43"/>
      <c r="C38" s="43"/>
      <c r="D38" s="43"/>
      <c r="E38" s="43"/>
      <c r="F38" s="43"/>
    </row>
    <row r="39" spans="1:7">
      <c r="A39" s="43"/>
      <c r="B39" s="43"/>
      <c r="C39" s="43"/>
      <c r="D39" s="43"/>
      <c r="E39" s="43"/>
      <c r="F39" s="43"/>
      <c r="G39" s="3"/>
    </row>
    <row r="40" spans="1:7">
      <c r="A40" s="43"/>
      <c r="B40" s="43"/>
      <c r="C40" s="43"/>
      <c r="D40" s="43"/>
      <c r="E40" s="43"/>
      <c r="F40" s="43"/>
      <c r="G40" s="3"/>
    </row>
    <row r="41" spans="1:7">
      <c r="A41" s="43"/>
      <c r="B41" s="43"/>
      <c r="C41" s="43"/>
      <c r="D41" s="43"/>
      <c r="E41" s="43"/>
      <c r="F41" s="43"/>
      <c r="G41" s="3"/>
    </row>
    <row r="42" spans="1:7">
      <c r="A42" s="43"/>
      <c r="B42" s="43"/>
      <c r="C42" s="43"/>
      <c r="D42" s="43"/>
      <c r="E42" s="43"/>
      <c r="F42" s="43"/>
      <c r="G42" s="3"/>
    </row>
    <row r="43" spans="1:7">
      <c r="A43" s="43"/>
      <c r="B43" s="43"/>
      <c r="C43" s="43"/>
      <c r="D43" s="43"/>
      <c r="E43" s="43"/>
      <c r="F43" s="43"/>
      <c r="G43" s="3"/>
    </row>
    <row r="44" spans="1:7">
      <c r="A44" s="43"/>
      <c r="B44" s="43"/>
      <c r="C44" s="43"/>
      <c r="D44" s="43"/>
      <c r="E44" s="43"/>
      <c r="F44" s="43"/>
    </row>
    <row r="45" spans="1:7">
      <c r="A45" s="43"/>
      <c r="B45" s="43"/>
      <c r="C45" s="43"/>
      <c r="D45" s="43"/>
      <c r="E45" s="43"/>
      <c r="F45" s="43"/>
    </row>
    <row r="46" spans="1:7">
      <c r="A46" s="43"/>
      <c r="B46" s="43"/>
      <c r="C46" s="43"/>
      <c r="D46" s="43"/>
      <c r="E46" s="43"/>
      <c r="F46" s="43"/>
    </row>
    <row r="47" spans="1:7">
      <c r="A47" s="43"/>
      <c r="B47" s="43"/>
      <c r="C47" s="43"/>
      <c r="D47" s="43"/>
      <c r="E47" s="43"/>
      <c r="F47" s="43"/>
    </row>
    <row r="48" spans="1:7">
      <c r="A48" s="43"/>
      <c r="B48" s="43"/>
      <c r="C48" s="43"/>
      <c r="D48" s="43"/>
      <c r="E48" s="43"/>
      <c r="F48" s="43"/>
    </row>
    <row r="49" spans="1:6">
      <c r="A49" s="43"/>
      <c r="B49" s="43"/>
      <c r="C49" s="43"/>
      <c r="D49" s="43"/>
      <c r="E49" s="43"/>
      <c r="F49" s="43"/>
    </row>
    <row r="50" spans="1:6">
      <c r="A50" s="43"/>
      <c r="B50" s="43"/>
      <c r="C50" s="43"/>
      <c r="D50" s="43"/>
      <c r="E50" s="43"/>
      <c r="F50" s="43"/>
    </row>
    <row r="51" spans="1:6">
      <c r="A51" s="43"/>
      <c r="B51" s="43"/>
      <c r="C51" s="43"/>
      <c r="D51" s="43"/>
      <c r="E51" s="43"/>
      <c r="F51" s="43"/>
    </row>
  </sheetData>
  <mergeCells count="4">
    <mergeCell ref="A2:E2"/>
    <mergeCell ref="L4:L5"/>
    <mergeCell ref="M4:P4"/>
    <mergeCell ref="L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6DB00-07DE-436D-ADE7-CC52D6EA2F4D}">
  <dimension ref="A1:R112"/>
  <sheetViews>
    <sheetView topLeftCell="A16" zoomScale="60" zoomScaleNormal="60" workbookViewId="0">
      <selection activeCell="R60" activeCellId="3" sqref="R3:R7 R22:R26 R41:R45 R60:R64"/>
    </sheetView>
  </sheetViews>
  <sheetFormatPr defaultRowHeight="15"/>
  <cols>
    <col min="1" max="1" width="23" customWidth="1"/>
    <col min="2" max="2" width="13.5703125" customWidth="1"/>
    <col min="5" max="5" width="14.7109375" customWidth="1"/>
    <col min="6" max="6" width="22.42578125" customWidth="1"/>
    <col min="12" max="12" width="13.5703125" customWidth="1"/>
    <col min="13" max="13" width="12.5703125" customWidth="1"/>
  </cols>
  <sheetData>
    <row r="1" spans="1:18">
      <c r="A1" s="37" t="s">
        <v>15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4" t="s">
        <v>72</v>
      </c>
      <c r="B3" s="36" t="s">
        <v>65</v>
      </c>
      <c r="C3" s="35">
        <v>29.2189018310638</v>
      </c>
      <c r="F3" s="34" t="s">
        <v>58</v>
      </c>
      <c r="G3" s="34" t="s">
        <v>65</v>
      </c>
      <c r="H3" s="35">
        <v>22.830329961645599</v>
      </c>
      <c r="L3" t="s">
        <v>97</v>
      </c>
      <c r="M3" t="s">
        <v>46</v>
      </c>
      <c r="N3" s="13">
        <f>D5</f>
        <v>29.232886090241603</v>
      </c>
      <c r="O3" s="13">
        <f>I5</f>
        <v>22.892320377121365</v>
      </c>
      <c r="P3" s="13">
        <f>N3-O3</f>
        <v>6.3405657131202382</v>
      </c>
      <c r="Q3" s="13">
        <f>P3-$P$3</f>
        <v>0</v>
      </c>
      <c r="R3" s="49">
        <f>POWER(2,-Q3)</f>
        <v>1</v>
      </c>
    </row>
    <row r="4" spans="1:18">
      <c r="A4" s="34" t="s">
        <v>72</v>
      </c>
      <c r="B4" s="36" t="s">
        <v>65</v>
      </c>
      <c r="C4" s="35">
        <v>29.202944206931601</v>
      </c>
      <c r="F4" s="34" t="s">
        <v>58</v>
      </c>
      <c r="G4" s="34" t="s">
        <v>65</v>
      </c>
      <c r="H4" s="35">
        <v>22.871645245880099</v>
      </c>
      <c r="L4" t="s">
        <v>97</v>
      </c>
      <c r="M4" t="s">
        <v>47</v>
      </c>
      <c r="N4" s="13">
        <f>D8</f>
        <v>28.396433297230899</v>
      </c>
      <c r="O4" s="13">
        <f>I8</f>
        <v>23.016665981793565</v>
      </c>
      <c r="P4" s="13">
        <f t="shared" ref="P4:P7" si="0">N4-O4</f>
        <v>5.3797673154373342</v>
      </c>
      <c r="Q4" s="13">
        <f t="shared" ref="Q4:Q7" si="1">P4-$P$3</f>
        <v>-0.96079839768290398</v>
      </c>
      <c r="R4" s="49">
        <f t="shared" ref="R4:R7" si="2">POWER(2,-Q4)</f>
        <v>1.9463867410773508</v>
      </c>
    </row>
    <row r="5" spans="1:18">
      <c r="A5" s="34" t="s">
        <v>72</v>
      </c>
      <c r="B5" s="36" t="s">
        <v>65</v>
      </c>
      <c r="C5" s="35">
        <v>29.276812232729402</v>
      </c>
      <c r="D5" s="38">
        <f>AVERAGE(C3:C5)</f>
        <v>29.232886090241603</v>
      </c>
      <c r="F5" s="34" t="s">
        <v>58</v>
      </c>
      <c r="G5" s="34" t="s">
        <v>65</v>
      </c>
      <c r="H5" s="35">
        <v>22.9749859238384</v>
      </c>
      <c r="I5" s="38">
        <f>AVERAGE(H3:H5)</f>
        <v>22.892320377121365</v>
      </c>
      <c r="L5" t="s">
        <v>97</v>
      </c>
      <c r="M5" t="s">
        <v>48</v>
      </c>
      <c r="N5" s="13">
        <f>D11</f>
        <v>28.379895720412971</v>
      </c>
      <c r="O5" s="13">
        <f>I11</f>
        <v>22.758930144691135</v>
      </c>
      <c r="P5" s="13">
        <f t="shared" si="0"/>
        <v>5.6209655757218364</v>
      </c>
      <c r="Q5" s="13">
        <f t="shared" si="1"/>
        <v>-0.71960013739840178</v>
      </c>
      <c r="R5" s="49">
        <f t="shared" si="2"/>
        <v>1.6467255588372514</v>
      </c>
    </row>
    <row r="6" spans="1:18">
      <c r="A6" s="34" t="s">
        <v>72</v>
      </c>
      <c r="B6" s="36" t="s">
        <v>66</v>
      </c>
      <c r="C6" s="35">
        <v>28.442713104958901</v>
      </c>
      <c r="F6" s="34" t="s">
        <v>58</v>
      </c>
      <c r="G6" s="34" t="s">
        <v>66</v>
      </c>
      <c r="H6" s="35">
        <v>22.977831480638301</v>
      </c>
      <c r="L6" t="s">
        <v>97</v>
      </c>
      <c r="M6" t="s">
        <v>49</v>
      </c>
      <c r="N6" s="13">
        <f>D14</f>
        <v>29.434262169693397</v>
      </c>
      <c r="O6" s="13">
        <f>I14</f>
        <v>23.375828788672766</v>
      </c>
      <c r="P6" s="13">
        <f t="shared" si="0"/>
        <v>6.058433381020631</v>
      </c>
      <c r="Q6" s="13">
        <f t="shared" si="1"/>
        <v>-0.2821323320996072</v>
      </c>
      <c r="R6" s="49">
        <f t="shared" si="2"/>
        <v>1.2159908155814192</v>
      </c>
    </row>
    <row r="7" spans="1:18">
      <c r="A7" s="34" t="s">
        <v>72</v>
      </c>
      <c r="B7" s="36" t="s">
        <v>66</v>
      </c>
      <c r="C7" s="35">
        <v>28.357428090106101</v>
      </c>
      <c r="F7" s="34" t="s">
        <v>58</v>
      </c>
      <c r="G7" s="34" t="s">
        <v>66</v>
      </c>
      <c r="H7" s="35">
        <v>23.0264700489425</v>
      </c>
      <c r="L7" t="s">
        <v>97</v>
      </c>
      <c r="M7" t="s">
        <v>50</v>
      </c>
      <c r="N7" s="13">
        <f>D17</f>
        <v>28.847162045510334</v>
      </c>
      <c r="O7" s="13">
        <f>I17</f>
        <v>23.180183700400004</v>
      </c>
      <c r="P7" s="13">
        <f t="shared" si="0"/>
        <v>5.6669783451103299</v>
      </c>
      <c r="Q7" s="13">
        <f t="shared" si="1"/>
        <v>-0.67358736800990826</v>
      </c>
      <c r="R7" s="49">
        <f t="shared" si="2"/>
        <v>1.5950342111391784</v>
      </c>
    </row>
    <row r="8" spans="1:18">
      <c r="A8" s="34" t="s">
        <v>72</v>
      </c>
      <c r="B8" s="36" t="s">
        <v>66</v>
      </c>
      <c r="C8" s="35">
        <v>28.3891586966277</v>
      </c>
      <c r="D8" s="38">
        <f>AVERAGE(C6:C8)</f>
        <v>28.396433297230899</v>
      </c>
      <c r="F8" s="34" t="s">
        <v>58</v>
      </c>
      <c r="G8" s="34" t="s">
        <v>66</v>
      </c>
      <c r="H8" s="35">
        <v>23.045696415799899</v>
      </c>
      <c r="I8" s="38">
        <f>AVERAGE(H6:H8)</f>
        <v>23.016665981793565</v>
      </c>
      <c r="N8" s="13"/>
      <c r="O8" s="13"/>
      <c r="P8" s="13"/>
      <c r="Q8" s="13"/>
      <c r="R8" s="13"/>
    </row>
    <row r="9" spans="1:18">
      <c r="A9" s="34" t="s">
        <v>72</v>
      </c>
      <c r="B9" s="36" t="s">
        <v>67</v>
      </c>
      <c r="C9" s="35">
        <v>28.345662005627101</v>
      </c>
      <c r="F9" s="34" t="s">
        <v>58</v>
      </c>
      <c r="G9" s="34" t="s">
        <v>67</v>
      </c>
      <c r="H9" s="35">
        <v>22.764864176886899</v>
      </c>
    </row>
    <row r="10" spans="1:18">
      <c r="A10" s="34" t="s">
        <v>72</v>
      </c>
      <c r="B10" s="36" t="s">
        <v>67</v>
      </c>
      <c r="C10" s="35">
        <v>28.316758700196601</v>
      </c>
      <c r="F10" s="34" t="s">
        <v>58</v>
      </c>
      <c r="G10" s="34" t="s">
        <v>67</v>
      </c>
      <c r="H10" s="35">
        <v>22.730464919963001</v>
      </c>
    </row>
    <row r="11" spans="1:18">
      <c r="A11" s="34" t="s">
        <v>72</v>
      </c>
      <c r="B11" s="36" t="s">
        <v>67</v>
      </c>
      <c r="C11" s="35">
        <v>28.477266455415201</v>
      </c>
      <c r="D11" s="38">
        <f>AVERAGE(C9:C11)</f>
        <v>28.379895720412971</v>
      </c>
      <c r="F11" s="34" t="s">
        <v>58</v>
      </c>
      <c r="G11" s="34" t="s">
        <v>67</v>
      </c>
      <c r="H11" s="35">
        <v>22.781461337223501</v>
      </c>
      <c r="I11" s="38">
        <f>AVERAGE(H9:H11)</f>
        <v>22.758930144691135</v>
      </c>
    </row>
    <row r="12" spans="1:18">
      <c r="A12" s="34" t="s">
        <v>72</v>
      </c>
      <c r="B12" s="36" t="s">
        <v>68</v>
      </c>
      <c r="C12" s="35">
        <v>29.350181585013999</v>
      </c>
      <c r="F12" s="34" t="s">
        <v>58</v>
      </c>
      <c r="G12" s="34" t="s">
        <v>68</v>
      </c>
      <c r="H12" s="35">
        <v>23.270529848768401</v>
      </c>
    </row>
    <row r="13" spans="1:18">
      <c r="A13" s="34" t="s">
        <v>72</v>
      </c>
      <c r="B13" s="36" t="s">
        <v>68</v>
      </c>
      <c r="C13" s="35">
        <v>29.476217156003699</v>
      </c>
      <c r="F13" s="34" t="s">
        <v>58</v>
      </c>
      <c r="G13" s="34" t="s">
        <v>68</v>
      </c>
      <c r="H13" s="35">
        <v>23.390027367236598</v>
      </c>
    </row>
    <row r="14" spans="1:18">
      <c r="A14" s="34" t="s">
        <v>72</v>
      </c>
      <c r="B14" s="36" t="s">
        <v>68</v>
      </c>
      <c r="C14" s="35">
        <v>29.476387768062501</v>
      </c>
      <c r="D14" s="38">
        <f>AVERAGE(C12:C14)</f>
        <v>29.434262169693397</v>
      </c>
      <c r="F14" s="34" t="s">
        <v>58</v>
      </c>
      <c r="G14" s="34" t="s">
        <v>68</v>
      </c>
      <c r="H14" s="35">
        <v>23.4669291500133</v>
      </c>
      <c r="I14" s="38">
        <f>AVERAGE(H12:H14)</f>
        <v>23.375828788672766</v>
      </c>
      <c r="N14" s="13"/>
      <c r="O14" s="13"/>
      <c r="P14" s="13"/>
      <c r="Q14" s="13"/>
      <c r="R14" s="13"/>
    </row>
    <row r="15" spans="1:18">
      <c r="A15" s="34" t="s">
        <v>72</v>
      </c>
      <c r="B15" s="36" t="s">
        <v>69</v>
      </c>
      <c r="C15" s="35">
        <v>28.795309340635701</v>
      </c>
      <c r="F15" s="34" t="s">
        <v>58</v>
      </c>
      <c r="G15" s="34" t="s">
        <v>69</v>
      </c>
      <c r="H15" s="35">
        <v>23.1340644593379</v>
      </c>
      <c r="N15" s="13"/>
      <c r="O15" s="13"/>
      <c r="P15" s="13"/>
      <c r="Q15" s="13"/>
      <c r="R15" s="13"/>
    </row>
    <row r="16" spans="1:18">
      <c r="A16" s="34" t="s">
        <v>72</v>
      </c>
      <c r="B16" s="36" t="s">
        <v>69</v>
      </c>
      <c r="C16" s="35">
        <v>28.836547680119899</v>
      </c>
      <c r="F16" s="34" t="s">
        <v>58</v>
      </c>
      <c r="G16" s="34" t="s">
        <v>69</v>
      </c>
      <c r="H16" s="35">
        <v>23.202206508015099</v>
      </c>
      <c r="N16" s="13"/>
      <c r="O16" s="13"/>
      <c r="P16" s="13"/>
      <c r="Q16" s="13"/>
      <c r="R16" s="13"/>
    </row>
    <row r="17" spans="1:18">
      <c r="A17" s="34" t="s">
        <v>72</v>
      </c>
      <c r="B17" s="36" t="s">
        <v>69</v>
      </c>
      <c r="C17" s="35">
        <v>28.909629115775399</v>
      </c>
      <c r="D17" s="38">
        <f>AVERAGE(C15:C17)</f>
        <v>28.847162045510334</v>
      </c>
      <c r="F17" s="34" t="s">
        <v>58</v>
      </c>
      <c r="G17" s="34" t="s">
        <v>69</v>
      </c>
      <c r="H17" s="35">
        <v>23.204280133847</v>
      </c>
      <c r="I17" s="38">
        <f>AVERAGE(H15:H17)</f>
        <v>23.180183700400004</v>
      </c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64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4" t="s">
        <v>72</v>
      </c>
      <c r="B22" s="36" t="s">
        <v>65</v>
      </c>
      <c r="C22" s="35">
        <v>29.287292936481698</v>
      </c>
      <c r="F22" s="34" t="s">
        <v>58</v>
      </c>
      <c r="G22" s="34" t="s">
        <v>65</v>
      </c>
      <c r="H22" s="35">
        <v>22.578223085410901</v>
      </c>
      <c r="L22" t="s">
        <v>98</v>
      </c>
      <c r="M22" t="s">
        <v>46</v>
      </c>
      <c r="N22" s="13">
        <f>D24</f>
        <v>29.20521435703883</v>
      </c>
      <c r="O22" s="13">
        <f>I24</f>
        <v>22.7982840817088</v>
      </c>
      <c r="P22" s="13">
        <f>N22-O22</f>
        <v>6.4069302753300299</v>
      </c>
      <c r="Q22" s="13">
        <f>P22-$P$22</f>
        <v>0</v>
      </c>
      <c r="R22" s="49">
        <f>POWER(2,-Q22)</f>
        <v>1</v>
      </c>
    </row>
    <row r="23" spans="1:18">
      <c r="A23" s="34" t="s">
        <v>72</v>
      </c>
      <c r="B23" s="36" t="s">
        <v>65</v>
      </c>
      <c r="C23" s="35">
        <v>29.082531103798299</v>
      </c>
      <c r="F23" s="34" t="s">
        <v>58</v>
      </c>
      <c r="G23" s="34" t="s">
        <v>65</v>
      </c>
      <c r="H23" s="35">
        <v>23.1716432458601</v>
      </c>
      <c r="L23" t="s">
        <v>98</v>
      </c>
      <c r="M23" t="s">
        <v>47</v>
      </c>
      <c r="N23" s="13">
        <f>D27</f>
        <v>29.885660992251001</v>
      </c>
      <c r="O23" s="13">
        <f>I27</f>
        <v>23.197251099768668</v>
      </c>
      <c r="P23" s="13">
        <f t="shared" ref="P23:P26" si="3">N23-O23</f>
        <v>6.6884098924823334</v>
      </c>
      <c r="Q23" s="13">
        <f t="shared" ref="Q23:Q26" si="4">P23-$P$22</f>
        <v>0.28147961715230352</v>
      </c>
      <c r="R23" s="49">
        <f t="shared" ref="R23:R26" si="5">POWER(2,-Q23)</f>
        <v>0.82274678152716252</v>
      </c>
    </row>
    <row r="24" spans="1:18">
      <c r="A24" s="34" t="s">
        <v>72</v>
      </c>
      <c r="B24" s="36" t="s">
        <v>65</v>
      </c>
      <c r="C24" s="35">
        <v>29.2458190308365</v>
      </c>
      <c r="D24" s="38">
        <f>AVERAGE(C22:C24)</f>
        <v>29.20521435703883</v>
      </c>
      <c r="F24" s="34" t="s">
        <v>58</v>
      </c>
      <c r="G24" s="34" t="s">
        <v>65</v>
      </c>
      <c r="H24" s="35">
        <v>22.6449859138554</v>
      </c>
      <c r="I24" s="38">
        <f>AVERAGE(H22:H24)</f>
        <v>22.7982840817088</v>
      </c>
      <c r="L24" t="s">
        <v>98</v>
      </c>
      <c r="M24" t="s">
        <v>48</v>
      </c>
      <c r="N24" s="13">
        <f>D30</f>
        <v>28.716743362666431</v>
      </c>
      <c r="O24" s="13">
        <f>I30</f>
        <v>23.248294317222939</v>
      </c>
      <c r="P24" s="13">
        <f t="shared" si="3"/>
        <v>5.4684490454434922</v>
      </c>
      <c r="Q24" s="13">
        <f t="shared" si="4"/>
        <v>-0.9384812298865377</v>
      </c>
      <c r="R24" s="49">
        <f t="shared" si="5"/>
        <v>1.916509606798104</v>
      </c>
    </row>
    <row r="25" spans="1:18">
      <c r="A25" s="34" t="s">
        <v>72</v>
      </c>
      <c r="B25" s="36" t="s">
        <v>66</v>
      </c>
      <c r="C25" s="35">
        <v>29.9268444130186</v>
      </c>
      <c r="F25" s="34" t="s">
        <v>58</v>
      </c>
      <c r="G25" s="36" t="s">
        <v>66</v>
      </c>
      <c r="H25" s="35">
        <v>23.118745088237599</v>
      </c>
      <c r="L25" t="s">
        <v>98</v>
      </c>
      <c r="M25" t="s">
        <v>49</v>
      </c>
      <c r="N25" s="13">
        <f>D33</f>
        <v>28.570452106859602</v>
      </c>
      <c r="O25" s="13">
        <f>I33</f>
        <v>23.060397857209566</v>
      </c>
      <c r="P25" s="13">
        <f t="shared" si="3"/>
        <v>5.510054249650036</v>
      </c>
      <c r="Q25" s="13">
        <f t="shared" si="4"/>
        <v>-0.89687602567999392</v>
      </c>
      <c r="R25" s="49">
        <f t="shared" si="5"/>
        <v>1.8620296240170275</v>
      </c>
    </row>
    <row r="26" spans="1:18">
      <c r="A26" s="34" t="s">
        <v>72</v>
      </c>
      <c r="B26" s="36" t="s">
        <v>66</v>
      </c>
      <c r="C26" s="35">
        <v>29.8275001628738</v>
      </c>
      <c r="F26" s="34" t="s">
        <v>58</v>
      </c>
      <c r="G26" s="36" t="s">
        <v>66</v>
      </c>
      <c r="H26" s="35">
        <v>23.2224034137556</v>
      </c>
      <c r="L26" t="s">
        <v>98</v>
      </c>
      <c r="M26" t="s">
        <v>50</v>
      </c>
      <c r="N26" s="13">
        <f>D36</f>
        <v>31.509964975151302</v>
      </c>
      <c r="O26" s="13">
        <f>I36</f>
        <v>23.836528547347868</v>
      </c>
      <c r="P26" s="13">
        <f t="shared" si="3"/>
        <v>7.6734364278034342</v>
      </c>
      <c r="Q26" s="13">
        <f t="shared" si="4"/>
        <v>1.2665061524734043</v>
      </c>
      <c r="R26" s="49">
        <f t="shared" si="5"/>
        <v>0.41566519239166216</v>
      </c>
    </row>
    <row r="27" spans="1:18">
      <c r="A27" s="34" t="s">
        <v>72</v>
      </c>
      <c r="B27" s="36" t="s">
        <v>66</v>
      </c>
      <c r="C27" s="35">
        <v>29.902638400860599</v>
      </c>
      <c r="D27" s="38">
        <f>AVERAGE(C25:C27)</f>
        <v>29.885660992251001</v>
      </c>
      <c r="F27" s="34" t="s">
        <v>58</v>
      </c>
      <c r="G27" s="36" t="s">
        <v>66</v>
      </c>
      <c r="H27" s="35">
        <v>23.2506047973128</v>
      </c>
      <c r="I27" s="38">
        <f>AVERAGE(H25:H27)</f>
        <v>23.197251099768668</v>
      </c>
    </row>
    <row r="28" spans="1:18">
      <c r="A28" s="34" t="s">
        <v>72</v>
      </c>
      <c r="B28" s="36" t="s">
        <v>67</v>
      </c>
      <c r="C28" s="35">
        <v>28.655994754459599</v>
      </c>
      <c r="F28" s="34" t="s">
        <v>58</v>
      </c>
      <c r="G28" s="36" t="s">
        <v>67</v>
      </c>
      <c r="H28" s="35">
        <v>23.119850033087801</v>
      </c>
    </row>
    <row r="29" spans="1:18">
      <c r="A29" s="34" t="s">
        <v>72</v>
      </c>
      <c r="B29" s="36" t="s">
        <v>67</v>
      </c>
      <c r="C29" s="35">
        <v>28.7088513241155</v>
      </c>
      <c r="F29" s="34" t="s">
        <v>58</v>
      </c>
      <c r="G29" s="36" t="s">
        <v>67</v>
      </c>
      <c r="H29" s="35">
        <v>23.303887568339501</v>
      </c>
    </row>
    <row r="30" spans="1:18">
      <c r="A30" s="34" t="s">
        <v>72</v>
      </c>
      <c r="B30" s="36" t="s">
        <v>67</v>
      </c>
      <c r="C30" s="35">
        <v>28.785384009424199</v>
      </c>
      <c r="D30" s="38">
        <f>AVERAGE(C28:C30)</f>
        <v>28.716743362666431</v>
      </c>
      <c r="F30" s="34" t="s">
        <v>58</v>
      </c>
      <c r="G30" s="36" t="s">
        <v>67</v>
      </c>
      <c r="H30" s="35">
        <v>23.321145350241501</v>
      </c>
      <c r="I30" s="38">
        <f>AVERAGE(H28:H30)</f>
        <v>23.248294317222939</v>
      </c>
    </row>
    <row r="31" spans="1:18">
      <c r="A31" s="34" t="s">
        <v>72</v>
      </c>
      <c r="B31" s="36" t="s">
        <v>68</v>
      </c>
      <c r="C31" s="35">
        <v>28.600986447755002</v>
      </c>
      <c r="F31" s="34" t="s">
        <v>58</v>
      </c>
      <c r="G31" s="36" t="s">
        <v>68</v>
      </c>
      <c r="H31" s="35">
        <v>22.948399190755101</v>
      </c>
    </row>
    <row r="32" spans="1:18">
      <c r="A32" s="34" t="s">
        <v>72</v>
      </c>
      <c r="B32" s="36" t="s">
        <v>68</v>
      </c>
      <c r="C32" s="35">
        <v>28.5058472658455</v>
      </c>
      <c r="F32" s="34" t="s">
        <v>58</v>
      </c>
      <c r="G32" s="36" t="s">
        <v>68</v>
      </c>
      <c r="H32" s="35">
        <v>23.085467019547298</v>
      </c>
    </row>
    <row r="33" spans="1:18">
      <c r="A33" s="34" t="s">
        <v>72</v>
      </c>
      <c r="B33" s="36" t="s">
        <v>68</v>
      </c>
      <c r="C33" s="35">
        <v>28.6045226069783</v>
      </c>
      <c r="D33" s="38">
        <f>AVERAGE(C31:C33)</f>
        <v>28.570452106859602</v>
      </c>
      <c r="F33" s="34" t="s">
        <v>58</v>
      </c>
      <c r="G33" s="36" t="s">
        <v>68</v>
      </c>
      <c r="H33" s="35">
        <v>23.147327361326301</v>
      </c>
      <c r="I33" s="38">
        <f>AVERAGE(H31:H33)</f>
        <v>23.060397857209566</v>
      </c>
    </row>
    <row r="34" spans="1:18">
      <c r="A34" s="34" t="s">
        <v>72</v>
      </c>
      <c r="B34" s="36" t="s">
        <v>69</v>
      </c>
      <c r="C34" s="35">
        <v>31.5658977768908</v>
      </c>
      <c r="F34" s="34" t="s">
        <v>58</v>
      </c>
      <c r="G34" s="36" t="s">
        <v>69</v>
      </c>
      <c r="H34" s="35">
        <v>23.782072077783901</v>
      </c>
    </row>
    <row r="35" spans="1:18">
      <c r="A35" s="34" t="s">
        <v>72</v>
      </c>
      <c r="B35" s="36" t="s">
        <v>69</v>
      </c>
      <c r="C35" s="35">
        <v>31.447624950957699</v>
      </c>
      <c r="F35" s="34" t="s">
        <v>58</v>
      </c>
      <c r="G35" s="36" t="s">
        <v>69</v>
      </c>
      <c r="H35" s="35">
        <v>23.871668867021601</v>
      </c>
    </row>
    <row r="36" spans="1:18">
      <c r="A36" s="34" t="s">
        <v>72</v>
      </c>
      <c r="B36" s="36" t="s">
        <v>69</v>
      </c>
      <c r="C36" s="35">
        <v>31.516372197605399</v>
      </c>
      <c r="D36" s="38">
        <f>AVERAGE(C34:C36)</f>
        <v>31.509964975151302</v>
      </c>
      <c r="F36" s="34" t="s">
        <v>58</v>
      </c>
      <c r="G36" s="36" t="s">
        <v>69</v>
      </c>
      <c r="H36" s="35">
        <v>23.855844697238101</v>
      </c>
      <c r="I36" s="38">
        <f>AVERAGE(H34:H36)</f>
        <v>23.836528547347868</v>
      </c>
    </row>
    <row r="39" spans="1:18">
      <c r="A39" s="37" t="s">
        <v>20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6" t="s">
        <v>85</v>
      </c>
      <c r="B41" s="36" t="s">
        <v>21</v>
      </c>
      <c r="C41" s="39">
        <v>22.215915169184001</v>
      </c>
      <c r="F41" s="36" t="s">
        <v>58</v>
      </c>
      <c r="G41" s="36" t="s">
        <v>21</v>
      </c>
      <c r="H41" s="39">
        <v>23.233726516369099</v>
      </c>
      <c r="L41" t="s">
        <v>99</v>
      </c>
      <c r="M41" t="s">
        <v>46</v>
      </c>
      <c r="N41" s="13">
        <f>D43</f>
        <v>22.135352677784965</v>
      </c>
      <c r="O41" s="13">
        <f>I43</f>
        <v>23.181583788759834</v>
      </c>
      <c r="P41" s="13">
        <f>N41-O41</f>
        <v>-1.046231110974869</v>
      </c>
      <c r="Q41" s="13">
        <f>P41-$P$41</f>
        <v>0</v>
      </c>
      <c r="R41" s="49">
        <f>POWER(2,-Q41)</f>
        <v>1</v>
      </c>
    </row>
    <row r="42" spans="1:18">
      <c r="A42" s="36" t="s">
        <v>85</v>
      </c>
      <c r="B42" s="36" t="s">
        <v>21</v>
      </c>
      <c r="C42" s="39">
        <v>22.075652176251801</v>
      </c>
      <c r="F42" s="36" t="s">
        <v>58</v>
      </c>
      <c r="G42" s="36" t="s">
        <v>21</v>
      </c>
      <c r="H42" s="39">
        <v>23.143028479816401</v>
      </c>
      <c r="L42" t="s">
        <v>99</v>
      </c>
      <c r="M42" t="s">
        <v>47</v>
      </c>
      <c r="N42" s="13">
        <f>D46</f>
        <v>22.1286666587187</v>
      </c>
      <c r="O42" s="13">
        <f>I46</f>
        <v>23.26258773006877</v>
      </c>
      <c r="P42" s="13">
        <f t="shared" ref="P42:P45" si="6">N42-O42</f>
        <v>-1.1339210713500698</v>
      </c>
      <c r="Q42" s="13">
        <f t="shared" ref="Q42:Q45" si="7">P42-$P$41</f>
        <v>-8.7689960375200826E-2</v>
      </c>
      <c r="R42" s="49">
        <f t="shared" ref="R42:R45" si="8">POWER(2,-Q42)</f>
        <v>1.0626672793341594</v>
      </c>
    </row>
    <row r="43" spans="1:18">
      <c r="A43" s="36" t="s">
        <v>85</v>
      </c>
      <c r="B43" s="36" t="s">
        <v>21</v>
      </c>
      <c r="C43" s="39">
        <v>22.114490687919101</v>
      </c>
      <c r="D43" s="38">
        <f>AVERAGE(C41:C43)</f>
        <v>22.135352677784965</v>
      </c>
      <c r="F43" s="36" t="s">
        <v>58</v>
      </c>
      <c r="G43" s="36" t="s">
        <v>21</v>
      </c>
      <c r="H43" s="39">
        <v>23.167996370093999</v>
      </c>
      <c r="I43" s="38">
        <f>AVERAGE(H41:H43)</f>
        <v>23.181583788759834</v>
      </c>
      <c r="L43" t="s">
        <v>99</v>
      </c>
      <c r="M43" t="s">
        <v>48</v>
      </c>
      <c r="N43" s="13">
        <f>D49</f>
        <v>21.539123537810536</v>
      </c>
      <c r="O43" s="13">
        <f>I49</f>
        <v>23.257723682066</v>
      </c>
      <c r="P43" s="13">
        <f t="shared" si="6"/>
        <v>-1.7186001442554648</v>
      </c>
      <c r="Q43" s="13">
        <f t="shared" si="7"/>
        <v>-0.67236903328059583</v>
      </c>
      <c r="R43" s="49">
        <f t="shared" si="8"/>
        <v>1.5936877968161831</v>
      </c>
    </row>
    <row r="44" spans="1:18">
      <c r="A44" s="36" t="s">
        <v>85</v>
      </c>
      <c r="B44" s="36" t="s">
        <v>66</v>
      </c>
      <c r="C44" s="39">
        <v>22.089234527894401</v>
      </c>
      <c r="F44" s="36" t="s">
        <v>58</v>
      </c>
      <c r="G44" s="36" t="s">
        <v>66</v>
      </c>
      <c r="H44" s="39">
        <v>23.380095191018999</v>
      </c>
      <c r="L44" t="s">
        <v>99</v>
      </c>
      <c r="M44" t="s">
        <v>49</v>
      </c>
      <c r="N44" s="13">
        <f>D52</f>
        <v>22.0862398250549</v>
      </c>
      <c r="O44" s="13">
        <f>I52</f>
        <v>23.032132024688835</v>
      </c>
      <c r="P44" s="13">
        <f t="shared" si="6"/>
        <v>-0.94589219963393489</v>
      </c>
      <c r="Q44" s="13">
        <f t="shared" si="7"/>
        <v>0.10033891134093409</v>
      </c>
      <c r="R44" s="49">
        <f t="shared" si="8"/>
        <v>0.93281383342348667</v>
      </c>
    </row>
    <row r="45" spans="1:18">
      <c r="A45" s="36" t="s">
        <v>85</v>
      </c>
      <c r="B45" s="36" t="s">
        <v>66</v>
      </c>
      <c r="C45" s="39">
        <v>22.130975917868501</v>
      </c>
      <c r="F45" s="36" t="s">
        <v>58</v>
      </c>
      <c r="G45" s="36" t="s">
        <v>66</v>
      </c>
      <c r="H45" s="39">
        <v>23.160629412530898</v>
      </c>
      <c r="L45" t="s">
        <v>99</v>
      </c>
      <c r="M45" t="s">
        <v>50</v>
      </c>
      <c r="N45" s="13">
        <f>D55</f>
        <v>22.147719891262099</v>
      </c>
      <c r="O45" s="13">
        <f>I55</f>
        <v>23.289647697179301</v>
      </c>
      <c r="P45" s="13">
        <f t="shared" si="6"/>
        <v>-1.1419278059172022</v>
      </c>
      <c r="Q45" s="13">
        <f t="shared" si="7"/>
        <v>-9.5696694942333238E-2</v>
      </c>
      <c r="R45" s="49">
        <f t="shared" si="8"/>
        <v>1.0685813143530412</v>
      </c>
    </row>
    <row r="46" spans="1:18">
      <c r="A46" s="36" t="s">
        <v>85</v>
      </c>
      <c r="B46" s="36" t="s">
        <v>66</v>
      </c>
      <c r="C46" s="39">
        <v>22.165789530393202</v>
      </c>
      <c r="D46" s="38">
        <f>AVERAGE(C44:C46)</f>
        <v>22.1286666587187</v>
      </c>
      <c r="F46" s="36" t="s">
        <v>58</v>
      </c>
      <c r="G46" s="36" t="s">
        <v>66</v>
      </c>
      <c r="H46" s="39">
        <v>23.247038586656402</v>
      </c>
      <c r="I46" s="38">
        <f>AVERAGE(H44:H46)</f>
        <v>23.26258773006877</v>
      </c>
    </row>
    <row r="47" spans="1:18">
      <c r="A47" s="36" t="s">
        <v>85</v>
      </c>
      <c r="B47" s="36" t="s">
        <v>67</v>
      </c>
      <c r="C47" s="39">
        <v>21.508621842720601</v>
      </c>
      <c r="F47" s="36" t="s">
        <v>58</v>
      </c>
      <c r="G47" s="36" t="s">
        <v>67</v>
      </c>
      <c r="H47" s="39">
        <v>23.559720721335399</v>
      </c>
    </row>
    <row r="48" spans="1:18">
      <c r="A48" s="36" t="s">
        <v>85</v>
      </c>
      <c r="B48" s="36" t="s">
        <v>67</v>
      </c>
      <c r="C48" s="39">
        <v>21.4891681706616</v>
      </c>
      <c r="F48" s="36" t="s">
        <v>58</v>
      </c>
      <c r="G48" s="36" t="s">
        <v>67</v>
      </c>
      <c r="H48" s="39">
        <v>23.098818339268998</v>
      </c>
    </row>
    <row r="49" spans="1:18">
      <c r="A49" s="36" t="s">
        <v>85</v>
      </c>
      <c r="B49" s="36" t="s">
        <v>67</v>
      </c>
      <c r="C49" s="39">
        <v>21.6195806000494</v>
      </c>
      <c r="D49" s="38">
        <f>AVERAGE(C47:C49)</f>
        <v>21.539123537810536</v>
      </c>
      <c r="F49" s="36" t="s">
        <v>58</v>
      </c>
      <c r="G49" s="36" t="s">
        <v>67</v>
      </c>
      <c r="H49" s="39">
        <v>23.114631985593601</v>
      </c>
      <c r="I49" s="38">
        <f>AVERAGE(H47:H49)</f>
        <v>23.257723682066</v>
      </c>
    </row>
    <row r="50" spans="1:18">
      <c r="A50" s="36" t="s">
        <v>85</v>
      </c>
      <c r="B50" s="36" t="s">
        <v>68</v>
      </c>
      <c r="C50" s="39">
        <v>22.061300420692501</v>
      </c>
      <c r="F50" s="36" t="s">
        <v>58</v>
      </c>
      <c r="G50" s="36" t="s">
        <v>68</v>
      </c>
      <c r="H50" s="39">
        <v>23.0522706621487</v>
      </c>
    </row>
    <row r="51" spans="1:18">
      <c r="A51" s="36" t="s">
        <v>85</v>
      </c>
      <c r="B51" s="36" t="s">
        <v>68</v>
      </c>
      <c r="C51" s="39">
        <v>22.103358435020201</v>
      </c>
      <c r="F51" s="36" t="s">
        <v>58</v>
      </c>
      <c r="G51" s="36" t="s">
        <v>68</v>
      </c>
      <c r="H51" s="39">
        <v>23.0377004933001</v>
      </c>
      <c r="O51" s="36"/>
      <c r="P51" s="36"/>
      <c r="Q51" s="39"/>
    </row>
    <row r="52" spans="1:18">
      <c r="A52" s="36" t="s">
        <v>85</v>
      </c>
      <c r="B52" s="36" t="s">
        <v>68</v>
      </c>
      <c r="C52" s="39">
        <v>22.094060619452002</v>
      </c>
      <c r="D52" s="38">
        <f>AVERAGE(C50:C52)</f>
        <v>22.0862398250549</v>
      </c>
      <c r="F52" s="36" t="s">
        <v>58</v>
      </c>
      <c r="G52" s="36" t="s">
        <v>68</v>
      </c>
      <c r="H52" s="39">
        <v>23.0064249186177</v>
      </c>
      <c r="I52" s="38">
        <f>AVERAGE(H50:H52)</f>
        <v>23.032132024688835</v>
      </c>
      <c r="O52" s="36"/>
      <c r="P52" s="36"/>
      <c r="Q52" s="39"/>
    </row>
    <row r="53" spans="1:18">
      <c r="A53" s="36" t="s">
        <v>85</v>
      </c>
      <c r="B53" s="36" t="s">
        <v>69</v>
      </c>
      <c r="C53" s="39">
        <v>22.149453496198301</v>
      </c>
      <c r="F53" s="36" t="s">
        <v>58</v>
      </c>
      <c r="G53" s="36" t="s">
        <v>69</v>
      </c>
      <c r="H53" s="39">
        <v>23.419231904027601</v>
      </c>
      <c r="O53" s="36"/>
      <c r="P53" s="36"/>
      <c r="Q53" s="39"/>
    </row>
    <row r="54" spans="1:18">
      <c r="A54" s="36" t="s">
        <v>85</v>
      </c>
      <c r="B54" s="36" t="s">
        <v>69</v>
      </c>
      <c r="C54" s="39">
        <v>22.122942050299901</v>
      </c>
      <c r="F54" s="36" t="s">
        <v>58</v>
      </c>
      <c r="G54" s="36" t="s">
        <v>69</v>
      </c>
      <c r="H54" s="39">
        <v>23.238229791766599</v>
      </c>
      <c r="M54" s="36"/>
      <c r="N54" s="36"/>
      <c r="O54" s="36"/>
      <c r="P54" s="36"/>
      <c r="Q54" s="39"/>
    </row>
    <row r="55" spans="1:18">
      <c r="A55" s="36" t="s">
        <v>85</v>
      </c>
      <c r="B55" s="36" t="s">
        <v>69</v>
      </c>
      <c r="C55" s="39">
        <v>22.170764127288098</v>
      </c>
      <c r="D55" s="38">
        <f>AVERAGE(C53:C55)</f>
        <v>22.147719891262099</v>
      </c>
      <c r="F55" s="36" t="s">
        <v>58</v>
      </c>
      <c r="G55" s="36" t="s">
        <v>69</v>
      </c>
      <c r="H55" s="39">
        <v>23.2114813957437</v>
      </c>
      <c r="I55" s="38">
        <f>AVERAGE(H53:H55)</f>
        <v>23.289647697179301</v>
      </c>
      <c r="M55" s="36"/>
      <c r="N55" s="36"/>
      <c r="O55" s="36"/>
      <c r="P55" s="36"/>
      <c r="Q55" s="39"/>
    </row>
    <row r="56" spans="1:18">
      <c r="E56" s="34"/>
      <c r="F56" s="34"/>
      <c r="G56" s="35"/>
      <c r="M56" s="36"/>
      <c r="N56" s="36"/>
      <c r="O56" s="36"/>
      <c r="P56" s="36"/>
      <c r="Q56" s="39"/>
      <c r="R56" s="12"/>
    </row>
    <row r="57" spans="1:18">
      <c r="E57" s="34"/>
      <c r="F57" s="34"/>
      <c r="G57" s="35"/>
      <c r="M57" s="36"/>
      <c r="N57" s="36"/>
      <c r="O57" s="36"/>
      <c r="P57" s="36"/>
      <c r="Q57" s="39"/>
      <c r="R57" s="12"/>
    </row>
    <row r="58" spans="1:18">
      <c r="A58" s="37" t="s">
        <v>26</v>
      </c>
      <c r="L58" s="29" t="s">
        <v>51</v>
      </c>
      <c r="M58" s="30"/>
      <c r="N58" s="31"/>
      <c r="O58" s="31"/>
      <c r="P58" s="30"/>
      <c r="Q58" s="30"/>
      <c r="R58" s="30"/>
    </row>
    <row r="59" spans="1:18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</row>
    <row r="60" spans="1:18">
      <c r="A60" s="36" t="s">
        <v>86</v>
      </c>
      <c r="B60" s="36" t="s">
        <v>65</v>
      </c>
      <c r="C60" s="39">
        <v>24.053668492853198</v>
      </c>
      <c r="F60" s="36" t="s">
        <v>58</v>
      </c>
      <c r="G60" s="36" t="s">
        <v>65</v>
      </c>
      <c r="H60" s="39">
        <v>29.437507490151201</v>
      </c>
      <c r="L60" t="s">
        <v>100</v>
      </c>
      <c r="M60" t="s">
        <v>46</v>
      </c>
      <c r="N60" s="13">
        <f>D62</f>
        <v>24.059803060165166</v>
      </c>
      <c r="O60" s="13">
        <f>I62</f>
        <v>29.3575047339985</v>
      </c>
      <c r="P60" s="13">
        <f>N60-O60</f>
        <v>-5.297701673833334</v>
      </c>
      <c r="Q60" s="13">
        <f>P60-$P$60</f>
        <v>0</v>
      </c>
      <c r="R60" s="49">
        <f>POWER(2,-Q60)</f>
        <v>1</v>
      </c>
    </row>
    <row r="61" spans="1:18">
      <c r="A61" s="36" t="s">
        <v>86</v>
      </c>
      <c r="B61" s="36" t="s">
        <v>65</v>
      </c>
      <c r="C61" s="39">
        <v>24.0086895663547</v>
      </c>
      <c r="F61" s="36" t="s">
        <v>58</v>
      </c>
      <c r="G61" s="36" t="s">
        <v>65</v>
      </c>
      <c r="H61" s="39">
        <v>29.288993294031201</v>
      </c>
      <c r="L61" t="s">
        <v>100</v>
      </c>
      <c r="M61" t="s">
        <v>47</v>
      </c>
      <c r="N61" s="13">
        <f>D65</f>
        <v>22.816657548747632</v>
      </c>
      <c r="O61" s="13">
        <f>I65</f>
        <v>28.704181767375768</v>
      </c>
      <c r="P61" s="13">
        <f t="shared" ref="P61:P64" si="9">N61-O61</f>
        <v>-5.8875242186281369</v>
      </c>
      <c r="Q61" s="13">
        <f t="shared" ref="Q61:Q64" si="10">P61-$P$60</f>
        <v>-0.58982254479480289</v>
      </c>
      <c r="R61" s="49">
        <f t="shared" ref="R61:R64" si="11">POWER(2,-Q61)</f>
        <v>1.5050616095713363</v>
      </c>
    </row>
    <row r="62" spans="1:18">
      <c r="A62" s="36" t="s">
        <v>86</v>
      </c>
      <c r="B62" s="36" t="s">
        <v>65</v>
      </c>
      <c r="C62" s="39">
        <v>24.117051121287599</v>
      </c>
      <c r="D62" s="38">
        <f>AVERAGE(C60:C62)</f>
        <v>24.059803060165166</v>
      </c>
      <c r="F62" s="36" t="s">
        <v>58</v>
      </c>
      <c r="G62" s="36" t="s">
        <v>65</v>
      </c>
      <c r="H62" s="39">
        <v>29.346013417813101</v>
      </c>
      <c r="I62" s="38">
        <f>AVERAGE(H60:H62)</f>
        <v>29.3575047339985</v>
      </c>
      <c r="L62" t="s">
        <v>100</v>
      </c>
      <c r="M62" t="s">
        <v>48</v>
      </c>
      <c r="N62" s="13">
        <f>D68</f>
        <v>24.188967213364531</v>
      </c>
      <c r="O62" s="13">
        <f>I68</f>
        <v>29.461531644510767</v>
      </c>
      <c r="P62" s="13">
        <f t="shared" si="9"/>
        <v>-5.2725644311462361</v>
      </c>
      <c r="Q62" s="13">
        <f t="shared" si="10"/>
        <v>2.5137242687097938E-2</v>
      </c>
      <c r="R62" s="49">
        <f t="shared" si="11"/>
        <v>0.98272710787639872</v>
      </c>
    </row>
    <row r="63" spans="1:18">
      <c r="A63" s="36" t="s">
        <v>86</v>
      </c>
      <c r="B63" s="36" t="s">
        <v>66</v>
      </c>
      <c r="C63" s="39">
        <v>22.907254927581299</v>
      </c>
      <c r="F63" s="36" t="s">
        <v>58</v>
      </c>
      <c r="G63" s="36" t="s">
        <v>66</v>
      </c>
      <c r="H63" s="39">
        <v>28.745983394761801</v>
      </c>
      <c r="L63" t="s">
        <v>100</v>
      </c>
      <c r="M63" t="s">
        <v>49</v>
      </c>
      <c r="N63" s="13">
        <f>D71</f>
        <v>23.610531600484297</v>
      </c>
      <c r="O63" s="13">
        <f>I71</f>
        <v>29.833551418980971</v>
      </c>
      <c r="P63" s="13">
        <f t="shared" si="9"/>
        <v>-6.2230198184966738</v>
      </c>
      <c r="Q63" s="13">
        <f t="shared" si="10"/>
        <v>-0.92531814466333984</v>
      </c>
      <c r="R63" s="49">
        <f t="shared" si="11"/>
        <v>1.8991029879632835</v>
      </c>
    </row>
    <row r="64" spans="1:18">
      <c r="A64" s="36" t="s">
        <v>86</v>
      </c>
      <c r="B64" s="36" t="s">
        <v>66</v>
      </c>
      <c r="C64" s="39">
        <v>22.7604519284702</v>
      </c>
      <c r="F64" s="36" t="s">
        <v>58</v>
      </c>
      <c r="G64" s="36" t="s">
        <v>66</v>
      </c>
      <c r="H64" s="39">
        <v>28.6686108663589</v>
      </c>
      <c r="L64" t="s">
        <v>100</v>
      </c>
      <c r="M64" t="s">
        <v>50</v>
      </c>
      <c r="N64" s="13">
        <f>D74</f>
        <v>23.128524292202936</v>
      </c>
      <c r="O64" s="13">
        <f>I74</f>
        <v>31.089019883189867</v>
      </c>
      <c r="P64" s="13">
        <f t="shared" si="9"/>
        <v>-7.9604955909869304</v>
      </c>
      <c r="Q64" s="13">
        <f t="shared" si="10"/>
        <v>-2.6627939171535964</v>
      </c>
      <c r="R64" s="49">
        <f t="shared" si="11"/>
        <v>6.3325822799323435</v>
      </c>
    </row>
    <row r="65" spans="1:18">
      <c r="A65" s="36" t="s">
        <v>86</v>
      </c>
      <c r="B65" s="36" t="s">
        <v>66</v>
      </c>
      <c r="C65" s="39">
        <v>22.782265790191399</v>
      </c>
      <c r="D65" s="38">
        <f>AVERAGE(C63:C65)</f>
        <v>22.816657548747632</v>
      </c>
      <c r="F65" s="36" t="s">
        <v>58</v>
      </c>
      <c r="G65" s="36" t="s">
        <v>66</v>
      </c>
      <c r="H65" s="39">
        <v>28.697951041006601</v>
      </c>
      <c r="I65" s="38">
        <f>AVERAGE(H63:H65)</f>
        <v>28.704181767375768</v>
      </c>
    </row>
    <row r="66" spans="1:18">
      <c r="A66" s="36" t="s">
        <v>86</v>
      </c>
      <c r="B66" s="36" t="s">
        <v>67</v>
      </c>
      <c r="C66" s="39">
        <v>24.231174035836599</v>
      </c>
      <c r="F66" s="36" t="s">
        <v>58</v>
      </c>
      <c r="G66" s="36" t="s">
        <v>67</v>
      </c>
      <c r="H66" s="39">
        <v>29.427780547930698</v>
      </c>
    </row>
    <row r="67" spans="1:18">
      <c r="A67" s="36" t="s">
        <v>86</v>
      </c>
      <c r="B67" s="36" t="s">
        <v>67</v>
      </c>
      <c r="C67" s="39">
        <v>24.180201250249802</v>
      </c>
      <c r="F67" s="36" t="s">
        <v>58</v>
      </c>
      <c r="G67" s="36" t="s">
        <v>67</v>
      </c>
      <c r="H67" s="39">
        <v>29.559846057549599</v>
      </c>
    </row>
    <row r="68" spans="1:18">
      <c r="A68" s="36" t="s">
        <v>86</v>
      </c>
      <c r="B68" s="36" t="s">
        <v>67</v>
      </c>
      <c r="C68" s="39">
        <v>24.1555263540072</v>
      </c>
      <c r="D68" s="38">
        <f>AVERAGE(C66:C68)</f>
        <v>24.188967213364531</v>
      </c>
      <c r="F68" s="36" t="s">
        <v>58</v>
      </c>
      <c r="G68" s="36" t="s">
        <v>67</v>
      </c>
      <c r="H68" s="39">
        <v>29.396968328052001</v>
      </c>
      <c r="I68" s="38">
        <f>AVERAGE(H66:H68)</f>
        <v>29.461531644510767</v>
      </c>
    </row>
    <row r="69" spans="1:18">
      <c r="A69" s="36" t="s">
        <v>86</v>
      </c>
      <c r="B69" s="36" t="s">
        <v>68</v>
      </c>
      <c r="C69" s="39">
        <v>23.5771663270578</v>
      </c>
      <c r="F69" s="36" t="s">
        <v>58</v>
      </c>
      <c r="G69" s="36" t="s">
        <v>68</v>
      </c>
      <c r="H69" s="39">
        <v>29.9905651569584</v>
      </c>
    </row>
    <row r="70" spans="1:18">
      <c r="A70" s="36" t="s">
        <v>86</v>
      </c>
      <c r="B70" s="36" t="s">
        <v>68</v>
      </c>
      <c r="C70" s="39">
        <v>23.6125316529962</v>
      </c>
      <c r="F70" s="36" t="s">
        <v>58</v>
      </c>
      <c r="G70" s="36" t="s">
        <v>68</v>
      </c>
      <c r="H70" s="39">
        <v>29.8308533424918</v>
      </c>
      <c r="O70" s="36"/>
      <c r="P70" s="36"/>
      <c r="Q70" s="39"/>
    </row>
    <row r="71" spans="1:18">
      <c r="A71" s="36" t="s">
        <v>86</v>
      </c>
      <c r="B71" s="36" t="s">
        <v>68</v>
      </c>
      <c r="C71" s="39">
        <v>23.641896821398898</v>
      </c>
      <c r="D71" s="38">
        <f>AVERAGE(C69:C71)</f>
        <v>23.610531600484297</v>
      </c>
      <c r="F71" s="36" t="s">
        <v>58</v>
      </c>
      <c r="G71" s="36" t="s">
        <v>68</v>
      </c>
      <c r="H71" s="39">
        <v>29.679235757492702</v>
      </c>
      <c r="I71" s="38">
        <f>AVERAGE(H69:H71)</f>
        <v>29.833551418980971</v>
      </c>
      <c r="O71" s="36"/>
      <c r="P71" s="36"/>
      <c r="Q71" s="39"/>
    </row>
    <row r="72" spans="1:18">
      <c r="A72" s="36" t="s">
        <v>86</v>
      </c>
      <c r="B72" s="36" t="s">
        <v>69</v>
      </c>
      <c r="C72" s="39">
        <v>23.121630433608299</v>
      </c>
      <c r="F72" s="36" t="s">
        <v>58</v>
      </c>
      <c r="G72" s="36" t="s">
        <v>69</v>
      </c>
      <c r="H72" s="39">
        <v>31.121308855147198</v>
      </c>
      <c r="O72" s="36"/>
      <c r="P72" s="36"/>
      <c r="Q72" s="39"/>
    </row>
    <row r="73" spans="1:18">
      <c r="A73" s="36" t="s">
        <v>86</v>
      </c>
      <c r="B73" s="36" t="s">
        <v>69</v>
      </c>
      <c r="C73" s="39">
        <v>23.150926837959901</v>
      </c>
      <c r="F73" s="36" t="s">
        <v>58</v>
      </c>
      <c r="G73" s="36" t="s">
        <v>69</v>
      </c>
      <c r="H73" s="39">
        <v>31.109731888420399</v>
      </c>
      <c r="M73" s="36"/>
      <c r="N73" s="36"/>
      <c r="O73" s="36"/>
      <c r="P73" s="36"/>
      <c r="Q73" s="39"/>
    </row>
    <row r="74" spans="1:18">
      <c r="A74" s="36" t="s">
        <v>86</v>
      </c>
      <c r="B74" s="36" t="s">
        <v>69</v>
      </c>
      <c r="C74" s="39">
        <v>23.113015605040601</v>
      </c>
      <c r="D74" s="38">
        <f>AVERAGE(C72:C74)</f>
        <v>23.128524292202936</v>
      </c>
      <c r="F74" s="36" t="s">
        <v>58</v>
      </c>
      <c r="G74" s="36" t="s">
        <v>69</v>
      </c>
      <c r="H74" s="39">
        <v>31.036018906001999</v>
      </c>
      <c r="I74" s="38">
        <f>AVERAGE(H72:H74)</f>
        <v>31.089019883189867</v>
      </c>
      <c r="M74" s="36"/>
      <c r="N74" s="36"/>
      <c r="O74" s="36"/>
      <c r="P74" s="36"/>
      <c r="Q74" s="39"/>
    </row>
    <row r="75" spans="1:18">
      <c r="O75" s="36"/>
      <c r="P75" s="36"/>
      <c r="Q75" s="39"/>
    </row>
    <row r="76" spans="1:18">
      <c r="O76" s="36"/>
      <c r="P76" s="36"/>
      <c r="Q76" s="39"/>
    </row>
    <row r="77" spans="1:18">
      <c r="A77" s="37" t="s">
        <v>44</v>
      </c>
      <c r="L77" s="29" t="s">
        <v>51</v>
      </c>
      <c r="M77" s="30"/>
      <c r="N77" s="31"/>
      <c r="O77" s="31"/>
      <c r="P77" s="30"/>
      <c r="Q77" s="30"/>
      <c r="R77" s="30"/>
    </row>
    <row r="78" spans="1:18" ht="31.5">
      <c r="A78" s="11" t="s">
        <v>73</v>
      </c>
      <c r="B78" s="11" t="s">
        <v>70</v>
      </c>
      <c r="C78" s="11" t="s">
        <v>71</v>
      </c>
      <c r="D78" s="11" t="s">
        <v>75</v>
      </c>
      <c r="F78" s="11" t="s">
        <v>74</v>
      </c>
      <c r="G78" s="11" t="s">
        <v>70</v>
      </c>
      <c r="H78" s="11" t="s">
        <v>71</v>
      </c>
      <c r="I78" s="11" t="s">
        <v>75</v>
      </c>
      <c r="L78" s="32" t="s">
        <v>52</v>
      </c>
      <c r="M78" s="32" t="s">
        <v>22</v>
      </c>
      <c r="N78" s="32" t="s">
        <v>53</v>
      </c>
      <c r="O78" s="32" t="s">
        <v>54</v>
      </c>
      <c r="P78" s="32" t="s">
        <v>55</v>
      </c>
      <c r="Q78" s="32" t="s">
        <v>56</v>
      </c>
      <c r="R78" s="33" t="s">
        <v>57</v>
      </c>
    </row>
    <row r="79" spans="1:18">
      <c r="A79" s="36" t="s">
        <v>85</v>
      </c>
      <c r="B79" s="36" t="s">
        <v>21</v>
      </c>
      <c r="C79" s="39">
        <v>22.833892468391401</v>
      </c>
      <c r="F79" s="36" t="s">
        <v>58</v>
      </c>
      <c r="G79" s="36" t="s">
        <v>21</v>
      </c>
      <c r="H79" s="39">
        <v>24.0455518455115</v>
      </c>
      <c r="L79" t="s">
        <v>101</v>
      </c>
      <c r="M79" t="s">
        <v>46</v>
      </c>
      <c r="N79" s="13">
        <f>D81</f>
        <v>22.850520076497133</v>
      </c>
      <c r="O79" s="13">
        <f>I81</f>
        <v>23.863538014681634</v>
      </c>
      <c r="P79" s="13">
        <f>N79-O79</f>
        <v>-1.0130179381845004</v>
      </c>
      <c r="Q79" s="13">
        <f>P79-$P$79</f>
        <v>0</v>
      </c>
      <c r="R79" s="13">
        <f>POWER(2,-Q79)</f>
        <v>1</v>
      </c>
    </row>
    <row r="80" spans="1:18">
      <c r="A80" s="36" t="s">
        <v>85</v>
      </c>
      <c r="B80" s="36" t="s">
        <v>21</v>
      </c>
      <c r="C80" s="39">
        <v>22.8302801868501</v>
      </c>
      <c r="F80" s="36" t="s">
        <v>58</v>
      </c>
      <c r="G80" s="36" t="s">
        <v>21</v>
      </c>
      <c r="H80" s="39">
        <v>23.6739444454698</v>
      </c>
      <c r="L80" t="s">
        <v>101</v>
      </c>
      <c r="M80" t="s">
        <v>47</v>
      </c>
      <c r="N80" s="13">
        <f>D84</f>
        <v>22.566988728403299</v>
      </c>
      <c r="O80" s="13">
        <f>I84</f>
        <v>23.111203046460968</v>
      </c>
      <c r="P80" s="13">
        <f t="shared" ref="P80:P83" si="12">N80-O80</f>
        <v>-0.54421431805766929</v>
      </c>
      <c r="Q80" s="13">
        <f t="shared" ref="Q80:Q83" si="13">P80-$P$79</f>
        <v>0.46880362012683108</v>
      </c>
      <c r="R80" s="13">
        <f t="shared" ref="R80:R83" si="14">POWER(2,-Q80)</f>
        <v>0.72256354773039366</v>
      </c>
    </row>
    <row r="81" spans="1:18">
      <c r="A81" s="36" t="s">
        <v>85</v>
      </c>
      <c r="B81" s="36" t="s">
        <v>21</v>
      </c>
      <c r="C81" s="39">
        <v>22.8873875742499</v>
      </c>
      <c r="D81" s="38">
        <f>AVERAGE(C79:C81)</f>
        <v>22.850520076497133</v>
      </c>
      <c r="F81" s="36" t="s">
        <v>58</v>
      </c>
      <c r="G81" s="36" t="s">
        <v>21</v>
      </c>
      <c r="H81" s="39">
        <v>23.871117753063601</v>
      </c>
      <c r="I81" s="38">
        <f>AVERAGE(H79:H81)</f>
        <v>23.863538014681634</v>
      </c>
      <c r="L81" t="s">
        <v>101</v>
      </c>
      <c r="M81" t="s">
        <v>48</v>
      </c>
      <c r="N81" s="13">
        <f>D87</f>
        <v>24.552773789945235</v>
      </c>
      <c r="O81" s="13">
        <f>I87</f>
        <v>24.558314328858032</v>
      </c>
      <c r="P81" s="13">
        <f t="shared" si="12"/>
        <v>-5.5405389127969329E-3</v>
      </c>
      <c r="Q81" s="13">
        <f t="shared" si="13"/>
        <v>1.0074773992717034</v>
      </c>
      <c r="R81" s="13">
        <f t="shared" si="14"/>
        <v>0.49741523501324936</v>
      </c>
    </row>
    <row r="82" spans="1:18">
      <c r="A82" s="36" t="s">
        <v>85</v>
      </c>
      <c r="B82" s="36" t="s">
        <v>66</v>
      </c>
      <c r="C82" s="39">
        <v>22.629737096898999</v>
      </c>
      <c r="F82" s="36" t="s">
        <v>58</v>
      </c>
      <c r="G82" s="36" t="s">
        <v>66</v>
      </c>
      <c r="H82" s="39">
        <v>23.184664794636099</v>
      </c>
      <c r="L82" t="s">
        <v>101</v>
      </c>
      <c r="M82" t="s">
        <v>49</v>
      </c>
      <c r="N82" s="13">
        <f>D90</f>
        <v>23.4231619894781</v>
      </c>
      <c r="O82" s="13">
        <f>I90</f>
        <v>23.828592303233666</v>
      </c>
      <c r="P82" s="13">
        <f t="shared" si="12"/>
        <v>-0.40543031375556637</v>
      </c>
      <c r="Q82" s="13">
        <f t="shared" si="13"/>
        <v>0.60758762442893399</v>
      </c>
      <c r="R82" s="13">
        <f t="shared" si="14"/>
        <v>0.65629319334220071</v>
      </c>
    </row>
    <row r="83" spans="1:18">
      <c r="A83" s="36" t="s">
        <v>85</v>
      </c>
      <c r="B83" s="36" t="s">
        <v>66</v>
      </c>
      <c r="C83" s="39">
        <v>22.5503794871168</v>
      </c>
      <c r="F83" s="36" t="s">
        <v>58</v>
      </c>
      <c r="G83" s="36" t="s">
        <v>66</v>
      </c>
      <c r="H83" s="39">
        <v>23.045431247759801</v>
      </c>
      <c r="L83" t="s">
        <v>101</v>
      </c>
      <c r="M83" t="s">
        <v>50</v>
      </c>
      <c r="N83" s="13">
        <f>D93</f>
        <v>23.922043380074268</v>
      </c>
      <c r="O83" s="13">
        <f>I93</f>
        <v>24.073508723157669</v>
      </c>
      <c r="P83" s="13">
        <f t="shared" si="12"/>
        <v>-0.15146534308340165</v>
      </c>
      <c r="Q83" s="13">
        <f t="shared" si="13"/>
        <v>0.86155259510109872</v>
      </c>
      <c r="R83" s="13">
        <f t="shared" si="14"/>
        <v>0.55035995444345231</v>
      </c>
    </row>
    <row r="84" spans="1:18">
      <c r="A84" s="36" t="s">
        <v>85</v>
      </c>
      <c r="B84" s="36" t="s">
        <v>66</v>
      </c>
      <c r="C84" s="39">
        <v>22.520849601194101</v>
      </c>
      <c r="D84" s="38">
        <f>AVERAGE(C82:C84)</f>
        <v>22.566988728403299</v>
      </c>
      <c r="F84" s="36" t="s">
        <v>58</v>
      </c>
      <c r="G84" s="36" t="s">
        <v>66</v>
      </c>
      <c r="H84" s="39">
        <v>23.103513096987001</v>
      </c>
      <c r="I84" s="38">
        <f>AVERAGE(H82:H84)</f>
        <v>23.111203046460968</v>
      </c>
    </row>
    <row r="85" spans="1:18">
      <c r="A85" s="36" t="s">
        <v>85</v>
      </c>
      <c r="B85" s="36" t="s">
        <v>67</v>
      </c>
      <c r="C85" s="39">
        <v>24.5740074054338</v>
      </c>
      <c r="F85" s="36" t="s">
        <v>58</v>
      </c>
      <c r="G85" s="36" t="s">
        <v>67</v>
      </c>
      <c r="H85" s="39">
        <v>24.725447408278299</v>
      </c>
    </row>
    <row r="86" spans="1:18">
      <c r="A86" s="36" t="s">
        <v>85</v>
      </c>
      <c r="B86" s="36" t="s">
        <v>67</v>
      </c>
      <c r="C86" s="39">
        <v>24.503819159768501</v>
      </c>
      <c r="F86" s="36" t="s">
        <v>58</v>
      </c>
      <c r="G86" s="36" t="s">
        <v>67</v>
      </c>
      <c r="H86" s="39">
        <v>24.4654931049614</v>
      </c>
      <c r="M86" s="41"/>
    </row>
    <row r="87" spans="1:18">
      <c r="A87" s="36" t="s">
        <v>85</v>
      </c>
      <c r="B87" s="36" t="s">
        <v>67</v>
      </c>
      <c r="C87" s="39">
        <v>24.5804948046334</v>
      </c>
      <c r="D87" s="38">
        <f>AVERAGE(C85:C87)</f>
        <v>24.552773789945235</v>
      </c>
      <c r="F87" s="36" t="s">
        <v>58</v>
      </c>
      <c r="G87" s="36" t="s">
        <v>67</v>
      </c>
      <c r="H87" s="39">
        <v>24.484002473334399</v>
      </c>
      <c r="I87" s="38">
        <f>AVERAGE(H85:H87)</f>
        <v>24.558314328858032</v>
      </c>
      <c r="M87" s="40"/>
    </row>
    <row r="88" spans="1:18">
      <c r="A88" s="36" t="s">
        <v>85</v>
      </c>
      <c r="B88" s="36" t="s">
        <v>68</v>
      </c>
      <c r="C88" s="39">
        <v>23.4308640988931</v>
      </c>
      <c r="F88" s="36" t="s">
        <v>58</v>
      </c>
      <c r="G88" s="36" t="s">
        <v>68</v>
      </c>
      <c r="H88" s="39">
        <v>23.843148620274501</v>
      </c>
      <c r="M88" s="40"/>
      <c r="N88" s="36"/>
      <c r="O88" s="36"/>
      <c r="P88" s="39"/>
    </row>
    <row r="89" spans="1:18">
      <c r="A89" s="36" t="s">
        <v>85</v>
      </c>
      <c r="B89" s="36" t="s">
        <v>68</v>
      </c>
      <c r="C89" s="39">
        <v>23.3773094960066</v>
      </c>
      <c r="F89" s="36" t="s">
        <v>58</v>
      </c>
      <c r="G89" s="36" t="s">
        <v>68</v>
      </c>
      <c r="H89" s="39">
        <v>23.819028984964799</v>
      </c>
      <c r="N89" s="36"/>
      <c r="O89" s="36"/>
      <c r="P89" s="39"/>
      <c r="Q89" s="39"/>
    </row>
    <row r="90" spans="1:18">
      <c r="A90" s="36" t="s">
        <v>85</v>
      </c>
      <c r="B90" s="36" t="s">
        <v>68</v>
      </c>
      <c r="C90" s="39">
        <v>23.4613123735346</v>
      </c>
      <c r="D90" s="38">
        <f>AVERAGE(C88:C90)</f>
        <v>23.4231619894781</v>
      </c>
      <c r="F90" s="36" t="s">
        <v>58</v>
      </c>
      <c r="G90" s="36" t="s">
        <v>68</v>
      </c>
      <c r="H90" s="39">
        <v>23.823599304461698</v>
      </c>
      <c r="I90" s="38">
        <f>AVERAGE(H88:H90)</f>
        <v>23.828592303233666</v>
      </c>
      <c r="N90" s="36"/>
      <c r="O90" s="36"/>
      <c r="P90" s="39"/>
      <c r="Q90" s="39"/>
    </row>
    <row r="91" spans="1:18">
      <c r="A91" s="36" t="s">
        <v>85</v>
      </c>
      <c r="B91" s="36" t="s">
        <v>69</v>
      </c>
      <c r="C91" s="39">
        <v>23.927615983437299</v>
      </c>
      <c r="F91" s="36" t="s">
        <v>58</v>
      </c>
      <c r="G91" s="36" t="s">
        <v>69</v>
      </c>
      <c r="H91" s="39">
        <v>24.081136823145201</v>
      </c>
      <c r="N91" s="36"/>
      <c r="O91" s="36"/>
      <c r="P91" s="39"/>
      <c r="Q91" s="39"/>
    </row>
    <row r="92" spans="1:18">
      <c r="A92" s="36" t="s">
        <v>85</v>
      </c>
      <c r="B92" s="36" t="s">
        <v>69</v>
      </c>
      <c r="C92" s="39">
        <v>23.890316509213399</v>
      </c>
      <c r="F92" s="36" t="s">
        <v>58</v>
      </c>
      <c r="G92" s="36" t="s">
        <v>69</v>
      </c>
      <c r="H92" s="39">
        <v>24.089518938783101</v>
      </c>
      <c r="M92" s="36"/>
      <c r="N92" s="36"/>
      <c r="O92" s="36"/>
      <c r="P92" s="39"/>
      <c r="Q92" s="39"/>
    </row>
    <row r="93" spans="1:18">
      <c r="A93" s="36" t="s">
        <v>85</v>
      </c>
      <c r="B93" s="36" t="s">
        <v>69</v>
      </c>
      <c r="C93" s="39">
        <v>23.948197647572101</v>
      </c>
      <c r="D93" s="38">
        <f>AVERAGE(C91:C93)</f>
        <v>23.922043380074268</v>
      </c>
      <c r="F93" s="36" t="s">
        <v>58</v>
      </c>
      <c r="G93" s="36" t="s">
        <v>69</v>
      </c>
      <c r="H93" s="39">
        <v>24.049870407544699</v>
      </c>
      <c r="I93" s="38">
        <f>AVERAGE(H91:H93)</f>
        <v>24.073508723157669</v>
      </c>
      <c r="M93" s="36"/>
      <c r="N93" s="36"/>
      <c r="O93" s="36"/>
      <c r="P93" s="39"/>
      <c r="Q93" s="39"/>
    </row>
    <row r="94" spans="1:18">
      <c r="N94" s="36"/>
      <c r="O94" s="36"/>
      <c r="P94" s="39"/>
      <c r="Q94" s="36"/>
      <c r="R94" s="39"/>
    </row>
    <row r="95" spans="1:18">
      <c r="N95" s="36"/>
      <c r="O95" s="36"/>
      <c r="P95" s="39"/>
      <c r="Q95" s="36"/>
      <c r="R95" s="39"/>
    </row>
    <row r="96" spans="1:18">
      <c r="A96" s="37" t="s">
        <v>45</v>
      </c>
      <c r="L96" s="29" t="s">
        <v>51</v>
      </c>
      <c r="M96" s="30"/>
      <c r="N96" s="31"/>
      <c r="O96" s="31"/>
      <c r="P96" s="30"/>
      <c r="Q96" s="30"/>
      <c r="R96" s="30"/>
    </row>
    <row r="97" spans="1:18" ht="31.5">
      <c r="A97" s="11" t="s">
        <v>73</v>
      </c>
      <c r="B97" s="11" t="s">
        <v>70</v>
      </c>
      <c r="C97" s="11" t="s">
        <v>71</v>
      </c>
      <c r="D97" s="11" t="s">
        <v>75</v>
      </c>
      <c r="F97" s="11" t="s">
        <v>74</v>
      </c>
      <c r="G97" s="11" t="s">
        <v>70</v>
      </c>
      <c r="H97" s="11" t="s">
        <v>71</v>
      </c>
      <c r="I97" s="11" t="s">
        <v>75</v>
      </c>
      <c r="L97" s="32" t="s">
        <v>52</v>
      </c>
      <c r="M97" s="32" t="s">
        <v>22</v>
      </c>
      <c r="N97" s="32" t="s">
        <v>53</v>
      </c>
      <c r="O97" s="32" t="s">
        <v>54</v>
      </c>
      <c r="P97" s="32" t="s">
        <v>55</v>
      </c>
      <c r="Q97" s="32" t="s">
        <v>56</v>
      </c>
      <c r="R97" s="33" t="s">
        <v>57</v>
      </c>
    </row>
    <row r="98" spans="1:18">
      <c r="A98" s="36" t="s">
        <v>85</v>
      </c>
      <c r="B98" s="36" t="s">
        <v>21</v>
      </c>
      <c r="C98" s="39">
        <v>22.8720549765914</v>
      </c>
      <c r="F98" s="36" t="s">
        <v>58</v>
      </c>
      <c r="G98" s="36" t="s">
        <v>21</v>
      </c>
      <c r="H98" s="39">
        <v>30.143447745155999</v>
      </c>
      <c r="I98" s="39"/>
      <c r="L98" t="s">
        <v>102</v>
      </c>
      <c r="M98" t="s">
        <v>46</v>
      </c>
      <c r="N98" s="13">
        <f>D100</f>
        <v>22.743105722692167</v>
      </c>
      <c r="O98" s="13">
        <f>I100</f>
        <v>29.9285257570798</v>
      </c>
      <c r="P98" s="13">
        <f>N98-O98</f>
        <v>-7.1854200343876329</v>
      </c>
      <c r="Q98" s="13">
        <f>P98-$P$98</f>
        <v>0</v>
      </c>
      <c r="R98" s="13">
        <f>POWER(2,-Q98)</f>
        <v>1</v>
      </c>
    </row>
    <row r="99" spans="1:18">
      <c r="A99" s="36" t="s">
        <v>85</v>
      </c>
      <c r="B99" s="36" t="s">
        <v>21</v>
      </c>
      <c r="C99" s="39">
        <v>22.669044999171799</v>
      </c>
      <c r="F99" s="36" t="s">
        <v>58</v>
      </c>
      <c r="G99" s="36" t="s">
        <v>21</v>
      </c>
      <c r="H99" s="39">
        <v>29.7615356660177</v>
      </c>
      <c r="I99" s="39"/>
      <c r="L99" t="s">
        <v>102</v>
      </c>
      <c r="M99" t="s">
        <v>47</v>
      </c>
      <c r="N99" s="13">
        <f>D103</f>
        <v>21.842650236604168</v>
      </c>
      <c r="O99" s="13">
        <f>I103</f>
        <v>28.702931642393935</v>
      </c>
      <c r="P99" s="13">
        <f t="shared" ref="P99:P102" si="15">N99-O99</f>
        <v>-6.8602814057897668</v>
      </c>
      <c r="Q99" s="13">
        <f t="shared" ref="Q99:Q102" si="16">P99-$P$98</f>
        <v>0.32513862859786613</v>
      </c>
      <c r="R99" s="13">
        <f t="shared" ref="R99:R102" si="17">POWER(2,-Q99)</f>
        <v>0.79822168153268025</v>
      </c>
    </row>
    <row r="100" spans="1:18">
      <c r="A100" s="36" t="s">
        <v>85</v>
      </c>
      <c r="B100" s="36" t="s">
        <v>21</v>
      </c>
      <c r="C100" s="39">
        <v>22.688217192313299</v>
      </c>
      <c r="D100" s="38">
        <f>AVERAGE(C98:C100)</f>
        <v>22.743105722692167</v>
      </c>
      <c r="F100" s="36" t="s">
        <v>58</v>
      </c>
      <c r="G100" s="36" t="s">
        <v>21</v>
      </c>
      <c r="H100" s="39">
        <v>29.880593860065702</v>
      </c>
      <c r="I100" s="38">
        <f>AVERAGE(H98:H100)</f>
        <v>29.9285257570798</v>
      </c>
      <c r="L100" t="s">
        <v>102</v>
      </c>
      <c r="M100" t="s">
        <v>48</v>
      </c>
      <c r="N100" s="13">
        <f>D106</f>
        <v>23.611050105920768</v>
      </c>
      <c r="O100" s="13">
        <f>I106</f>
        <v>30.7451542134785</v>
      </c>
      <c r="P100" s="13">
        <f t="shared" si="15"/>
        <v>-7.1341041075577323</v>
      </c>
      <c r="Q100" s="13">
        <f t="shared" si="16"/>
        <v>5.1315926829900604E-2</v>
      </c>
      <c r="R100" s="13">
        <f t="shared" si="17"/>
        <v>0.96505567018139904</v>
      </c>
    </row>
    <row r="101" spans="1:18">
      <c r="A101" s="36" t="s">
        <v>85</v>
      </c>
      <c r="B101" s="36" t="s">
        <v>66</v>
      </c>
      <c r="C101" s="39">
        <v>21.972425897024198</v>
      </c>
      <c r="F101" s="36" t="s">
        <v>58</v>
      </c>
      <c r="G101" s="36" t="s">
        <v>66</v>
      </c>
      <c r="H101" s="39">
        <v>28.9106341649379</v>
      </c>
      <c r="L101" t="s">
        <v>102</v>
      </c>
      <c r="M101" t="s">
        <v>49</v>
      </c>
      <c r="N101" s="13">
        <f>D109</f>
        <v>24.22739811412433</v>
      </c>
      <c r="O101" s="13">
        <f>I109</f>
        <v>31.470373392821799</v>
      </c>
      <c r="P101" s="13">
        <f t="shared" si="15"/>
        <v>-7.2429752786974682</v>
      </c>
      <c r="Q101" s="13">
        <f t="shared" si="16"/>
        <v>-5.7555244309835274E-2</v>
      </c>
      <c r="R101" s="13">
        <f t="shared" si="17"/>
        <v>1.0407007198088591</v>
      </c>
    </row>
    <row r="102" spans="1:18">
      <c r="A102" s="36" t="s">
        <v>85</v>
      </c>
      <c r="B102" s="36" t="s">
        <v>66</v>
      </c>
      <c r="C102" s="39">
        <v>21.772077720297698</v>
      </c>
      <c r="F102" s="36" t="s">
        <v>58</v>
      </c>
      <c r="G102" s="36" t="s">
        <v>66</v>
      </c>
      <c r="H102" s="39">
        <v>28.556877284440699</v>
      </c>
      <c r="L102" t="s">
        <v>102</v>
      </c>
      <c r="M102" t="s">
        <v>50</v>
      </c>
      <c r="N102" s="13">
        <f>D112</f>
        <v>23.334101524258198</v>
      </c>
      <c r="O102" s="13">
        <f>I112</f>
        <v>32.553922375069696</v>
      </c>
      <c r="P102" s="13">
        <f t="shared" si="15"/>
        <v>-9.219820850811498</v>
      </c>
      <c r="Q102" s="13">
        <f t="shared" si="16"/>
        <v>-2.0344008164238652</v>
      </c>
      <c r="R102" s="13">
        <f t="shared" si="17"/>
        <v>4.0965255599183372</v>
      </c>
    </row>
    <row r="103" spans="1:18">
      <c r="A103" s="36" t="s">
        <v>85</v>
      </c>
      <c r="B103" s="36" t="s">
        <v>66</v>
      </c>
      <c r="C103" s="39">
        <v>21.783447092490601</v>
      </c>
      <c r="D103" s="38">
        <f>AVERAGE(C101:C103)</f>
        <v>21.842650236604168</v>
      </c>
      <c r="F103" s="36" t="s">
        <v>58</v>
      </c>
      <c r="G103" s="36" t="s">
        <v>66</v>
      </c>
      <c r="H103" s="39">
        <v>28.641283477803199</v>
      </c>
      <c r="I103" s="38">
        <f>AVERAGE(H101:H103)</f>
        <v>28.702931642393935</v>
      </c>
    </row>
    <row r="104" spans="1:18">
      <c r="A104" s="36" t="s">
        <v>85</v>
      </c>
      <c r="B104" s="36" t="s">
        <v>67</v>
      </c>
      <c r="C104" s="39">
        <v>23.772623987389998</v>
      </c>
      <c r="F104" s="36" t="s">
        <v>58</v>
      </c>
      <c r="G104" s="36" t="s">
        <v>67</v>
      </c>
      <c r="H104" s="39">
        <v>30.693109219215099</v>
      </c>
    </row>
    <row r="105" spans="1:18">
      <c r="A105" s="36" t="s">
        <v>85</v>
      </c>
      <c r="B105" s="36" t="s">
        <v>67</v>
      </c>
      <c r="C105" s="39">
        <v>23.539436256314801</v>
      </c>
      <c r="F105" s="36" t="s">
        <v>58</v>
      </c>
      <c r="G105" s="36" t="s">
        <v>67</v>
      </c>
      <c r="H105" s="39">
        <v>30.7017270471753</v>
      </c>
      <c r="O105" s="38"/>
    </row>
    <row r="106" spans="1:18">
      <c r="A106" s="36" t="s">
        <v>85</v>
      </c>
      <c r="B106" s="36" t="s">
        <v>67</v>
      </c>
      <c r="C106" s="39">
        <v>23.521090074057501</v>
      </c>
      <c r="D106" s="38">
        <f>AVERAGE(C104:C106)</f>
        <v>23.611050105920768</v>
      </c>
      <c r="F106" s="36" t="s">
        <v>58</v>
      </c>
      <c r="G106" s="36" t="s">
        <v>67</v>
      </c>
      <c r="H106" s="39">
        <v>30.840626374045101</v>
      </c>
      <c r="I106" s="38">
        <f>AVERAGE(H104:H106)</f>
        <v>30.7451542134785</v>
      </c>
    </row>
    <row r="107" spans="1:18">
      <c r="A107" s="36" t="s">
        <v>85</v>
      </c>
      <c r="B107" s="36" t="s">
        <v>68</v>
      </c>
      <c r="C107" s="39">
        <v>24.2665409597303</v>
      </c>
      <c r="F107" s="36" t="s">
        <v>58</v>
      </c>
      <c r="G107" s="36" t="s">
        <v>68</v>
      </c>
      <c r="H107" s="39">
        <v>31.616008460560199</v>
      </c>
      <c r="N107" s="36"/>
      <c r="O107" s="36"/>
      <c r="P107" s="39"/>
    </row>
    <row r="108" spans="1:18">
      <c r="A108" s="36" t="s">
        <v>85</v>
      </c>
      <c r="B108" s="36" t="s">
        <v>68</v>
      </c>
      <c r="C108" s="39">
        <v>24.157893503578901</v>
      </c>
      <c r="F108" s="36" t="s">
        <v>58</v>
      </c>
      <c r="G108" s="36" t="s">
        <v>68</v>
      </c>
      <c r="H108" s="39">
        <v>31.3880112404314</v>
      </c>
      <c r="N108" s="36"/>
      <c r="O108" s="36"/>
      <c r="P108" s="39"/>
      <c r="Q108" s="39"/>
    </row>
    <row r="109" spans="1:18">
      <c r="A109" s="36" t="s">
        <v>85</v>
      </c>
      <c r="B109" s="36" t="s">
        <v>68</v>
      </c>
      <c r="C109" s="39">
        <v>24.257759879063801</v>
      </c>
      <c r="D109" s="38">
        <f>AVERAGE(C107:C109)</f>
        <v>24.22739811412433</v>
      </c>
      <c r="F109" s="36" t="s">
        <v>58</v>
      </c>
      <c r="G109" s="36" t="s">
        <v>68</v>
      </c>
      <c r="H109" s="39">
        <v>31.407100477473801</v>
      </c>
      <c r="I109" s="38">
        <f>AVERAGE(H107:H109)</f>
        <v>31.470373392821799</v>
      </c>
      <c r="N109" s="36"/>
      <c r="O109" s="36"/>
      <c r="P109" s="39"/>
      <c r="Q109" s="39"/>
    </row>
    <row r="110" spans="1:18">
      <c r="A110" s="36" t="s">
        <v>85</v>
      </c>
      <c r="B110" s="36" t="s">
        <v>69</v>
      </c>
      <c r="C110" s="39">
        <v>23.407196346704598</v>
      </c>
      <c r="F110" s="36" t="s">
        <v>58</v>
      </c>
      <c r="G110" s="36" t="s">
        <v>69</v>
      </c>
      <c r="H110" s="39">
        <v>32.508386254704597</v>
      </c>
      <c r="N110" s="36"/>
      <c r="O110" s="36"/>
      <c r="P110" s="39"/>
      <c r="Q110" s="39"/>
    </row>
    <row r="111" spans="1:18">
      <c r="A111" s="36" t="s">
        <v>85</v>
      </c>
      <c r="B111" s="36" t="s">
        <v>69</v>
      </c>
      <c r="C111" s="39">
        <v>23.266203581740701</v>
      </c>
      <c r="F111" s="36" t="s">
        <v>58</v>
      </c>
      <c r="G111" s="36" t="s">
        <v>69</v>
      </c>
      <c r="H111" s="39">
        <v>32.623322141234297</v>
      </c>
      <c r="M111" s="36"/>
      <c r="N111" s="36"/>
      <c r="O111" s="36"/>
      <c r="P111" s="39"/>
      <c r="Q111" s="39"/>
    </row>
    <row r="112" spans="1:18">
      <c r="A112" s="36" t="s">
        <v>85</v>
      </c>
      <c r="B112" s="36" t="s">
        <v>69</v>
      </c>
      <c r="C112" s="39">
        <v>23.328904644329299</v>
      </c>
      <c r="D112" s="38">
        <f>AVERAGE(C110:C112)</f>
        <v>23.334101524258198</v>
      </c>
      <c r="F112" s="36" t="s">
        <v>58</v>
      </c>
      <c r="G112" s="36" t="s">
        <v>69</v>
      </c>
      <c r="H112" s="39">
        <v>32.530058729270202</v>
      </c>
      <c r="I112" s="38">
        <f>AVERAGE(H110:H112)</f>
        <v>32.553922375069696</v>
      </c>
      <c r="M112" s="36"/>
      <c r="N112" s="36"/>
      <c r="O112" s="36"/>
      <c r="P112" s="39"/>
      <c r="Q112" s="3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B0923-B7F8-41A4-B7D9-4F5C6A267A3A}">
  <dimension ref="A1:R112"/>
  <sheetViews>
    <sheetView topLeftCell="A67" zoomScale="60" zoomScaleNormal="60" workbookViewId="0">
      <selection activeCell="R98" activeCellId="5" sqref="R3:R7 R22:R26 R41:R45 R60:R64 R79:R83 R98:R102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15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77</v>
      </c>
      <c r="B3" s="36" t="s">
        <v>21</v>
      </c>
      <c r="C3" s="39">
        <v>24.492422959490298</v>
      </c>
      <c r="F3" s="36" t="s">
        <v>58</v>
      </c>
      <c r="G3" s="36" t="s">
        <v>21</v>
      </c>
      <c r="H3" s="39">
        <v>23.0490108763526</v>
      </c>
      <c r="L3" t="s">
        <v>109</v>
      </c>
      <c r="M3" t="s">
        <v>46</v>
      </c>
      <c r="N3" s="13">
        <f>D5</f>
        <v>24.479271547712667</v>
      </c>
      <c r="O3" s="13">
        <f>I5</f>
        <v>23.122974587255232</v>
      </c>
      <c r="P3" s="13">
        <f>N3-O3</f>
        <v>1.3562969604574349</v>
      </c>
      <c r="Q3" s="13">
        <f>P3-$P$3</f>
        <v>0</v>
      </c>
      <c r="R3" s="49">
        <f>POWER(2,-Q3)</f>
        <v>1</v>
      </c>
    </row>
    <row r="4" spans="1:18">
      <c r="A4" s="36" t="s">
        <v>77</v>
      </c>
      <c r="B4" s="36" t="s">
        <v>21</v>
      </c>
      <c r="C4" s="39">
        <v>24.438062817661301</v>
      </c>
      <c r="F4" s="36" t="s">
        <v>58</v>
      </c>
      <c r="G4" s="36" t="s">
        <v>21</v>
      </c>
      <c r="H4" s="39">
        <v>23.197448008252799</v>
      </c>
      <c r="L4" t="s">
        <v>109</v>
      </c>
      <c r="M4" t="s">
        <v>47</v>
      </c>
      <c r="N4" s="13">
        <f>D8</f>
        <v>24.674848441918968</v>
      </c>
      <c r="O4" s="13">
        <f>I8</f>
        <v>23.126262248772871</v>
      </c>
      <c r="P4" s="13">
        <f t="shared" ref="P4:P7" si="0">N4-O4</f>
        <v>1.5485861931460967</v>
      </c>
      <c r="Q4" s="13">
        <f t="shared" ref="Q4:Q7" si="1">P4-$P$3</f>
        <v>0.19228923268866183</v>
      </c>
      <c r="R4" s="49">
        <f t="shared" ref="R4:R7" si="2">POWER(2,-Q4)</f>
        <v>0.87521584811126096</v>
      </c>
    </row>
    <row r="5" spans="1:18">
      <c r="A5" s="36" t="s">
        <v>77</v>
      </c>
      <c r="B5" s="36" t="s">
        <v>21</v>
      </c>
      <c r="C5" s="39">
        <v>24.507328865986398</v>
      </c>
      <c r="D5" s="38">
        <f>AVERAGE(C3:C5)</f>
        <v>24.479271547712667</v>
      </c>
      <c r="F5" s="36" t="s">
        <v>58</v>
      </c>
      <c r="G5" s="36" t="s">
        <v>21</v>
      </c>
      <c r="H5" s="39">
        <v>23.122464877160301</v>
      </c>
      <c r="I5" s="38">
        <f>AVERAGE(H3:H5)</f>
        <v>23.122974587255232</v>
      </c>
      <c r="L5" t="s">
        <v>109</v>
      </c>
      <c r="M5" t="s">
        <v>48</v>
      </c>
      <c r="N5" s="13">
        <f>D11</f>
        <v>24.591341921094735</v>
      </c>
      <c r="O5" s="13">
        <f>I11</f>
        <v>22.798723886211501</v>
      </c>
      <c r="P5" s="13">
        <f t="shared" si="0"/>
        <v>1.7926180348832332</v>
      </c>
      <c r="Q5" s="13">
        <f t="shared" si="1"/>
        <v>0.43632107442579837</v>
      </c>
      <c r="R5" s="49">
        <f t="shared" si="2"/>
        <v>0.73901672780668071</v>
      </c>
    </row>
    <row r="6" spans="1:18">
      <c r="A6" s="36" t="s">
        <v>77</v>
      </c>
      <c r="B6" s="36" t="s">
        <v>66</v>
      </c>
      <c r="C6" s="39">
        <v>24.784619363558601</v>
      </c>
      <c r="F6" s="36" t="s">
        <v>58</v>
      </c>
      <c r="G6" s="36" t="s">
        <v>66</v>
      </c>
      <c r="H6" s="39">
        <v>23.046669539307</v>
      </c>
      <c r="L6" t="s">
        <v>109</v>
      </c>
      <c r="M6" t="s">
        <v>49</v>
      </c>
      <c r="N6" s="13">
        <f>D14</f>
        <v>25.158601630229033</v>
      </c>
      <c r="O6" s="13">
        <f>I14</f>
        <v>23.467884008955703</v>
      </c>
      <c r="P6" s="13">
        <f t="shared" si="0"/>
        <v>1.690717621273329</v>
      </c>
      <c r="Q6" s="13">
        <f t="shared" si="1"/>
        <v>0.33442066081589417</v>
      </c>
      <c r="R6" s="49">
        <f t="shared" si="2"/>
        <v>0.79310255674226837</v>
      </c>
    </row>
    <row r="7" spans="1:18">
      <c r="A7" s="36" t="s">
        <v>77</v>
      </c>
      <c r="B7" s="36" t="s">
        <v>66</v>
      </c>
      <c r="C7" s="39">
        <v>24.660785607592999</v>
      </c>
      <c r="F7" s="36" t="s">
        <v>58</v>
      </c>
      <c r="G7" s="36" t="s">
        <v>66</v>
      </c>
      <c r="H7" s="39">
        <v>23.128903226470399</v>
      </c>
      <c r="L7" t="s">
        <v>109</v>
      </c>
      <c r="M7" t="s">
        <v>50</v>
      </c>
      <c r="N7" s="13">
        <f>D17</f>
        <v>26.131425089997563</v>
      </c>
      <c r="O7" s="13">
        <f>I17</f>
        <v>23.242608394246702</v>
      </c>
      <c r="P7" s="13">
        <f t="shared" si="0"/>
        <v>2.8888166957508616</v>
      </c>
      <c r="Q7" s="13">
        <f t="shared" si="1"/>
        <v>1.5325197352934268</v>
      </c>
      <c r="R7" s="49">
        <f t="shared" si="2"/>
        <v>0.34567310502740695</v>
      </c>
    </row>
    <row r="8" spans="1:18">
      <c r="A8" s="36" t="s">
        <v>77</v>
      </c>
      <c r="B8" s="36" t="s">
        <v>66</v>
      </c>
      <c r="C8" s="39">
        <v>24.5791403546053</v>
      </c>
      <c r="D8" s="38">
        <f>AVERAGE(C6:C8)</f>
        <v>24.674848441918968</v>
      </c>
      <c r="F8" s="36" t="s">
        <v>58</v>
      </c>
      <c r="G8" s="36" t="s">
        <v>66</v>
      </c>
      <c r="H8" s="39">
        <v>23.2032139805412</v>
      </c>
      <c r="I8" s="38">
        <f>AVERAGE(H6:H8)</f>
        <v>23.126262248772871</v>
      </c>
      <c r="N8" s="13"/>
      <c r="O8" s="13"/>
      <c r="P8" s="13"/>
      <c r="Q8" s="13"/>
      <c r="R8" s="13"/>
    </row>
    <row r="9" spans="1:18">
      <c r="A9" s="36" t="s">
        <v>77</v>
      </c>
      <c r="B9" s="36" t="s">
        <v>67</v>
      </c>
      <c r="C9" s="39">
        <v>24.563073359556501</v>
      </c>
      <c r="F9" s="36" t="s">
        <v>58</v>
      </c>
      <c r="G9" s="36" t="s">
        <v>67</v>
      </c>
      <c r="H9" s="39">
        <v>22.680838717459</v>
      </c>
    </row>
    <row r="10" spans="1:18">
      <c r="A10" s="36" t="s">
        <v>77</v>
      </c>
      <c r="B10" s="36" t="s">
        <v>67</v>
      </c>
      <c r="C10" s="39">
        <v>24.558992682139301</v>
      </c>
      <c r="F10" s="36" t="s">
        <v>58</v>
      </c>
      <c r="G10" s="36" t="s">
        <v>67</v>
      </c>
      <c r="H10" s="39">
        <v>22.811666148774801</v>
      </c>
    </row>
    <row r="11" spans="1:18">
      <c r="A11" s="36" t="s">
        <v>77</v>
      </c>
      <c r="B11" s="36" t="s">
        <v>67</v>
      </c>
      <c r="C11" s="39">
        <v>24.651959721588401</v>
      </c>
      <c r="D11" s="38">
        <f>AVERAGE(C9:C11)</f>
        <v>24.591341921094735</v>
      </c>
      <c r="F11" s="36" t="s">
        <v>58</v>
      </c>
      <c r="G11" s="36" t="s">
        <v>67</v>
      </c>
      <c r="H11" s="39">
        <v>22.903666792400699</v>
      </c>
      <c r="I11" s="38">
        <f>AVERAGE(H9:H11)</f>
        <v>22.798723886211501</v>
      </c>
    </row>
    <row r="12" spans="1:18">
      <c r="A12" s="36" t="s">
        <v>77</v>
      </c>
      <c r="B12" s="36" t="s">
        <v>68</v>
      </c>
      <c r="C12" s="39">
        <v>25.170148335960899</v>
      </c>
      <c r="F12" s="36" t="s">
        <v>58</v>
      </c>
      <c r="G12" s="36" t="s">
        <v>68</v>
      </c>
      <c r="H12" s="39">
        <v>23.487494161011799</v>
      </c>
    </row>
    <row r="13" spans="1:18">
      <c r="A13" s="36" t="s">
        <v>77</v>
      </c>
      <c r="B13" s="36" t="s">
        <v>68</v>
      </c>
      <c r="C13" s="39">
        <v>25.1697023589123</v>
      </c>
      <c r="F13" s="36" t="s">
        <v>58</v>
      </c>
      <c r="G13" s="36" t="s">
        <v>68</v>
      </c>
      <c r="H13" s="39">
        <v>23.475644788193101</v>
      </c>
    </row>
    <row r="14" spans="1:18">
      <c r="A14" s="36" t="s">
        <v>77</v>
      </c>
      <c r="B14" s="36" t="s">
        <v>68</v>
      </c>
      <c r="C14" s="39">
        <v>25.135954195813898</v>
      </c>
      <c r="D14" s="38">
        <f>AVERAGE(C12:C14)</f>
        <v>25.158601630229033</v>
      </c>
      <c r="F14" s="36" t="s">
        <v>58</v>
      </c>
      <c r="G14" s="36" t="s">
        <v>68</v>
      </c>
      <c r="H14" s="39">
        <v>23.440513077662199</v>
      </c>
      <c r="I14" s="38">
        <f>AVERAGE(H12:H14)</f>
        <v>23.467884008955703</v>
      </c>
      <c r="N14" s="13"/>
      <c r="O14" s="13"/>
      <c r="P14" s="13"/>
      <c r="Q14" s="13"/>
      <c r="R14" s="13"/>
    </row>
    <row r="15" spans="1:18">
      <c r="A15" s="36" t="s">
        <v>77</v>
      </c>
      <c r="B15" s="36" t="s">
        <v>69</v>
      </c>
      <c r="C15" s="39">
        <v>26.075020603852099</v>
      </c>
      <c r="F15" s="36" t="s">
        <v>58</v>
      </c>
      <c r="G15" s="36" t="s">
        <v>69</v>
      </c>
      <c r="H15" s="39">
        <v>23.252809114606201</v>
      </c>
      <c r="N15" s="13"/>
      <c r="O15" s="13"/>
      <c r="P15" s="13"/>
      <c r="Q15" s="13"/>
      <c r="R15" s="13"/>
    </row>
    <row r="16" spans="1:18">
      <c r="A16" s="36" t="s">
        <v>77</v>
      </c>
      <c r="B16" s="36" t="s">
        <v>69</v>
      </c>
      <c r="C16" s="39">
        <v>26.151433476137498</v>
      </c>
      <c r="F16" s="36" t="s">
        <v>58</v>
      </c>
      <c r="G16" s="36" t="s">
        <v>69</v>
      </c>
      <c r="H16" s="39">
        <v>23.2293445638057</v>
      </c>
      <c r="N16" s="13"/>
      <c r="O16" s="13"/>
      <c r="P16" s="13"/>
      <c r="Q16" s="13"/>
      <c r="R16" s="13"/>
    </row>
    <row r="17" spans="1:18">
      <c r="A17" s="36" t="s">
        <v>77</v>
      </c>
      <c r="B17" s="36" t="s">
        <v>69</v>
      </c>
      <c r="C17" s="39">
        <v>26.167821190003099</v>
      </c>
      <c r="D17" s="38">
        <f>AVERAGE(C15:C17)</f>
        <v>26.131425089997563</v>
      </c>
      <c r="F17" s="36" t="s">
        <v>58</v>
      </c>
      <c r="G17" s="36" t="s">
        <v>69</v>
      </c>
      <c r="H17" s="39">
        <v>23.2456715043282</v>
      </c>
      <c r="I17" s="38">
        <f>AVERAGE(H15:H17)</f>
        <v>23.242608394246702</v>
      </c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64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77</v>
      </c>
      <c r="B22" s="36" t="s">
        <v>21</v>
      </c>
      <c r="C22" s="39">
        <v>24.8223518444901</v>
      </c>
      <c r="F22" s="34" t="s">
        <v>58</v>
      </c>
      <c r="G22" s="36" t="s">
        <v>21</v>
      </c>
      <c r="H22" s="35">
        <v>22.578223085410901</v>
      </c>
      <c r="L22" t="s">
        <v>110</v>
      </c>
      <c r="M22" t="s">
        <v>46</v>
      </c>
      <c r="N22" s="13">
        <f>D24</f>
        <v>24.720150657140067</v>
      </c>
      <c r="O22" s="13">
        <f>I24</f>
        <v>22.7982840817088</v>
      </c>
      <c r="P22" s="13">
        <f>N22-O22</f>
        <v>1.9218665754312667</v>
      </c>
      <c r="Q22" s="13">
        <f>P22-$P$22</f>
        <v>0</v>
      </c>
      <c r="R22" s="49">
        <f>POWER(2,-Q22)</f>
        <v>1</v>
      </c>
    </row>
    <row r="23" spans="1:18">
      <c r="A23" s="36" t="s">
        <v>77</v>
      </c>
      <c r="B23" s="36" t="s">
        <v>21</v>
      </c>
      <c r="C23" s="39">
        <v>24.8380614676331</v>
      </c>
      <c r="F23" s="34" t="s">
        <v>58</v>
      </c>
      <c r="G23" s="36" t="s">
        <v>21</v>
      </c>
      <c r="H23" s="35">
        <v>23.1716432458601</v>
      </c>
      <c r="L23" t="s">
        <v>110</v>
      </c>
      <c r="M23" t="s">
        <v>47</v>
      </c>
      <c r="N23" s="13">
        <f>D27</f>
        <v>25.073941667520799</v>
      </c>
      <c r="O23" s="13">
        <f>I27</f>
        <v>23.197251099768668</v>
      </c>
      <c r="P23" s="13">
        <f t="shared" ref="P23:P26" si="3">N23-O23</f>
        <v>1.8766905677521315</v>
      </c>
      <c r="Q23" s="13">
        <f t="shared" ref="Q23:Q26" si="4">P23-$P$22</f>
        <v>-4.5176007679135211E-2</v>
      </c>
      <c r="R23" s="49">
        <f t="shared" ref="R23:R26" si="5">POWER(2,-Q23)</f>
        <v>1.0318090515292788</v>
      </c>
    </row>
    <row r="24" spans="1:18">
      <c r="A24" s="36" t="s">
        <v>77</v>
      </c>
      <c r="B24" s="36" t="s">
        <v>21</v>
      </c>
      <c r="C24" s="39">
        <v>24.500038659297001</v>
      </c>
      <c r="D24" s="38">
        <f>AVERAGE(C22:C24)</f>
        <v>24.720150657140067</v>
      </c>
      <c r="F24" s="34" t="s">
        <v>58</v>
      </c>
      <c r="G24" s="36" t="s">
        <v>21</v>
      </c>
      <c r="H24" s="35">
        <v>22.6449859138554</v>
      </c>
      <c r="I24" s="38">
        <f>AVERAGE(H22:H24)</f>
        <v>22.7982840817088</v>
      </c>
      <c r="L24" t="s">
        <v>110</v>
      </c>
      <c r="M24" t="s">
        <v>48</v>
      </c>
      <c r="N24" s="13">
        <f>D30</f>
        <v>24.788382133965968</v>
      </c>
      <c r="O24" s="13">
        <f>I30</f>
        <v>23.248294317222939</v>
      </c>
      <c r="P24" s="13">
        <f t="shared" si="3"/>
        <v>1.5400878167430285</v>
      </c>
      <c r="Q24" s="13">
        <f t="shared" si="4"/>
        <v>-0.38177875868823818</v>
      </c>
      <c r="R24" s="49">
        <f t="shared" si="5"/>
        <v>1.3029473234325655</v>
      </c>
    </row>
    <row r="25" spans="1:18">
      <c r="A25" s="36" t="s">
        <v>77</v>
      </c>
      <c r="B25" s="36" t="s">
        <v>66</v>
      </c>
      <c r="C25" s="39">
        <v>25.063955028319199</v>
      </c>
      <c r="F25" s="34" t="s">
        <v>58</v>
      </c>
      <c r="G25" s="36" t="s">
        <v>66</v>
      </c>
      <c r="H25" s="35">
        <v>23.118745088237599</v>
      </c>
      <c r="L25" t="s">
        <v>110</v>
      </c>
      <c r="M25" t="s">
        <v>49</v>
      </c>
      <c r="N25" s="13">
        <f>D33</f>
        <v>25.5959808888575</v>
      </c>
      <c r="O25" s="13">
        <f>I33</f>
        <v>23.060397857209566</v>
      </c>
      <c r="P25" s="13">
        <f t="shared" si="3"/>
        <v>2.5355830316479349</v>
      </c>
      <c r="Q25" s="13">
        <f t="shared" si="4"/>
        <v>0.61371645621666815</v>
      </c>
      <c r="R25" s="49">
        <f t="shared" si="5"/>
        <v>0.65351105380290664</v>
      </c>
    </row>
    <row r="26" spans="1:18">
      <c r="A26" s="36" t="s">
        <v>77</v>
      </c>
      <c r="B26" s="36" t="s">
        <v>66</v>
      </c>
      <c r="C26" s="39">
        <v>25.054960690054799</v>
      </c>
      <c r="F26" s="34" t="s">
        <v>58</v>
      </c>
      <c r="G26" s="36" t="s">
        <v>66</v>
      </c>
      <c r="H26" s="35">
        <v>23.2224034137556</v>
      </c>
      <c r="L26" t="s">
        <v>110</v>
      </c>
      <c r="M26" t="s">
        <v>50</v>
      </c>
      <c r="N26" s="13">
        <f>D36</f>
        <v>26.344236699869601</v>
      </c>
      <c r="O26" s="13">
        <f>I36</f>
        <v>23.836528547347868</v>
      </c>
      <c r="P26" s="13">
        <f t="shared" si="3"/>
        <v>2.5077081525217331</v>
      </c>
      <c r="Q26" s="13">
        <f t="shared" si="4"/>
        <v>0.58584157709046636</v>
      </c>
      <c r="R26" s="49">
        <f t="shared" si="5"/>
        <v>0.66626057086434542</v>
      </c>
    </row>
    <row r="27" spans="1:18">
      <c r="A27" s="36" t="s">
        <v>77</v>
      </c>
      <c r="B27" s="36" t="s">
        <v>66</v>
      </c>
      <c r="C27" s="39">
        <v>25.102909284188399</v>
      </c>
      <c r="D27" s="38">
        <f>AVERAGE(C25:C27)</f>
        <v>25.073941667520799</v>
      </c>
      <c r="F27" s="34" t="s">
        <v>58</v>
      </c>
      <c r="G27" s="36" t="s">
        <v>66</v>
      </c>
      <c r="H27" s="35">
        <v>23.2506047973128</v>
      </c>
      <c r="I27" s="38">
        <f>AVERAGE(H25:H27)</f>
        <v>23.197251099768668</v>
      </c>
    </row>
    <row r="28" spans="1:18">
      <c r="A28" s="36" t="s">
        <v>77</v>
      </c>
      <c r="B28" s="36" t="s">
        <v>67</v>
      </c>
      <c r="C28" s="39">
        <v>24.633849849870799</v>
      </c>
      <c r="F28" s="34" t="s">
        <v>58</v>
      </c>
      <c r="G28" s="36" t="s">
        <v>67</v>
      </c>
      <c r="H28" s="35">
        <v>23.119850033087801</v>
      </c>
    </row>
    <row r="29" spans="1:18">
      <c r="A29" s="36" t="s">
        <v>77</v>
      </c>
      <c r="B29" s="36" t="s">
        <v>67</v>
      </c>
      <c r="C29" s="39">
        <v>24.9985506581009</v>
      </c>
      <c r="F29" s="34" t="s">
        <v>58</v>
      </c>
      <c r="G29" s="36" t="s">
        <v>67</v>
      </c>
      <c r="H29" s="35">
        <v>23.303887568339501</v>
      </c>
    </row>
    <row r="30" spans="1:18">
      <c r="A30" s="36" t="s">
        <v>77</v>
      </c>
      <c r="B30" s="36" t="s">
        <v>67</v>
      </c>
      <c r="C30" s="39">
        <v>24.7327458939262</v>
      </c>
      <c r="D30" s="38">
        <f>AVERAGE(C28:C30)</f>
        <v>24.788382133965968</v>
      </c>
      <c r="F30" s="34" t="s">
        <v>58</v>
      </c>
      <c r="G30" s="36" t="s">
        <v>67</v>
      </c>
      <c r="H30" s="35">
        <v>23.321145350241501</v>
      </c>
      <c r="I30" s="38">
        <f>AVERAGE(H28:H30)</f>
        <v>23.248294317222939</v>
      </c>
    </row>
    <row r="31" spans="1:18">
      <c r="A31" s="36" t="s">
        <v>77</v>
      </c>
      <c r="B31" s="36" t="s">
        <v>68</v>
      </c>
      <c r="C31" s="39">
        <v>25.529890097956699</v>
      </c>
      <c r="F31" s="34" t="s">
        <v>58</v>
      </c>
      <c r="G31" s="36" t="s">
        <v>68</v>
      </c>
      <c r="H31" s="35">
        <v>22.948399190755101</v>
      </c>
    </row>
    <row r="32" spans="1:18">
      <c r="A32" s="36" t="s">
        <v>77</v>
      </c>
      <c r="B32" s="36" t="s">
        <v>68</v>
      </c>
      <c r="C32" s="39">
        <v>25.580320212851301</v>
      </c>
      <c r="F32" s="34" t="s">
        <v>58</v>
      </c>
      <c r="G32" s="36" t="s">
        <v>68</v>
      </c>
      <c r="H32" s="35">
        <v>23.085467019547298</v>
      </c>
    </row>
    <row r="33" spans="1:18">
      <c r="A33" s="36" t="s">
        <v>77</v>
      </c>
      <c r="B33" s="36" t="s">
        <v>68</v>
      </c>
      <c r="C33" s="39">
        <v>25.677732355764501</v>
      </c>
      <c r="D33" s="38">
        <f>AVERAGE(C31:C33)</f>
        <v>25.5959808888575</v>
      </c>
      <c r="F33" s="34" t="s">
        <v>58</v>
      </c>
      <c r="G33" s="36" t="s">
        <v>68</v>
      </c>
      <c r="H33" s="35">
        <v>23.147327361326301</v>
      </c>
      <c r="I33" s="38">
        <f>AVERAGE(H31:H33)</f>
        <v>23.060397857209566</v>
      </c>
    </row>
    <row r="34" spans="1:18">
      <c r="A34" s="36" t="s">
        <v>77</v>
      </c>
      <c r="B34" s="36" t="s">
        <v>69</v>
      </c>
      <c r="C34" s="39">
        <v>26.254545855223299</v>
      </c>
      <c r="F34" s="34" t="s">
        <v>58</v>
      </c>
      <c r="G34" s="36" t="s">
        <v>69</v>
      </c>
      <c r="H34" s="35">
        <v>23.782072077783901</v>
      </c>
    </row>
    <row r="35" spans="1:18">
      <c r="A35" s="36" t="s">
        <v>77</v>
      </c>
      <c r="B35" s="36" t="s">
        <v>69</v>
      </c>
      <c r="C35" s="39">
        <v>26.3433515222235</v>
      </c>
      <c r="F35" s="34" t="s">
        <v>58</v>
      </c>
      <c r="G35" s="36" t="s">
        <v>69</v>
      </c>
      <c r="H35" s="35">
        <v>23.871668867021601</v>
      </c>
    </row>
    <row r="36" spans="1:18">
      <c r="A36" s="36" t="s">
        <v>77</v>
      </c>
      <c r="B36" s="36" t="s">
        <v>69</v>
      </c>
      <c r="C36" s="39">
        <v>26.434812722162</v>
      </c>
      <c r="D36" s="38">
        <f>AVERAGE(C34:C36)</f>
        <v>26.344236699869601</v>
      </c>
      <c r="F36" s="34" t="s">
        <v>58</v>
      </c>
      <c r="G36" s="36" t="s">
        <v>69</v>
      </c>
      <c r="H36" s="35">
        <v>23.855844697238101</v>
      </c>
      <c r="I36" s="38">
        <f>AVERAGE(H34:H36)</f>
        <v>23.836528547347868</v>
      </c>
    </row>
    <row r="39" spans="1:18">
      <c r="A39" s="37" t="s">
        <v>20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6" t="s">
        <v>84</v>
      </c>
      <c r="B41" s="36" t="s">
        <v>21</v>
      </c>
      <c r="C41" s="39">
        <v>31.048131075236299</v>
      </c>
      <c r="F41" s="36" t="s">
        <v>58</v>
      </c>
      <c r="G41" s="36" t="s">
        <v>21</v>
      </c>
      <c r="H41" s="39">
        <v>23.233726516369099</v>
      </c>
      <c r="L41" t="s">
        <v>111</v>
      </c>
      <c r="M41" t="s">
        <v>46</v>
      </c>
      <c r="N41" s="13">
        <f>D43</f>
        <v>31.073710577605201</v>
      </c>
      <c r="O41" s="13">
        <f>I43</f>
        <v>23.181583788759834</v>
      </c>
      <c r="P41" s="13">
        <f>N41-O41</f>
        <v>7.892126788845367</v>
      </c>
      <c r="Q41" s="13">
        <f>P41-$P$41</f>
        <v>0</v>
      </c>
      <c r="R41" s="49">
        <f>POWER(2,-Q41)</f>
        <v>1</v>
      </c>
    </row>
    <row r="42" spans="1:18">
      <c r="A42" s="36" t="s">
        <v>84</v>
      </c>
      <c r="B42" s="36" t="s">
        <v>21</v>
      </c>
      <c r="C42" s="39">
        <v>31.1434577923151</v>
      </c>
      <c r="F42" s="36" t="s">
        <v>58</v>
      </c>
      <c r="G42" s="36" t="s">
        <v>21</v>
      </c>
      <c r="H42" s="39">
        <v>23.143028479816401</v>
      </c>
      <c r="L42" t="s">
        <v>111</v>
      </c>
      <c r="M42" t="s">
        <v>47</v>
      </c>
      <c r="N42" s="13">
        <f>D46</f>
        <v>30.629332595199333</v>
      </c>
      <c r="O42" s="13">
        <f>I46</f>
        <v>23.26258773006877</v>
      </c>
      <c r="P42" s="13">
        <f t="shared" ref="P42:P45" si="6">N42-O42</f>
        <v>7.3667448651305634</v>
      </c>
      <c r="Q42" s="13">
        <f t="shared" ref="Q42:Q45" si="7">P42-$P$41</f>
        <v>-0.52538192371480363</v>
      </c>
      <c r="R42" s="49">
        <f t="shared" ref="R42:R45" si="8">POWER(2,-Q42)</f>
        <v>1.4393145583823976</v>
      </c>
    </row>
    <row r="43" spans="1:18">
      <c r="A43" s="36" t="s">
        <v>84</v>
      </c>
      <c r="B43" s="36" t="s">
        <v>21</v>
      </c>
      <c r="C43" s="39">
        <v>31.029542865264201</v>
      </c>
      <c r="D43" s="38">
        <f>AVERAGE(C41:C43)</f>
        <v>31.073710577605201</v>
      </c>
      <c r="F43" s="36" t="s">
        <v>58</v>
      </c>
      <c r="G43" s="36" t="s">
        <v>21</v>
      </c>
      <c r="H43" s="39">
        <v>23.167996370093999</v>
      </c>
      <c r="I43" s="38">
        <f>AVERAGE(H41:H43)</f>
        <v>23.181583788759834</v>
      </c>
      <c r="L43" t="s">
        <v>111</v>
      </c>
      <c r="M43" t="s">
        <v>48</v>
      </c>
      <c r="N43" s="13">
        <f>D49</f>
        <v>30.759589780314929</v>
      </c>
      <c r="O43" s="13">
        <f>I49</f>
        <v>23.257723682066</v>
      </c>
      <c r="P43" s="13">
        <f t="shared" si="6"/>
        <v>7.5018660982489287</v>
      </c>
      <c r="Q43" s="13">
        <f t="shared" si="7"/>
        <v>-0.39026069059643831</v>
      </c>
      <c r="R43" s="49">
        <f t="shared" si="8"/>
        <v>1.3106302093466267</v>
      </c>
    </row>
    <row r="44" spans="1:18">
      <c r="A44" s="36" t="s">
        <v>84</v>
      </c>
      <c r="B44" s="36" t="s">
        <v>66</v>
      </c>
      <c r="C44" s="39">
        <v>30.630231791541402</v>
      </c>
      <c r="F44" s="36" t="s">
        <v>58</v>
      </c>
      <c r="G44" s="36" t="s">
        <v>66</v>
      </c>
      <c r="H44" s="39">
        <v>23.380095191018999</v>
      </c>
      <c r="L44" t="s">
        <v>111</v>
      </c>
      <c r="M44" t="s">
        <v>49</v>
      </c>
      <c r="N44" s="13">
        <f>D52</f>
        <v>30.751962088651833</v>
      </c>
      <c r="O44" s="13">
        <f>I52</f>
        <v>23.032132024688835</v>
      </c>
      <c r="P44" s="13">
        <f t="shared" si="6"/>
        <v>7.7198300639629984</v>
      </c>
      <c r="Q44" s="13">
        <f t="shared" si="7"/>
        <v>-0.17229672488236858</v>
      </c>
      <c r="R44" s="49">
        <f t="shared" si="8"/>
        <v>1.1268509686287191</v>
      </c>
    </row>
    <row r="45" spans="1:18">
      <c r="A45" s="36" t="s">
        <v>84</v>
      </c>
      <c r="B45" s="36" t="s">
        <v>66</v>
      </c>
      <c r="C45" s="39">
        <v>30.545219960061999</v>
      </c>
      <c r="F45" s="36" t="s">
        <v>58</v>
      </c>
      <c r="G45" s="36" t="s">
        <v>66</v>
      </c>
      <c r="H45" s="39">
        <v>23.160629412530898</v>
      </c>
      <c r="L45" t="s">
        <v>111</v>
      </c>
      <c r="M45" t="s">
        <v>50</v>
      </c>
      <c r="N45" s="13">
        <f>D55</f>
        <v>31.183218529808233</v>
      </c>
      <c r="O45" s="13">
        <f>I55</f>
        <v>23.289647697179301</v>
      </c>
      <c r="P45" s="13">
        <f t="shared" si="6"/>
        <v>7.8935708326289316</v>
      </c>
      <c r="Q45" s="13">
        <f t="shared" si="7"/>
        <v>1.4440437835645525E-3</v>
      </c>
      <c r="R45" s="49">
        <f t="shared" si="8"/>
        <v>0.99899956589103855</v>
      </c>
    </row>
    <row r="46" spans="1:18">
      <c r="A46" s="36" t="s">
        <v>84</v>
      </c>
      <c r="B46" s="36" t="s">
        <v>66</v>
      </c>
      <c r="C46" s="39">
        <v>30.712546033994599</v>
      </c>
      <c r="D46" s="38">
        <f>AVERAGE(C44:C46)</f>
        <v>30.629332595199333</v>
      </c>
      <c r="F46" s="36" t="s">
        <v>58</v>
      </c>
      <c r="G46" s="36" t="s">
        <v>66</v>
      </c>
      <c r="H46" s="39">
        <v>23.247038586656402</v>
      </c>
      <c r="I46" s="38">
        <f>AVERAGE(H44:H46)</f>
        <v>23.26258773006877</v>
      </c>
    </row>
    <row r="47" spans="1:18">
      <c r="A47" s="36" t="s">
        <v>84</v>
      </c>
      <c r="B47" s="36" t="s">
        <v>67</v>
      </c>
      <c r="C47" s="39">
        <v>30.783915709581599</v>
      </c>
      <c r="F47" s="36" t="s">
        <v>58</v>
      </c>
      <c r="G47" s="36" t="s">
        <v>67</v>
      </c>
      <c r="H47" s="39">
        <v>23.559720721335399</v>
      </c>
    </row>
    <row r="48" spans="1:18">
      <c r="A48" s="36" t="s">
        <v>84</v>
      </c>
      <c r="B48" s="36" t="s">
        <v>67</v>
      </c>
      <c r="C48" s="39">
        <v>30.6763332999111</v>
      </c>
      <c r="F48" s="36" t="s">
        <v>58</v>
      </c>
      <c r="G48" s="36" t="s">
        <v>67</v>
      </c>
      <c r="H48" s="39">
        <v>23.098818339268998</v>
      </c>
    </row>
    <row r="49" spans="1:18">
      <c r="A49" s="36" t="s">
        <v>84</v>
      </c>
      <c r="B49" s="36" t="s">
        <v>67</v>
      </c>
      <c r="C49" s="39">
        <v>30.818520331452099</v>
      </c>
      <c r="D49" s="38">
        <f>AVERAGE(C47:C49)</f>
        <v>30.759589780314929</v>
      </c>
      <c r="E49" s="34"/>
      <c r="F49" s="36" t="s">
        <v>58</v>
      </c>
      <c r="G49" s="36" t="s">
        <v>67</v>
      </c>
      <c r="H49" s="39">
        <v>23.114631985593601</v>
      </c>
      <c r="I49" s="38">
        <f>AVERAGE(H47:H49)</f>
        <v>23.257723682066</v>
      </c>
      <c r="N49" s="12"/>
      <c r="O49" s="12"/>
      <c r="P49" s="12"/>
      <c r="Q49" s="12"/>
      <c r="R49" s="12"/>
    </row>
    <row r="50" spans="1:18">
      <c r="A50" s="36" t="s">
        <v>84</v>
      </c>
      <c r="B50" s="36" t="s">
        <v>68</v>
      </c>
      <c r="C50" s="39">
        <v>30.8881473381884</v>
      </c>
      <c r="E50" s="34"/>
      <c r="F50" s="36" t="s">
        <v>58</v>
      </c>
      <c r="G50" s="36" t="s">
        <v>68</v>
      </c>
      <c r="H50" s="39">
        <v>23.0522706621487</v>
      </c>
      <c r="N50" s="36"/>
      <c r="O50" s="36"/>
      <c r="P50" s="39"/>
      <c r="Q50" s="12"/>
      <c r="R50" s="12"/>
    </row>
    <row r="51" spans="1:18">
      <c r="A51" s="36" t="s">
        <v>84</v>
      </c>
      <c r="B51" s="36" t="s">
        <v>68</v>
      </c>
      <c r="C51" s="39">
        <v>30.6996669319565</v>
      </c>
      <c r="E51" s="34"/>
      <c r="F51" s="36" t="s">
        <v>58</v>
      </c>
      <c r="G51" s="36" t="s">
        <v>68</v>
      </c>
      <c r="H51" s="39">
        <v>23.0377004933001</v>
      </c>
      <c r="N51" s="36"/>
      <c r="O51" s="36"/>
      <c r="P51" s="39"/>
      <c r="Q51" s="12"/>
      <c r="R51" s="12"/>
    </row>
    <row r="52" spans="1:18">
      <c r="A52" s="36" t="s">
        <v>84</v>
      </c>
      <c r="B52" s="36" t="s">
        <v>68</v>
      </c>
      <c r="C52" s="39">
        <v>30.6680719958106</v>
      </c>
      <c r="D52" s="38">
        <f>AVERAGE(C50:C52)</f>
        <v>30.751962088651833</v>
      </c>
      <c r="E52" s="34"/>
      <c r="F52" s="36" t="s">
        <v>58</v>
      </c>
      <c r="G52" s="36" t="s">
        <v>68</v>
      </c>
      <c r="H52" s="39">
        <v>23.0064249186177</v>
      </c>
      <c r="I52" s="38">
        <f>AVERAGE(H50:H52)</f>
        <v>23.032132024688835</v>
      </c>
      <c r="N52" s="36"/>
      <c r="O52" s="36"/>
      <c r="P52" s="39"/>
      <c r="Q52" s="12"/>
      <c r="R52" s="12"/>
    </row>
    <row r="53" spans="1:18">
      <c r="A53" s="36" t="s">
        <v>84</v>
      </c>
      <c r="B53" s="36" t="s">
        <v>69</v>
      </c>
      <c r="C53" s="39">
        <v>31.1942630700058</v>
      </c>
      <c r="E53" s="34"/>
      <c r="F53" s="36" t="s">
        <v>58</v>
      </c>
      <c r="G53" s="36" t="s">
        <v>69</v>
      </c>
      <c r="H53" s="39">
        <v>23.419231904027601</v>
      </c>
      <c r="N53" s="36"/>
      <c r="O53" s="36"/>
      <c r="P53" s="39"/>
      <c r="Q53" s="12"/>
      <c r="R53" s="12"/>
    </row>
    <row r="54" spans="1:18">
      <c r="A54" s="36" t="s">
        <v>84</v>
      </c>
      <c r="B54" s="36" t="s">
        <v>69</v>
      </c>
      <c r="C54" s="39">
        <v>31.194795207292799</v>
      </c>
      <c r="E54" s="34"/>
      <c r="F54" s="36" t="s">
        <v>58</v>
      </c>
      <c r="G54" s="36" t="s">
        <v>69</v>
      </c>
      <c r="H54" s="39">
        <v>23.238229791766599</v>
      </c>
      <c r="N54" s="36"/>
      <c r="O54" s="36"/>
      <c r="P54" s="39"/>
      <c r="Q54" s="12"/>
      <c r="R54" s="12"/>
    </row>
    <row r="55" spans="1:18">
      <c r="A55" s="36" t="s">
        <v>84</v>
      </c>
      <c r="B55" s="36" t="s">
        <v>69</v>
      </c>
      <c r="C55" s="39">
        <v>31.1605973121261</v>
      </c>
      <c r="D55" s="38">
        <f>AVERAGE(C53:C55)</f>
        <v>31.183218529808233</v>
      </c>
      <c r="E55" s="34"/>
      <c r="F55" s="36" t="s">
        <v>58</v>
      </c>
      <c r="G55" s="36" t="s">
        <v>69</v>
      </c>
      <c r="H55" s="39">
        <v>23.2114813957437</v>
      </c>
      <c r="I55" s="38">
        <f>AVERAGE(H53:H55)</f>
        <v>23.289647697179301</v>
      </c>
      <c r="N55" s="36"/>
      <c r="O55" s="36"/>
      <c r="P55" s="39"/>
      <c r="Q55" s="12"/>
      <c r="R55" s="12"/>
    </row>
    <row r="56" spans="1:18">
      <c r="E56" s="34"/>
      <c r="F56" s="34"/>
      <c r="G56" s="35"/>
      <c r="N56" s="36"/>
      <c r="O56" s="36"/>
      <c r="P56" s="39"/>
      <c r="Q56" s="12"/>
      <c r="R56" s="12"/>
    </row>
    <row r="57" spans="1:18">
      <c r="E57" s="34"/>
      <c r="F57" s="34"/>
      <c r="G57" s="35"/>
      <c r="N57" s="36"/>
      <c r="O57" s="36"/>
      <c r="P57" s="39"/>
      <c r="Q57" s="12"/>
      <c r="R57" s="12"/>
    </row>
    <row r="58" spans="1:18">
      <c r="A58" s="37" t="s">
        <v>26</v>
      </c>
      <c r="L58" s="29" t="s">
        <v>51</v>
      </c>
      <c r="M58" s="30"/>
      <c r="N58" s="31"/>
      <c r="O58" s="31"/>
      <c r="P58" s="30"/>
      <c r="Q58" s="30"/>
      <c r="R58" s="30"/>
    </row>
    <row r="59" spans="1:18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</row>
    <row r="60" spans="1:18">
      <c r="A60" s="36" t="s">
        <v>87</v>
      </c>
      <c r="B60" s="36" t="s">
        <v>21</v>
      </c>
      <c r="C60" s="39">
        <v>30.2098897088472</v>
      </c>
      <c r="F60" s="36" t="s">
        <v>58</v>
      </c>
      <c r="G60" s="36" t="s">
        <v>21</v>
      </c>
      <c r="H60" s="39">
        <v>29.437507490151201</v>
      </c>
      <c r="L60" t="s">
        <v>112</v>
      </c>
      <c r="M60" t="s">
        <v>46</v>
      </c>
      <c r="N60" s="13">
        <f>D62</f>
        <v>30.217290861362699</v>
      </c>
      <c r="O60" s="13">
        <f>I62</f>
        <v>29.3575047339985</v>
      </c>
      <c r="P60" s="13">
        <f>N60-O60</f>
        <v>0.8597861273641989</v>
      </c>
      <c r="Q60" s="13">
        <f>P60-$P$60</f>
        <v>0</v>
      </c>
      <c r="R60" s="49">
        <f>POWER(2,-Q60)</f>
        <v>1</v>
      </c>
    </row>
    <row r="61" spans="1:18">
      <c r="A61" s="36" t="s">
        <v>87</v>
      </c>
      <c r="B61" s="36" t="s">
        <v>21</v>
      </c>
      <c r="C61" s="39">
        <v>30.147731742703499</v>
      </c>
      <c r="F61" s="36" t="s">
        <v>58</v>
      </c>
      <c r="G61" s="36" t="s">
        <v>21</v>
      </c>
      <c r="H61" s="39">
        <v>29.288993294031201</v>
      </c>
      <c r="L61" t="s">
        <v>112</v>
      </c>
      <c r="M61" t="s">
        <v>47</v>
      </c>
      <c r="N61" s="13">
        <f>D65</f>
        <v>30.915120310396265</v>
      </c>
      <c r="O61" s="13">
        <f>I65</f>
        <v>28.704181767375768</v>
      </c>
      <c r="P61" s="13">
        <f t="shared" ref="P61:P64" si="9">N61-O61</f>
        <v>2.2109385430204966</v>
      </c>
      <c r="Q61" s="13">
        <f t="shared" ref="Q61:Q64" si="10">P61-$P$60</f>
        <v>1.3511524156562977</v>
      </c>
      <c r="R61" s="49">
        <f t="shared" ref="R61:R64" si="11">POWER(2,-Q61)</f>
        <v>0.39197881366746601</v>
      </c>
    </row>
    <row r="62" spans="1:18">
      <c r="A62" s="36" t="s">
        <v>87</v>
      </c>
      <c r="B62" s="36" t="s">
        <v>21</v>
      </c>
      <c r="C62" s="39">
        <v>30.294251132537401</v>
      </c>
      <c r="D62" s="38">
        <f>AVERAGE(C60:C62)</f>
        <v>30.217290861362699</v>
      </c>
      <c r="F62" s="36" t="s">
        <v>58</v>
      </c>
      <c r="G62" s="36" t="s">
        <v>21</v>
      </c>
      <c r="H62" s="39">
        <v>29.346013417813101</v>
      </c>
      <c r="I62" s="38">
        <f>AVERAGE(H60:H62)</f>
        <v>29.3575047339985</v>
      </c>
      <c r="L62" t="s">
        <v>112</v>
      </c>
      <c r="M62" t="s">
        <v>48</v>
      </c>
      <c r="N62" s="13">
        <f>D68</f>
        <v>29.622601959336802</v>
      </c>
      <c r="O62" s="13">
        <f>I68</f>
        <v>29.461531644510767</v>
      </c>
      <c r="P62" s="13">
        <f t="shared" si="9"/>
        <v>0.16107031482603418</v>
      </c>
      <c r="Q62" s="13">
        <f t="shared" si="10"/>
        <v>-0.69871581253816473</v>
      </c>
      <c r="R62" s="49">
        <f t="shared" si="11"/>
        <v>1.6230594141527637</v>
      </c>
    </row>
    <row r="63" spans="1:18">
      <c r="A63" s="36" t="s">
        <v>87</v>
      </c>
      <c r="B63" s="36" t="s">
        <v>66</v>
      </c>
      <c r="C63" s="39">
        <v>30.9125353894954</v>
      </c>
      <c r="F63" s="36" t="s">
        <v>58</v>
      </c>
      <c r="G63" s="36" t="s">
        <v>66</v>
      </c>
      <c r="H63" s="39">
        <v>28.745983394761801</v>
      </c>
      <c r="L63" t="s">
        <v>112</v>
      </c>
      <c r="M63" t="s">
        <v>49</v>
      </c>
      <c r="N63" s="13">
        <f>D71</f>
        <v>30.351548643299068</v>
      </c>
      <c r="O63" s="13">
        <f>I71</f>
        <v>29.833551418980971</v>
      </c>
      <c r="P63" s="13">
        <f t="shared" si="9"/>
        <v>0.51799722431809769</v>
      </c>
      <c r="Q63" s="13">
        <f t="shared" si="10"/>
        <v>-0.34178890304610121</v>
      </c>
      <c r="R63" s="49">
        <f t="shared" si="11"/>
        <v>1.2673270715751408</v>
      </c>
    </row>
    <row r="64" spans="1:18">
      <c r="A64" s="36" t="s">
        <v>87</v>
      </c>
      <c r="B64" s="36" t="s">
        <v>66</v>
      </c>
      <c r="C64" s="39">
        <v>30.9273165520503</v>
      </c>
      <c r="F64" s="36" t="s">
        <v>58</v>
      </c>
      <c r="G64" s="36" t="s">
        <v>66</v>
      </c>
      <c r="H64" s="39">
        <v>28.6686108663589</v>
      </c>
      <c r="L64" t="s">
        <v>112</v>
      </c>
      <c r="M64" t="s">
        <v>50</v>
      </c>
      <c r="N64" s="13">
        <f>D74</f>
        <v>33.449753982335665</v>
      </c>
      <c r="O64" s="13">
        <f>I74</f>
        <v>31.089019883189867</v>
      </c>
      <c r="P64" s="13">
        <f t="shared" si="9"/>
        <v>2.3607340991457981</v>
      </c>
      <c r="Q64" s="13">
        <f t="shared" si="10"/>
        <v>1.5009479717815992</v>
      </c>
      <c r="R64" s="49">
        <f t="shared" si="11"/>
        <v>0.35332115263687586</v>
      </c>
    </row>
    <row r="65" spans="1:18">
      <c r="A65" s="36" t="s">
        <v>87</v>
      </c>
      <c r="B65" s="36" t="s">
        <v>66</v>
      </c>
      <c r="C65" s="39">
        <v>30.905508989643099</v>
      </c>
      <c r="D65" s="38">
        <f>AVERAGE(C63:C65)</f>
        <v>30.915120310396265</v>
      </c>
      <c r="F65" s="36" t="s">
        <v>58</v>
      </c>
      <c r="G65" s="36" t="s">
        <v>66</v>
      </c>
      <c r="H65" s="39">
        <v>28.697951041006601</v>
      </c>
      <c r="I65" s="38">
        <f>AVERAGE(H63:H65)</f>
        <v>28.704181767375768</v>
      </c>
    </row>
    <row r="66" spans="1:18">
      <c r="A66" s="36" t="s">
        <v>87</v>
      </c>
      <c r="B66" s="36" t="s">
        <v>67</v>
      </c>
      <c r="C66" s="39">
        <v>29.6493312001692</v>
      </c>
      <c r="F66" s="36" t="s">
        <v>58</v>
      </c>
      <c r="G66" s="36" t="s">
        <v>67</v>
      </c>
      <c r="H66" s="39">
        <v>29.427780547930698</v>
      </c>
    </row>
    <row r="67" spans="1:18">
      <c r="A67" s="36" t="s">
        <v>87</v>
      </c>
      <c r="B67" s="36" t="s">
        <v>67</v>
      </c>
      <c r="C67" s="39">
        <v>29.592396261136301</v>
      </c>
      <c r="F67" s="36" t="s">
        <v>58</v>
      </c>
      <c r="G67" s="36" t="s">
        <v>67</v>
      </c>
      <c r="H67" s="39">
        <v>29.559846057549599</v>
      </c>
    </row>
    <row r="68" spans="1:18">
      <c r="A68" s="36" t="s">
        <v>87</v>
      </c>
      <c r="B68" s="36" t="s">
        <v>67</v>
      </c>
      <c r="C68" s="39">
        <v>29.6260784167049</v>
      </c>
      <c r="D68" s="38">
        <f>AVERAGE(C66:C68)</f>
        <v>29.622601959336802</v>
      </c>
      <c r="E68" s="34"/>
      <c r="F68" s="36" t="s">
        <v>58</v>
      </c>
      <c r="G68" s="36" t="s">
        <v>67</v>
      </c>
      <c r="H68" s="39">
        <v>29.396968328052001</v>
      </c>
      <c r="I68" s="38">
        <f>AVERAGE(H66:H68)</f>
        <v>29.461531644510767</v>
      </c>
      <c r="N68" s="12"/>
      <c r="O68" s="12"/>
      <c r="P68" s="12"/>
      <c r="Q68" s="12"/>
      <c r="R68" s="12"/>
    </row>
    <row r="69" spans="1:18">
      <c r="A69" s="36" t="s">
        <v>87</v>
      </c>
      <c r="B69" s="36" t="s">
        <v>68</v>
      </c>
      <c r="C69" s="39">
        <v>30.468792790626701</v>
      </c>
      <c r="E69" s="34"/>
      <c r="F69" s="36" t="s">
        <v>58</v>
      </c>
      <c r="G69" s="36" t="s">
        <v>68</v>
      </c>
      <c r="H69" s="39">
        <v>29.9905651569584</v>
      </c>
      <c r="N69" s="36"/>
      <c r="O69" s="36"/>
      <c r="P69" s="39"/>
      <c r="Q69" s="12"/>
      <c r="R69" s="12"/>
    </row>
    <row r="70" spans="1:18">
      <c r="A70" s="36" t="s">
        <v>87</v>
      </c>
      <c r="B70" s="36" t="s">
        <v>68</v>
      </c>
      <c r="C70" s="39">
        <v>30.332286728550901</v>
      </c>
      <c r="E70" s="34"/>
      <c r="F70" s="36" t="s">
        <v>58</v>
      </c>
      <c r="G70" s="36" t="s">
        <v>68</v>
      </c>
      <c r="H70" s="39">
        <v>29.8308533424918</v>
      </c>
      <c r="N70" s="36"/>
      <c r="O70" s="36"/>
      <c r="P70" s="39"/>
      <c r="Q70" s="12"/>
      <c r="R70" s="12"/>
    </row>
    <row r="71" spans="1:18">
      <c r="A71" s="36" t="s">
        <v>87</v>
      </c>
      <c r="B71" s="36" t="s">
        <v>68</v>
      </c>
      <c r="C71" s="39">
        <v>30.2535664107196</v>
      </c>
      <c r="D71" s="38">
        <f>AVERAGE(C69:C71)</f>
        <v>30.351548643299068</v>
      </c>
      <c r="E71" s="34"/>
      <c r="F71" s="36" t="s">
        <v>58</v>
      </c>
      <c r="G71" s="36" t="s">
        <v>68</v>
      </c>
      <c r="H71" s="39">
        <v>29.679235757492702</v>
      </c>
      <c r="I71" s="38">
        <f>AVERAGE(H69:H71)</f>
        <v>29.833551418980971</v>
      </c>
      <c r="N71" s="36"/>
      <c r="O71" s="36"/>
      <c r="P71" s="39"/>
      <c r="Q71" s="12"/>
      <c r="R71" s="12"/>
    </row>
    <row r="72" spans="1:18">
      <c r="A72" s="36" t="s">
        <v>87</v>
      </c>
      <c r="B72" s="36" t="s">
        <v>69</v>
      </c>
      <c r="C72" s="39">
        <v>33.360532134064798</v>
      </c>
      <c r="E72" s="34"/>
      <c r="F72" s="36" t="s">
        <v>58</v>
      </c>
      <c r="G72" s="36" t="s">
        <v>69</v>
      </c>
      <c r="H72" s="39">
        <v>31.121308855147198</v>
      </c>
      <c r="N72" s="36"/>
      <c r="O72" s="36"/>
      <c r="P72" s="39"/>
      <c r="Q72" s="12"/>
      <c r="R72" s="12"/>
    </row>
    <row r="73" spans="1:18">
      <c r="A73" s="36" t="s">
        <v>87</v>
      </c>
      <c r="B73" s="36" t="s">
        <v>69</v>
      </c>
      <c r="C73" s="39">
        <v>33.522678047556397</v>
      </c>
      <c r="E73" s="34"/>
      <c r="F73" s="36" t="s">
        <v>58</v>
      </c>
      <c r="G73" s="36" t="s">
        <v>69</v>
      </c>
      <c r="H73" s="39">
        <v>31.109731888420399</v>
      </c>
      <c r="N73" s="36"/>
      <c r="O73" s="36"/>
      <c r="P73" s="39"/>
      <c r="Q73" s="12"/>
      <c r="R73" s="12"/>
    </row>
    <row r="74" spans="1:18">
      <c r="A74" s="36" t="s">
        <v>87</v>
      </c>
      <c r="B74" s="36" t="s">
        <v>69</v>
      </c>
      <c r="C74" s="39">
        <v>33.466051765385799</v>
      </c>
      <c r="D74" s="38">
        <f>AVERAGE(C72:C74)</f>
        <v>33.449753982335665</v>
      </c>
      <c r="E74" s="34"/>
      <c r="F74" s="36" t="s">
        <v>58</v>
      </c>
      <c r="G74" s="36" t="s">
        <v>69</v>
      </c>
      <c r="H74" s="39">
        <v>31.036018906001999</v>
      </c>
      <c r="I74" s="38">
        <f>AVERAGE(H72:H74)</f>
        <v>31.089019883189867</v>
      </c>
      <c r="N74" s="36"/>
      <c r="O74" s="36"/>
      <c r="P74" s="39"/>
      <c r="Q74" s="12"/>
      <c r="R74" s="12"/>
    </row>
    <row r="75" spans="1:18">
      <c r="N75" s="36"/>
      <c r="O75" s="36"/>
      <c r="P75" s="39"/>
    </row>
    <row r="76" spans="1:18">
      <c r="N76" s="36"/>
      <c r="O76" s="36"/>
      <c r="P76" s="39"/>
    </row>
    <row r="77" spans="1:18">
      <c r="A77" s="37" t="s">
        <v>44</v>
      </c>
      <c r="L77" s="29" t="s">
        <v>51</v>
      </c>
      <c r="M77" s="30"/>
      <c r="N77" s="31"/>
      <c r="O77" s="31"/>
      <c r="P77" s="30"/>
      <c r="Q77" s="30"/>
      <c r="R77" s="30"/>
    </row>
    <row r="78" spans="1:18" ht="31.5">
      <c r="A78" s="11" t="s">
        <v>73</v>
      </c>
      <c r="B78" s="11" t="s">
        <v>70</v>
      </c>
      <c r="C78" s="11" t="s">
        <v>71</v>
      </c>
      <c r="D78" s="11" t="s">
        <v>75</v>
      </c>
      <c r="F78" s="11" t="s">
        <v>74</v>
      </c>
      <c r="G78" s="11" t="s">
        <v>70</v>
      </c>
      <c r="H78" s="11" t="s">
        <v>71</v>
      </c>
      <c r="I78" s="11" t="s">
        <v>75</v>
      </c>
      <c r="L78" s="32" t="s">
        <v>52</v>
      </c>
      <c r="M78" s="32" t="s">
        <v>22</v>
      </c>
      <c r="N78" s="32" t="s">
        <v>53</v>
      </c>
      <c r="O78" s="32" t="s">
        <v>54</v>
      </c>
      <c r="P78" s="32" t="s">
        <v>55</v>
      </c>
      <c r="Q78" s="32" t="s">
        <v>56</v>
      </c>
      <c r="R78" s="33" t="s">
        <v>57</v>
      </c>
    </row>
    <row r="79" spans="1:18">
      <c r="A79" s="36" t="s">
        <v>84</v>
      </c>
      <c r="B79" s="36" t="s">
        <v>21</v>
      </c>
      <c r="C79" s="39">
        <v>30.8391560293304</v>
      </c>
      <c r="F79" s="36" t="s">
        <v>58</v>
      </c>
      <c r="G79" s="36" t="s">
        <v>21</v>
      </c>
      <c r="H79" s="39">
        <v>24.0455518455115</v>
      </c>
      <c r="L79" t="s">
        <v>113</v>
      </c>
      <c r="M79" t="s">
        <v>46</v>
      </c>
      <c r="N79" s="13">
        <f>D81</f>
        <v>30.800798020507798</v>
      </c>
      <c r="O79" s="13">
        <f>I81</f>
        <v>23.863538014681634</v>
      </c>
      <c r="P79" s="13">
        <f>N79-O79</f>
        <v>6.9372600058261646</v>
      </c>
      <c r="Q79" s="13">
        <f>P79-$P$79</f>
        <v>0</v>
      </c>
      <c r="R79" s="49">
        <f>POWER(2,-Q79)</f>
        <v>1</v>
      </c>
    </row>
    <row r="80" spans="1:18">
      <c r="A80" s="36" t="s">
        <v>84</v>
      </c>
      <c r="B80" s="36" t="s">
        <v>21</v>
      </c>
      <c r="C80" s="39">
        <v>30.780081414311699</v>
      </c>
      <c r="F80" s="36" t="s">
        <v>58</v>
      </c>
      <c r="G80" s="36" t="s">
        <v>21</v>
      </c>
      <c r="H80" s="39">
        <v>23.6739444454698</v>
      </c>
      <c r="L80" t="s">
        <v>113</v>
      </c>
      <c r="M80" t="s">
        <v>47</v>
      </c>
      <c r="N80" s="13">
        <f>D84</f>
        <v>31.074368524740066</v>
      </c>
      <c r="O80" s="13">
        <f>I84</f>
        <v>23.111203046460968</v>
      </c>
      <c r="P80" s="13">
        <f t="shared" ref="P80:P83" si="12">N80-O80</f>
        <v>7.9631654782790982</v>
      </c>
      <c r="Q80" s="13">
        <f t="shared" ref="Q80:Q83" si="13">P80-$P$79</f>
        <v>1.0259054724529335</v>
      </c>
      <c r="R80" s="49">
        <f t="shared" ref="R80:R83" si="14">POWER(2,-Q80)</f>
        <v>0.49110197431690483</v>
      </c>
    </row>
    <row r="81" spans="1:18">
      <c r="A81" s="36" t="s">
        <v>84</v>
      </c>
      <c r="B81" s="36" t="s">
        <v>21</v>
      </c>
      <c r="C81" s="39">
        <v>30.7831566178813</v>
      </c>
      <c r="D81" s="38">
        <f>AVERAGE(C79:C81)</f>
        <v>30.800798020507798</v>
      </c>
      <c r="F81" s="36" t="s">
        <v>58</v>
      </c>
      <c r="G81" s="36" t="s">
        <v>21</v>
      </c>
      <c r="H81" s="39">
        <v>23.871117753063601</v>
      </c>
      <c r="I81" s="38">
        <f>AVERAGE(H79:H81)</f>
        <v>23.863538014681634</v>
      </c>
      <c r="L81" t="s">
        <v>113</v>
      </c>
      <c r="M81" t="s">
        <v>48</v>
      </c>
      <c r="N81" s="13">
        <f>D87</f>
        <v>31.23319763062193</v>
      </c>
      <c r="O81" s="13">
        <f>I87</f>
        <v>24.558314328858032</v>
      </c>
      <c r="P81" s="13">
        <f t="shared" si="12"/>
        <v>6.6748833017638987</v>
      </c>
      <c r="Q81" s="13">
        <f t="shared" si="13"/>
        <v>-0.26237670406226599</v>
      </c>
      <c r="R81" s="49">
        <f t="shared" si="14"/>
        <v>1.1994530637249554</v>
      </c>
    </row>
    <row r="82" spans="1:18">
      <c r="A82" s="36" t="s">
        <v>84</v>
      </c>
      <c r="B82" s="36" t="s">
        <v>66</v>
      </c>
      <c r="C82" s="39">
        <v>32.123395120770198</v>
      </c>
      <c r="F82" s="36" t="s">
        <v>58</v>
      </c>
      <c r="G82" s="36" t="s">
        <v>66</v>
      </c>
      <c r="H82" s="39">
        <v>23.184664794636099</v>
      </c>
      <c r="L82" t="s">
        <v>113</v>
      </c>
      <c r="M82" t="s">
        <v>49</v>
      </c>
      <c r="N82" s="13">
        <f>D90</f>
        <v>30.914005641985597</v>
      </c>
      <c r="O82" s="13">
        <f>I90</f>
        <v>23.828592303233666</v>
      </c>
      <c r="P82" s="13">
        <f t="shared" si="12"/>
        <v>7.0854133387519305</v>
      </c>
      <c r="Q82" s="13">
        <f t="shared" si="13"/>
        <v>0.14815333292576582</v>
      </c>
      <c r="R82" s="49">
        <f t="shared" si="14"/>
        <v>0.90240481271984663</v>
      </c>
    </row>
    <row r="83" spans="1:18">
      <c r="A83" s="36" t="s">
        <v>84</v>
      </c>
      <c r="B83" s="36" t="s">
        <v>66</v>
      </c>
      <c r="C83" s="39">
        <v>30.535142917043</v>
      </c>
      <c r="F83" s="36" t="s">
        <v>58</v>
      </c>
      <c r="G83" s="36" t="s">
        <v>66</v>
      </c>
      <c r="H83" s="39">
        <v>23.045431247759801</v>
      </c>
      <c r="L83" t="s">
        <v>113</v>
      </c>
      <c r="M83" t="s">
        <v>50</v>
      </c>
      <c r="N83" s="13">
        <f>D93</f>
        <v>30.524806240838799</v>
      </c>
      <c r="O83" s="13">
        <f>I93</f>
        <v>24.073508723157669</v>
      </c>
      <c r="P83" s="13">
        <f t="shared" si="12"/>
        <v>6.4512975176811302</v>
      </c>
      <c r="Q83" s="13">
        <f t="shared" si="13"/>
        <v>-0.4859624881450344</v>
      </c>
      <c r="R83" s="49">
        <f t="shared" si="14"/>
        <v>1.400519905164493</v>
      </c>
    </row>
    <row r="84" spans="1:18">
      <c r="A84" s="36" t="s">
        <v>84</v>
      </c>
      <c r="B84" s="36" t="s">
        <v>66</v>
      </c>
      <c r="C84" s="39">
        <v>30.564567536407001</v>
      </c>
      <c r="D84" s="38">
        <f>AVERAGE(C82:C84)</f>
        <v>31.074368524740066</v>
      </c>
      <c r="F84" s="36" t="s">
        <v>58</v>
      </c>
      <c r="G84" s="36" t="s">
        <v>66</v>
      </c>
      <c r="H84" s="39">
        <v>23.103513096987001</v>
      </c>
      <c r="I84" s="38">
        <f>AVERAGE(H82:H84)</f>
        <v>23.111203046460968</v>
      </c>
    </row>
    <row r="85" spans="1:18">
      <c r="A85" s="36" t="s">
        <v>84</v>
      </c>
      <c r="B85" s="36" t="s">
        <v>67</v>
      </c>
      <c r="C85" s="39">
        <v>31.462296285921099</v>
      </c>
      <c r="F85" s="36" t="s">
        <v>58</v>
      </c>
      <c r="G85" s="36" t="s">
        <v>67</v>
      </c>
      <c r="H85" s="39">
        <v>24.725447408278299</v>
      </c>
    </row>
    <row r="86" spans="1:18">
      <c r="A86" s="36" t="s">
        <v>84</v>
      </c>
      <c r="B86" s="36" t="s">
        <v>67</v>
      </c>
      <c r="C86" s="39">
        <v>31.140490922996001</v>
      </c>
      <c r="F86" s="36" t="s">
        <v>58</v>
      </c>
      <c r="G86" s="36" t="s">
        <v>67</v>
      </c>
      <c r="H86" s="39">
        <v>24.4654931049614</v>
      </c>
    </row>
    <row r="87" spans="1:18">
      <c r="A87" s="36" t="s">
        <v>84</v>
      </c>
      <c r="B87" s="36" t="s">
        <v>67</v>
      </c>
      <c r="C87" s="39">
        <v>31.096805682948698</v>
      </c>
      <c r="D87" s="38">
        <f>AVERAGE(C85:C87)</f>
        <v>31.23319763062193</v>
      </c>
      <c r="E87" s="34"/>
      <c r="F87" s="36" t="s">
        <v>58</v>
      </c>
      <c r="G87" s="36" t="s">
        <v>67</v>
      </c>
      <c r="H87" s="39">
        <v>24.484002473334399</v>
      </c>
      <c r="I87" s="38">
        <f>AVERAGE(H85:H87)</f>
        <v>24.558314328858032</v>
      </c>
      <c r="N87" s="12"/>
      <c r="O87" s="12"/>
      <c r="P87" s="12"/>
      <c r="Q87" s="12"/>
      <c r="R87" s="12"/>
    </row>
    <row r="88" spans="1:18">
      <c r="A88" s="36" t="s">
        <v>84</v>
      </c>
      <c r="B88" s="36" t="s">
        <v>68</v>
      </c>
      <c r="C88" s="39">
        <v>31.094846849507999</v>
      </c>
      <c r="E88" s="34"/>
      <c r="F88" s="36" t="s">
        <v>58</v>
      </c>
      <c r="G88" s="36" t="s">
        <v>68</v>
      </c>
      <c r="H88" s="39">
        <v>23.843148620274501</v>
      </c>
      <c r="N88" s="36"/>
      <c r="O88" s="36"/>
      <c r="P88" s="39"/>
      <c r="Q88" s="12"/>
      <c r="R88" s="12"/>
    </row>
    <row r="89" spans="1:18">
      <c r="A89" s="36" t="s">
        <v>84</v>
      </c>
      <c r="B89" s="36" t="s">
        <v>68</v>
      </c>
      <c r="C89" s="39">
        <v>30.8775036071278</v>
      </c>
      <c r="E89" s="34"/>
      <c r="F89" s="36" t="s">
        <v>58</v>
      </c>
      <c r="G89" s="36" t="s">
        <v>68</v>
      </c>
      <c r="H89" s="39">
        <v>23.819028984964799</v>
      </c>
      <c r="N89" s="36"/>
      <c r="O89" s="36"/>
      <c r="P89" s="39"/>
      <c r="Q89" s="12"/>
      <c r="R89" s="12"/>
    </row>
    <row r="90" spans="1:18">
      <c r="A90" s="36" t="s">
        <v>84</v>
      </c>
      <c r="B90" s="36" t="s">
        <v>68</v>
      </c>
      <c r="C90" s="39">
        <v>30.769666469320999</v>
      </c>
      <c r="D90" s="38">
        <f>AVERAGE(C88:C90)</f>
        <v>30.914005641985597</v>
      </c>
      <c r="E90" s="34"/>
      <c r="F90" s="36" t="s">
        <v>58</v>
      </c>
      <c r="G90" s="36" t="s">
        <v>68</v>
      </c>
      <c r="H90" s="39">
        <v>23.823599304461698</v>
      </c>
      <c r="I90" s="38">
        <f>AVERAGE(H88:H90)</f>
        <v>23.828592303233666</v>
      </c>
      <c r="N90" s="36"/>
      <c r="O90" s="36"/>
      <c r="P90" s="39"/>
      <c r="Q90" s="12"/>
      <c r="R90" s="12"/>
    </row>
    <row r="91" spans="1:18">
      <c r="A91" s="36" t="s">
        <v>84</v>
      </c>
      <c r="B91" s="36" t="s">
        <v>69</v>
      </c>
      <c r="C91" s="39">
        <v>30.432401174940299</v>
      </c>
      <c r="E91" s="34"/>
      <c r="F91" s="36" t="s">
        <v>58</v>
      </c>
      <c r="G91" s="36" t="s">
        <v>69</v>
      </c>
      <c r="H91" s="39">
        <v>24.081136823145201</v>
      </c>
      <c r="N91" s="36"/>
      <c r="O91" s="36"/>
      <c r="P91" s="39"/>
      <c r="Q91" s="12"/>
      <c r="R91" s="12"/>
    </row>
    <row r="92" spans="1:18">
      <c r="A92" s="36" t="s">
        <v>84</v>
      </c>
      <c r="B92" s="36" t="s">
        <v>69</v>
      </c>
      <c r="C92" s="39">
        <v>30.562117409614999</v>
      </c>
      <c r="E92" s="34"/>
      <c r="F92" s="36" t="s">
        <v>58</v>
      </c>
      <c r="G92" s="36" t="s">
        <v>69</v>
      </c>
      <c r="H92" s="39">
        <v>24.089518938783101</v>
      </c>
      <c r="N92" s="36"/>
      <c r="O92" s="36"/>
      <c r="P92" s="39"/>
      <c r="Q92" s="12"/>
      <c r="R92" s="12"/>
    </row>
    <row r="93" spans="1:18">
      <c r="A93" s="36" t="s">
        <v>84</v>
      </c>
      <c r="B93" s="36" t="s">
        <v>69</v>
      </c>
      <c r="C93" s="39">
        <v>30.579900137961101</v>
      </c>
      <c r="D93" s="38">
        <f>AVERAGE(C91:C93)</f>
        <v>30.524806240838799</v>
      </c>
      <c r="E93" s="34"/>
      <c r="F93" s="36" t="s">
        <v>58</v>
      </c>
      <c r="G93" s="36" t="s">
        <v>69</v>
      </c>
      <c r="H93" s="39">
        <v>24.049870407544699</v>
      </c>
      <c r="I93" s="38">
        <f>AVERAGE(H91:H93)</f>
        <v>24.073508723157669</v>
      </c>
      <c r="N93" s="36"/>
      <c r="O93" s="36"/>
      <c r="P93" s="39"/>
      <c r="Q93" s="12"/>
      <c r="R93" s="12"/>
    </row>
    <row r="96" spans="1:18">
      <c r="A96" s="37" t="s">
        <v>45</v>
      </c>
      <c r="L96" s="29" t="s">
        <v>51</v>
      </c>
      <c r="M96" s="30"/>
      <c r="N96" s="31"/>
      <c r="O96" s="31"/>
      <c r="P96" s="30"/>
      <c r="Q96" s="30"/>
      <c r="R96" s="30"/>
    </row>
    <row r="97" spans="1:18" ht="31.5">
      <c r="A97" s="11" t="s">
        <v>73</v>
      </c>
      <c r="B97" s="11" t="s">
        <v>70</v>
      </c>
      <c r="C97" s="11" t="s">
        <v>71</v>
      </c>
      <c r="D97" s="11" t="s">
        <v>75</v>
      </c>
      <c r="F97" s="11" t="s">
        <v>74</v>
      </c>
      <c r="G97" s="11" t="s">
        <v>70</v>
      </c>
      <c r="H97" s="11" t="s">
        <v>71</v>
      </c>
      <c r="I97" s="11" t="s">
        <v>75</v>
      </c>
      <c r="L97" s="32" t="s">
        <v>52</v>
      </c>
      <c r="M97" s="32" t="s">
        <v>22</v>
      </c>
      <c r="N97" s="32" t="s">
        <v>53</v>
      </c>
      <c r="O97" s="32" t="s">
        <v>54</v>
      </c>
      <c r="P97" s="32" t="s">
        <v>55</v>
      </c>
      <c r="Q97" s="32" t="s">
        <v>56</v>
      </c>
      <c r="R97" s="33" t="s">
        <v>57</v>
      </c>
    </row>
    <row r="98" spans="1:18">
      <c r="A98" s="36" t="s">
        <v>84</v>
      </c>
      <c r="B98" s="36" t="s">
        <v>21</v>
      </c>
      <c r="C98" s="39">
        <v>31.159885282591699</v>
      </c>
      <c r="F98" s="36" t="s">
        <v>58</v>
      </c>
      <c r="G98" s="36" t="s">
        <v>21</v>
      </c>
      <c r="H98" s="39">
        <v>30.143447745155999</v>
      </c>
      <c r="L98" t="s">
        <v>114</v>
      </c>
      <c r="M98" t="s">
        <v>46</v>
      </c>
      <c r="N98" s="13">
        <f>D100</f>
        <v>31.173095115594563</v>
      </c>
      <c r="O98" s="13">
        <f>I100</f>
        <v>29.9285257570798</v>
      </c>
      <c r="P98" s="13">
        <f>N98-O98</f>
        <v>1.244569358514763</v>
      </c>
      <c r="Q98" s="13">
        <f>P98-$P$98</f>
        <v>0</v>
      </c>
      <c r="R98" s="49">
        <f>POWER(2,-Q98)</f>
        <v>1</v>
      </c>
    </row>
    <row r="99" spans="1:18">
      <c r="A99" s="36" t="s">
        <v>84</v>
      </c>
      <c r="B99" s="36" t="s">
        <v>21</v>
      </c>
      <c r="C99" s="39">
        <v>31.1494485363854</v>
      </c>
      <c r="F99" s="36" t="s">
        <v>58</v>
      </c>
      <c r="G99" s="36" t="s">
        <v>21</v>
      </c>
      <c r="H99" s="39">
        <v>29.7615356660177</v>
      </c>
      <c r="L99" t="s">
        <v>114</v>
      </c>
      <c r="M99" t="s">
        <v>47</v>
      </c>
      <c r="N99" s="13">
        <f>D103</f>
        <v>31.045170605648334</v>
      </c>
      <c r="O99" s="13">
        <f>I103</f>
        <v>28.702931642393935</v>
      </c>
      <c r="P99" s="13">
        <f t="shared" ref="P99:P102" si="15">N99-O99</f>
        <v>2.342238963254399</v>
      </c>
      <c r="Q99" s="13">
        <f t="shared" ref="Q99:Q102" si="16">P99-$P$98</f>
        <v>1.0976696047396359</v>
      </c>
      <c r="R99" s="49">
        <f t="shared" ref="R99:R102" si="17">POWER(2,-Q99)</f>
        <v>0.46727067203407413</v>
      </c>
    </row>
    <row r="100" spans="1:18">
      <c r="A100" s="36" t="s">
        <v>84</v>
      </c>
      <c r="B100" s="36" t="s">
        <v>21</v>
      </c>
      <c r="C100" s="39">
        <v>31.209951527806599</v>
      </c>
      <c r="D100" s="38">
        <f>AVERAGE(C98:C100)</f>
        <v>31.173095115594563</v>
      </c>
      <c r="F100" s="36" t="s">
        <v>58</v>
      </c>
      <c r="G100" s="36" t="s">
        <v>21</v>
      </c>
      <c r="H100" s="39">
        <v>29.880593860065702</v>
      </c>
      <c r="I100" s="38">
        <f>AVERAGE(H98:H100)</f>
        <v>29.9285257570798</v>
      </c>
      <c r="L100" t="s">
        <v>114</v>
      </c>
      <c r="M100" t="s">
        <v>48</v>
      </c>
      <c r="N100" s="13">
        <f>D106</f>
        <v>30.580191022045465</v>
      </c>
      <c r="O100" s="13">
        <f>I106</f>
        <v>30.7451542134785</v>
      </c>
      <c r="P100" s="13">
        <f t="shared" si="15"/>
        <v>-0.16496319143303495</v>
      </c>
      <c r="Q100" s="13">
        <f t="shared" si="16"/>
        <v>-1.409532549947798</v>
      </c>
      <c r="R100" s="49">
        <f t="shared" si="17"/>
        <v>2.6565107482072636</v>
      </c>
    </row>
    <row r="101" spans="1:18">
      <c r="A101" s="36" t="s">
        <v>84</v>
      </c>
      <c r="B101" s="36" t="s">
        <v>66</v>
      </c>
      <c r="C101" s="39">
        <v>31.148243792712599</v>
      </c>
      <c r="F101" s="36" t="s">
        <v>58</v>
      </c>
      <c r="G101" s="36" t="s">
        <v>66</v>
      </c>
      <c r="H101" s="39">
        <v>28.9106341649379</v>
      </c>
      <c r="L101" t="s">
        <v>114</v>
      </c>
      <c r="M101" t="s">
        <v>49</v>
      </c>
      <c r="N101" s="13">
        <f>D109</f>
        <v>31.27321460651503</v>
      </c>
      <c r="O101" s="13">
        <f>I109</f>
        <v>31.470373392821799</v>
      </c>
      <c r="P101" s="13">
        <f t="shared" si="15"/>
        <v>-0.19715878630676897</v>
      </c>
      <c r="Q101" s="13">
        <f t="shared" si="16"/>
        <v>-1.441728144821532</v>
      </c>
      <c r="R101" s="49">
        <f t="shared" si="17"/>
        <v>2.7164606428386002</v>
      </c>
    </row>
    <row r="102" spans="1:18">
      <c r="A102" s="36" t="s">
        <v>84</v>
      </c>
      <c r="B102" s="36" t="s">
        <v>66</v>
      </c>
      <c r="C102" s="39">
        <v>30.9096450737526</v>
      </c>
      <c r="F102" s="36" t="s">
        <v>58</v>
      </c>
      <c r="G102" s="36" t="s">
        <v>66</v>
      </c>
      <c r="H102" s="39">
        <v>28.556877284440699</v>
      </c>
      <c r="L102" t="s">
        <v>114</v>
      </c>
      <c r="M102" t="s">
        <v>50</v>
      </c>
      <c r="N102" s="13">
        <f>D112</f>
        <v>34.239963103583463</v>
      </c>
      <c r="O102" s="13">
        <f>I112</f>
        <v>32.553922375069696</v>
      </c>
      <c r="P102" s="13">
        <f t="shared" si="15"/>
        <v>1.6860407285137669</v>
      </c>
      <c r="Q102" s="13">
        <f t="shared" si="16"/>
        <v>0.44147136999900383</v>
      </c>
      <c r="R102" s="49">
        <f t="shared" si="17"/>
        <v>0.73638320600808971</v>
      </c>
    </row>
    <row r="103" spans="1:18">
      <c r="A103" s="36" t="s">
        <v>84</v>
      </c>
      <c r="B103" s="36" t="s">
        <v>66</v>
      </c>
      <c r="C103" s="39">
        <v>31.0776229504798</v>
      </c>
      <c r="D103" s="38">
        <f>AVERAGE(C101:C103)</f>
        <v>31.045170605648334</v>
      </c>
      <c r="F103" s="36" t="s">
        <v>58</v>
      </c>
      <c r="G103" s="36" t="s">
        <v>66</v>
      </c>
      <c r="H103" s="39">
        <v>28.641283477803199</v>
      </c>
      <c r="I103" s="38">
        <f>AVERAGE(H101:H103)</f>
        <v>28.702931642393935</v>
      </c>
    </row>
    <row r="104" spans="1:18">
      <c r="A104" s="36" t="s">
        <v>84</v>
      </c>
      <c r="B104" s="36" t="s">
        <v>67</v>
      </c>
      <c r="C104" s="39">
        <v>30.826899138202101</v>
      </c>
      <c r="F104" s="36" t="s">
        <v>58</v>
      </c>
      <c r="G104" s="36" t="s">
        <v>67</v>
      </c>
      <c r="H104" s="39">
        <v>30.693109219215099</v>
      </c>
    </row>
    <row r="105" spans="1:18">
      <c r="A105" s="36" t="s">
        <v>84</v>
      </c>
      <c r="B105" s="36" t="s">
        <v>67</v>
      </c>
      <c r="C105" s="39">
        <v>30.455288834473901</v>
      </c>
      <c r="F105" s="36" t="s">
        <v>58</v>
      </c>
      <c r="G105" s="36" t="s">
        <v>67</v>
      </c>
      <c r="H105" s="39">
        <v>30.7017270471753</v>
      </c>
    </row>
    <row r="106" spans="1:18">
      <c r="A106" s="36" t="s">
        <v>84</v>
      </c>
      <c r="B106" s="36" t="s">
        <v>67</v>
      </c>
      <c r="C106" s="39">
        <v>30.4583850934604</v>
      </c>
      <c r="D106" s="38">
        <f>AVERAGE(C104:C106)</f>
        <v>30.580191022045465</v>
      </c>
      <c r="E106" s="34"/>
      <c r="F106" s="36" t="s">
        <v>58</v>
      </c>
      <c r="G106" s="36" t="s">
        <v>67</v>
      </c>
      <c r="H106" s="39">
        <v>30.840626374045101</v>
      </c>
      <c r="I106" s="38">
        <f>AVERAGE(H104:H106)</f>
        <v>30.7451542134785</v>
      </c>
      <c r="N106" s="12"/>
      <c r="O106" s="12"/>
      <c r="P106" s="12"/>
      <c r="Q106" s="12"/>
      <c r="R106" s="12"/>
    </row>
    <row r="107" spans="1:18">
      <c r="A107" s="36" t="s">
        <v>84</v>
      </c>
      <c r="B107" s="36" t="s">
        <v>68</v>
      </c>
      <c r="C107" s="39">
        <v>31.380778178417899</v>
      </c>
      <c r="E107" s="34"/>
      <c r="F107" s="36" t="s">
        <v>58</v>
      </c>
      <c r="G107" s="36" t="s">
        <v>68</v>
      </c>
      <c r="H107" s="39">
        <v>31.616008460560199</v>
      </c>
      <c r="N107" s="36"/>
      <c r="O107" s="36"/>
      <c r="P107" s="39"/>
      <c r="Q107" s="12"/>
      <c r="R107" s="12"/>
    </row>
    <row r="108" spans="1:18">
      <c r="A108" s="36" t="s">
        <v>84</v>
      </c>
      <c r="B108" s="36" t="s">
        <v>68</v>
      </c>
      <c r="C108" s="39">
        <v>31.245508950873099</v>
      </c>
      <c r="E108" s="34"/>
      <c r="F108" s="36" t="s">
        <v>58</v>
      </c>
      <c r="G108" s="36" t="s">
        <v>68</v>
      </c>
      <c r="H108" s="39">
        <v>31.3880112404314</v>
      </c>
      <c r="N108" s="36"/>
      <c r="O108" s="36"/>
      <c r="P108" s="39"/>
      <c r="Q108" s="12"/>
      <c r="R108" s="12"/>
    </row>
    <row r="109" spans="1:18">
      <c r="A109" s="36" t="s">
        <v>84</v>
      </c>
      <c r="B109" s="36" t="s">
        <v>68</v>
      </c>
      <c r="C109" s="39">
        <v>31.193356690254099</v>
      </c>
      <c r="D109" s="38">
        <f>AVERAGE(C107:C109)</f>
        <v>31.27321460651503</v>
      </c>
      <c r="E109" s="34"/>
      <c r="F109" s="36" t="s">
        <v>58</v>
      </c>
      <c r="G109" s="36" t="s">
        <v>68</v>
      </c>
      <c r="H109" s="39">
        <v>31.407100477473801</v>
      </c>
      <c r="I109" s="38">
        <f>AVERAGE(H107:H109)</f>
        <v>31.470373392821799</v>
      </c>
      <c r="N109" s="36"/>
      <c r="O109" s="36"/>
      <c r="P109" s="39"/>
      <c r="Q109" s="12"/>
      <c r="R109" s="12"/>
    </row>
    <row r="110" spans="1:18">
      <c r="A110" s="36" t="s">
        <v>84</v>
      </c>
      <c r="B110" s="36" t="s">
        <v>69</v>
      </c>
      <c r="C110" s="39">
        <v>34.224890279456197</v>
      </c>
      <c r="E110" s="34"/>
      <c r="F110" s="36" t="s">
        <v>58</v>
      </c>
      <c r="G110" s="36" t="s">
        <v>69</v>
      </c>
      <c r="H110" s="39">
        <v>32.508386254704597</v>
      </c>
      <c r="N110" s="36"/>
      <c r="O110" s="36"/>
      <c r="P110" s="39"/>
      <c r="Q110" s="12"/>
      <c r="R110" s="12"/>
    </row>
    <row r="111" spans="1:18">
      <c r="A111" s="36" t="s">
        <v>84</v>
      </c>
      <c r="B111" s="36" t="s">
        <v>69</v>
      </c>
      <c r="C111" s="39">
        <v>34.2671345510729</v>
      </c>
      <c r="E111" s="34"/>
      <c r="F111" s="36" t="s">
        <v>58</v>
      </c>
      <c r="G111" s="36" t="s">
        <v>69</v>
      </c>
      <c r="H111" s="39">
        <v>32.623322141234297</v>
      </c>
      <c r="N111" s="36"/>
      <c r="O111" s="36"/>
      <c r="P111" s="39"/>
      <c r="Q111" s="12"/>
      <c r="R111" s="12"/>
    </row>
    <row r="112" spans="1:18">
      <c r="A112" s="36" t="s">
        <v>84</v>
      </c>
      <c r="B112" s="36" t="s">
        <v>69</v>
      </c>
      <c r="C112" s="39">
        <v>34.227864480221299</v>
      </c>
      <c r="D112" s="38">
        <f>AVERAGE(C110:C112)</f>
        <v>34.239963103583463</v>
      </c>
      <c r="E112" s="34"/>
      <c r="F112" s="36" t="s">
        <v>58</v>
      </c>
      <c r="G112" s="36" t="s">
        <v>69</v>
      </c>
      <c r="H112" s="39">
        <v>32.530058729270202</v>
      </c>
      <c r="I112" s="38">
        <f>AVERAGE(H110:H112)</f>
        <v>32.553922375069696</v>
      </c>
      <c r="N112" s="36"/>
      <c r="O112" s="36"/>
      <c r="P112" s="39"/>
      <c r="Q112" s="12"/>
      <c r="R112" s="12"/>
    </row>
  </sheetData>
  <phoneticPr fontId="1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10E8B-B403-4EDC-BC14-D2EB16D8F5A9}">
  <dimension ref="A1:W131"/>
  <sheetViews>
    <sheetView topLeftCell="A58" zoomScale="60" zoomScaleNormal="60" workbookViewId="0">
      <selection activeCell="R98" activeCellId="5" sqref="R3:R7 R22:R26 R41:R45 R60:R64 R79:R83 R98:R102"/>
    </sheetView>
  </sheetViews>
  <sheetFormatPr defaultRowHeight="15"/>
  <cols>
    <col min="1" max="1" width="23" customWidth="1"/>
    <col min="2" max="2" width="13.5703125" customWidth="1"/>
    <col min="5" max="5" width="14.7109375" customWidth="1"/>
    <col min="6" max="6" width="15.140625" customWidth="1"/>
    <col min="12" max="12" width="13.5703125" customWidth="1"/>
    <col min="13" max="13" width="12.5703125" customWidth="1"/>
  </cols>
  <sheetData>
    <row r="1" spans="1:18">
      <c r="A1" s="37" t="s">
        <v>15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76</v>
      </c>
      <c r="B3" s="36" t="s">
        <v>21</v>
      </c>
      <c r="C3" s="39">
        <v>32.842556913467597</v>
      </c>
      <c r="F3" s="34" t="s">
        <v>58</v>
      </c>
      <c r="G3" s="36" t="s">
        <v>21</v>
      </c>
      <c r="H3" s="35">
        <v>22.830329961645599</v>
      </c>
      <c r="L3" t="s">
        <v>103</v>
      </c>
      <c r="M3" t="s">
        <v>46</v>
      </c>
      <c r="N3" s="13">
        <f>D5</f>
        <v>32.892886066678294</v>
      </c>
      <c r="O3" s="13">
        <f>I5</f>
        <v>22.892320377121365</v>
      </c>
      <c r="P3" s="13">
        <f>N3-O3</f>
        <v>10.000565689556929</v>
      </c>
      <c r="Q3" s="13">
        <f>P3-$P$3</f>
        <v>0</v>
      </c>
      <c r="R3" s="49">
        <f>POWER(2,-Q3)</f>
        <v>1</v>
      </c>
    </row>
    <row r="4" spans="1:18">
      <c r="A4" s="36" t="s">
        <v>76</v>
      </c>
      <c r="B4" s="36" t="s">
        <v>21</v>
      </c>
      <c r="C4" s="39">
        <v>33.008285540106598</v>
      </c>
      <c r="F4" s="34" t="s">
        <v>58</v>
      </c>
      <c r="G4" s="36" t="s">
        <v>21</v>
      </c>
      <c r="H4" s="35">
        <v>22.871645245880099</v>
      </c>
      <c r="L4" t="s">
        <v>103</v>
      </c>
      <c r="M4" t="s">
        <v>47</v>
      </c>
      <c r="N4" s="13">
        <f>D8</f>
        <v>32.491408284895904</v>
      </c>
      <c r="O4" s="13">
        <f>I8</f>
        <v>23.016665981793565</v>
      </c>
      <c r="P4" s="13">
        <f t="shared" ref="P4:P7" si="0">N4-O4</f>
        <v>9.4747423031023388</v>
      </c>
      <c r="Q4" s="13">
        <f t="shared" ref="Q4:Q7" si="1">P4-$P$3</f>
        <v>-0.52582338645459004</v>
      </c>
      <c r="R4" s="49">
        <f t="shared" ref="R4:R7" si="2">POWER(2,-Q4)</f>
        <v>1.439755054091199</v>
      </c>
    </row>
    <row r="5" spans="1:18">
      <c r="A5" s="36" t="s">
        <v>76</v>
      </c>
      <c r="B5" s="36" t="s">
        <v>21</v>
      </c>
      <c r="C5" s="39">
        <v>32.827815746460701</v>
      </c>
      <c r="D5" s="38">
        <f>AVERAGE(C3:C5)</f>
        <v>32.892886066678294</v>
      </c>
      <c r="F5" s="34" t="s">
        <v>58</v>
      </c>
      <c r="G5" s="36" t="s">
        <v>21</v>
      </c>
      <c r="H5" s="35">
        <v>22.9749859238384</v>
      </c>
      <c r="I5" s="38">
        <f>AVERAGE(H3:H5)</f>
        <v>22.892320377121365</v>
      </c>
      <c r="L5" t="s">
        <v>103</v>
      </c>
      <c r="M5" t="s">
        <v>48</v>
      </c>
      <c r="N5" s="13">
        <f>D11</f>
        <v>32.631535091732736</v>
      </c>
      <c r="O5" s="13">
        <f>I11</f>
        <v>22.758930144691135</v>
      </c>
      <c r="P5" s="13">
        <f t="shared" si="0"/>
        <v>9.8726049470416015</v>
      </c>
      <c r="Q5" s="13">
        <f t="shared" si="1"/>
        <v>-0.1279607425153273</v>
      </c>
      <c r="R5" s="49">
        <f t="shared" si="2"/>
        <v>1.0927480036957169</v>
      </c>
    </row>
    <row r="6" spans="1:18">
      <c r="A6" s="36" t="s">
        <v>76</v>
      </c>
      <c r="B6" s="36" t="s">
        <v>66</v>
      </c>
      <c r="C6" s="39">
        <v>32.328643040539802</v>
      </c>
      <c r="F6" s="34" t="s">
        <v>58</v>
      </c>
      <c r="G6" s="36" t="s">
        <v>66</v>
      </c>
      <c r="H6" s="35">
        <v>22.977831480638301</v>
      </c>
      <c r="L6" t="s">
        <v>103</v>
      </c>
      <c r="M6" t="s">
        <v>49</v>
      </c>
      <c r="N6" s="13">
        <f>D14</f>
        <v>33.485862360295535</v>
      </c>
      <c r="O6" s="13">
        <f>I14</f>
        <v>23.375828788672766</v>
      </c>
      <c r="P6" s="13">
        <f t="shared" si="0"/>
        <v>10.110033571622768</v>
      </c>
      <c r="Q6" s="13">
        <f t="shared" si="1"/>
        <v>0.10946788206583946</v>
      </c>
      <c r="R6" s="49">
        <f t="shared" si="2"/>
        <v>0.92692988400147636</v>
      </c>
    </row>
    <row r="7" spans="1:18">
      <c r="A7" s="36" t="s">
        <v>76</v>
      </c>
      <c r="B7" s="36" t="s">
        <v>66</v>
      </c>
      <c r="C7" s="39">
        <v>32.5114036661287</v>
      </c>
      <c r="F7" s="34" t="s">
        <v>58</v>
      </c>
      <c r="G7" s="36" t="s">
        <v>66</v>
      </c>
      <c r="H7" s="35">
        <v>23.0264700489425</v>
      </c>
      <c r="L7" t="s">
        <v>103</v>
      </c>
      <c r="M7" t="s">
        <v>50</v>
      </c>
      <c r="N7" s="13">
        <f>D17</f>
        <v>33.212779088681536</v>
      </c>
      <c r="O7" s="13">
        <f>I17</f>
        <v>23.180183700400004</v>
      </c>
      <c r="P7" s="13">
        <f t="shared" si="0"/>
        <v>10.032595388281532</v>
      </c>
      <c r="Q7" s="13">
        <f t="shared" si="1"/>
        <v>3.2029698724603151E-2</v>
      </c>
      <c r="R7" s="49">
        <f t="shared" si="2"/>
        <v>0.978043339643629</v>
      </c>
    </row>
    <row r="8" spans="1:18">
      <c r="A8" s="36" t="s">
        <v>76</v>
      </c>
      <c r="B8" s="36" t="s">
        <v>66</v>
      </c>
      <c r="C8" s="39">
        <v>32.634178148019203</v>
      </c>
      <c r="D8" s="38">
        <f>AVERAGE(C6:C8)</f>
        <v>32.491408284895904</v>
      </c>
      <c r="F8" s="34" t="s">
        <v>58</v>
      </c>
      <c r="G8" s="36" t="s">
        <v>66</v>
      </c>
      <c r="H8" s="35">
        <v>23.045696415799899</v>
      </c>
      <c r="I8" s="38">
        <f>AVERAGE(H6:H8)</f>
        <v>23.016665981793565</v>
      </c>
      <c r="N8" s="13"/>
      <c r="O8" s="13"/>
      <c r="P8" s="13"/>
      <c r="Q8" s="13"/>
      <c r="R8" s="13"/>
    </row>
    <row r="9" spans="1:18">
      <c r="A9" s="36" t="s">
        <v>76</v>
      </c>
      <c r="B9" s="36" t="s">
        <v>67</v>
      </c>
      <c r="C9" s="39">
        <v>33.0442347947766</v>
      </c>
      <c r="F9" s="34" t="s">
        <v>58</v>
      </c>
      <c r="G9" s="36" t="s">
        <v>67</v>
      </c>
      <c r="H9" s="35">
        <v>22.764864176886899</v>
      </c>
    </row>
    <row r="10" spans="1:18">
      <c r="A10" s="36" t="s">
        <v>76</v>
      </c>
      <c r="B10" s="36" t="s">
        <v>67</v>
      </c>
      <c r="C10" s="39">
        <v>32.410615163929002</v>
      </c>
      <c r="F10" s="34" t="s">
        <v>58</v>
      </c>
      <c r="G10" s="36" t="s">
        <v>67</v>
      </c>
      <c r="H10" s="35">
        <v>22.730464919963001</v>
      </c>
    </row>
    <row r="11" spans="1:18">
      <c r="A11" s="36" t="s">
        <v>76</v>
      </c>
      <c r="B11" s="36" t="s">
        <v>67</v>
      </c>
      <c r="C11" s="39">
        <v>32.439755316492601</v>
      </c>
      <c r="D11" s="38">
        <f>AVERAGE(C9:C11)</f>
        <v>32.631535091732736</v>
      </c>
      <c r="F11" s="34" t="s">
        <v>58</v>
      </c>
      <c r="G11" s="36" t="s">
        <v>67</v>
      </c>
      <c r="H11" s="35">
        <v>22.781461337223501</v>
      </c>
      <c r="I11" s="38">
        <f>AVERAGE(H9:H11)</f>
        <v>22.758930144691135</v>
      </c>
    </row>
    <row r="12" spans="1:18">
      <c r="A12" s="36" t="s">
        <v>76</v>
      </c>
      <c r="B12" s="36" t="s">
        <v>68</v>
      </c>
      <c r="C12" s="39">
        <v>33.355499629661303</v>
      </c>
      <c r="F12" s="34" t="s">
        <v>58</v>
      </c>
      <c r="G12" s="36" t="s">
        <v>68</v>
      </c>
      <c r="H12" s="35">
        <v>23.270529848768401</v>
      </c>
    </row>
    <row r="13" spans="1:18">
      <c r="A13" s="36" t="s">
        <v>76</v>
      </c>
      <c r="B13" s="36" t="s">
        <v>68</v>
      </c>
      <c r="C13" s="39">
        <v>33.368716046930302</v>
      </c>
      <c r="F13" s="34" t="s">
        <v>58</v>
      </c>
      <c r="G13" s="36" t="s">
        <v>68</v>
      </c>
      <c r="H13" s="35">
        <v>23.390027367236598</v>
      </c>
    </row>
    <row r="14" spans="1:18">
      <c r="A14" s="36" t="s">
        <v>76</v>
      </c>
      <c r="B14" s="36" t="s">
        <v>68</v>
      </c>
      <c r="C14" s="39">
        <v>33.733371404294999</v>
      </c>
      <c r="D14" s="38">
        <f>AVERAGE(C12:C14)</f>
        <v>33.485862360295535</v>
      </c>
      <c r="F14" s="34" t="s">
        <v>58</v>
      </c>
      <c r="G14" s="36" t="s">
        <v>68</v>
      </c>
      <c r="H14" s="35">
        <v>23.4669291500133</v>
      </c>
      <c r="I14" s="38">
        <f>AVERAGE(H12:H14)</f>
        <v>23.375828788672766</v>
      </c>
      <c r="N14" s="13"/>
      <c r="O14" s="13"/>
      <c r="P14" s="13"/>
      <c r="Q14" s="13"/>
      <c r="R14" s="13"/>
    </row>
    <row r="15" spans="1:18">
      <c r="A15" s="36" t="s">
        <v>76</v>
      </c>
      <c r="B15" s="36" t="s">
        <v>69</v>
      </c>
      <c r="C15" s="39">
        <v>33.220553620013597</v>
      </c>
      <c r="F15" s="34" t="s">
        <v>58</v>
      </c>
      <c r="G15" s="36" t="s">
        <v>69</v>
      </c>
      <c r="H15" s="35">
        <v>23.1340644593379</v>
      </c>
      <c r="N15" s="13"/>
      <c r="O15" s="13"/>
      <c r="P15" s="13"/>
      <c r="Q15" s="13"/>
      <c r="R15" s="13"/>
    </row>
    <row r="16" spans="1:18">
      <c r="A16" s="36" t="s">
        <v>76</v>
      </c>
      <c r="B16" s="36" t="s">
        <v>69</v>
      </c>
      <c r="C16" s="39">
        <v>33.160692167265303</v>
      </c>
      <c r="F16" s="34" t="s">
        <v>58</v>
      </c>
      <c r="G16" s="36" t="s">
        <v>69</v>
      </c>
      <c r="H16" s="35">
        <v>23.202206508015099</v>
      </c>
      <c r="N16" s="13"/>
      <c r="O16" s="13"/>
      <c r="P16" s="13"/>
      <c r="Q16" s="13"/>
      <c r="R16" s="13"/>
    </row>
    <row r="17" spans="1:18">
      <c r="A17" s="36" t="s">
        <v>76</v>
      </c>
      <c r="B17" s="36" t="s">
        <v>69</v>
      </c>
      <c r="C17" s="39">
        <v>33.257091478765702</v>
      </c>
      <c r="D17" s="38">
        <f>AVERAGE(C15:C17)</f>
        <v>33.212779088681536</v>
      </c>
      <c r="F17" s="34" t="s">
        <v>58</v>
      </c>
      <c r="G17" s="36" t="s">
        <v>69</v>
      </c>
      <c r="H17" s="35">
        <v>23.204280133847</v>
      </c>
      <c r="I17" s="38">
        <f>AVERAGE(H15:H17)</f>
        <v>23.180183700400004</v>
      </c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64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76</v>
      </c>
      <c r="B22" s="36" t="s">
        <v>21</v>
      </c>
      <c r="C22" s="39">
        <v>33.142156713487601</v>
      </c>
      <c r="F22" s="34" t="s">
        <v>58</v>
      </c>
      <c r="G22" s="36" t="s">
        <v>21</v>
      </c>
      <c r="H22" s="35">
        <v>22.578223085410901</v>
      </c>
      <c r="L22" t="s">
        <v>104</v>
      </c>
      <c r="M22" t="s">
        <v>46</v>
      </c>
      <c r="N22" s="13">
        <f>D24</f>
        <v>33.0627495896887</v>
      </c>
      <c r="O22" s="13">
        <f>I24</f>
        <v>22.7982840817088</v>
      </c>
      <c r="P22" s="13">
        <f>N22-O22</f>
        <v>10.264465507979899</v>
      </c>
      <c r="Q22" s="13">
        <f>P22-$P$22</f>
        <v>0</v>
      </c>
      <c r="R22" s="49">
        <f>POWER(2,-Q22)</f>
        <v>1</v>
      </c>
    </row>
    <row r="23" spans="1:18">
      <c r="A23" s="36" t="s">
        <v>76</v>
      </c>
      <c r="B23" s="36" t="s">
        <v>21</v>
      </c>
      <c r="C23" s="39">
        <v>32.9082753101086</v>
      </c>
      <c r="F23" s="34" t="s">
        <v>58</v>
      </c>
      <c r="G23" s="36" t="s">
        <v>21</v>
      </c>
      <c r="H23" s="35">
        <v>23.1716432458601</v>
      </c>
      <c r="L23" t="s">
        <v>104</v>
      </c>
      <c r="M23" t="s">
        <v>47</v>
      </c>
      <c r="N23" s="13">
        <f>D27</f>
        <v>33.331378086477933</v>
      </c>
      <c r="O23" s="13">
        <f>I27</f>
        <v>23.197251099768668</v>
      </c>
      <c r="P23" s="13">
        <f t="shared" ref="P23:P26" si="3">N23-O23</f>
        <v>10.134126986709266</v>
      </c>
      <c r="Q23" s="13">
        <f t="shared" ref="Q23:Q26" si="4">P23-$P$22</f>
        <v>-0.13033852127063383</v>
      </c>
      <c r="R23" s="49">
        <f t="shared" ref="R23:R26" si="5">POWER(2,-Q23)</f>
        <v>1.0945505020039694</v>
      </c>
    </row>
    <row r="24" spans="1:18">
      <c r="A24" s="36" t="s">
        <v>76</v>
      </c>
      <c r="B24" s="36" t="s">
        <v>21</v>
      </c>
      <c r="C24" s="39">
        <v>33.137816745469898</v>
      </c>
      <c r="D24" s="38">
        <f>AVERAGE(C22:C24)</f>
        <v>33.0627495896887</v>
      </c>
      <c r="F24" s="34" t="s">
        <v>58</v>
      </c>
      <c r="G24" s="36" t="s">
        <v>21</v>
      </c>
      <c r="H24" s="35">
        <v>22.6449859138554</v>
      </c>
      <c r="I24" s="38">
        <f>AVERAGE(H22:H24)</f>
        <v>22.7982840817088</v>
      </c>
      <c r="L24" t="s">
        <v>104</v>
      </c>
      <c r="M24" t="s">
        <v>48</v>
      </c>
      <c r="N24" s="13">
        <f>D30</f>
        <v>32.41352176333767</v>
      </c>
      <c r="O24" s="13">
        <f>I30</f>
        <v>23.248294317222939</v>
      </c>
      <c r="P24" s="13">
        <f t="shared" si="3"/>
        <v>9.1652274461147307</v>
      </c>
      <c r="Q24" s="13">
        <f t="shared" si="4"/>
        <v>-1.0992380618651687</v>
      </c>
      <c r="R24" s="49">
        <f t="shared" si="5"/>
        <v>2.142415141232517</v>
      </c>
    </row>
    <row r="25" spans="1:18">
      <c r="A25" s="36" t="s">
        <v>76</v>
      </c>
      <c r="B25" s="36" t="s">
        <v>66</v>
      </c>
      <c r="C25" s="39">
        <v>33.363456826062702</v>
      </c>
      <c r="F25" s="34" t="s">
        <v>58</v>
      </c>
      <c r="G25" s="36" t="s">
        <v>66</v>
      </c>
      <c r="H25" s="35">
        <v>23.118745088237599</v>
      </c>
      <c r="L25" t="s">
        <v>104</v>
      </c>
      <c r="M25" t="s">
        <v>49</v>
      </c>
      <c r="N25" s="13">
        <f>D33</f>
        <v>33.894479534517991</v>
      </c>
      <c r="O25" s="13">
        <f>I33</f>
        <v>23.060397857209566</v>
      </c>
      <c r="P25" s="13">
        <f t="shared" si="3"/>
        <v>10.834081677308426</v>
      </c>
      <c r="Q25" s="13">
        <f t="shared" si="4"/>
        <v>0.56961616932852621</v>
      </c>
      <c r="R25" s="49">
        <f t="shared" si="5"/>
        <v>0.67379602879504241</v>
      </c>
    </row>
    <row r="26" spans="1:18">
      <c r="A26" s="36" t="s">
        <v>76</v>
      </c>
      <c r="B26" s="36" t="s">
        <v>66</v>
      </c>
      <c r="C26" s="39">
        <v>33.2965638800612</v>
      </c>
      <c r="F26" s="34" t="s">
        <v>58</v>
      </c>
      <c r="G26" s="36" t="s">
        <v>66</v>
      </c>
      <c r="H26" s="35">
        <v>23.2224034137556</v>
      </c>
      <c r="L26" t="s">
        <v>104</v>
      </c>
      <c r="M26" t="s">
        <v>50</v>
      </c>
      <c r="N26" s="13">
        <f>D36</f>
        <v>35.226431091062331</v>
      </c>
      <c r="O26" s="13">
        <f>I36</f>
        <v>23.836528547347868</v>
      </c>
      <c r="P26" s="13">
        <f t="shared" si="3"/>
        <v>11.389902543714463</v>
      </c>
      <c r="Q26" s="13">
        <f t="shared" si="4"/>
        <v>1.1254370357345636</v>
      </c>
      <c r="R26" s="49">
        <f t="shared" si="5"/>
        <v>0.45836314858041299</v>
      </c>
    </row>
    <row r="27" spans="1:18">
      <c r="A27" s="36" t="s">
        <v>76</v>
      </c>
      <c r="B27" s="36" t="s">
        <v>66</v>
      </c>
      <c r="C27" s="39">
        <v>33.334113553309898</v>
      </c>
      <c r="D27" s="38">
        <f>AVERAGE(C25:C27)</f>
        <v>33.331378086477933</v>
      </c>
      <c r="F27" s="34" t="s">
        <v>58</v>
      </c>
      <c r="G27" s="36" t="s">
        <v>66</v>
      </c>
      <c r="H27" s="35">
        <v>23.2506047973128</v>
      </c>
      <c r="I27" s="38">
        <f>AVERAGE(H25:H27)</f>
        <v>23.197251099768668</v>
      </c>
    </row>
    <row r="28" spans="1:18">
      <c r="A28" s="36" t="s">
        <v>76</v>
      </c>
      <c r="B28" s="36" t="s">
        <v>67</v>
      </c>
      <c r="C28" s="39">
        <v>32.3529254794094</v>
      </c>
      <c r="F28" s="34" t="s">
        <v>58</v>
      </c>
      <c r="G28" s="36" t="s">
        <v>67</v>
      </c>
      <c r="H28" s="35">
        <v>23.119850033087801</v>
      </c>
    </row>
    <row r="29" spans="1:18">
      <c r="A29" s="36" t="s">
        <v>76</v>
      </c>
      <c r="B29" s="36" t="s">
        <v>67</v>
      </c>
      <c r="C29" s="39">
        <v>32.416924395248003</v>
      </c>
      <c r="F29" s="34" t="s">
        <v>58</v>
      </c>
      <c r="G29" s="36" t="s">
        <v>67</v>
      </c>
      <c r="H29" s="35">
        <v>23.303887568339501</v>
      </c>
    </row>
    <row r="30" spans="1:18">
      <c r="A30" s="36" t="s">
        <v>76</v>
      </c>
      <c r="B30" s="36" t="s">
        <v>67</v>
      </c>
      <c r="C30" s="39">
        <v>32.470715415355599</v>
      </c>
      <c r="D30" s="38">
        <f>AVERAGE(C28:C30)</f>
        <v>32.41352176333767</v>
      </c>
      <c r="F30" s="34" t="s">
        <v>58</v>
      </c>
      <c r="G30" s="36" t="s">
        <v>67</v>
      </c>
      <c r="H30" s="35">
        <v>23.321145350241501</v>
      </c>
      <c r="I30" s="38">
        <f>AVERAGE(H28:H30)</f>
        <v>23.248294317222939</v>
      </c>
    </row>
    <row r="31" spans="1:18">
      <c r="A31" s="36" t="s">
        <v>76</v>
      </c>
      <c r="B31" s="36" t="s">
        <v>68</v>
      </c>
      <c r="C31" s="39">
        <v>33.955474624340397</v>
      </c>
      <c r="F31" s="34" t="s">
        <v>58</v>
      </c>
      <c r="G31" s="36" t="s">
        <v>68</v>
      </c>
      <c r="H31" s="35">
        <v>22.948399190755101</v>
      </c>
    </row>
    <row r="32" spans="1:18">
      <c r="A32" s="36" t="s">
        <v>76</v>
      </c>
      <c r="B32" s="36" t="s">
        <v>68</v>
      </c>
      <c r="C32" s="39">
        <v>33.657319447371997</v>
      </c>
      <c r="F32" s="34" t="s">
        <v>58</v>
      </c>
      <c r="G32" s="36" t="s">
        <v>68</v>
      </c>
      <c r="H32" s="35">
        <v>23.085467019547298</v>
      </c>
    </row>
    <row r="33" spans="1:18">
      <c r="A33" s="36" t="s">
        <v>76</v>
      </c>
      <c r="B33" s="36" t="s">
        <v>68</v>
      </c>
      <c r="C33" s="39">
        <v>34.070644531841602</v>
      </c>
      <c r="D33" s="38">
        <f>AVERAGE(C31:C33)</f>
        <v>33.894479534517991</v>
      </c>
      <c r="F33" s="34" t="s">
        <v>58</v>
      </c>
      <c r="G33" s="36" t="s">
        <v>68</v>
      </c>
      <c r="H33" s="35">
        <v>23.147327361326301</v>
      </c>
      <c r="I33" s="38">
        <f>AVERAGE(H31:H33)</f>
        <v>23.060397857209566</v>
      </c>
    </row>
    <row r="34" spans="1:18">
      <c r="A34" s="36" t="s">
        <v>76</v>
      </c>
      <c r="B34" s="36" t="s">
        <v>69</v>
      </c>
      <c r="C34" s="39">
        <v>35.1446801474765</v>
      </c>
      <c r="F34" s="34" t="s">
        <v>58</v>
      </c>
      <c r="G34" s="36" t="s">
        <v>69</v>
      </c>
      <c r="H34" s="35">
        <v>23.782072077783901</v>
      </c>
    </row>
    <row r="35" spans="1:18">
      <c r="A35" s="36" t="s">
        <v>76</v>
      </c>
      <c r="B35" s="36" t="s">
        <v>69</v>
      </c>
      <c r="C35" s="39">
        <v>34.742490664195401</v>
      </c>
      <c r="F35" s="34" t="s">
        <v>58</v>
      </c>
      <c r="G35" s="36" t="s">
        <v>69</v>
      </c>
      <c r="H35" s="35">
        <v>23.871668867021601</v>
      </c>
    </row>
    <row r="36" spans="1:18">
      <c r="A36" s="36" t="s">
        <v>76</v>
      </c>
      <c r="B36" s="36" t="s">
        <v>69</v>
      </c>
      <c r="C36" s="39">
        <v>35.792122461515099</v>
      </c>
      <c r="D36" s="38">
        <f>AVERAGE(C34:C36)</f>
        <v>35.226431091062331</v>
      </c>
      <c r="F36" s="34" t="s">
        <v>58</v>
      </c>
      <c r="G36" s="36" t="s">
        <v>69</v>
      </c>
      <c r="H36" s="35">
        <v>23.855844697238101</v>
      </c>
      <c r="I36" s="38">
        <f>AVERAGE(H34:H36)</f>
        <v>23.836528547347868</v>
      </c>
    </row>
    <row r="39" spans="1:18">
      <c r="A39" s="37" t="s">
        <v>20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6" t="s">
        <v>82</v>
      </c>
      <c r="B41" s="36" t="s">
        <v>21</v>
      </c>
      <c r="C41" s="39">
        <v>35.621229011992398</v>
      </c>
      <c r="F41" s="36" t="s">
        <v>58</v>
      </c>
      <c r="G41" s="36" t="s">
        <v>21</v>
      </c>
      <c r="H41" s="39">
        <v>21.978966665230899</v>
      </c>
      <c r="L41" t="s">
        <v>105</v>
      </c>
      <c r="M41" t="s">
        <v>46</v>
      </c>
      <c r="N41" s="13">
        <f>D43</f>
        <v>35.968355510404429</v>
      </c>
      <c r="O41" s="13">
        <f>I43</f>
        <v>21.9941967477512</v>
      </c>
      <c r="P41" s="13">
        <f>N41-O41</f>
        <v>13.974158762653229</v>
      </c>
      <c r="Q41" s="13">
        <f>P41-$P$41</f>
        <v>0</v>
      </c>
      <c r="R41" s="49">
        <f>POWER(2,-Q41)</f>
        <v>1</v>
      </c>
    </row>
    <row r="42" spans="1:18">
      <c r="A42" s="36" t="s">
        <v>82</v>
      </c>
      <c r="B42" s="36" t="s">
        <v>21</v>
      </c>
      <c r="C42" s="39">
        <v>36.397302461645303</v>
      </c>
      <c r="F42" s="36" t="s">
        <v>58</v>
      </c>
      <c r="G42" s="36" t="s">
        <v>21</v>
      </c>
      <c r="H42" s="39">
        <v>21.904070254967898</v>
      </c>
      <c r="L42" t="s">
        <v>105</v>
      </c>
      <c r="M42" t="s">
        <v>47</v>
      </c>
      <c r="N42" s="13">
        <f>D46</f>
        <v>37.64124884163693</v>
      </c>
      <c r="O42" s="13">
        <f>I46</f>
        <v>23.233987144609433</v>
      </c>
      <c r="P42" s="13">
        <f t="shared" ref="P42:P45" si="6">N42-O42</f>
        <v>14.407261697027497</v>
      </c>
      <c r="Q42" s="13">
        <f t="shared" ref="Q42:Q45" si="7">P42-$P$41</f>
        <v>0.4331029343742685</v>
      </c>
      <c r="R42" s="49">
        <f t="shared" ref="R42:R45" si="8">POWER(2,-Q42)</f>
        <v>0.74066705151487666</v>
      </c>
    </row>
    <row r="43" spans="1:18">
      <c r="A43" s="36" t="s">
        <v>82</v>
      </c>
      <c r="B43" s="36" t="s">
        <v>21</v>
      </c>
      <c r="C43" s="39">
        <v>35.8865350575756</v>
      </c>
      <c r="D43" s="38">
        <f>AVERAGE(C41:C43)</f>
        <v>35.968355510404429</v>
      </c>
      <c r="F43" s="36" t="s">
        <v>58</v>
      </c>
      <c r="G43" s="36" t="s">
        <v>21</v>
      </c>
      <c r="H43" s="39">
        <v>22.099553323054799</v>
      </c>
      <c r="I43" s="38">
        <f>AVERAGE(H41:H43)</f>
        <v>21.9941967477512</v>
      </c>
      <c r="L43" t="s">
        <v>105</v>
      </c>
      <c r="M43" t="s">
        <v>48</v>
      </c>
      <c r="N43" s="13">
        <f>D49</f>
        <v>36.468718558833935</v>
      </c>
      <c r="O43" s="13">
        <f>I49</f>
        <v>22.539631442398033</v>
      </c>
      <c r="P43" s="13">
        <f t="shared" si="6"/>
        <v>13.929087116435902</v>
      </c>
      <c r="Q43" s="13">
        <f t="shared" si="7"/>
        <v>-4.5071646217326844E-2</v>
      </c>
      <c r="R43" s="49">
        <f t="shared" si="8"/>
        <v>1.0317344153773154</v>
      </c>
    </row>
    <row r="44" spans="1:18">
      <c r="A44" s="36" t="s">
        <v>82</v>
      </c>
      <c r="B44" s="36" t="s">
        <v>66</v>
      </c>
      <c r="C44" s="39">
        <v>37.073734573717502</v>
      </c>
      <c r="F44" s="36" t="s">
        <v>58</v>
      </c>
      <c r="G44" s="36" t="s">
        <v>66</v>
      </c>
      <c r="H44" s="39">
        <v>23.2478676634389</v>
      </c>
      <c r="L44" t="s">
        <v>105</v>
      </c>
      <c r="M44" t="s">
        <v>49</v>
      </c>
      <c r="N44" s="13">
        <f>D52</f>
        <v>35.172604496688599</v>
      </c>
      <c r="O44" s="13">
        <f>I52</f>
        <v>21.831422316185598</v>
      </c>
      <c r="P44" s="13">
        <f t="shared" si="6"/>
        <v>13.341182180503001</v>
      </c>
      <c r="Q44" s="13">
        <f t="shared" si="7"/>
        <v>-0.63297658215022778</v>
      </c>
      <c r="R44" s="49">
        <f t="shared" si="8"/>
        <v>1.5507612405076001</v>
      </c>
    </row>
    <row r="45" spans="1:18">
      <c r="A45" s="36" t="s">
        <v>82</v>
      </c>
      <c r="B45" s="36" t="s">
        <v>66</v>
      </c>
      <c r="C45" s="39">
        <v>38.047662457531601</v>
      </c>
      <c r="F45" s="36" t="s">
        <v>58</v>
      </c>
      <c r="G45" s="36" t="s">
        <v>66</v>
      </c>
      <c r="H45" s="39">
        <v>23.2675075348102</v>
      </c>
      <c r="L45" t="s">
        <v>105</v>
      </c>
      <c r="M45" t="s">
        <v>50</v>
      </c>
      <c r="N45" s="13">
        <f>D55</f>
        <v>36.802484380562667</v>
      </c>
      <c r="O45" s="13">
        <f>I55</f>
        <v>22.264479032747133</v>
      </c>
      <c r="P45" s="13">
        <f t="shared" si="6"/>
        <v>14.538005347815535</v>
      </c>
      <c r="Q45" s="13">
        <f t="shared" si="7"/>
        <v>0.56384658516230601</v>
      </c>
      <c r="R45" s="49">
        <f t="shared" si="8"/>
        <v>0.67649604965587029</v>
      </c>
    </row>
    <row r="46" spans="1:18">
      <c r="A46" s="36" t="s">
        <v>82</v>
      </c>
      <c r="B46" s="36" t="s">
        <v>66</v>
      </c>
      <c r="C46" s="39">
        <v>37.802349493661701</v>
      </c>
      <c r="D46" s="38">
        <f>AVERAGE(C44:C46)</f>
        <v>37.64124884163693</v>
      </c>
      <c r="F46" s="36" t="s">
        <v>58</v>
      </c>
      <c r="G46" s="36" t="s">
        <v>66</v>
      </c>
      <c r="H46" s="39">
        <v>23.186586235579199</v>
      </c>
      <c r="I46" s="38">
        <f>AVERAGE(H44:H46)</f>
        <v>23.233987144609433</v>
      </c>
    </row>
    <row r="47" spans="1:18">
      <c r="A47" s="36" t="s">
        <v>82</v>
      </c>
      <c r="B47" s="36" t="s">
        <v>67</v>
      </c>
      <c r="C47" s="39">
        <v>36.622960815791998</v>
      </c>
      <c r="F47" s="36" t="s">
        <v>58</v>
      </c>
      <c r="G47" s="36" t="s">
        <v>67</v>
      </c>
      <c r="H47" s="39">
        <v>22.608335507546698</v>
      </c>
    </row>
    <row r="48" spans="1:18">
      <c r="A48" s="36" t="s">
        <v>82</v>
      </c>
      <c r="B48" s="36" t="s">
        <v>67</v>
      </c>
      <c r="C48" s="39">
        <v>36.252684287262603</v>
      </c>
      <c r="F48" s="36" t="s">
        <v>58</v>
      </c>
      <c r="G48" s="36" t="s">
        <v>67</v>
      </c>
      <c r="H48" s="39">
        <v>22.521736475107499</v>
      </c>
    </row>
    <row r="49" spans="1:23">
      <c r="A49" s="36" t="s">
        <v>82</v>
      </c>
      <c r="B49" s="36" t="s">
        <v>67</v>
      </c>
      <c r="C49" s="39">
        <v>36.530510573447202</v>
      </c>
      <c r="D49" s="38">
        <f>AVERAGE(C47:C49)</f>
        <v>36.468718558833935</v>
      </c>
      <c r="E49" s="34"/>
      <c r="F49" s="36" t="s">
        <v>58</v>
      </c>
      <c r="G49" s="36" t="s">
        <v>67</v>
      </c>
      <c r="H49" s="39">
        <v>22.488822344539901</v>
      </c>
      <c r="I49" s="38">
        <f>AVERAGE(H47:H49)</f>
        <v>22.539631442398033</v>
      </c>
      <c r="N49" s="12"/>
      <c r="O49" s="12"/>
      <c r="P49" s="12"/>
      <c r="Q49" s="12"/>
      <c r="R49" s="12"/>
    </row>
    <row r="50" spans="1:23">
      <c r="A50" s="36" t="s">
        <v>82</v>
      </c>
      <c r="B50" s="36" t="s">
        <v>68</v>
      </c>
      <c r="C50" s="39">
        <v>35.886443707969697</v>
      </c>
      <c r="E50" s="34"/>
      <c r="F50" s="36" t="s">
        <v>58</v>
      </c>
      <c r="G50" s="36" t="s">
        <v>68</v>
      </c>
      <c r="H50" s="39">
        <v>21.827046025282701</v>
      </c>
      <c r="N50" s="12"/>
      <c r="O50" s="12"/>
      <c r="P50" s="12"/>
      <c r="Q50" s="12"/>
      <c r="R50" s="12"/>
    </row>
    <row r="51" spans="1:23">
      <c r="A51" s="36" t="s">
        <v>82</v>
      </c>
      <c r="B51" s="36" t="s">
        <v>68</v>
      </c>
      <c r="C51" s="39">
        <v>34.974586752734403</v>
      </c>
      <c r="E51" s="34"/>
      <c r="F51" s="36" t="s">
        <v>58</v>
      </c>
      <c r="G51" s="36" t="s">
        <v>68</v>
      </c>
      <c r="H51" s="39">
        <v>21.722326661826699</v>
      </c>
      <c r="N51" s="12"/>
      <c r="O51" s="12"/>
      <c r="P51" s="12"/>
      <c r="Q51" s="12"/>
      <c r="R51" s="12"/>
    </row>
    <row r="52" spans="1:23">
      <c r="A52" s="36" t="s">
        <v>82</v>
      </c>
      <c r="B52" s="36" t="s">
        <v>68</v>
      </c>
      <c r="C52" s="39">
        <v>34.656783029361698</v>
      </c>
      <c r="D52" s="38">
        <f>AVERAGE(C50:C52)</f>
        <v>35.172604496688599</v>
      </c>
      <c r="E52" s="34"/>
      <c r="F52" s="36" t="s">
        <v>58</v>
      </c>
      <c r="G52" s="36" t="s">
        <v>68</v>
      </c>
      <c r="H52" s="39">
        <v>21.944894261447399</v>
      </c>
      <c r="I52" s="38">
        <f>AVERAGE(H50:H52)</f>
        <v>21.831422316185598</v>
      </c>
      <c r="N52" s="12"/>
      <c r="O52" s="12"/>
      <c r="P52" s="12"/>
      <c r="Q52" s="12"/>
      <c r="R52" s="12"/>
    </row>
    <row r="53" spans="1:23">
      <c r="A53" s="36" t="s">
        <v>82</v>
      </c>
      <c r="B53" s="36" t="s">
        <v>69</v>
      </c>
      <c r="C53" s="39">
        <v>36.724831079878498</v>
      </c>
      <c r="E53" s="34"/>
      <c r="F53" s="36" t="s">
        <v>58</v>
      </c>
      <c r="G53" s="36" t="s">
        <v>69</v>
      </c>
      <c r="H53" s="39">
        <v>22.269113400301801</v>
      </c>
      <c r="L53" s="36"/>
      <c r="M53" s="36"/>
      <c r="N53" s="39"/>
      <c r="O53" s="12"/>
      <c r="P53" s="36"/>
      <c r="Q53" s="36"/>
      <c r="R53" s="39"/>
    </row>
    <row r="54" spans="1:23">
      <c r="A54" s="36" t="s">
        <v>82</v>
      </c>
      <c r="B54" s="36" t="s">
        <v>69</v>
      </c>
      <c r="C54" s="39">
        <v>36.580375112797697</v>
      </c>
      <c r="E54" s="34"/>
      <c r="F54" s="36" t="s">
        <v>58</v>
      </c>
      <c r="G54" s="36" t="s">
        <v>69</v>
      </c>
      <c r="H54" s="39">
        <v>22.244633493632399</v>
      </c>
      <c r="L54" s="36"/>
      <c r="M54" s="36"/>
      <c r="N54" s="39"/>
      <c r="O54" s="12"/>
      <c r="P54" s="36"/>
      <c r="Q54" s="36"/>
      <c r="R54" s="39"/>
    </row>
    <row r="55" spans="1:23">
      <c r="A55" s="36" t="s">
        <v>82</v>
      </c>
      <c r="B55" s="36" t="s">
        <v>69</v>
      </c>
      <c r="C55" s="39">
        <v>37.1022469490118</v>
      </c>
      <c r="D55" s="38">
        <f>AVERAGE(C53:C55)</f>
        <v>36.802484380562667</v>
      </c>
      <c r="E55" s="34"/>
      <c r="F55" s="36" t="s">
        <v>58</v>
      </c>
      <c r="G55" s="36" t="s">
        <v>69</v>
      </c>
      <c r="H55" s="39">
        <v>22.279690204307201</v>
      </c>
      <c r="I55" s="38">
        <f>AVERAGE(H53:H55)</f>
        <v>22.264479032747133</v>
      </c>
      <c r="L55" s="36"/>
      <c r="M55" s="36"/>
      <c r="N55" s="39"/>
      <c r="O55" s="12"/>
      <c r="P55" s="36"/>
      <c r="Q55" s="36"/>
      <c r="R55" s="39"/>
    </row>
    <row r="56" spans="1:23">
      <c r="E56" s="34"/>
      <c r="F56" s="34"/>
      <c r="G56" s="35"/>
      <c r="L56" s="36"/>
      <c r="M56" s="36"/>
      <c r="N56" s="39"/>
      <c r="O56" s="12"/>
      <c r="P56" s="36"/>
      <c r="Q56" s="36"/>
      <c r="R56" s="39"/>
    </row>
    <row r="57" spans="1:23">
      <c r="E57" s="34"/>
      <c r="F57" s="34"/>
      <c r="G57" s="35"/>
      <c r="L57" s="36"/>
      <c r="M57" s="36"/>
      <c r="N57" s="39"/>
      <c r="O57" s="12"/>
      <c r="P57" s="36"/>
      <c r="Q57" s="36"/>
      <c r="R57" s="39"/>
    </row>
    <row r="58" spans="1:23">
      <c r="A58" s="37" t="s">
        <v>26</v>
      </c>
      <c r="L58" s="29" t="s">
        <v>51</v>
      </c>
      <c r="M58" s="30"/>
      <c r="N58" s="31"/>
      <c r="O58" s="31"/>
      <c r="P58" s="30"/>
      <c r="Q58" s="30"/>
      <c r="R58" s="30"/>
    </row>
    <row r="59" spans="1:23" ht="31.5">
      <c r="A59" s="11" t="s">
        <v>73</v>
      </c>
      <c r="B59" s="11" t="s">
        <v>70</v>
      </c>
      <c r="C59" s="11" t="s">
        <v>71</v>
      </c>
      <c r="D59" s="11" t="s">
        <v>75</v>
      </c>
      <c r="F59" s="11" t="s">
        <v>74</v>
      </c>
      <c r="G59" s="11" t="s">
        <v>70</v>
      </c>
      <c r="H59" s="11" t="s">
        <v>71</v>
      </c>
      <c r="I59" s="11" t="s">
        <v>75</v>
      </c>
      <c r="L59" s="32" t="s">
        <v>52</v>
      </c>
      <c r="M59" s="32" t="s">
        <v>22</v>
      </c>
      <c r="N59" s="32" t="s">
        <v>53</v>
      </c>
      <c r="O59" s="32" t="s">
        <v>54</v>
      </c>
      <c r="P59" s="32" t="s">
        <v>55</v>
      </c>
      <c r="Q59" s="32" t="s">
        <v>56</v>
      </c>
      <c r="R59" s="33" t="s">
        <v>57</v>
      </c>
      <c r="U59" s="36"/>
      <c r="V59" s="36"/>
      <c r="W59" s="39"/>
    </row>
    <row r="60" spans="1:23">
      <c r="A60" s="36" t="s">
        <v>82</v>
      </c>
      <c r="B60" s="36" t="s">
        <v>21</v>
      </c>
      <c r="C60" s="39">
        <v>31.875762202356601</v>
      </c>
      <c r="F60" s="36" t="s">
        <v>58</v>
      </c>
      <c r="G60" s="36" t="s">
        <v>21</v>
      </c>
      <c r="H60" s="39">
        <v>29.437507490151201</v>
      </c>
      <c r="L60" t="s">
        <v>106</v>
      </c>
      <c r="M60" t="s">
        <v>46</v>
      </c>
      <c r="N60" s="13">
        <f>D62</f>
        <v>31.963411329539397</v>
      </c>
      <c r="O60" s="13">
        <f>I62</f>
        <v>29.3575047339985</v>
      </c>
      <c r="P60" s="13">
        <f>N60-O60</f>
        <v>2.6059065955408975</v>
      </c>
      <c r="Q60" s="13">
        <f>P60-$P$60</f>
        <v>0</v>
      </c>
      <c r="R60" s="49">
        <f>POWER(2,-Q60)</f>
        <v>1</v>
      </c>
      <c r="U60" s="36"/>
      <c r="V60" s="36"/>
      <c r="W60" s="39"/>
    </row>
    <row r="61" spans="1:23">
      <c r="A61" s="36" t="s">
        <v>82</v>
      </c>
      <c r="B61" s="36" t="s">
        <v>21</v>
      </c>
      <c r="C61" s="39">
        <v>31.897735677743398</v>
      </c>
      <c r="F61" s="36" t="s">
        <v>58</v>
      </c>
      <c r="G61" s="36" t="s">
        <v>21</v>
      </c>
      <c r="H61" s="39">
        <v>29.288993294031201</v>
      </c>
      <c r="L61" t="s">
        <v>106</v>
      </c>
      <c r="M61" t="s">
        <v>47</v>
      </c>
      <c r="N61" s="13">
        <f>D65</f>
        <v>31.029485826756698</v>
      </c>
      <c r="O61" s="13">
        <f>I65</f>
        <v>28.704181767375768</v>
      </c>
      <c r="P61" s="13">
        <f t="shared" ref="P61:P64" si="9">N61-O61</f>
        <v>2.3253040593809295</v>
      </c>
      <c r="Q61" s="13">
        <f t="shared" ref="Q61:Q64" si="10">P61-$P$60</f>
        <v>-0.280602536159968</v>
      </c>
      <c r="R61" s="49">
        <f t="shared" ref="R61:R64" si="11">POWER(2,-Q61)</f>
        <v>1.2147020942334774</v>
      </c>
      <c r="U61" s="36"/>
      <c r="V61" s="36"/>
      <c r="W61" s="39"/>
    </row>
    <row r="62" spans="1:23">
      <c r="A62" s="36" t="s">
        <v>82</v>
      </c>
      <c r="B62" s="36" t="s">
        <v>21</v>
      </c>
      <c r="C62" s="39">
        <v>32.116736108518197</v>
      </c>
      <c r="D62" s="38">
        <f>AVERAGE(C60:C62)</f>
        <v>31.963411329539397</v>
      </c>
      <c r="F62" s="36" t="s">
        <v>58</v>
      </c>
      <c r="G62" s="36" t="s">
        <v>21</v>
      </c>
      <c r="H62" s="39">
        <v>29.346013417813101</v>
      </c>
      <c r="I62" s="38">
        <f>AVERAGE(H60:H62)</f>
        <v>29.3575047339985</v>
      </c>
      <c r="L62" t="s">
        <v>106</v>
      </c>
      <c r="M62" t="s">
        <v>48</v>
      </c>
      <c r="N62" s="13">
        <f>D68</f>
        <v>32.177712319594171</v>
      </c>
      <c r="O62" s="13">
        <f>I68</f>
        <v>29.461531644510767</v>
      </c>
      <c r="P62" s="13">
        <f t="shared" si="9"/>
        <v>2.7161806750834039</v>
      </c>
      <c r="Q62" s="13">
        <f t="shared" si="10"/>
        <v>0.11027407954250634</v>
      </c>
      <c r="R62" s="49">
        <f t="shared" si="11"/>
        <v>0.92641204776181418</v>
      </c>
      <c r="U62" s="36"/>
      <c r="V62" s="36"/>
      <c r="W62" s="39"/>
    </row>
    <row r="63" spans="1:23">
      <c r="A63" s="36" t="s">
        <v>82</v>
      </c>
      <c r="B63" s="36" t="s">
        <v>66</v>
      </c>
      <c r="C63" s="39">
        <v>31.154274611460401</v>
      </c>
      <c r="F63" s="36" t="s">
        <v>58</v>
      </c>
      <c r="G63" s="36" t="s">
        <v>66</v>
      </c>
      <c r="H63" s="39">
        <v>28.745983394761801</v>
      </c>
      <c r="L63" t="s">
        <v>106</v>
      </c>
      <c r="M63" t="s">
        <v>49</v>
      </c>
      <c r="N63" s="13">
        <f>D71</f>
        <v>31.869180365624064</v>
      </c>
      <c r="O63" s="13">
        <f>I71</f>
        <v>29.833551418980971</v>
      </c>
      <c r="P63" s="13">
        <f t="shared" si="9"/>
        <v>2.0356289466430937</v>
      </c>
      <c r="Q63" s="13">
        <f t="shared" si="10"/>
        <v>-0.57027764889780386</v>
      </c>
      <c r="R63" s="49">
        <f t="shared" si="11"/>
        <v>1.4848092969856233</v>
      </c>
      <c r="U63" s="36"/>
      <c r="V63" s="36"/>
      <c r="W63" s="39"/>
    </row>
    <row r="64" spans="1:23">
      <c r="A64" s="36" t="s">
        <v>82</v>
      </c>
      <c r="B64" s="36" t="s">
        <v>66</v>
      </c>
      <c r="C64" s="39">
        <v>30.936879555027399</v>
      </c>
      <c r="F64" s="36" t="s">
        <v>58</v>
      </c>
      <c r="G64" s="36" t="s">
        <v>66</v>
      </c>
      <c r="H64" s="39">
        <v>28.6686108663589</v>
      </c>
      <c r="L64" t="s">
        <v>106</v>
      </c>
      <c r="M64" t="s">
        <v>50</v>
      </c>
      <c r="N64" s="13">
        <f>D74</f>
        <v>34.235546856670467</v>
      </c>
      <c r="O64" s="13">
        <f>I74</f>
        <v>31.089019883189867</v>
      </c>
      <c r="P64" s="13">
        <f t="shared" si="9"/>
        <v>3.1465269734806007</v>
      </c>
      <c r="Q64" s="13">
        <f t="shared" si="10"/>
        <v>0.54062037793970319</v>
      </c>
      <c r="R64" s="49">
        <f t="shared" si="11"/>
        <v>0.68747522206600364</v>
      </c>
      <c r="U64" s="36"/>
      <c r="V64" s="36"/>
      <c r="W64" s="39"/>
    </row>
    <row r="65" spans="1:23">
      <c r="A65" s="36" t="s">
        <v>82</v>
      </c>
      <c r="B65" s="36" t="s">
        <v>66</v>
      </c>
      <c r="C65" s="39">
        <v>30.9973033137823</v>
      </c>
      <c r="D65" s="38">
        <f>AVERAGE(C63:C65)</f>
        <v>31.029485826756698</v>
      </c>
      <c r="F65" s="36" t="s">
        <v>58</v>
      </c>
      <c r="G65" s="36" t="s">
        <v>66</v>
      </c>
      <c r="H65" s="39">
        <v>28.697951041006601</v>
      </c>
      <c r="I65" s="38">
        <f>AVERAGE(H63:H65)</f>
        <v>28.704181767375768</v>
      </c>
      <c r="U65" s="36"/>
      <c r="V65" s="36"/>
      <c r="W65" s="39"/>
    </row>
    <row r="66" spans="1:23">
      <c r="A66" s="36" t="s">
        <v>82</v>
      </c>
      <c r="B66" s="36" t="s">
        <v>67</v>
      </c>
      <c r="C66" s="39">
        <v>32.1930528920876</v>
      </c>
      <c r="F66" s="36" t="s">
        <v>58</v>
      </c>
      <c r="G66" s="36" t="s">
        <v>67</v>
      </c>
      <c r="H66" s="39">
        <v>29.427780547930698</v>
      </c>
      <c r="U66" s="36"/>
      <c r="V66" s="36"/>
      <c r="W66" s="39"/>
    </row>
    <row r="67" spans="1:23">
      <c r="A67" s="36" t="s">
        <v>82</v>
      </c>
      <c r="B67" s="36" t="s">
        <v>67</v>
      </c>
      <c r="C67" s="39">
        <v>32.132389664483597</v>
      </c>
      <c r="F67" s="36" t="s">
        <v>58</v>
      </c>
      <c r="G67" s="36" t="s">
        <v>67</v>
      </c>
      <c r="H67" s="39">
        <v>29.559846057549599</v>
      </c>
      <c r="M67" s="36"/>
      <c r="N67" s="36"/>
      <c r="O67" s="39"/>
      <c r="Q67" s="36"/>
      <c r="R67" s="36"/>
      <c r="S67" s="39"/>
      <c r="U67" s="36"/>
      <c r="V67" s="36"/>
      <c r="W67" s="39"/>
    </row>
    <row r="68" spans="1:23">
      <c r="A68" s="36" t="s">
        <v>82</v>
      </c>
      <c r="B68" s="36" t="s">
        <v>67</v>
      </c>
      <c r="C68" s="39">
        <v>32.207694402211303</v>
      </c>
      <c r="D68" s="38">
        <f>AVERAGE(C66:C68)</f>
        <v>32.177712319594171</v>
      </c>
      <c r="E68" s="34"/>
      <c r="F68" s="36" t="s">
        <v>58</v>
      </c>
      <c r="G68" s="36" t="s">
        <v>67</v>
      </c>
      <c r="H68" s="39">
        <v>29.396968328052001</v>
      </c>
      <c r="I68" s="38">
        <f>AVERAGE(H66:H68)</f>
        <v>29.461531644510767</v>
      </c>
      <c r="M68" s="36"/>
      <c r="N68" s="36"/>
      <c r="O68" s="39"/>
      <c r="P68" s="12"/>
      <c r="Q68" s="36"/>
      <c r="R68" s="36"/>
      <c r="S68" s="39"/>
      <c r="U68" s="36"/>
      <c r="V68" s="36"/>
      <c r="W68" s="39"/>
    </row>
    <row r="69" spans="1:23">
      <c r="A69" s="36" t="s">
        <v>82</v>
      </c>
      <c r="B69" s="36" t="s">
        <v>68</v>
      </c>
      <c r="C69" s="39">
        <v>32.082978678287603</v>
      </c>
      <c r="E69" s="34"/>
      <c r="F69" s="36" t="s">
        <v>58</v>
      </c>
      <c r="G69" s="36" t="s">
        <v>68</v>
      </c>
      <c r="H69" s="39">
        <v>29.9905651569584</v>
      </c>
      <c r="M69" s="36"/>
      <c r="N69" s="36"/>
      <c r="O69" s="39"/>
      <c r="P69" s="12"/>
      <c r="Q69" s="36"/>
      <c r="R69" s="36"/>
      <c r="S69" s="39"/>
      <c r="U69" s="36"/>
      <c r="V69" s="36"/>
      <c r="W69" s="39"/>
    </row>
    <row r="70" spans="1:23">
      <c r="A70" s="36" t="s">
        <v>82</v>
      </c>
      <c r="B70" s="36" t="s">
        <v>68</v>
      </c>
      <c r="C70" s="39">
        <v>31.761370864569699</v>
      </c>
      <c r="E70" s="34"/>
      <c r="F70" s="36" t="s">
        <v>58</v>
      </c>
      <c r="G70" s="36" t="s">
        <v>68</v>
      </c>
      <c r="H70" s="39">
        <v>29.8308533424918</v>
      </c>
      <c r="M70" s="36"/>
      <c r="N70" s="36"/>
      <c r="O70" s="39"/>
      <c r="P70" s="12"/>
      <c r="Q70" s="36"/>
      <c r="R70" s="36"/>
      <c r="S70" s="39"/>
      <c r="U70" s="36"/>
      <c r="V70" s="36"/>
      <c r="W70" s="39"/>
    </row>
    <row r="71" spans="1:23">
      <c r="A71" s="36" t="s">
        <v>82</v>
      </c>
      <c r="B71" s="36" t="s">
        <v>68</v>
      </c>
      <c r="C71" s="39">
        <v>31.763191554014899</v>
      </c>
      <c r="D71" s="38">
        <f>AVERAGE(C69:C71)</f>
        <v>31.869180365624064</v>
      </c>
      <c r="E71" s="34"/>
      <c r="F71" s="36" t="s">
        <v>58</v>
      </c>
      <c r="G71" s="36" t="s">
        <v>68</v>
      </c>
      <c r="H71" s="39">
        <v>29.679235757492702</v>
      </c>
      <c r="I71" s="38">
        <f>AVERAGE(H69:H71)</f>
        <v>29.833551418980971</v>
      </c>
      <c r="M71" s="36"/>
      <c r="N71" s="36"/>
      <c r="O71" s="39"/>
      <c r="P71" s="12"/>
      <c r="Q71" s="36"/>
      <c r="R71" s="36"/>
      <c r="S71" s="39"/>
      <c r="U71" s="36"/>
      <c r="V71" s="36"/>
      <c r="W71" s="39"/>
    </row>
    <row r="72" spans="1:23">
      <c r="A72" s="36" t="s">
        <v>82</v>
      </c>
      <c r="B72" s="36" t="s">
        <v>69</v>
      </c>
      <c r="C72" s="39">
        <v>34.072313910570202</v>
      </c>
      <c r="E72" s="34"/>
      <c r="F72" s="36" t="s">
        <v>58</v>
      </c>
      <c r="G72" s="36" t="s">
        <v>69</v>
      </c>
      <c r="H72" s="39">
        <v>31.121308855147198</v>
      </c>
      <c r="L72" s="36"/>
      <c r="M72" s="36"/>
      <c r="N72" s="36"/>
      <c r="O72" s="39"/>
      <c r="P72" s="36"/>
      <c r="Q72" s="36"/>
      <c r="R72" s="36"/>
      <c r="S72" s="39"/>
      <c r="U72" s="36"/>
      <c r="V72" s="36"/>
      <c r="W72" s="39"/>
    </row>
    <row r="73" spans="1:23">
      <c r="A73" s="36" t="s">
        <v>82</v>
      </c>
      <c r="B73" s="36" t="s">
        <v>69</v>
      </c>
      <c r="C73" s="39">
        <v>33.754192941791601</v>
      </c>
      <c r="E73" s="34"/>
      <c r="F73" s="36" t="s">
        <v>58</v>
      </c>
      <c r="G73" s="36" t="s">
        <v>69</v>
      </c>
      <c r="H73" s="39">
        <v>31.109731888420399</v>
      </c>
      <c r="L73" s="36"/>
      <c r="M73" s="36"/>
      <c r="N73" s="36"/>
      <c r="O73" s="39"/>
      <c r="P73" s="36"/>
      <c r="Q73" s="36"/>
      <c r="R73" s="36"/>
      <c r="S73" s="39"/>
      <c r="U73" s="36"/>
      <c r="V73" s="36"/>
      <c r="W73" s="39"/>
    </row>
    <row r="74" spans="1:23">
      <c r="A74" s="36" t="s">
        <v>82</v>
      </c>
      <c r="B74" s="36" t="s">
        <v>69</v>
      </c>
      <c r="C74" s="39">
        <v>34.880133717649599</v>
      </c>
      <c r="D74" s="38">
        <f>AVERAGE(C72:C74)</f>
        <v>34.235546856670467</v>
      </c>
      <c r="E74" s="34"/>
      <c r="F74" s="36" t="s">
        <v>58</v>
      </c>
      <c r="G74" s="36" t="s">
        <v>69</v>
      </c>
      <c r="H74" s="39">
        <v>31.036018906001999</v>
      </c>
      <c r="I74" s="38">
        <f>AVERAGE(H72:H74)</f>
        <v>31.089019883189867</v>
      </c>
      <c r="L74" s="36"/>
      <c r="M74" s="36"/>
      <c r="N74" s="36"/>
      <c r="O74" s="39"/>
      <c r="P74" s="36"/>
      <c r="Q74" s="36"/>
      <c r="R74" s="36"/>
      <c r="S74" s="39"/>
    </row>
    <row r="75" spans="1:23">
      <c r="M75" s="36"/>
      <c r="N75" s="36"/>
      <c r="O75" s="39"/>
      <c r="Q75" s="36"/>
      <c r="R75" s="36"/>
      <c r="S75" s="39"/>
    </row>
    <row r="76" spans="1:23">
      <c r="M76" s="36"/>
      <c r="N76" s="36"/>
      <c r="O76" s="39"/>
      <c r="Q76" s="36"/>
      <c r="R76" s="36"/>
      <c r="S76" s="39"/>
    </row>
    <row r="77" spans="1:23">
      <c r="A77" s="37" t="s">
        <v>44</v>
      </c>
      <c r="L77" s="29" t="s">
        <v>51</v>
      </c>
      <c r="M77" s="30"/>
      <c r="N77" s="31"/>
      <c r="O77" s="31"/>
      <c r="P77" s="30"/>
      <c r="Q77" s="30"/>
      <c r="R77" s="30"/>
      <c r="S77" s="39"/>
      <c r="T77" s="36"/>
      <c r="U77" s="36"/>
      <c r="V77" s="39"/>
    </row>
    <row r="78" spans="1:23" ht="31.5">
      <c r="A78" s="11" t="s">
        <v>73</v>
      </c>
      <c r="B78" s="11" t="s">
        <v>70</v>
      </c>
      <c r="C78" s="11" t="s">
        <v>71</v>
      </c>
      <c r="D78" s="11" t="s">
        <v>75</v>
      </c>
      <c r="F78" s="11" t="s">
        <v>74</v>
      </c>
      <c r="G78" s="11" t="s">
        <v>70</v>
      </c>
      <c r="H78" s="11" t="s">
        <v>71</v>
      </c>
      <c r="I78" s="11" t="s">
        <v>75</v>
      </c>
      <c r="L78" s="32" t="s">
        <v>52</v>
      </c>
      <c r="M78" s="32" t="s">
        <v>22</v>
      </c>
      <c r="N78" s="32" t="s">
        <v>53</v>
      </c>
      <c r="O78" s="32" t="s">
        <v>54</v>
      </c>
      <c r="P78" s="32" t="s">
        <v>55</v>
      </c>
      <c r="Q78" s="32" t="s">
        <v>56</v>
      </c>
      <c r="R78" s="33" t="s">
        <v>57</v>
      </c>
      <c r="S78" s="39"/>
      <c r="T78" s="36"/>
      <c r="U78" s="36"/>
      <c r="V78" s="39"/>
      <c r="W78" s="39"/>
    </row>
    <row r="79" spans="1:23">
      <c r="A79" s="36" t="s">
        <v>83</v>
      </c>
      <c r="B79" s="36" t="s">
        <v>21</v>
      </c>
      <c r="C79" s="39">
        <v>31.742941177819201</v>
      </c>
      <c r="F79" s="36" t="s">
        <v>58</v>
      </c>
      <c r="G79" s="36" t="s">
        <v>21</v>
      </c>
      <c r="H79" s="39">
        <v>24.0455518455115</v>
      </c>
      <c r="L79" t="s">
        <v>107</v>
      </c>
      <c r="M79" t="s">
        <v>46</v>
      </c>
      <c r="N79" s="13">
        <f>D81</f>
        <v>31.751851106789868</v>
      </c>
      <c r="O79" s="13">
        <f>I81</f>
        <v>23.863538014681634</v>
      </c>
      <c r="P79" s="13">
        <f>N79-O79</f>
        <v>7.8883130921082341</v>
      </c>
      <c r="Q79" s="13">
        <f>P79-$P$79</f>
        <v>0</v>
      </c>
      <c r="R79" s="49">
        <f>POWER(2,-Q79)</f>
        <v>1</v>
      </c>
      <c r="S79" s="39"/>
      <c r="T79" s="36"/>
      <c r="U79" s="36"/>
      <c r="V79" s="39"/>
      <c r="W79" s="39"/>
    </row>
    <row r="80" spans="1:23">
      <c r="A80" s="36" t="s">
        <v>83</v>
      </c>
      <c r="B80" s="36" t="s">
        <v>21</v>
      </c>
      <c r="C80" s="39">
        <v>31.711973438807401</v>
      </c>
      <c r="F80" s="36" t="s">
        <v>58</v>
      </c>
      <c r="G80" s="36" t="s">
        <v>21</v>
      </c>
      <c r="H80" s="39">
        <v>23.6739444454698</v>
      </c>
      <c r="L80" t="s">
        <v>107</v>
      </c>
      <c r="M80" t="s">
        <v>47</v>
      </c>
      <c r="N80" s="13">
        <f>D84</f>
        <v>32.106507335647997</v>
      </c>
      <c r="O80" s="13">
        <f>I84</f>
        <v>23.111203046460968</v>
      </c>
      <c r="P80" s="13">
        <f t="shared" ref="P80:P83" si="12">N80-O80</f>
        <v>8.995304289187029</v>
      </c>
      <c r="Q80" s="13">
        <f t="shared" ref="Q80:Q83" si="13">P80-$P$79</f>
        <v>1.1069911970787949</v>
      </c>
      <c r="R80" s="49">
        <f t="shared" ref="R80:R83" si="14">POWER(2,-Q80)</f>
        <v>0.46426125893693743</v>
      </c>
      <c r="S80" s="39"/>
      <c r="T80" s="36"/>
      <c r="U80" s="36"/>
      <c r="V80" s="39"/>
      <c r="W80" s="39"/>
    </row>
    <row r="81" spans="1:23">
      <c r="A81" s="36" t="s">
        <v>83</v>
      </c>
      <c r="B81" s="36" t="s">
        <v>21</v>
      </c>
      <c r="C81" s="39">
        <v>31.800638703743001</v>
      </c>
      <c r="D81" s="38">
        <f>AVERAGE(C79:C81)</f>
        <v>31.751851106789868</v>
      </c>
      <c r="F81" s="36" t="s">
        <v>58</v>
      </c>
      <c r="G81" s="36" t="s">
        <v>21</v>
      </c>
      <c r="H81" s="39">
        <v>23.871117753063601</v>
      </c>
      <c r="I81" s="38">
        <f>AVERAGE(H79:H81)</f>
        <v>23.863538014681634</v>
      </c>
      <c r="L81" t="s">
        <v>107</v>
      </c>
      <c r="M81" t="s">
        <v>48</v>
      </c>
      <c r="N81" s="13">
        <f>D87</f>
        <v>33.859220147629664</v>
      </c>
      <c r="O81" s="13">
        <f>I87</f>
        <v>24.558314328858032</v>
      </c>
      <c r="P81" s="13">
        <f t="shared" si="12"/>
        <v>9.300905818771632</v>
      </c>
      <c r="Q81" s="13">
        <f t="shared" si="13"/>
        <v>1.412592726663398</v>
      </c>
      <c r="R81" s="49">
        <f t="shared" si="14"/>
        <v>0.37563600895119498</v>
      </c>
      <c r="S81" s="39"/>
      <c r="T81" s="36"/>
      <c r="U81" s="36"/>
      <c r="V81" s="39"/>
      <c r="W81" s="39"/>
    </row>
    <row r="82" spans="1:23">
      <c r="A82" s="36" t="s">
        <v>83</v>
      </c>
      <c r="B82" s="36" t="s">
        <v>66</v>
      </c>
      <c r="C82" s="39">
        <v>32.538604699876899</v>
      </c>
      <c r="F82" s="36" t="s">
        <v>58</v>
      </c>
      <c r="G82" s="36" t="s">
        <v>66</v>
      </c>
      <c r="H82" s="39">
        <v>23.184664794636099</v>
      </c>
      <c r="L82" t="s">
        <v>107</v>
      </c>
      <c r="M82" t="s">
        <v>49</v>
      </c>
      <c r="N82" s="13">
        <f>D90</f>
        <v>32.968990223022729</v>
      </c>
      <c r="O82" s="13">
        <f>I90</f>
        <v>23.828592303233666</v>
      </c>
      <c r="P82" s="13">
        <f t="shared" si="12"/>
        <v>9.1403979197890628</v>
      </c>
      <c r="Q82" s="13">
        <f t="shared" si="13"/>
        <v>1.2520848276808287</v>
      </c>
      <c r="R82" s="49">
        <f t="shared" si="14"/>
        <v>0.41984105990321063</v>
      </c>
      <c r="S82" s="39"/>
      <c r="T82" s="36"/>
      <c r="U82" s="36"/>
      <c r="V82" s="39"/>
      <c r="W82" s="39"/>
    </row>
    <row r="83" spans="1:23">
      <c r="A83" s="36" t="s">
        <v>83</v>
      </c>
      <c r="B83" s="36" t="s">
        <v>66</v>
      </c>
      <c r="C83" s="39">
        <v>31.902234768983199</v>
      </c>
      <c r="F83" s="36" t="s">
        <v>58</v>
      </c>
      <c r="G83" s="36" t="s">
        <v>66</v>
      </c>
      <c r="H83" s="39">
        <v>23.045431247759801</v>
      </c>
      <c r="L83" t="s">
        <v>107</v>
      </c>
      <c r="M83" t="s">
        <v>50</v>
      </c>
      <c r="N83" s="13">
        <f>D93</f>
        <v>32.95423422102197</v>
      </c>
      <c r="O83" s="13">
        <f>I93</f>
        <v>24.073508723157669</v>
      </c>
      <c r="P83" s="13">
        <f t="shared" si="12"/>
        <v>8.8807254978643009</v>
      </c>
      <c r="Q83" s="13">
        <f t="shared" si="13"/>
        <v>0.99241240575606682</v>
      </c>
      <c r="R83" s="49">
        <f t="shared" si="14"/>
        <v>0.50263658702814118</v>
      </c>
      <c r="S83" s="39"/>
      <c r="T83" s="36"/>
      <c r="U83" s="36"/>
      <c r="V83" s="39"/>
      <c r="W83" s="39"/>
    </row>
    <row r="84" spans="1:23">
      <c r="A84" s="36" t="s">
        <v>83</v>
      </c>
      <c r="B84" s="36" t="s">
        <v>66</v>
      </c>
      <c r="C84" s="39">
        <v>31.878682538083901</v>
      </c>
      <c r="D84" s="38">
        <f>AVERAGE(C82:C84)</f>
        <v>32.106507335647997</v>
      </c>
      <c r="F84" s="36" t="s">
        <v>58</v>
      </c>
      <c r="G84" s="36" t="s">
        <v>66</v>
      </c>
      <c r="H84" s="39">
        <v>23.103513096987001</v>
      </c>
      <c r="I84" s="38">
        <f>AVERAGE(H82:H84)</f>
        <v>23.111203046460968</v>
      </c>
      <c r="S84" s="39"/>
      <c r="T84" s="36"/>
      <c r="U84" s="36"/>
      <c r="V84" s="39"/>
      <c r="W84" s="39"/>
    </row>
    <row r="85" spans="1:23">
      <c r="A85" s="36" t="s">
        <v>83</v>
      </c>
      <c r="B85" s="36" t="s">
        <v>67</v>
      </c>
      <c r="C85" s="39">
        <v>34.070054503903997</v>
      </c>
      <c r="F85" s="36" t="s">
        <v>58</v>
      </c>
      <c r="G85" s="36" t="s">
        <v>67</v>
      </c>
      <c r="H85" s="39">
        <v>24.725447408278299</v>
      </c>
      <c r="T85" s="36"/>
      <c r="U85" s="36"/>
      <c r="V85" s="39"/>
      <c r="W85" s="39"/>
    </row>
    <row r="86" spans="1:23">
      <c r="A86" s="36" t="s">
        <v>83</v>
      </c>
      <c r="B86" s="36" t="s">
        <v>67</v>
      </c>
      <c r="C86" s="39">
        <v>33.834592507468102</v>
      </c>
      <c r="F86" s="36" t="s">
        <v>58</v>
      </c>
      <c r="G86" s="36" t="s">
        <v>67</v>
      </c>
      <c r="H86" s="39">
        <v>24.4654931049614</v>
      </c>
      <c r="M86" s="36"/>
      <c r="N86" s="36"/>
      <c r="O86" s="39"/>
      <c r="Q86" s="36"/>
      <c r="R86" s="36"/>
      <c r="T86" s="36"/>
      <c r="U86" s="36"/>
      <c r="V86" s="39"/>
      <c r="W86" s="39"/>
    </row>
    <row r="87" spans="1:23">
      <c r="A87" s="36" t="s">
        <v>83</v>
      </c>
      <c r="B87" s="36" t="s">
        <v>67</v>
      </c>
      <c r="C87" s="39">
        <v>33.6730134315169</v>
      </c>
      <c r="D87" s="38">
        <f>AVERAGE(C85:C87)</f>
        <v>33.859220147629664</v>
      </c>
      <c r="E87" s="34"/>
      <c r="F87" s="36" t="s">
        <v>58</v>
      </c>
      <c r="G87" s="36" t="s">
        <v>67</v>
      </c>
      <c r="H87" s="39">
        <v>24.484002473334399</v>
      </c>
      <c r="I87" s="38">
        <f>AVERAGE(H85:H87)</f>
        <v>24.558314328858032</v>
      </c>
      <c r="M87" s="36"/>
      <c r="N87" s="36"/>
      <c r="O87" s="39"/>
      <c r="P87" s="12"/>
      <c r="Q87" s="36"/>
      <c r="R87" s="36"/>
      <c r="T87" s="36"/>
      <c r="U87" s="36"/>
      <c r="V87" s="39"/>
      <c r="W87" s="39"/>
    </row>
    <row r="88" spans="1:23">
      <c r="A88" s="36" t="s">
        <v>83</v>
      </c>
      <c r="B88" s="36" t="s">
        <v>68</v>
      </c>
      <c r="C88" s="39">
        <v>33.031597056398503</v>
      </c>
      <c r="E88" s="34"/>
      <c r="F88" s="36" t="s">
        <v>58</v>
      </c>
      <c r="G88" s="36" t="s">
        <v>68</v>
      </c>
      <c r="H88" s="39">
        <v>23.843148620274501</v>
      </c>
      <c r="M88" s="36"/>
      <c r="N88" s="36"/>
      <c r="O88" s="39"/>
      <c r="P88" s="12"/>
      <c r="Q88" s="36"/>
      <c r="R88" s="36"/>
      <c r="T88" s="36"/>
      <c r="U88" s="36"/>
      <c r="V88" s="39"/>
      <c r="W88" s="39"/>
    </row>
    <row r="89" spans="1:23">
      <c r="A89" s="36" t="s">
        <v>83</v>
      </c>
      <c r="B89" s="36" t="s">
        <v>68</v>
      </c>
      <c r="C89" s="39">
        <v>32.869682820612397</v>
      </c>
      <c r="E89" s="34"/>
      <c r="F89" s="36" t="s">
        <v>58</v>
      </c>
      <c r="G89" s="36" t="s">
        <v>68</v>
      </c>
      <c r="H89" s="39">
        <v>23.819028984964799</v>
      </c>
      <c r="M89" s="36"/>
      <c r="N89" s="36"/>
      <c r="O89" s="39"/>
      <c r="P89" s="12"/>
      <c r="Q89" s="36"/>
      <c r="R89" s="36"/>
      <c r="T89" s="36"/>
      <c r="U89" s="36"/>
      <c r="V89" s="39"/>
      <c r="W89" s="39"/>
    </row>
    <row r="90" spans="1:23">
      <c r="A90" s="36" t="s">
        <v>83</v>
      </c>
      <c r="B90" s="36" t="s">
        <v>68</v>
      </c>
      <c r="C90" s="39">
        <v>33.005690792057301</v>
      </c>
      <c r="D90" s="38">
        <f>AVERAGE(C88:C90)</f>
        <v>32.968990223022729</v>
      </c>
      <c r="E90" s="34"/>
      <c r="F90" s="36" t="s">
        <v>58</v>
      </c>
      <c r="G90" s="36" t="s">
        <v>68</v>
      </c>
      <c r="H90" s="39">
        <v>23.823599304461698</v>
      </c>
      <c r="I90" s="38">
        <f>AVERAGE(H88:H90)</f>
        <v>23.828592303233666</v>
      </c>
      <c r="M90" s="36"/>
      <c r="N90" s="36"/>
      <c r="O90" s="39"/>
      <c r="P90" s="12"/>
      <c r="Q90" s="36"/>
      <c r="R90" s="36"/>
      <c r="T90" s="36"/>
      <c r="U90" s="36"/>
      <c r="V90" s="39"/>
      <c r="W90" s="39"/>
    </row>
    <row r="91" spans="1:23">
      <c r="A91" s="36" t="s">
        <v>83</v>
      </c>
      <c r="B91" s="36" t="s">
        <v>69</v>
      </c>
      <c r="C91" s="39">
        <v>32.894897999053903</v>
      </c>
      <c r="E91" s="34"/>
      <c r="F91" s="36" t="s">
        <v>58</v>
      </c>
      <c r="G91" s="36" t="s">
        <v>69</v>
      </c>
      <c r="H91" s="39">
        <v>24.081136823145201</v>
      </c>
      <c r="L91" s="36"/>
      <c r="M91" s="36"/>
      <c r="N91" s="36"/>
      <c r="O91" s="39"/>
      <c r="P91" s="36"/>
      <c r="Q91" s="36"/>
      <c r="R91" s="39"/>
      <c r="T91" s="36"/>
      <c r="U91" s="36"/>
      <c r="V91" s="39"/>
      <c r="W91" s="39"/>
    </row>
    <row r="92" spans="1:23">
      <c r="A92" s="36" t="s">
        <v>83</v>
      </c>
      <c r="B92" s="36" t="s">
        <v>69</v>
      </c>
      <c r="C92" s="39">
        <v>32.998820897930599</v>
      </c>
      <c r="E92" s="34"/>
      <c r="F92" s="36" t="s">
        <v>58</v>
      </c>
      <c r="G92" s="36" t="s">
        <v>69</v>
      </c>
      <c r="H92" s="39">
        <v>24.089518938783101</v>
      </c>
      <c r="L92" s="36"/>
      <c r="M92" s="36"/>
      <c r="N92" s="36"/>
      <c r="O92" s="39"/>
      <c r="P92" s="36"/>
      <c r="Q92" s="36"/>
      <c r="R92" s="39"/>
      <c r="U92" s="36"/>
      <c r="V92" s="36"/>
      <c r="W92" s="39"/>
    </row>
    <row r="93" spans="1:23">
      <c r="A93" s="36" t="s">
        <v>83</v>
      </c>
      <c r="B93" s="36" t="s">
        <v>69</v>
      </c>
      <c r="C93" s="39">
        <v>32.968983766081401</v>
      </c>
      <c r="D93" s="38">
        <f>AVERAGE(C91:C93)</f>
        <v>32.95423422102197</v>
      </c>
      <c r="E93" s="34"/>
      <c r="F93" s="36" t="s">
        <v>58</v>
      </c>
      <c r="G93" s="36" t="s">
        <v>69</v>
      </c>
      <c r="H93" s="39">
        <v>24.049870407544699</v>
      </c>
      <c r="I93" s="38">
        <f>AVERAGE(H91:H93)</f>
        <v>24.073508723157669</v>
      </c>
      <c r="L93" s="36"/>
      <c r="M93" s="36"/>
      <c r="N93" s="36"/>
      <c r="O93" s="39"/>
      <c r="P93" s="36"/>
      <c r="Q93" s="36"/>
      <c r="R93" s="39"/>
    </row>
    <row r="94" spans="1:23">
      <c r="P94" s="36"/>
      <c r="Q94" s="36"/>
      <c r="R94" s="39"/>
    </row>
    <row r="95" spans="1:23">
      <c r="P95" s="36"/>
      <c r="Q95" s="36"/>
      <c r="R95" s="39"/>
    </row>
    <row r="96" spans="1:23">
      <c r="A96" s="37" t="s">
        <v>45</v>
      </c>
      <c r="L96" s="29" t="s">
        <v>51</v>
      </c>
      <c r="M96" s="30"/>
      <c r="N96" s="31"/>
      <c r="O96" s="31"/>
      <c r="P96" s="30"/>
      <c r="Q96" s="30"/>
      <c r="R96" s="30"/>
    </row>
    <row r="97" spans="1:18" ht="31.5">
      <c r="A97" s="11" t="s">
        <v>73</v>
      </c>
      <c r="B97" s="11" t="s">
        <v>70</v>
      </c>
      <c r="C97" s="11" t="s">
        <v>71</v>
      </c>
      <c r="D97" s="11" t="s">
        <v>75</v>
      </c>
      <c r="F97" s="11" t="s">
        <v>74</v>
      </c>
      <c r="G97" s="11" t="s">
        <v>70</v>
      </c>
      <c r="H97" s="11" t="s">
        <v>71</v>
      </c>
      <c r="I97" s="11" t="s">
        <v>75</v>
      </c>
      <c r="L97" s="32" t="s">
        <v>52</v>
      </c>
      <c r="M97" s="32" t="s">
        <v>22</v>
      </c>
      <c r="N97" s="32" t="s">
        <v>53</v>
      </c>
      <c r="O97" s="32" t="s">
        <v>54</v>
      </c>
      <c r="P97" s="32" t="s">
        <v>55</v>
      </c>
      <c r="Q97" s="32" t="s">
        <v>56</v>
      </c>
      <c r="R97" s="33" t="s">
        <v>57</v>
      </c>
    </row>
    <row r="98" spans="1:18">
      <c r="A98" s="36" t="s">
        <v>83</v>
      </c>
      <c r="B98" s="36" t="s">
        <v>21</v>
      </c>
      <c r="C98" s="39">
        <v>31.2115079528302</v>
      </c>
      <c r="F98" s="36" t="s">
        <v>58</v>
      </c>
      <c r="G98" s="36" t="s">
        <v>21</v>
      </c>
      <c r="H98" s="39">
        <v>30.143447745155999</v>
      </c>
      <c r="L98" t="s">
        <v>108</v>
      </c>
      <c r="M98" t="s">
        <v>46</v>
      </c>
      <c r="N98" s="13">
        <f>D100</f>
        <v>31.233515274129164</v>
      </c>
      <c r="O98" s="13">
        <f>I100</f>
        <v>29.9285257570798</v>
      </c>
      <c r="P98" s="13">
        <f>N98-O98</f>
        <v>1.3049895170493642</v>
      </c>
      <c r="Q98" s="13">
        <f>P98-$P$98</f>
        <v>0</v>
      </c>
      <c r="R98" s="49">
        <f>POWER(2,-Q98)</f>
        <v>1</v>
      </c>
    </row>
    <row r="99" spans="1:18">
      <c r="A99" s="36" t="s">
        <v>83</v>
      </c>
      <c r="B99" s="36" t="s">
        <v>21</v>
      </c>
      <c r="C99" s="39">
        <v>31.159231639732099</v>
      </c>
      <c r="F99" s="36" t="s">
        <v>58</v>
      </c>
      <c r="G99" s="36" t="s">
        <v>21</v>
      </c>
      <c r="H99" s="39">
        <v>29.7615356660177</v>
      </c>
      <c r="L99" t="s">
        <v>108</v>
      </c>
      <c r="M99" t="s">
        <v>47</v>
      </c>
      <c r="N99" s="13">
        <f>D103</f>
        <v>30.942907461287604</v>
      </c>
      <c r="O99" s="13">
        <f>I103</f>
        <v>28.702931642393935</v>
      </c>
      <c r="P99" s="13">
        <f t="shared" ref="P99:P102" si="15">N99-O99</f>
        <v>2.2399758188936687</v>
      </c>
      <c r="Q99" s="13">
        <f t="shared" ref="Q99:Q102" si="16">P99-$P$98</f>
        <v>0.93498630184430453</v>
      </c>
      <c r="R99" s="49">
        <f t="shared" ref="R99:R102" si="17">POWER(2,-Q99)</f>
        <v>0.52304743612335969</v>
      </c>
    </row>
    <row r="100" spans="1:18">
      <c r="A100" s="36" t="s">
        <v>83</v>
      </c>
      <c r="B100" s="36" t="s">
        <v>21</v>
      </c>
      <c r="C100" s="39">
        <v>31.329806229825198</v>
      </c>
      <c r="D100" s="38">
        <f>AVERAGE(C98:C100)</f>
        <v>31.233515274129164</v>
      </c>
      <c r="F100" s="36" t="s">
        <v>58</v>
      </c>
      <c r="G100" s="36" t="s">
        <v>21</v>
      </c>
      <c r="H100" s="39">
        <v>29.880593860065702</v>
      </c>
      <c r="I100" s="38">
        <f>AVERAGE(H98:H100)</f>
        <v>29.9285257570798</v>
      </c>
      <c r="L100" t="s">
        <v>108</v>
      </c>
      <c r="M100" t="s">
        <v>48</v>
      </c>
      <c r="N100" s="13">
        <f>D106</f>
        <v>31.591181877461633</v>
      </c>
      <c r="O100" s="13">
        <f>I106</f>
        <v>30.7451542134785</v>
      </c>
      <c r="P100" s="13">
        <f t="shared" si="15"/>
        <v>0.84602766398313278</v>
      </c>
      <c r="Q100" s="13">
        <f t="shared" si="16"/>
        <v>-0.45896185306623138</v>
      </c>
      <c r="R100" s="49">
        <f t="shared" si="17"/>
        <v>1.3745523499485932</v>
      </c>
    </row>
    <row r="101" spans="1:18">
      <c r="A101" s="36" t="s">
        <v>83</v>
      </c>
      <c r="B101" s="36" t="s">
        <v>66</v>
      </c>
      <c r="C101" s="39">
        <v>30.845065408735401</v>
      </c>
      <c r="F101" s="36" t="s">
        <v>58</v>
      </c>
      <c r="G101" s="36" t="s">
        <v>66</v>
      </c>
      <c r="H101" s="39">
        <v>28.9106341649379</v>
      </c>
      <c r="L101" t="s">
        <v>108</v>
      </c>
      <c r="M101" t="s">
        <v>49</v>
      </c>
      <c r="N101" s="13">
        <f>D109</f>
        <v>32.26232435037857</v>
      </c>
      <c r="O101" s="13">
        <f>I109</f>
        <v>31.470373392821799</v>
      </c>
      <c r="P101" s="13">
        <f t="shared" si="15"/>
        <v>0.79195095755677158</v>
      </c>
      <c r="Q101" s="13">
        <f t="shared" si="16"/>
        <v>-0.51303855949259258</v>
      </c>
      <c r="R101" s="49">
        <f t="shared" si="17"/>
        <v>1.4270526466201809</v>
      </c>
    </row>
    <row r="102" spans="1:18">
      <c r="A102" s="36" t="s">
        <v>83</v>
      </c>
      <c r="B102" s="36" t="s">
        <v>66</v>
      </c>
      <c r="C102" s="39">
        <v>30.921175795821501</v>
      </c>
      <c r="F102" s="36" t="s">
        <v>58</v>
      </c>
      <c r="G102" s="36" t="s">
        <v>66</v>
      </c>
      <c r="H102" s="39">
        <v>28.556877284440699</v>
      </c>
      <c r="L102" t="s">
        <v>108</v>
      </c>
      <c r="M102" t="s">
        <v>50</v>
      </c>
      <c r="N102" s="13">
        <f>D112</f>
        <v>33.146860677925069</v>
      </c>
      <c r="O102" s="13">
        <f>I112</f>
        <v>32.553922375069696</v>
      </c>
      <c r="P102" s="13">
        <f t="shared" si="15"/>
        <v>0.59293830285537297</v>
      </c>
      <c r="Q102" s="13">
        <f t="shared" si="16"/>
        <v>-0.7120512141939912</v>
      </c>
      <c r="R102" s="49">
        <f t="shared" si="17"/>
        <v>1.6381315466769615</v>
      </c>
    </row>
    <row r="103" spans="1:18">
      <c r="A103" s="36" t="s">
        <v>83</v>
      </c>
      <c r="B103" s="36" t="s">
        <v>66</v>
      </c>
      <c r="C103" s="39">
        <v>31.062481179305902</v>
      </c>
      <c r="D103" s="38">
        <f>AVERAGE(C101:C103)</f>
        <v>30.942907461287604</v>
      </c>
      <c r="F103" s="36" t="s">
        <v>58</v>
      </c>
      <c r="G103" s="36" t="s">
        <v>66</v>
      </c>
      <c r="H103" s="39">
        <v>28.641283477803199</v>
      </c>
      <c r="I103" s="38">
        <f>AVERAGE(H101:H103)</f>
        <v>28.702931642393935</v>
      </c>
    </row>
    <row r="104" spans="1:18">
      <c r="A104" s="36" t="s">
        <v>83</v>
      </c>
      <c r="B104" s="36" t="s">
        <v>67</v>
      </c>
      <c r="C104" s="39">
        <v>31.699508910356201</v>
      </c>
      <c r="F104" s="36" t="s">
        <v>58</v>
      </c>
      <c r="G104" s="36" t="s">
        <v>67</v>
      </c>
      <c r="H104" s="39">
        <v>30.693109219215099</v>
      </c>
    </row>
    <row r="105" spans="1:18">
      <c r="A105" s="36" t="s">
        <v>83</v>
      </c>
      <c r="B105" s="36" t="s">
        <v>67</v>
      </c>
      <c r="C105" s="39">
        <v>31.482207944194901</v>
      </c>
      <c r="F105" s="36" t="s">
        <v>58</v>
      </c>
      <c r="G105" s="36" t="s">
        <v>67</v>
      </c>
      <c r="H105" s="39">
        <v>30.7017270471753</v>
      </c>
      <c r="M105" s="36"/>
      <c r="N105" s="36"/>
      <c r="O105" s="39"/>
      <c r="Q105" s="36"/>
      <c r="R105" s="36"/>
    </row>
    <row r="106" spans="1:18">
      <c r="A106" s="36" t="s">
        <v>83</v>
      </c>
      <c r="B106" s="36" t="s">
        <v>67</v>
      </c>
      <c r="C106" s="39">
        <v>31.591828777833801</v>
      </c>
      <c r="D106" s="38">
        <f>AVERAGE(C104:C106)</f>
        <v>31.591181877461633</v>
      </c>
      <c r="E106" s="34"/>
      <c r="F106" s="36" t="s">
        <v>58</v>
      </c>
      <c r="G106" s="36" t="s">
        <v>67</v>
      </c>
      <c r="H106" s="39">
        <v>30.840626374045101</v>
      </c>
      <c r="I106" s="38">
        <f>AVERAGE(H104:H106)</f>
        <v>30.7451542134785</v>
      </c>
      <c r="M106" s="36"/>
      <c r="N106" s="36"/>
      <c r="O106" s="39"/>
      <c r="P106" s="12"/>
      <c r="Q106" s="36"/>
      <c r="R106" s="36"/>
    </row>
    <row r="107" spans="1:18">
      <c r="A107" s="36" t="s">
        <v>83</v>
      </c>
      <c r="B107" s="36" t="s">
        <v>68</v>
      </c>
      <c r="C107" s="39">
        <v>32.235939720800502</v>
      </c>
      <c r="E107" s="34"/>
      <c r="F107" s="36" t="s">
        <v>58</v>
      </c>
      <c r="G107" s="36" t="s">
        <v>68</v>
      </c>
      <c r="H107" s="39">
        <v>31.616008460560199</v>
      </c>
      <c r="M107" s="36"/>
      <c r="N107" s="36"/>
      <c r="O107" s="39"/>
      <c r="P107" s="12"/>
      <c r="Q107" s="36"/>
      <c r="R107" s="36"/>
    </row>
    <row r="108" spans="1:18">
      <c r="A108" s="36" t="s">
        <v>83</v>
      </c>
      <c r="B108" s="36" t="s">
        <v>68</v>
      </c>
      <c r="C108" s="39">
        <v>32.210001875991502</v>
      </c>
      <c r="E108" s="34"/>
      <c r="F108" s="36" t="s">
        <v>58</v>
      </c>
      <c r="G108" s="36" t="s">
        <v>68</v>
      </c>
      <c r="H108" s="39">
        <v>31.3880112404314</v>
      </c>
      <c r="M108" s="36"/>
      <c r="N108" s="36"/>
      <c r="O108" s="39"/>
      <c r="P108" s="12"/>
      <c r="Q108" s="36"/>
      <c r="R108" s="36"/>
    </row>
    <row r="109" spans="1:18">
      <c r="A109" s="36" t="s">
        <v>83</v>
      </c>
      <c r="B109" s="36" t="s">
        <v>68</v>
      </c>
      <c r="C109" s="39">
        <v>32.3410314543437</v>
      </c>
      <c r="D109" s="38">
        <f>AVERAGE(C107:C109)</f>
        <v>32.26232435037857</v>
      </c>
      <c r="E109" s="34"/>
      <c r="F109" s="36" t="s">
        <v>58</v>
      </c>
      <c r="G109" s="36" t="s">
        <v>68</v>
      </c>
      <c r="H109" s="39">
        <v>31.407100477473801</v>
      </c>
      <c r="I109" s="38">
        <f>AVERAGE(H107:H109)</f>
        <v>31.470373392821799</v>
      </c>
      <c r="M109" s="36"/>
      <c r="N109" s="36"/>
      <c r="O109" s="39"/>
      <c r="P109" s="12"/>
      <c r="Q109" s="36"/>
      <c r="R109" s="36"/>
    </row>
    <row r="110" spans="1:18">
      <c r="A110" s="36" t="s">
        <v>83</v>
      </c>
      <c r="B110" s="36" t="s">
        <v>69</v>
      </c>
      <c r="C110" s="39">
        <v>33.1527194604502</v>
      </c>
      <c r="E110" s="34"/>
      <c r="F110" s="36" t="s">
        <v>58</v>
      </c>
      <c r="G110" s="36" t="s">
        <v>69</v>
      </c>
      <c r="H110" s="39">
        <v>32.508386254704597</v>
      </c>
      <c r="L110" s="36"/>
      <c r="M110" s="36"/>
      <c r="N110" s="36"/>
      <c r="O110" s="39"/>
      <c r="P110" s="36"/>
      <c r="Q110" s="36"/>
      <c r="R110" s="36"/>
    </row>
    <row r="111" spans="1:18">
      <c r="A111" s="36" t="s">
        <v>83</v>
      </c>
      <c r="B111" s="36" t="s">
        <v>69</v>
      </c>
      <c r="C111" s="39">
        <v>33.121765968349401</v>
      </c>
      <c r="E111" s="34"/>
      <c r="F111" s="36" t="s">
        <v>58</v>
      </c>
      <c r="G111" s="36" t="s">
        <v>69</v>
      </c>
      <c r="H111" s="39">
        <v>32.623322141234297</v>
      </c>
      <c r="L111" s="36"/>
      <c r="M111" s="36"/>
      <c r="N111" s="36"/>
      <c r="O111" s="39"/>
      <c r="P111" s="36"/>
      <c r="Q111" s="36"/>
      <c r="R111" s="36"/>
    </row>
    <row r="112" spans="1:18">
      <c r="A112" s="36" t="s">
        <v>83</v>
      </c>
      <c r="B112" s="36" t="s">
        <v>69</v>
      </c>
      <c r="C112" s="39">
        <v>33.1660966049756</v>
      </c>
      <c r="D112" s="38">
        <f>AVERAGE(C110:C112)</f>
        <v>33.146860677925069</v>
      </c>
      <c r="E112" s="34"/>
      <c r="F112" s="36" t="s">
        <v>58</v>
      </c>
      <c r="G112" s="36" t="s">
        <v>69</v>
      </c>
      <c r="H112" s="39">
        <v>32.530058729270202</v>
      </c>
      <c r="I112" s="38">
        <f>AVERAGE(H110:H112)</f>
        <v>32.553922375069696</v>
      </c>
      <c r="L112" s="36"/>
      <c r="M112" s="36"/>
      <c r="N112" s="36"/>
      <c r="O112" s="39"/>
      <c r="P112" s="36"/>
      <c r="Q112" s="36"/>
      <c r="R112" s="36"/>
    </row>
    <row r="115" spans="1:18">
      <c r="A115" s="37"/>
    </row>
    <row r="116" spans="1:18">
      <c r="A116" s="11"/>
      <c r="B116" s="11"/>
      <c r="C116" s="11"/>
      <c r="D116" s="11"/>
      <c r="F116" s="11"/>
      <c r="G116" s="11"/>
      <c r="H116" s="11"/>
    </row>
    <row r="117" spans="1:18">
      <c r="A117" s="36"/>
      <c r="B117" s="36"/>
      <c r="C117" s="39"/>
      <c r="F117" s="36"/>
      <c r="G117" s="36"/>
      <c r="H117" s="39"/>
      <c r="N117" s="13"/>
      <c r="O117" s="13"/>
      <c r="P117" s="13"/>
      <c r="Q117" s="13"/>
      <c r="R117" s="13"/>
    </row>
    <row r="118" spans="1:18">
      <c r="A118" s="36"/>
      <c r="B118" s="36"/>
      <c r="C118" s="39"/>
      <c r="F118" s="36"/>
      <c r="G118" s="36"/>
      <c r="H118" s="39"/>
      <c r="N118" s="13"/>
      <c r="O118" s="13"/>
      <c r="P118" s="13"/>
      <c r="Q118" s="13"/>
      <c r="R118" s="13"/>
    </row>
    <row r="119" spans="1:18">
      <c r="A119" s="36"/>
      <c r="B119" s="36"/>
      <c r="C119" s="39"/>
      <c r="D119" s="38"/>
      <c r="F119" s="36"/>
      <c r="G119" s="36"/>
      <c r="H119" s="39"/>
      <c r="I119" s="38"/>
      <c r="N119" s="13"/>
      <c r="O119" s="13"/>
      <c r="P119" s="13"/>
      <c r="Q119" s="13"/>
      <c r="R119" s="13"/>
    </row>
    <row r="120" spans="1:18">
      <c r="A120" s="36"/>
      <c r="B120" s="36"/>
      <c r="C120" s="39"/>
      <c r="F120" s="36"/>
      <c r="G120" s="36"/>
      <c r="H120" s="39"/>
      <c r="N120" s="13"/>
      <c r="O120" s="13"/>
      <c r="P120" s="13"/>
      <c r="Q120" s="13"/>
      <c r="R120" s="13"/>
    </row>
    <row r="121" spans="1:18">
      <c r="A121" s="36"/>
      <c r="B121" s="36"/>
      <c r="C121" s="39"/>
      <c r="F121" s="36"/>
      <c r="G121" s="36"/>
      <c r="H121" s="39"/>
      <c r="N121" s="13"/>
      <c r="O121" s="13"/>
      <c r="P121" s="13"/>
      <c r="Q121" s="13"/>
      <c r="R121" s="13"/>
    </row>
    <row r="122" spans="1:18">
      <c r="A122" s="36"/>
      <c r="B122" s="36"/>
      <c r="C122" s="39"/>
      <c r="D122" s="38"/>
      <c r="F122" s="36"/>
      <c r="G122" s="36"/>
      <c r="H122" s="39"/>
      <c r="I122" s="38"/>
    </row>
    <row r="123" spans="1:18">
      <c r="A123" s="36"/>
      <c r="B123" s="36"/>
      <c r="C123" s="39"/>
      <c r="F123" s="36"/>
      <c r="G123" s="36"/>
      <c r="H123" s="39"/>
    </row>
    <row r="124" spans="1:18">
      <c r="A124" s="36"/>
      <c r="B124" s="36"/>
      <c r="C124" s="39"/>
      <c r="F124" s="36"/>
      <c r="G124" s="36"/>
      <c r="H124" s="39"/>
      <c r="M124" s="36"/>
      <c r="N124" s="36"/>
      <c r="O124" s="39"/>
      <c r="Q124" s="36"/>
      <c r="R124" s="36"/>
    </row>
    <row r="125" spans="1:18">
      <c r="A125" s="36"/>
      <c r="B125" s="36"/>
      <c r="C125" s="39"/>
      <c r="D125" s="38"/>
      <c r="E125" s="34"/>
      <c r="F125" s="36"/>
      <c r="G125" s="36"/>
      <c r="H125" s="39"/>
      <c r="I125" s="38"/>
      <c r="M125" s="36"/>
      <c r="N125" s="36"/>
      <c r="O125" s="39"/>
      <c r="P125" s="12"/>
      <c r="Q125" s="36"/>
      <c r="R125" s="36"/>
    </row>
    <row r="126" spans="1:18">
      <c r="A126" s="36"/>
      <c r="B126" s="36"/>
      <c r="C126" s="39"/>
      <c r="E126" s="34"/>
      <c r="F126" s="36"/>
      <c r="G126" s="36"/>
      <c r="H126" s="39"/>
      <c r="M126" s="36"/>
      <c r="N126" s="36"/>
      <c r="O126" s="39"/>
      <c r="P126" s="12"/>
      <c r="Q126" s="36"/>
      <c r="R126" s="36"/>
    </row>
    <row r="127" spans="1:18">
      <c r="A127" s="36"/>
      <c r="B127" s="36"/>
      <c r="C127" s="39"/>
      <c r="E127" s="34"/>
      <c r="F127" s="36"/>
      <c r="G127" s="36"/>
      <c r="H127" s="39"/>
      <c r="M127" s="36"/>
      <c r="N127" s="36"/>
      <c r="O127" s="39"/>
      <c r="P127" s="12"/>
      <c r="Q127" s="36"/>
      <c r="R127" s="36"/>
    </row>
    <row r="128" spans="1:18">
      <c r="A128" s="36"/>
      <c r="B128" s="36"/>
      <c r="C128" s="39"/>
      <c r="D128" s="38"/>
      <c r="E128" s="34"/>
      <c r="F128" s="36"/>
      <c r="G128" s="36"/>
      <c r="H128" s="39"/>
      <c r="I128" s="38"/>
      <c r="M128" s="36"/>
      <c r="N128" s="36"/>
      <c r="O128" s="39"/>
      <c r="P128" s="12"/>
      <c r="Q128" s="36"/>
      <c r="R128" s="36"/>
    </row>
    <row r="129" spans="1:18">
      <c r="A129" s="36"/>
      <c r="B129" s="36"/>
      <c r="C129" s="39"/>
      <c r="E129" s="34"/>
      <c r="F129" s="36"/>
      <c r="G129" s="36"/>
      <c r="H129" s="39"/>
      <c r="L129" s="36"/>
      <c r="M129" s="36"/>
      <c r="N129" s="36"/>
      <c r="O129" s="39"/>
      <c r="P129" s="36"/>
      <c r="Q129" s="36"/>
      <c r="R129" s="39"/>
    </row>
    <row r="130" spans="1:18">
      <c r="A130" s="36"/>
      <c r="B130" s="36"/>
      <c r="C130" s="39"/>
      <c r="E130" s="34"/>
      <c r="F130" s="36"/>
      <c r="G130" s="36"/>
      <c r="H130" s="39"/>
      <c r="L130" s="36"/>
      <c r="M130" s="36"/>
      <c r="N130" s="36"/>
      <c r="O130" s="39"/>
      <c r="P130" s="36"/>
      <c r="Q130" s="36"/>
      <c r="R130" s="39"/>
    </row>
    <row r="131" spans="1:18">
      <c r="A131" s="36"/>
      <c r="B131" s="36"/>
      <c r="C131" s="39"/>
      <c r="D131" s="38"/>
      <c r="E131" s="34"/>
      <c r="F131" s="36"/>
      <c r="G131" s="36"/>
      <c r="H131" s="39"/>
      <c r="I131" s="38"/>
      <c r="L131" s="36"/>
      <c r="M131" s="36"/>
      <c r="N131" s="36"/>
      <c r="O131" s="39"/>
      <c r="P131" s="36"/>
      <c r="Q131" s="36"/>
      <c r="R131" s="3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C8B6-85AA-4234-BBB4-FCCE40EC5956}">
  <dimension ref="A1:R113"/>
  <sheetViews>
    <sheetView topLeftCell="A67" zoomScale="60" zoomScaleNormal="60" workbookViewId="0">
      <selection activeCell="K118" sqref="K118"/>
    </sheetView>
  </sheetViews>
  <sheetFormatPr defaultRowHeight="15"/>
  <cols>
    <col min="1" max="1" width="23" customWidth="1"/>
    <col min="2" max="2" width="13.5703125" customWidth="1"/>
    <col min="5" max="5" width="14.7109375" customWidth="1"/>
    <col min="12" max="12" width="13.5703125" customWidth="1"/>
    <col min="13" max="13" width="12.5703125" customWidth="1"/>
  </cols>
  <sheetData>
    <row r="1" spans="1:18">
      <c r="A1" s="37" t="s">
        <v>15</v>
      </c>
      <c r="L1" s="29" t="s">
        <v>51</v>
      </c>
      <c r="M1" s="30"/>
      <c r="N1" s="31"/>
      <c r="O1" s="31"/>
      <c r="P1" s="30"/>
      <c r="Q1" s="30"/>
      <c r="R1" s="30"/>
    </row>
    <row r="2" spans="1:18" ht="31.5">
      <c r="A2" s="11" t="s">
        <v>73</v>
      </c>
      <c r="B2" s="11" t="s">
        <v>70</v>
      </c>
      <c r="C2" s="11" t="s">
        <v>71</v>
      </c>
      <c r="D2" s="11" t="s">
        <v>75</v>
      </c>
      <c r="F2" s="11" t="s">
        <v>74</v>
      </c>
      <c r="G2" s="11" t="s">
        <v>70</v>
      </c>
      <c r="H2" s="11" t="s">
        <v>71</v>
      </c>
      <c r="I2" s="11" t="s">
        <v>75</v>
      </c>
      <c r="L2" s="32" t="s">
        <v>52</v>
      </c>
      <c r="M2" s="32" t="s">
        <v>22</v>
      </c>
      <c r="N2" s="32" t="s">
        <v>53</v>
      </c>
      <c r="O2" s="32" t="s">
        <v>54</v>
      </c>
      <c r="P2" s="32" t="s">
        <v>55</v>
      </c>
      <c r="Q2" s="32" t="s">
        <v>56</v>
      </c>
      <c r="R2" s="33" t="s">
        <v>57</v>
      </c>
    </row>
    <row r="3" spans="1:18">
      <c r="A3" s="36" t="s">
        <v>78</v>
      </c>
      <c r="B3" s="36" t="s">
        <v>21</v>
      </c>
      <c r="C3" s="39">
        <v>29.441617309129999</v>
      </c>
      <c r="F3" s="36" t="s">
        <v>58</v>
      </c>
      <c r="G3" s="36" t="s">
        <v>21</v>
      </c>
      <c r="H3" s="39">
        <v>24.143028083436</v>
      </c>
      <c r="L3" t="s">
        <v>115</v>
      </c>
      <c r="M3" t="s">
        <v>46</v>
      </c>
      <c r="N3" s="13">
        <f>D5</f>
        <v>29.44040801040887</v>
      </c>
      <c r="O3" s="13">
        <f>I5</f>
        <v>24.08524522696727</v>
      </c>
      <c r="P3" s="13">
        <f>N3-O3</f>
        <v>5.3551627834415996</v>
      </c>
      <c r="Q3" s="13">
        <f>P3-$P$3</f>
        <v>0</v>
      </c>
      <c r="R3" s="49">
        <f>POWER(2,-Q3)</f>
        <v>1</v>
      </c>
    </row>
    <row r="4" spans="1:18">
      <c r="A4" s="36" t="s">
        <v>78</v>
      </c>
      <c r="B4" s="36" t="s">
        <v>21</v>
      </c>
      <c r="C4" s="39">
        <v>29.5452611585686</v>
      </c>
      <c r="F4" s="36" t="s">
        <v>58</v>
      </c>
      <c r="G4" s="36" t="s">
        <v>21</v>
      </c>
      <c r="H4" s="39">
        <v>24.047076132068199</v>
      </c>
      <c r="L4" t="s">
        <v>115</v>
      </c>
      <c r="M4" t="s">
        <v>47</v>
      </c>
      <c r="N4" s="13">
        <f>D8</f>
        <v>30.215503489065068</v>
      </c>
      <c r="O4" s="13">
        <f>I8</f>
        <v>23.662860003667632</v>
      </c>
      <c r="P4" s="13">
        <f t="shared" ref="P4:P7" si="0">N4-O4</f>
        <v>6.5526434853974358</v>
      </c>
      <c r="Q4" s="13">
        <f t="shared" ref="Q4:Q7" si="1">P4-$P$3</f>
        <v>1.1974807019558362</v>
      </c>
      <c r="R4" s="49">
        <f t="shared" ref="R4:R7" si="2">POWER(2,-Q4)</f>
        <v>0.43603604268738039</v>
      </c>
    </row>
    <row r="5" spans="1:18">
      <c r="A5" s="36" t="s">
        <v>78</v>
      </c>
      <c r="B5" s="36" t="s">
        <v>21</v>
      </c>
      <c r="C5" s="39">
        <v>29.334345563528</v>
      </c>
      <c r="D5" s="38">
        <f>AVERAGE(C3:C5)</f>
        <v>29.44040801040887</v>
      </c>
      <c r="F5" s="36" t="s">
        <v>58</v>
      </c>
      <c r="G5" s="36" t="s">
        <v>21</v>
      </c>
      <c r="H5" s="39">
        <v>24.065631465397601</v>
      </c>
      <c r="I5" s="38">
        <f>AVERAGE(H3:H5)</f>
        <v>24.08524522696727</v>
      </c>
      <c r="L5" t="s">
        <v>115</v>
      </c>
      <c r="M5" t="s">
        <v>48</v>
      </c>
      <c r="N5" s="13">
        <f>D11</f>
        <v>31.192081117932304</v>
      </c>
      <c r="O5" s="13">
        <f>I11</f>
        <v>23.435415535846335</v>
      </c>
      <c r="P5" s="13">
        <f t="shared" si="0"/>
        <v>7.7566655820859687</v>
      </c>
      <c r="Q5" s="13">
        <f t="shared" si="1"/>
        <v>2.4015027986443691</v>
      </c>
      <c r="R5" s="49">
        <f t="shared" si="2"/>
        <v>0.18926731578132258</v>
      </c>
    </row>
    <row r="6" spans="1:18">
      <c r="A6" s="36" t="s">
        <v>78</v>
      </c>
      <c r="B6" s="36" t="s">
        <v>66</v>
      </c>
      <c r="C6" s="39">
        <v>30.323319305963199</v>
      </c>
      <c r="F6" s="36" t="s">
        <v>58</v>
      </c>
      <c r="G6" s="36" t="s">
        <v>66</v>
      </c>
      <c r="H6" s="39">
        <v>23.523409284561399</v>
      </c>
      <c r="L6" t="s">
        <v>115</v>
      </c>
      <c r="M6" t="s">
        <v>49</v>
      </c>
      <c r="N6" s="13">
        <f>D14</f>
        <v>28.993932248707534</v>
      </c>
      <c r="O6" s="13">
        <f>I14</f>
        <v>23.877690820532099</v>
      </c>
      <c r="P6" s="13">
        <f t="shared" si="0"/>
        <v>5.1162414281754351</v>
      </c>
      <c r="Q6" s="13">
        <f t="shared" si="1"/>
        <v>-0.23892135526616443</v>
      </c>
      <c r="R6" s="49">
        <f t="shared" si="2"/>
        <v>1.1801100109826845</v>
      </c>
    </row>
    <row r="7" spans="1:18">
      <c r="A7" s="36" t="s">
        <v>78</v>
      </c>
      <c r="B7" s="36" t="s">
        <v>66</v>
      </c>
      <c r="C7" s="39">
        <v>30.153144607316701</v>
      </c>
      <c r="F7" s="36" t="s">
        <v>58</v>
      </c>
      <c r="G7" s="36" t="s">
        <v>66</v>
      </c>
      <c r="H7" s="39">
        <v>23.652946138163699</v>
      </c>
      <c r="L7" t="s">
        <v>115</v>
      </c>
      <c r="M7" t="s">
        <v>50</v>
      </c>
      <c r="N7" s="13">
        <f>D17</f>
        <v>32.289233601876063</v>
      </c>
      <c r="O7" s="13">
        <f>I17</f>
        <v>23.482947793018198</v>
      </c>
      <c r="P7" s="13">
        <f t="shared" si="0"/>
        <v>8.806285808857865</v>
      </c>
      <c r="Q7" s="13">
        <f t="shared" si="1"/>
        <v>3.4511230254162655</v>
      </c>
      <c r="R7" s="49">
        <f t="shared" si="2"/>
        <v>9.1434153939652346E-2</v>
      </c>
    </row>
    <row r="8" spans="1:18">
      <c r="A8" s="36" t="s">
        <v>78</v>
      </c>
      <c r="B8" s="36" t="s">
        <v>66</v>
      </c>
      <c r="C8" s="39">
        <v>30.170046553915299</v>
      </c>
      <c r="D8" s="38">
        <f>AVERAGE(C6:C8)</f>
        <v>30.215503489065068</v>
      </c>
      <c r="F8" s="36" t="s">
        <v>58</v>
      </c>
      <c r="G8" s="36" t="s">
        <v>66</v>
      </c>
      <c r="H8" s="39">
        <v>23.8122245882778</v>
      </c>
      <c r="I8" s="38">
        <f>AVERAGE(H6:H8)</f>
        <v>23.662860003667632</v>
      </c>
      <c r="N8" s="13"/>
      <c r="O8" s="13"/>
      <c r="P8" s="13"/>
      <c r="Q8" s="13"/>
      <c r="R8" s="13"/>
    </row>
    <row r="9" spans="1:18">
      <c r="A9" s="36" t="s">
        <v>78</v>
      </c>
      <c r="B9" s="36" t="s">
        <v>67</v>
      </c>
      <c r="C9" s="39">
        <v>31.030869910864901</v>
      </c>
      <c r="F9" s="36" t="s">
        <v>58</v>
      </c>
      <c r="G9" s="36" t="s">
        <v>67</v>
      </c>
      <c r="H9" s="39">
        <v>23.282191927271601</v>
      </c>
    </row>
    <row r="10" spans="1:18">
      <c r="A10" s="36" t="s">
        <v>78</v>
      </c>
      <c r="B10" s="36" t="s">
        <v>67</v>
      </c>
      <c r="C10" s="39">
        <v>31.177537207325901</v>
      </c>
      <c r="F10" s="36" t="s">
        <v>58</v>
      </c>
      <c r="G10" s="36" t="s">
        <v>67</v>
      </c>
      <c r="H10" s="39">
        <v>23.5242230570448</v>
      </c>
    </row>
    <row r="11" spans="1:18">
      <c r="A11" s="36" t="s">
        <v>78</v>
      </c>
      <c r="B11" s="36" t="s">
        <v>67</v>
      </c>
      <c r="C11" s="39">
        <v>31.367836235606099</v>
      </c>
      <c r="D11" s="38">
        <f>AVERAGE(C9:C11)</f>
        <v>31.192081117932304</v>
      </c>
      <c r="F11" s="36" t="s">
        <v>58</v>
      </c>
      <c r="G11" s="36" t="s">
        <v>67</v>
      </c>
      <c r="H11" s="39">
        <v>23.499831623222601</v>
      </c>
      <c r="I11" s="38">
        <f>AVERAGE(H9:H11)</f>
        <v>23.435415535846335</v>
      </c>
    </row>
    <row r="12" spans="1:18">
      <c r="A12" s="36" t="s">
        <v>78</v>
      </c>
      <c r="B12" s="36" t="s">
        <v>68</v>
      </c>
      <c r="C12" s="39">
        <v>28.895627700279501</v>
      </c>
      <c r="F12" s="36" t="s">
        <v>58</v>
      </c>
      <c r="G12" s="36" t="s">
        <v>68</v>
      </c>
      <c r="H12" s="39">
        <v>23.870999841059501</v>
      </c>
    </row>
    <row r="13" spans="1:18">
      <c r="A13" s="36" t="s">
        <v>78</v>
      </c>
      <c r="B13" s="36" t="s">
        <v>68</v>
      </c>
      <c r="C13" s="39">
        <v>29.038520426851399</v>
      </c>
      <c r="F13" s="36" t="s">
        <v>58</v>
      </c>
      <c r="G13" s="36" t="s">
        <v>68</v>
      </c>
      <c r="H13" s="39">
        <v>23.927511409829201</v>
      </c>
    </row>
    <row r="14" spans="1:18">
      <c r="A14" s="36" t="s">
        <v>78</v>
      </c>
      <c r="B14" s="36" t="s">
        <v>68</v>
      </c>
      <c r="C14" s="39">
        <v>29.047648618991701</v>
      </c>
      <c r="D14" s="38">
        <f>AVERAGE(C12:C14)</f>
        <v>28.993932248707534</v>
      </c>
      <c r="F14" s="36" t="s">
        <v>58</v>
      </c>
      <c r="G14" s="36" t="s">
        <v>68</v>
      </c>
      <c r="H14" s="39">
        <v>23.834561210707601</v>
      </c>
      <c r="I14" s="38">
        <f>AVERAGE(H12:H14)</f>
        <v>23.877690820532099</v>
      </c>
      <c r="N14" s="13"/>
      <c r="O14" s="13"/>
      <c r="P14" s="13"/>
      <c r="Q14" s="13"/>
      <c r="R14" s="13"/>
    </row>
    <row r="15" spans="1:18">
      <c r="A15" s="36" t="s">
        <v>78</v>
      </c>
      <c r="B15" s="36" t="s">
        <v>69</v>
      </c>
      <c r="C15" s="39">
        <v>32.402426105433896</v>
      </c>
      <c r="F15" s="36" t="s">
        <v>58</v>
      </c>
      <c r="G15" s="36" t="s">
        <v>69</v>
      </c>
      <c r="H15" s="39">
        <v>23.7006532136548</v>
      </c>
      <c r="N15" s="13"/>
      <c r="O15" s="13"/>
      <c r="P15" s="13"/>
      <c r="Q15" s="13"/>
      <c r="R15" s="13"/>
    </row>
    <row r="16" spans="1:18">
      <c r="A16" s="36" t="s">
        <v>78</v>
      </c>
      <c r="B16" s="36" t="s">
        <v>69</v>
      </c>
      <c r="C16" s="39">
        <v>32.650528139871497</v>
      </c>
      <c r="F16" s="36" t="s">
        <v>58</v>
      </c>
      <c r="G16" s="36" t="s">
        <v>69</v>
      </c>
      <c r="H16" s="39">
        <v>23.352582385853498</v>
      </c>
      <c r="N16" s="13"/>
      <c r="O16" s="13"/>
      <c r="P16" s="13"/>
      <c r="Q16" s="13"/>
      <c r="R16" s="13"/>
    </row>
    <row r="17" spans="1:18">
      <c r="A17" s="36" t="s">
        <v>78</v>
      </c>
      <c r="B17" s="36" t="s">
        <v>69</v>
      </c>
      <c r="C17" s="39">
        <v>31.814746560322799</v>
      </c>
      <c r="D17" s="38">
        <f>AVERAGE(C15:C17)</f>
        <v>32.289233601876063</v>
      </c>
      <c r="F17" s="36" t="s">
        <v>58</v>
      </c>
      <c r="G17" s="36" t="s">
        <v>69</v>
      </c>
      <c r="H17" s="39">
        <v>23.3956077795463</v>
      </c>
      <c r="I17" s="38">
        <f>AVERAGE(H15:H17)</f>
        <v>23.482947793018198</v>
      </c>
      <c r="N17" s="13"/>
      <c r="O17" s="13"/>
      <c r="P17" s="13"/>
      <c r="Q17" s="13"/>
      <c r="R17" s="13"/>
    </row>
    <row r="18" spans="1:18">
      <c r="E18" s="34"/>
      <c r="F18" s="34"/>
      <c r="G18" s="35"/>
      <c r="N18" s="13"/>
      <c r="O18" s="13"/>
      <c r="P18" s="13"/>
      <c r="Q18" s="13"/>
      <c r="R18" s="13"/>
    </row>
    <row r="19" spans="1:18">
      <c r="E19" s="34"/>
      <c r="N19" s="13"/>
      <c r="O19" s="13"/>
      <c r="P19" s="13"/>
      <c r="Q19" s="13"/>
      <c r="R19" s="13"/>
    </row>
    <row r="20" spans="1:18">
      <c r="A20" s="37" t="s">
        <v>64</v>
      </c>
      <c r="L20" s="29" t="s">
        <v>51</v>
      </c>
      <c r="M20" s="30"/>
      <c r="N20" s="31"/>
      <c r="O20" s="31"/>
      <c r="P20" s="30"/>
      <c r="Q20" s="30"/>
      <c r="R20" s="30"/>
    </row>
    <row r="21" spans="1:18" ht="31.5">
      <c r="A21" s="11" t="s">
        <v>73</v>
      </c>
      <c r="B21" s="11" t="s">
        <v>70</v>
      </c>
      <c r="C21" s="11" t="s">
        <v>71</v>
      </c>
      <c r="D21" s="11" t="s">
        <v>75</v>
      </c>
      <c r="F21" s="11" t="s">
        <v>74</v>
      </c>
      <c r="G21" s="11" t="s">
        <v>70</v>
      </c>
      <c r="H21" s="11" t="s">
        <v>71</v>
      </c>
      <c r="I21" s="11" t="s">
        <v>75</v>
      </c>
      <c r="L21" s="32" t="s">
        <v>52</v>
      </c>
      <c r="M21" s="32" t="s">
        <v>22</v>
      </c>
      <c r="N21" s="32" t="s">
        <v>53</v>
      </c>
      <c r="O21" s="32" t="s">
        <v>54</v>
      </c>
      <c r="P21" s="32" t="s">
        <v>55</v>
      </c>
      <c r="Q21" s="32" t="s">
        <v>56</v>
      </c>
      <c r="R21" s="33" t="s">
        <v>57</v>
      </c>
    </row>
    <row r="22" spans="1:18">
      <c r="A22" s="36" t="s">
        <v>78</v>
      </c>
      <c r="B22" s="36" t="s">
        <v>21</v>
      </c>
      <c r="C22" s="39">
        <v>29.841617830050001</v>
      </c>
      <c r="F22" s="36" t="s">
        <v>58</v>
      </c>
      <c r="G22" s="36" t="s">
        <v>21</v>
      </c>
      <c r="H22" s="39">
        <v>24.513238083965</v>
      </c>
      <c r="L22" t="s">
        <v>116</v>
      </c>
      <c r="M22" t="s">
        <v>46</v>
      </c>
      <c r="N22" s="13">
        <f>D24</f>
        <v>29.870455857219998</v>
      </c>
      <c r="O22" s="13">
        <f>I24</f>
        <v>24.540734760337532</v>
      </c>
      <c r="P22" s="13">
        <f>N22-O22</f>
        <v>5.3297210968824658</v>
      </c>
      <c r="Q22" s="13">
        <f>P22-$P$22</f>
        <v>0</v>
      </c>
      <c r="R22" s="49">
        <f>POWER(2,-Q22)</f>
        <v>1</v>
      </c>
    </row>
    <row r="23" spans="1:18">
      <c r="A23" s="36" t="s">
        <v>78</v>
      </c>
      <c r="B23" s="36" t="s">
        <v>21</v>
      </c>
      <c r="C23" s="39">
        <v>29.923520739856801</v>
      </c>
      <c r="F23" s="36" t="s">
        <v>58</v>
      </c>
      <c r="G23" s="36" t="s">
        <v>21</v>
      </c>
      <c r="H23" s="39">
        <v>24.347132132039</v>
      </c>
      <c r="L23" t="s">
        <v>116</v>
      </c>
      <c r="M23" t="s">
        <v>47</v>
      </c>
      <c r="N23" s="13">
        <f>D27</f>
        <v>30.311288146953</v>
      </c>
      <c r="O23" s="13">
        <f>I27</f>
        <v>25.459553659723699</v>
      </c>
      <c r="P23" s="13">
        <f t="shared" ref="P23:P26" si="3">N23-O23</f>
        <v>4.8517344872293009</v>
      </c>
      <c r="Q23" s="13">
        <f t="shared" ref="Q23:Q26" si="4">P23-$P$22</f>
        <v>-0.47798660965316486</v>
      </c>
      <c r="R23" s="49">
        <f t="shared" ref="R23:R26" si="5">POWER(2,-Q23)</f>
        <v>1.3927985533755163</v>
      </c>
    </row>
    <row r="24" spans="1:18">
      <c r="A24" s="36" t="s">
        <v>78</v>
      </c>
      <c r="B24" s="36" t="s">
        <v>21</v>
      </c>
      <c r="C24" s="39">
        <v>29.846229001753201</v>
      </c>
      <c r="D24" s="38">
        <f>AVERAGE(C22:C24)</f>
        <v>29.870455857219998</v>
      </c>
      <c r="F24" s="36" t="s">
        <v>58</v>
      </c>
      <c r="G24" s="36" t="s">
        <v>21</v>
      </c>
      <c r="H24" s="39">
        <v>24.7618340650086</v>
      </c>
      <c r="I24" s="38">
        <f>AVERAGE(H22:H24)</f>
        <v>24.540734760337532</v>
      </c>
      <c r="L24" t="s">
        <v>116</v>
      </c>
      <c r="M24" t="s">
        <v>48</v>
      </c>
      <c r="N24" s="13">
        <f>D30</f>
        <v>30.687505089763533</v>
      </c>
      <c r="O24" s="13">
        <f>I30</f>
        <v>24.263376785609665</v>
      </c>
      <c r="P24" s="13">
        <f t="shared" si="3"/>
        <v>6.4241283041538679</v>
      </c>
      <c r="Q24" s="13">
        <f t="shared" si="4"/>
        <v>1.0944072072714022</v>
      </c>
      <c r="R24" s="49">
        <f t="shared" si="5"/>
        <v>0.46832851691401028</v>
      </c>
    </row>
    <row r="25" spans="1:18">
      <c r="A25" s="36" t="s">
        <v>78</v>
      </c>
      <c r="B25" s="36" t="s">
        <v>66</v>
      </c>
      <c r="C25" s="39">
        <v>30.379213126968502</v>
      </c>
      <c r="F25" s="36" t="s">
        <v>58</v>
      </c>
      <c r="G25" s="36" t="s">
        <v>66</v>
      </c>
      <c r="H25" s="39">
        <v>23.494168471100402</v>
      </c>
      <c r="L25" t="s">
        <v>116</v>
      </c>
      <c r="M25" t="s">
        <v>49</v>
      </c>
      <c r="N25" s="13">
        <f>D33</f>
        <v>33.940910886724062</v>
      </c>
      <c r="O25" s="13">
        <f>I33</f>
        <v>23.738603367770001</v>
      </c>
      <c r="P25" s="13">
        <f t="shared" si="3"/>
        <v>10.202307518954061</v>
      </c>
      <c r="Q25" s="13">
        <f t="shared" si="4"/>
        <v>4.8725864220715955</v>
      </c>
      <c r="R25" s="49">
        <f t="shared" si="5"/>
        <v>3.4135426267512037E-2</v>
      </c>
    </row>
    <row r="26" spans="1:18">
      <c r="A26" s="36" t="s">
        <v>78</v>
      </c>
      <c r="B26" s="36" t="s">
        <v>66</v>
      </c>
      <c r="C26" s="39">
        <v>30.407582468198001</v>
      </c>
      <c r="F26" s="36" t="s">
        <v>58</v>
      </c>
      <c r="G26" s="36" t="s">
        <v>66</v>
      </c>
      <c r="H26" s="39">
        <v>29.21329975027</v>
      </c>
      <c r="L26" t="s">
        <v>116</v>
      </c>
      <c r="M26" t="s">
        <v>50</v>
      </c>
      <c r="N26" s="13">
        <f>D36</f>
        <v>34.705536816874435</v>
      </c>
      <c r="O26" s="13">
        <f>I36</f>
        <v>24.238606256858432</v>
      </c>
      <c r="P26" s="13">
        <f t="shared" si="3"/>
        <v>10.466930560016003</v>
      </c>
      <c r="Q26" s="13">
        <f t="shared" si="4"/>
        <v>5.1372094631335372</v>
      </c>
      <c r="R26" s="49">
        <f t="shared" si="5"/>
        <v>2.8414882047197811E-2</v>
      </c>
    </row>
    <row r="27" spans="1:18">
      <c r="A27" s="36" t="s">
        <v>78</v>
      </c>
      <c r="B27" s="36" t="s">
        <v>66</v>
      </c>
      <c r="C27" s="39">
        <v>30.147068845692498</v>
      </c>
      <c r="D27" s="38">
        <f>AVERAGE(C25:C27)</f>
        <v>30.311288146953</v>
      </c>
      <c r="F27" s="36" t="s">
        <v>58</v>
      </c>
      <c r="G27" s="36" t="s">
        <v>66</v>
      </c>
      <c r="H27" s="39">
        <v>23.6711927578007</v>
      </c>
      <c r="I27" s="38">
        <f>AVERAGE(H25:H27)</f>
        <v>25.459553659723699</v>
      </c>
    </row>
    <row r="28" spans="1:18">
      <c r="A28" s="36" t="s">
        <v>78</v>
      </c>
      <c r="B28" s="36" t="s">
        <v>67</v>
      </c>
      <c r="C28" s="39">
        <v>30.972254475810399</v>
      </c>
      <c r="F28" s="36" t="s">
        <v>58</v>
      </c>
      <c r="G28" s="36" t="s">
        <v>67</v>
      </c>
      <c r="H28" s="39">
        <v>24.1804353890249</v>
      </c>
    </row>
    <row r="29" spans="1:18">
      <c r="A29" s="36" t="s">
        <v>78</v>
      </c>
      <c r="B29" s="36" t="s">
        <v>67</v>
      </c>
      <c r="C29" s="39">
        <v>30.590656275372201</v>
      </c>
      <c r="F29" s="36" t="s">
        <v>58</v>
      </c>
      <c r="G29" s="36" t="s">
        <v>67</v>
      </c>
      <c r="H29" s="39">
        <v>24.2461879420941</v>
      </c>
    </row>
    <row r="30" spans="1:18">
      <c r="A30" s="36" t="s">
        <v>78</v>
      </c>
      <c r="B30" s="36" t="s">
        <v>67</v>
      </c>
      <c r="C30" s="39">
        <v>30.499604518108001</v>
      </c>
      <c r="D30" s="38">
        <f>AVERAGE(C28:C30)</f>
        <v>30.687505089763533</v>
      </c>
      <c r="F30" s="36" t="s">
        <v>58</v>
      </c>
      <c r="G30" s="36" t="s">
        <v>67</v>
      </c>
      <c r="H30" s="39">
        <v>24.36350702571</v>
      </c>
      <c r="I30" s="38">
        <f>AVERAGE(H28:H30)</f>
        <v>24.263376785609665</v>
      </c>
    </row>
    <row r="31" spans="1:18">
      <c r="A31" s="36" t="s">
        <v>78</v>
      </c>
      <c r="B31" s="36" t="s">
        <v>68</v>
      </c>
      <c r="C31" s="39">
        <v>33.877413498968899</v>
      </c>
      <c r="F31" s="36" t="s">
        <v>58</v>
      </c>
      <c r="G31" s="36" t="s">
        <v>68</v>
      </c>
      <c r="H31" s="39">
        <v>23.658497483877699</v>
      </c>
    </row>
    <row r="32" spans="1:18">
      <c r="A32" s="36" t="s">
        <v>78</v>
      </c>
      <c r="B32" s="36" t="s">
        <v>68</v>
      </c>
      <c r="C32" s="39">
        <v>33.431750012564301</v>
      </c>
      <c r="F32" s="36" t="s">
        <v>58</v>
      </c>
      <c r="G32" s="36" t="s">
        <v>68</v>
      </c>
      <c r="H32" s="39">
        <v>23.938840146463502</v>
      </c>
    </row>
    <row r="33" spans="1:18">
      <c r="A33" s="36" t="s">
        <v>78</v>
      </c>
      <c r="B33" s="36" t="s">
        <v>68</v>
      </c>
      <c r="C33" s="39">
        <v>34.513569148639</v>
      </c>
      <c r="D33" s="38">
        <f>AVERAGE(C31:C33)</f>
        <v>33.940910886724062</v>
      </c>
      <c r="F33" s="36" t="s">
        <v>58</v>
      </c>
      <c r="G33" s="36" t="s">
        <v>68</v>
      </c>
      <c r="H33" s="39">
        <v>23.618472472968801</v>
      </c>
      <c r="I33" s="38">
        <f>AVERAGE(H31:H33)</f>
        <v>23.738603367770001</v>
      </c>
    </row>
    <row r="34" spans="1:18">
      <c r="A34" s="36" t="s">
        <v>78</v>
      </c>
      <c r="B34" s="36" t="s">
        <v>69</v>
      </c>
      <c r="C34" s="39">
        <v>35.460157896245398</v>
      </c>
      <c r="F34" s="36" t="s">
        <v>58</v>
      </c>
      <c r="G34" s="36" t="s">
        <v>69</v>
      </c>
      <c r="H34" s="39">
        <v>24.337219720828699</v>
      </c>
    </row>
    <row r="35" spans="1:18">
      <c r="A35" s="36" t="s">
        <v>78</v>
      </c>
      <c r="B35" s="36" t="s">
        <v>69</v>
      </c>
      <c r="C35" s="39">
        <v>34.830148842673601</v>
      </c>
      <c r="F35" s="36" t="s">
        <v>58</v>
      </c>
      <c r="G35" s="36" t="s">
        <v>69</v>
      </c>
      <c r="H35" s="39">
        <v>24.2128196085635</v>
      </c>
    </row>
    <row r="36" spans="1:18">
      <c r="A36" s="36" t="s">
        <v>78</v>
      </c>
      <c r="B36" s="36" t="s">
        <v>69</v>
      </c>
      <c r="C36" s="39">
        <v>33.826303711704298</v>
      </c>
      <c r="D36" s="38">
        <f>AVERAGE(C34:C36)</f>
        <v>34.705536816874435</v>
      </c>
      <c r="F36" s="36" t="s">
        <v>58</v>
      </c>
      <c r="G36" s="36" t="s">
        <v>69</v>
      </c>
      <c r="H36" s="39">
        <v>24.165779441183101</v>
      </c>
      <c r="I36" s="38">
        <f>AVERAGE(H34:H36)</f>
        <v>24.238606256858432</v>
      </c>
    </row>
    <row r="39" spans="1:18">
      <c r="A39" s="37" t="s">
        <v>20</v>
      </c>
      <c r="L39" s="29" t="s">
        <v>51</v>
      </c>
      <c r="M39" s="30"/>
      <c r="N39" s="31"/>
      <c r="O39" s="31"/>
      <c r="P39" s="30"/>
      <c r="Q39" s="30"/>
      <c r="R39" s="30"/>
    </row>
    <row r="40" spans="1:18" ht="31.5">
      <c r="A40" s="11" t="s">
        <v>73</v>
      </c>
      <c r="B40" s="11" t="s">
        <v>70</v>
      </c>
      <c r="C40" s="11" t="s">
        <v>71</v>
      </c>
      <c r="D40" s="11" t="s">
        <v>75</v>
      </c>
      <c r="F40" s="11" t="s">
        <v>74</v>
      </c>
      <c r="G40" s="11" t="s">
        <v>70</v>
      </c>
      <c r="H40" s="11" t="s">
        <v>71</v>
      </c>
      <c r="I40" s="11" t="s">
        <v>75</v>
      </c>
      <c r="L40" s="32" t="s">
        <v>52</v>
      </c>
      <c r="M40" s="32" t="s">
        <v>22</v>
      </c>
      <c r="N40" s="32" t="s">
        <v>53</v>
      </c>
      <c r="O40" s="32" t="s">
        <v>54</v>
      </c>
      <c r="P40" s="32" t="s">
        <v>55</v>
      </c>
      <c r="Q40" s="32" t="s">
        <v>56</v>
      </c>
      <c r="R40" s="33" t="s">
        <v>57</v>
      </c>
    </row>
    <row r="41" spans="1:18">
      <c r="A41" s="36" t="s">
        <v>80</v>
      </c>
      <c r="B41" s="36" t="s">
        <v>21</v>
      </c>
      <c r="C41" s="39">
        <v>27.444123793315502</v>
      </c>
      <c r="F41" s="36" t="s">
        <v>58</v>
      </c>
      <c r="G41" s="36" t="s">
        <v>21</v>
      </c>
      <c r="H41" s="39">
        <v>25.445472025560498</v>
      </c>
      <c r="L41" t="s">
        <v>117</v>
      </c>
      <c r="M41" t="s">
        <v>46</v>
      </c>
      <c r="N41" s="13">
        <f>D43</f>
        <v>27.51905911866217</v>
      </c>
      <c r="O41" s="13">
        <f>I43</f>
        <v>25.601298031583667</v>
      </c>
      <c r="P41" s="13">
        <f>N41-O41</f>
        <v>1.9177610870785031</v>
      </c>
      <c r="Q41" s="13">
        <f>P41-$P$41</f>
        <v>0</v>
      </c>
      <c r="R41" s="49">
        <f>POWER(2,-Q41)</f>
        <v>1</v>
      </c>
    </row>
    <row r="42" spans="1:18">
      <c r="A42" s="36" t="s">
        <v>80</v>
      </c>
      <c r="B42" s="36" t="s">
        <v>21</v>
      </c>
      <c r="C42" s="39">
        <v>27.277722908296301</v>
      </c>
      <c r="F42" s="36" t="s">
        <v>58</v>
      </c>
      <c r="G42" s="36" t="s">
        <v>21</v>
      </c>
      <c r="H42" s="39">
        <v>25.6818492135993</v>
      </c>
      <c r="L42" t="s">
        <v>117</v>
      </c>
      <c r="M42" t="s">
        <v>47</v>
      </c>
      <c r="N42" s="13">
        <f>D46</f>
        <v>28.147130012381467</v>
      </c>
      <c r="O42" s="13">
        <f>I46</f>
        <v>25.182367908326331</v>
      </c>
      <c r="P42" s="13">
        <f t="shared" ref="P42:P45" si="6">N42-O42</f>
        <v>2.9647621040551364</v>
      </c>
      <c r="Q42" s="13">
        <f t="shared" ref="Q42:Q45" si="7">P42-$P$41</f>
        <v>1.0470010169766333</v>
      </c>
      <c r="R42" s="49">
        <f t="shared" ref="R42:R45" si="8">POWER(2,-Q42)</f>
        <v>0.4839731722870485</v>
      </c>
    </row>
    <row r="43" spans="1:18">
      <c r="A43" s="36" t="s">
        <v>80</v>
      </c>
      <c r="B43" s="36" t="s">
        <v>21</v>
      </c>
      <c r="C43" s="39">
        <v>27.835330654374701</v>
      </c>
      <c r="D43" s="38">
        <f>AVERAGE(C41:C43)</f>
        <v>27.51905911866217</v>
      </c>
      <c r="F43" s="36" t="s">
        <v>58</v>
      </c>
      <c r="G43" s="36" t="s">
        <v>21</v>
      </c>
      <c r="H43" s="39">
        <v>25.6765728555912</v>
      </c>
      <c r="I43" s="38">
        <f>AVERAGE(H41:H43)</f>
        <v>25.601298031583667</v>
      </c>
      <c r="L43" t="s">
        <v>117</v>
      </c>
      <c r="M43" t="s">
        <v>48</v>
      </c>
      <c r="N43" s="13">
        <f>D49</f>
        <v>28.557668007545132</v>
      </c>
      <c r="O43" s="13">
        <f>I49</f>
        <v>25.324233772698665</v>
      </c>
      <c r="P43" s="13">
        <f t="shared" si="6"/>
        <v>3.2334342348464666</v>
      </c>
      <c r="Q43" s="13">
        <f t="shared" si="7"/>
        <v>1.3156731477679635</v>
      </c>
      <c r="R43" s="49">
        <f t="shared" si="8"/>
        <v>0.40173800450691283</v>
      </c>
    </row>
    <row r="44" spans="1:18">
      <c r="A44" s="36" t="s">
        <v>80</v>
      </c>
      <c r="B44" s="36" t="s">
        <v>66</v>
      </c>
      <c r="C44" s="39">
        <v>28.211364604839002</v>
      </c>
      <c r="F44" s="36" t="s">
        <v>58</v>
      </c>
      <c r="G44" s="36" t="s">
        <v>66</v>
      </c>
      <c r="H44" s="39">
        <v>24.818331276931101</v>
      </c>
      <c r="L44" t="s">
        <v>117</v>
      </c>
      <c r="M44" t="s">
        <v>49</v>
      </c>
      <c r="N44" s="13">
        <f>D52</f>
        <v>29.508663454923934</v>
      </c>
      <c r="O44" s="13">
        <f>I52</f>
        <v>26.535555485534502</v>
      </c>
      <c r="P44" s="13">
        <f t="shared" si="6"/>
        <v>2.9731079693894316</v>
      </c>
      <c r="Q44" s="13">
        <f t="shared" si="7"/>
        <v>1.0553468823109284</v>
      </c>
      <c r="R44" s="49">
        <f t="shared" si="8"/>
        <v>0.48118151211946986</v>
      </c>
    </row>
    <row r="45" spans="1:18">
      <c r="A45" s="36" t="s">
        <v>80</v>
      </c>
      <c r="B45" s="36" t="s">
        <v>66</v>
      </c>
      <c r="C45" s="39">
        <v>28.116848826753898</v>
      </c>
      <c r="F45" s="36" t="s">
        <v>58</v>
      </c>
      <c r="G45" s="36" t="s">
        <v>66</v>
      </c>
      <c r="H45" s="39">
        <v>24.8354547006935</v>
      </c>
      <c r="L45" t="s">
        <v>117</v>
      </c>
      <c r="M45" t="s">
        <v>50</v>
      </c>
      <c r="N45" s="13">
        <f>D55</f>
        <v>27.414226771151231</v>
      </c>
      <c r="O45" s="13">
        <f>I55</f>
        <v>25.261772941267804</v>
      </c>
      <c r="P45" s="13">
        <f t="shared" si="6"/>
        <v>2.1524538298834273</v>
      </c>
      <c r="Q45" s="13">
        <f t="shared" si="7"/>
        <v>0.23469274280492414</v>
      </c>
      <c r="R45" s="49">
        <f t="shared" si="8"/>
        <v>0.8498659796126401</v>
      </c>
    </row>
    <row r="46" spans="1:18">
      <c r="A46" s="36" t="s">
        <v>80</v>
      </c>
      <c r="B46" s="36" t="s">
        <v>66</v>
      </c>
      <c r="C46" s="39">
        <v>28.113176605551502</v>
      </c>
      <c r="D46" s="38">
        <f>AVERAGE(C44:C46)</f>
        <v>28.147130012381467</v>
      </c>
      <c r="F46" s="36" t="s">
        <v>58</v>
      </c>
      <c r="G46" s="36" t="s">
        <v>66</v>
      </c>
      <c r="H46" s="39">
        <v>25.893317747354399</v>
      </c>
      <c r="I46" s="38">
        <f>AVERAGE(H44:H46)</f>
        <v>25.182367908326331</v>
      </c>
    </row>
    <row r="47" spans="1:18">
      <c r="A47" s="36" t="s">
        <v>80</v>
      </c>
      <c r="B47" s="36" t="s">
        <v>67</v>
      </c>
      <c r="C47" s="39">
        <v>28.484407493166302</v>
      </c>
      <c r="F47" s="36" t="s">
        <v>58</v>
      </c>
      <c r="G47" s="36" t="s">
        <v>67</v>
      </c>
      <c r="H47" s="39">
        <v>25.308735538263601</v>
      </c>
    </row>
    <row r="48" spans="1:18">
      <c r="A48" s="36" t="s">
        <v>80</v>
      </c>
      <c r="B48" s="36" t="s">
        <v>67</v>
      </c>
      <c r="C48" s="39">
        <v>28.611265894414899</v>
      </c>
      <c r="F48" s="36" t="s">
        <v>58</v>
      </c>
      <c r="G48" s="36" t="s">
        <v>67</v>
      </c>
      <c r="H48" s="39">
        <v>25.334803651713301</v>
      </c>
    </row>
    <row r="49" spans="1:18">
      <c r="A49" s="36" t="s">
        <v>80</v>
      </c>
      <c r="B49" s="36" t="s">
        <v>67</v>
      </c>
      <c r="C49" s="39">
        <v>28.577330635054199</v>
      </c>
      <c r="D49" s="38">
        <f>AVERAGE(C47:C49)</f>
        <v>28.557668007545132</v>
      </c>
      <c r="E49" s="34"/>
      <c r="F49" s="36" t="s">
        <v>58</v>
      </c>
      <c r="G49" s="36" t="s">
        <v>67</v>
      </c>
      <c r="H49" s="39">
        <v>25.329162128119101</v>
      </c>
      <c r="I49" s="38">
        <f>AVERAGE(H47:H49)</f>
        <v>25.324233772698665</v>
      </c>
      <c r="N49" s="12"/>
      <c r="O49" s="12"/>
      <c r="P49" s="12"/>
      <c r="Q49" s="12"/>
      <c r="R49" s="12"/>
    </row>
    <row r="50" spans="1:18">
      <c r="A50" s="36" t="s">
        <v>80</v>
      </c>
      <c r="B50" s="36" t="s">
        <v>68</v>
      </c>
      <c r="C50" s="39">
        <v>29.5205317921186</v>
      </c>
      <c r="E50" s="34"/>
      <c r="F50" s="36" t="s">
        <v>58</v>
      </c>
      <c r="G50" s="36" t="s">
        <v>68</v>
      </c>
      <c r="H50" s="39">
        <v>26.586108100707101</v>
      </c>
      <c r="M50" s="36"/>
      <c r="N50" s="36"/>
      <c r="O50" s="39"/>
      <c r="P50" s="12"/>
      <c r="Q50" s="12"/>
      <c r="R50" s="12"/>
    </row>
    <row r="51" spans="1:18">
      <c r="A51" s="36" t="s">
        <v>80</v>
      </c>
      <c r="B51" s="36" t="s">
        <v>68</v>
      </c>
      <c r="C51" s="39">
        <v>29.507329520649801</v>
      </c>
      <c r="E51" s="34"/>
      <c r="F51" s="36" t="s">
        <v>58</v>
      </c>
      <c r="G51" s="36" t="s">
        <v>68</v>
      </c>
      <c r="H51" s="39">
        <v>26.525890263517699</v>
      </c>
      <c r="M51" s="36"/>
      <c r="N51" s="36"/>
      <c r="O51" s="39"/>
      <c r="P51" s="12"/>
      <c r="Q51" s="12"/>
      <c r="R51" s="12"/>
    </row>
    <row r="52" spans="1:18">
      <c r="A52" s="36" t="s">
        <v>80</v>
      </c>
      <c r="B52" s="36" t="s">
        <v>68</v>
      </c>
      <c r="C52" s="39">
        <v>29.498129052003399</v>
      </c>
      <c r="D52" s="38">
        <f>AVERAGE(C50:C52)</f>
        <v>29.508663454923934</v>
      </c>
      <c r="E52" s="34"/>
      <c r="F52" s="36" t="s">
        <v>58</v>
      </c>
      <c r="G52" s="36" t="s">
        <v>68</v>
      </c>
      <c r="H52" s="39">
        <v>26.494668092378699</v>
      </c>
      <c r="I52" s="38">
        <f>AVERAGE(H50:H52)</f>
        <v>26.535555485534502</v>
      </c>
      <c r="M52" s="36"/>
      <c r="N52" s="36"/>
      <c r="O52" s="39"/>
      <c r="P52" s="12"/>
      <c r="Q52" s="12"/>
      <c r="R52" s="12"/>
    </row>
    <row r="53" spans="1:18">
      <c r="A53" s="36" t="s">
        <v>80</v>
      </c>
      <c r="B53" s="36" t="s">
        <v>69</v>
      </c>
      <c r="C53" s="39">
        <v>27.351615257785099</v>
      </c>
      <c r="E53" s="34"/>
      <c r="F53" s="36" t="s">
        <v>58</v>
      </c>
      <c r="G53" s="36" t="s">
        <v>69</v>
      </c>
      <c r="H53" s="39">
        <v>25.273712105014901</v>
      </c>
      <c r="M53" s="36"/>
      <c r="N53" s="36"/>
      <c r="O53" s="39"/>
      <c r="P53" s="12"/>
      <c r="Q53" s="12"/>
      <c r="R53" s="12"/>
    </row>
    <row r="54" spans="1:18">
      <c r="A54" s="36" t="s">
        <v>80</v>
      </c>
      <c r="B54" s="36" t="s">
        <v>69</v>
      </c>
      <c r="C54" s="39">
        <v>27.5145222857577</v>
      </c>
      <c r="E54" s="34"/>
      <c r="F54" s="36" t="s">
        <v>58</v>
      </c>
      <c r="G54" s="36" t="s">
        <v>69</v>
      </c>
      <c r="H54" s="39">
        <v>25.255718440241001</v>
      </c>
      <c r="M54" s="36"/>
      <c r="N54" s="36"/>
      <c r="O54" s="39"/>
      <c r="P54" s="12"/>
      <c r="Q54" s="12"/>
      <c r="R54" s="12"/>
    </row>
    <row r="55" spans="1:18">
      <c r="A55" s="36" t="s">
        <v>80</v>
      </c>
      <c r="B55" s="36" t="s">
        <v>69</v>
      </c>
      <c r="C55" s="39">
        <v>27.376542769910898</v>
      </c>
      <c r="D55" s="38">
        <f>AVERAGE(C53:C55)</f>
        <v>27.414226771151231</v>
      </c>
      <c r="E55" s="34"/>
      <c r="F55" s="36" t="s">
        <v>58</v>
      </c>
      <c r="G55" s="36" t="s">
        <v>69</v>
      </c>
      <c r="H55" s="39">
        <v>25.255888278547499</v>
      </c>
      <c r="I55" s="38">
        <f>AVERAGE(H53:H55)</f>
        <v>25.261772941267804</v>
      </c>
      <c r="M55" s="36"/>
      <c r="N55" s="36"/>
      <c r="O55" s="39"/>
      <c r="P55" s="12"/>
      <c r="Q55" s="12"/>
      <c r="R55" s="12"/>
    </row>
    <row r="56" spans="1:18">
      <c r="E56" s="34"/>
      <c r="F56" s="34"/>
      <c r="G56" s="35"/>
      <c r="L56" s="36"/>
      <c r="M56" s="36"/>
      <c r="N56" s="36"/>
      <c r="O56" s="39"/>
      <c r="P56" s="12"/>
      <c r="Q56" s="12"/>
      <c r="R56" s="12"/>
    </row>
    <row r="57" spans="1:18">
      <c r="E57" s="34"/>
      <c r="F57" s="34"/>
      <c r="G57" s="35"/>
      <c r="L57" s="36"/>
      <c r="M57" s="36"/>
      <c r="N57" s="36"/>
      <c r="O57" s="39"/>
      <c r="P57" s="12"/>
      <c r="Q57" s="12"/>
      <c r="R57" s="12"/>
    </row>
    <row r="58" spans="1:18">
      <c r="E58" s="34"/>
      <c r="F58" s="34"/>
      <c r="G58" s="35"/>
      <c r="L58" s="36"/>
      <c r="M58" s="36"/>
      <c r="N58" s="36"/>
      <c r="O58" s="39"/>
      <c r="P58" s="12"/>
      <c r="Q58" s="12"/>
      <c r="R58" s="12"/>
    </row>
    <row r="59" spans="1:18">
      <c r="A59" s="37" t="s">
        <v>26</v>
      </c>
      <c r="L59" s="29" t="s">
        <v>51</v>
      </c>
      <c r="M59" s="30"/>
      <c r="N59" s="31"/>
      <c r="O59" s="31"/>
      <c r="P59" s="30"/>
      <c r="Q59" s="30"/>
      <c r="R59" s="30"/>
    </row>
    <row r="60" spans="1:18" ht="31.5">
      <c r="A60" s="11" t="s">
        <v>73</v>
      </c>
      <c r="B60" s="11" t="s">
        <v>70</v>
      </c>
      <c r="C60" s="11" t="s">
        <v>71</v>
      </c>
      <c r="D60" s="11" t="s">
        <v>75</v>
      </c>
      <c r="F60" s="11" t="s">
        <v>74</v>
      </c>
      <c r="G60" s="11" t="s">
        <v>70</v>
      </c>
      <c r="H60" s="11" t="s">
        <v>71</v>
      </c>
      <c r="I60" s="11" t="s">
        <v>75</v>
      </c>
      <c r="L60" s="32" t="s">
        <v>52</v>
      </c>
      <c r="M60" s="32" t="s">
        <v>22</v>
      </c>
      <c r="N60" s="32" t="s">
        <v>53</v>
      </c>
      <c r="O60" s="32" t="s">
        <v>54</v>
      </c>
      <c r="P60" s="32" t="s">
        <v>55</v>
      </c>
      <c r="Q60" s="32" t="s">
        <v>56</v>
      </c>
      <c r="R60" s="33" t="s">
        <v>57</v>
      </c>
    </row>
    <row r="61" spans="1:18">
      <c r="A61" s="36" t="s">
        <v>80</v>
      </c>
      <c r="B61" s="36" t="s">
        <v>21</v>
      </c>
      <c r="C61" s="39">
        <v>26.757703398371699</v>
      </c>
      <c r="F61" s="36" t="s">
        <v>58</v>
      </c>
      <c r="G61" s="36" t="s">
        <v>21</v>
      </c>
      <c r="H61" s="39">
        <v>29.437507490151201</v>
      </c>
      <c r="L61" t="s">
        <v>118</v>
      </c>
      <c r="M61" t="s">
        <v>46</v>
      </c>
      <c r="N61" s="13">
        <f>D63</f>
        <v>26.733820944869802</v>
      </c>
      <c r="O61" s="13">
        <f>I63</f>
        <v>29.3575047339985</v>
      </c>
      <c r="P61" s="13">
        <f>N61-O61</f>
        <v>-2.6236837891286982</v>
      </c>
      <c r="Q61" s="13">
        <f>P61-$P$61</f>
        <v>0</v>
      </c>
      <c r="R61" s="49">
        <f>POWER(2,-Q61)</f>
        <v>1</v>
      </c>
    </row>
    <row r="62" spans="1:18">
      <c r="A62" s="36" t="s">
        <v>80</v>
      </c>
      <c r="B62" s="36" t="s">
        <v>21</v>
      </c>
      <c r="C62" s="39">
        <v>26.750073602590899</v>
      </c>
      <c r="F62" s="36" t="s">
        <v>58</v>
      </c>
      <c r="G62" s="36" t="s">
        <v>21</v>
      </c>
      <c r="H62" s="39">
        <v>29.288993294031201</v>
      </c>
      <c r="L62" t="s">
        <v>118</v>
      </c>
      <c r="M62" t="s">
        <v>47</v>
      </c>
      <c r="N62" s="13">
        <f>D66</f>
        <v>26.521176326820466</v>
      </c>
      <c r="O62" s="13">
        <f>I66</f>
        <v>28.704181767375768</v>
      </c>
      <c r="P62" s="13">
        <f t="shared" ref="P62:P65" si="9">N62-O62</f>
        <v>-2.1830054405553021</v>
      </c>
      <c r="Q62" s="13">
        <f t="shared" ref="Q62:Q65" si="10">P62-$P$61</f>
        <v>0.44067834857339605</v>
      </c>
      <c r="R62" s="49">
        <f t="shared" ref="R62:R65" si="11">POWER(2,-Q62)</f>
        <v>0.73678809281404312</v>
      </c>
    </row>
    <row r="63" spans="1:18">
      <c r="A63" s="36" t="s">
        <v>80</v>
      </c>
      <c r="B63" s="36" t="s">
        <v>21</v>
      </c>
      <c r="C63" s="39">
        <v>26.6936858336468</v>
      </c>
      <c r="D63" s="38">
        <f>AVERAGE(C61:C63)</f>
        <v>26.733820944869802</v>
      </c>
      <c r="F63" s="36" t="s">
        <v>58</v>
      </c>
      <c r="G63" s="36" t="s">
        <v>21</v>
      </c>
      <c r="H63" s="39">
        <v>29.346013417813101</v>
      </c>
      <c r="I63" s="38">
        <f>AVERAGE(H61:H63)</f>
        <v>29.3575047339985</v>
      </c>
      <c r="L63" t="s">
        <v>118</v>
      </c>
      <c r="M63" t="s">
        <v>48</v>
      </c>
      <c r="N63" s="13">
        <f>D69</f>
        <v>26.707214388664667</v>
      </c>
      <c r="O63" s="13">
        <f>I69</f>
        <v>29.461531644510767</v>
      </c>
      <c r="P63" s="13">
        <f t="shared" si="9"/>
        <v>-2.7543172558461002</v>
      </c>
      <c r="Q63" s="13">
        <f t="shared" si="10"/>
        <v>-0.13063346671740206</v>
      </c>
      <c r="R63" s="49">
        <f t="shared" si="11"/>
        <v>1.094774295446088</v>
      </c>
    </row>
    <row r="64" spans="1:18">
      <c r="A64" s="36" t="s">
        <v>80</v>
      </c>
      <c r="B64" s="36" t="s">
        <v>66</v>
      </c>
      <c r="C64" s="39">
        <v>26.526675127741601</v>
      </c>
      <c r="F64" s="36" t="s">
        <v>58</v>
      </c>
      <c r="G64" s="36" t="s">
        <v>66</v>
      </c>
      <c r="H64" s="39">
        <v>28.745983394761801</v>
      </c>
      <c r="L64" t="s">
        <v>118</v>
      </c>
      <c r="M64" t="s">
        <v>49</v>
      </c>
      <c r="N64" s="13">
        <f>D72</f>
        <v>26.831405964587436</v>
      </c>
      <c r="O64" s="13">
        <f>I72</f>
        <v>29.833551418980971</v>
      </c>
      <c r="P64" s="13">
        <f t="shared" si="9"/>
        <v>-3.0021454543935349</v>
      </c>
      <c r="Q64" s="13">
        <f t="shared" si="10"/>
        <v>-0.37846166526483671</v>
      </c>
      <c r="R64" s="49">
        <f t="shared" si="11"/>
        <v>1.2999549840685236</v>
      </c>
    </row>
    <row r="65" spans="1:18">
      <c r="A65" s="36" t="s">
        <v>80</v>
      </c>
      <c r="B65" s="36" t="s">
        <v>66</v>
      </c>
      <c r="C65" s="39">
        <v>26.487976129607901</v>
      </c>
      <c r="F65" s="36" t="s">
        <v>58</v>
      </c>
      <c r="G65" s="36" t="s">
        <v>66</v>
      </c>
      <c r="H65" s="39">
        <v>28.6686108663589</v>
      </c>
      <c r="L65" t="s">
        <v>118</v>
      </c>
      <c r="M65" t="s">
        <v>50</v>
      </c>
      <c r="N65" s="13">
        <f>D75</f>
        <v>28.192745472121231</v>
      </c>
      <c r="O65" s="13">
        <f>I75</f>
        <v>31.089019883189867</v>
      </c>
      <c r="P65" s="13">
        <f t="shared" si="9"/>
        <v>-2.8962744110686351</v>
      </c>
      <c r="Q65" s="13">
        <f t="shared" si="10"/>
        <v>-0.27259062193993699</v>
      </c>
      <c r="R65" s="49">
        <f t="shared" si="11"/>
        <v>1.2079750206690762</v>
      </c>
    </row>
    <row r="66" spans="1:18">
      <c r="A66" s="36" t="s">
        <v>80</v>
      </c>
      <c r="B66" s="36" t="s">
        <v>66</v>
      </c>
      <c r="C66" s="39">
        <v>26.5488777231119</v>
      </c>
      <c r="D66" s="38">
        <f>AVERAGE(C64:C66)</f>
        <v>26.521176326820466</v>
      </c>
      <c r="F66" s="36" t="s">
        <v>58</v>
      </c>
      <c r="G66" s="36" t="s">
        <v>66</v>
      </c>
      <c r="H66" s="39">
        <v>28.697951041006601</v>
      </c>
      <c r="I66" s="38">
        <f>AVERAGE(H64:H66)</f>
        <v>28.704181767375768</v>
      </c>
    </row>
    <row r="67" spans="1:18">
      <c r="A67" s="36" t="s">
        <v>80</v>
      </c>
      <c r="B67" s="36" t="s">
        <v>67</v>
      </c>
      <c r="C67" s="39">
        <v>26.732164726376201</v>
      </c>
      <c r="F67" s="36" t="s">
        <v>58</v>
      </c>
      <c r="G67" s="36" t="s">
        <v>67</v>
      </c>
      <c r="H67" s="39">
        <v>29.427780547930698</v>
      </c>
    </row>
    <row r="68" spans="1:18">
      <c r="A68" s="36" t="s">
        <v>80</v>
      </c>
      <c r="B68" s="36" t="s">
        <v>67</v>
      </c>
      <c r="C68" s="39">
        <v>26.694344180833401</v>
      </c>
      <c r="F68" s="36" t="s">
        <v>58</v>
      </c>
      <c r="G68" s="36" t="s">
        <v>67</v>
      </c>
      <c r="H68" s="39">
        <v>29.559846057549599</v>
      </c>
    </row>
    <row r="69" spans="1:18">
      <c r="A69" s="36" t="s">
        <v>80</v>
      </c>
      <c r="B69" s="36" t="s">
        <v>67</v>
      </c>
      <c r="C69" s="39">
        <v>26.6951342587844</v>
      </c>
      <c r="D69" s="38">
        <f>AVERAGE(C67:C69)</f>
        <v>26.707214388664667</v>
      </c>
      <c r="E69" s="34"/>
      <c r="F69" s="36" t="s">
        <v>58</v>
      </c>
      <c r="G69" s="36" t="s">
        <v>67</v>
      </c>
      <c r="H69" s="39">
        <v>29.396968328052001</v>
      </c>
      <c r="I69" s="38">
        <f>AVERAGE(H67:H69)</f>
        <v>29.461531644510767</v>
      </c>
      <c r="N69" s="12"/>
      <c r="O69" s="12"/>
      <c r="P69" s="12"/>
      <c r="Q69" s="12"/>
      <c r="R69" s="12"/>
    </row>
    <row r="70" spans="1:18">
      <c r="A70" s="36" t="s">
        <v>80</v>
      </c>
      <c r="B70" s="36" t="s">
        <v>68</v>
      </c>
      <c r="C70" s="39">
        <v>26.887135772663299</v>
      </c>
      <c r="E70" s="34"/>
      <c r="F70" s="36" t="s">
        <v>58</v>
      </c>
      <c r="G70" s="36" t="s">
        <v>68</v>
      </c>
      <c r="H70" s="39">
        <v>29.9905651569584</v>
      </c>
      <c r="M70" s="36"/>
      <c r="N70" s="36"/>
      <c r="O70" s="36"/>
      <c r="P70" s="39"/>
      <c r="Q70" s="12"/>
      <c r="R70" s="12"/>
    </row>
    <row r="71" spans="1:18">
      <c r="A71" s="36" t="s">
        <v>80</v>
      </c>
      <c r="B71" s="36" t="s">
        <v>68</v>
      </c>
      <c r="C71" s="39">
        <v>26.814839857209702</v>
      </c>
      <c r="E71" s="34"/>
      <c r="F71" s="36" t="s">
        <v>58</v>
      </c>
      <c r="G71" s="36" t="s">
        <v>68</v>
      </c>
      <c r="H71" s="39">
        <v>29.8308533424918</v>
      </c>
      <c r="M71" s="36"/>
      <c r="N71" s="36"/>
      <c r="O71" s="36"/>
      <c r="P71" s="39"/>
      <c r="Q71" s="12"/>
      <c r="R71" s="12"/>
    </row>
    <row r="72" spans="1:18">
      <c r="A72" s="36" t="s">
        <v>80</v>
      </c>
      <c r="B72" s="36" t="s">
        <v>68</v>
      </c>
      <c r="C72" s="39">
        <v>26.7922422638893</v>
      </c>
      <c r="D72" s="38">
        <f>AVERAGE(C70:C72)</f>
        <v>26.831405964587436</v>
      </c>
      <c r="E72" s="34"/>
      <c r="F72" s="36" t="s">
        <v>58</v>
      </c>
      <c r="G72" s="36" t="s">
        <v>68</v>
      </c>
      <c r="H72" s="39">
        <v>29.679235757492702</v>
      </c>
      <c r="I72" s="38">
        <f>AVERAGE(H70:H72)</f>
        <v>29.833551418980971</v>
      </c>
      <c r="M72" s="36"/>
      <c r="N72" s="36"/>
      <c r="O72" s="36"/>
      <c r="P72" s="39"/>
      <c r="Q72" s="12"/>
      <c r="R72" s="12"/>
    </row>
    <row r="73" spans="1:18">
      <c r="A73" s="36" t="s">
        <v>80</v>
      </c>
      <c r="B73" s="36" t="s">
        <v>69</v>
      </c>
      <c r="C73" s="39">
        <v>28.115816816424399</v>
      </c>
      <c r="E73" s="34"/>
      <c r="F73" s="36" t="s">
        <v>58</v>
      </c>
      <c r="G73" s="36" t="s">
        <v>69</v>
      </c>
      <c r="H73" s="39">
        <v>31.121308855147198</v>
      </c>
      <c r="M73" s="36"/>
      <c r="N73" s="36"/>
      <c r="O73" s="36"/>
      <c r="P73" s="39"/>
      <c r="Q73" s="12"/>
      <c r="R73" s="12"/>
    </row>
    <row r="74" spans="1:18">
      <c r="A74" s="36" t="s">
        <v>80</v>
      </c>
      <c r="B74" s="36" t="s">
        <v>69</v>
      </c>
      <c r="C74" s="39">
        <v>28.171928522101901</v>
      </c>
      <c r="E74" s="34"/>
      <c r="F74" s="36" t="s">
        <v>58</v>
      </c>
      <c r="G74" s="36" t="s">
        <v>69</v>
      </c>
      <c r="H74" s="39">
        <v>31.109731888420399</v>
      </c>
      <c r="M74" s="36"/>
      <c r="N74" s="36"/>
      <c r="O74" s="36"/>
      <c r="P74" s="39"/>
      <c r="Q74" s="12"/>
      <c r="R74" s="12"/>
    </row>
    <row r="75" spans="1:18">
      <c r="A75" s="36" t="s">
        <v>80</v>
      </c>
      <c r="B75" s="36" t="s">
        <v>69</v>
      </c>
      <c r="C75" s="39">
        <v>28.290491077837402</v>
      </c>
      <c r="D75" s="38">
        <f>AVERAGE(C73:C75)</f>
        <v>28.192745472121231</v>
      </c>
      <c r="E75" s="34"/>
      <c r="F75" s="36" t="s">
        <v>58</v>
      </c>
      <c r="G75" s="36" t="s">
        <v>69</v>
      </c>
      <c r="H75" s="39">
        <v>31.036018906001999</v>
      </c>
      <c r="I75" s="38">
        <f>AVERAGE(H73:H75)</f>
        <v>31.089019883189867</v>
      </c>
      <c r="M75" s="36"/>
      <c r="N75" s="36"/>
      <c r="O75" s="36"/>
      <c r="P75" s="39"/>
      <c r="Q75" s="12"/>
      <c r="R75" s="12"/>
    </row>
    <row r="76" spans="1:18">
      <c r="E76" s="34"/>
      <c r="F76" s="34"/>
      <c r="G76" s="35"/>
      <c r="L76" s="36"/>
      <c r="M76" s="36"/>
      <c r="N76" s="36"/>
      <c r="O76" s="36"/>
      <c r="P76" s="39"/>
      <c r="Q76" s="12"/>
      <c r="R76" s="12"/>
    </row>
    <row r="77" spans="1:18">
      <c r="N77" s="36"/>
      <c r="O77" s="36"/>
      <c r="P77" s="39"/>
    </row>
    <row r="78" spans="1:18">
      <c r="A78" s="37" t="s">
        <v>44</v>
      </c>
      <c r="L78" s="29" t="s">
        <v>51</v>
      </c>
      <c r="M78" s="30"/>
      <c r="N78" s="31"/>
      <c r="O78" s="31"/>
      <c r="P78" s="30"/>
      <c r="Q78" s="30"/>
      <c r="R78" s="30"/>
    </row>
    <row r="79" spans="1:18" ht="31.5">
      <c r="A79" s="11" t="s">
        <v>73</v>
      </c>
      <c r="B79" s="11" t="s">
        <v>70</v>
      </c>
      <c r="C79" s="11" t="s">
        <v>71</v>
      </c>
      <c r="D79" s="11" t="s">
        <v>75</v>
      </c>
      <c r="F79" s="11" t="s">
        <v>74</v>
      </c>
      <c r="G79" s="11" t="s">
        <v>70</v>
      </c>
      <c r="H79" s="11" t="s">
        <v>71</v>
      </c>
      <c r="I79" s="11" t="s">
        <v>75</v>
      </c>
      <c r="L79" s="32" t="s">
        <v>52</v>
      </c>
      <c r="M79" s="32" t="s">
        <v>22</v>
      </c>
      <c r="N79" s="32" t="s">
        <v>53</v>
      </c>
      <c r="O79" s="32" t="s">
        <v>54</v>
      </c>
      <c r="P79" s="32" t="s">
        <v>55</v>
      </c>
      <c r="Q79" s="32" t="s">
        <v>56</v>
      </c>
      <c r="R79" s="33" t="s">
        <v>57</v>
      </c>
    </row>
    <row r="80" spans="1:18">
      <c r="A80" s="36" t="s">
        <v>88</v>
      </c>
      <c r="B80" s="36" t="s">
        <v>21</v>
      </c>
      <c r="C80" s="39">
        <v>27.914511543354902</v>
      </c>
      <c r="F80" s="36" t="s">
        <v>58</v>
      </c>
      <c r="G80" s="36" t="s">
        <v>21</v>
      </c>
      <c r="H80" s="39">
        <v>24.0455518455115</v>
      </c>
      <c r="L80" t="s">
        <v>119</v>
      </c>
      <c r="M80" t="s">
        <v>46</v>
      </c>
      <c r="N80" s="13">
        <f>D82</f>
        <v>27.893328544645001</v>
      </c>
      <c r="O80" s="13">
        <f>I82</f>
        <v>23.863538014681634</v>
      </c>
      <c r="P80" s="13">
        <f>N80-O80</f>
        <v>4.0297905299633676</v>
      </c>
      <c r="Q80" s="13">
        <f>P80-$P$80</f>
        <v>0</v>
      </c>
      <c r="R80" s="49">
        <f>POWER(2,-Q80)</f>
        <v>1</v>
      </c>
    </row>
    <row r="81" spans="1:18">
      <c r="A81" s="36" t="s">
        <v>88</v>
      </c>
      <c r="B81" s="36" t="s">
        <v>21</v>
      </c>
      <c r="C81" s="39">
        <v>27.8883532034456</v>
      </c>
      <c r="F81" s="36" t="s">
        <v>58</v>
      </c>
      <c r="G81" s="36" t="s">
        <v>21</v>
      </c>
      <c r="H81" s="39">
        <v>23.6739444454698</v>
      </c>
      <c r="L81" t="s">
        <v>119</v>
      </c>
      <c r="M81" t="s">
        <v>47</v>
      </c>
      <c r="N81" s="13">
        <f>D85</f>
        <v>27.621720127220399</v>
      </c>
      <c r="O81" s="13">
        <f>I85</f>
        <v>23.111203046460968</v>
      </c>
      <c r="P81" s="13">
        <f t="shared" ref="P81:P84" si="12">N81-O81</f>
        <v>4.5105170807594313</v>
      </c>
      <c r="Q81" s="13">
        <f t="shared" ref="Q81:Q84" si="13">P81-$P$80</f>
        <v>0.48072655079606363</v>
      </c>
      <c r="R81" s="49">
        <f t="shared" ref="R81:R84" si="14">POWER(2,-Q81)</f>
        <v>0.71661664022326921</v>
      </c>
    </row>
    <row r="82" spans="1:18">
      <c r="A82" s="36" t="s">
        <v>88</v>
      </c>
      <c r="B82" s="36" t="s">
        <v>21</v>
      </c>
      <c r="C82" s="39">
        <v>27.877120887134499</v>
      </c>
      <c r="D82" s="38">
        <f>AVERAGE(C80:C82)</f>
        <v>27.893328544645001</v>
      </c>
      <c r="F82" s="36" t="s">
        <v>58</v>
      </c>
      <c r="G82" s="36" t="s">
        <v>21</v>
      </c>
      <c r="H82" s="39">
        <v>23.871117753063601</v>
      </c>
      <c r="I82" s="38">
        <f>AVERAGE(H80:H82)</f>
        <v>23.863538014681634</v>
      </c>
      <c r="L82" t="s">
        <v>119</v>
      </c>
      <c r="M82" t="s">
        <v>48</v>
      </c>
      <c r="N82" s="13">
        <f>D88</f>
        <v>28.384915157870335</v>
      </c>
      <c r="O82" s="13">
        <f>I88</f>
        <v>24.558314328858032</v>
      </c>
      <c r="P82" s="13">
        <f t="shared" si="12"/>
        <v>3.8266008290123033</v>
      </c>
      <c r="Q82" s="13">
        <f t="shared" si="13"/>
        <v>-0.20318970095106437</v>
      </c>
      <c r="R82" s="49">
        <f t="shared" si="14"/>
        <v>1.1512408588184933</v>
      </c>
    </row>
    <row r="83" spans="1:18">
      <c r="A83" s="36" t="s">
        <v>88</v>
      </c>
      <c r="B83" s="36" t="s">
        <v>66</v>
      </c>
      <c r="C83" s="39">
        <v>27.640289026162801</v>
      </c>
      <c r="F83" s="36" t="s">
        <v>58</v>
      </c>
      <c r="G83" s="36" t="s">
        <v>66</v>
      </c>
      <c r="H83" s="39">
        <v>23.184664794636099</v>
      </c>
      <c r="L83" t="s">
        <v>119</v>
      </c>
      <c r="M83" t="s">
        <v>49</v>
      </c>
      <c r="N83" s="13">
        <f>D91</f>
        <v>28.613159064973633</v>
      </c>
      <c r="O83" s="13">
        <f>I91</f>
        <v>23.828592303233666</v>
      </c>
      <c r="P83" s="13">
        <f t="shared" si="12"/>
        <v>4.784566761739967</v>
      </c>
      <c r="Q83" s="13">
        <f t="shared" si="13"/>
        <v>0.75477623177659936</v>
      </c>
      <c r="R83" s="49">
        <f t="shared" si="14"/>
        <v>0.59263829909883425</v>
      </c>
    </row>
    <row r="84" spans="1:18">
      <c r="A84" s="36" t="s">
        <v>88</v>
      </c>
      <c r="B84" s="36" t="s">
        <v>66</v>
      </c>
      <c r="C84" s="39">
        <v>27.565601592652701</v>
      </c>
      <c r="F84" s="36" t="s">
        <v>58</v>
      </c>
      <c r="G84" s="36" t="s">
        <v>66</v>
      </c>
      <c r="H84" s="39">
        <v>23.045431247759801</v>
      </c>
      <c r="L84" t="s">
        <v>119</v>
      </c>
      <c r="M84" t="s">
        <v>50</v>
      </c>
      <c r="N84" s="13">
        <f>D94</f>
        <v>27.586146352956302</v>
      </c>
      <c r="O84" s="13">
        <f>I94</f>
        <v>24.073508723157669</v>
      </c>
      <c r="P84" s="13">
        <f t="shared" si="12"/>
        <v>3.5126376297986326</v>
      </c>
      <c r="Q84" s="13">
        <f t="shared" si="13"/>
        <v>-0.51715290016473503</v>
      </c>
      <c r="R84" s="49">
        <f t="shared" si="14"/>
        <v>1.4311281862684695</v>
      </c>
    </row>
    <row r="85" spans="1:18">
      <c r="A85" s="36" t="s">
        <v>88</v>
      </c>
      <c r="B85" s="36" t="s">
        <v>66</v>
      </c>
      <c r="C85" s="39">
        <v>27.6592697628457</v>
      </c>
      <c r="D85" s="38">
        <f>AVERAGE(C83:C85)</f>
        <v>27.621720127220399</v>
      </c>
      <c r="F85" s="36" t="s">
        <v>58</v>
      </c>
      <c r="G85" s="36" t="s">
        <v>66</v>
      </c>
      <c r="H85" s="39">
        <v>23.103513096987001</v>
      </c>
      <c r="I85" s="38">
        <f>AVERAGE(H83:H85)</f>
        <v>23.111203046460968</v>
      </c>
    </row>
    <row r="86" spans="1:18">
      <c r="A86" s="36" t="s">
        <v>88</v>
      </c>
      <c r="B86" s="36" t="s">
        <v>67</v>
      </c>
      <c r="C86" s="39">
        <v>28.4001250122339</v>
      </c>
      <c r="F86" s="36" t="s">
        <v>58</v>
      </c>
      <c r="G86" s="36" t="s">
        <v>67</v>
      </c>
      <c r="H86" s="39">
        <v>24.725447408278299</v>
      </c>
    </row>
    <row r="87" spans="1:18">
      <c r="A87" s="36" t="s">
        <v>88</v>
      </c>
      <c r="B87" s="36" t="s">
        <v>67</v>
      </c>
      <c r="C87" s="39">
        <v>28.393565193883902</v>
      </c>
      <c r="F87" s="36" t="s">
        <v>58</v>
      </c>
      <c r="G87" s="36" t="s">
        <v>67</v>
      </c>
      <c r="H87" s="39">
        <v>24.4654931049614</v>
      </c>
    </row>
    <row r="88" spans="1:18">
      <c r="A88" s="36" t="s">
        <v>88</v>
      </c>
      <c r="B88" s="36" t="s">
        <v>67</v>
      </c>
      <c r="C88" s="39">
        <v>28.361055267493199</v>
      </c>
      <c r="D88" s="38">
        <f>AVERAGE(C86:C88)</f>
        <v>28.384915157870335</v>
      </c>
      <c r="E88" s="34"/>
      <c r="F88" s="36" t="s">
        <v>58</v>
      </c>
      <c r="G88" s="36" t="s">
        <v>67</v>
      </c>
      <c r="H88" s="39">
        <v>24.484002473334399</v>
      </c>
      <c r="I88" s="38">
        <f>AVERAGE(H86:H88)</f>
        <v>24.558314328858032</v>
      </c>
      <c r="N88" s="12"/>
      <c r="O88" s="12"/>
      <c r="P88" s="12"/>
      <c r="Q88" s="12"/>
      <c r="R88" s="12"/>
    </row>
    <row r="89" spans="1:18">
      <c r="A89" s="36" t="s">
        <v>88</v>
      </c>
      <c r="B89" s="36" t="s">
        <v>68</v>
      </c>
      <c r="C89" s="39">
        <v>28.614600141551399</v>
      </c>
      <c r="E89" s="34"/>
      <c r="F89" s="36" t="s">
        <v>58</v>
      </c>
      <c r="G89" s="36" t="s">
        <v>68</v>
      </c>
      <c r="H89" s="39">
        <v>23.843148620274501</v>
      </c>
      <c r="M89" s="36"/>
      <c r="N89" s="36"/>
      <c r="O89" s="36"/>
      <c r="P89" s="39"/>
      <c r="Q89" s="12"/>
      <c r="R89" s="12"/>
    </row>
    <row r="90" spans="1:18">
      <c r="A90" s="36" t="s">
        <v>88</v>
      </c>
      <c r="B90" s="36" t="s">
        <v>68</v>
      </c>
      <c r="C90" s="39">
        <v>28.6171905443057</v>
      </c>
      <c r="E90" s="34"/>
      <c r="F90" s="36" t="s">
        <v>58</v>
      </c>
      <c r="G90" s="36" t="s">
        <v>68</v>
      </c>
      <c r="H90" s="39">
        <v>23.819028984964799</v>
      </c>
      <c r="M90" s="36"/>
      <c r="N90" s="36"/>
      <c r="O90" s="36"/>
      <c r="P90" s="39"/>
      <c r="Q90" s="12"/>
      <c r="R90" s="12"/>
    </row>
    <row r="91" spans="1:18">
      <c r="A91" s="36" t="s">
        <v>88</v>
      </c>
      <c r="B91" s="36" t="s">
        <v>68</v>
      </c>
      <c r="C91" s="39">
        <v>28.6076865090638</v>
      </c>
      <c r="D91" s="38">
        <f>AVERAGE(C89:C91)</f>
        <v>28.613159064973633</v>
      </c>
      <c r="E91" s="34"/>
      <c r="F91" s="36" t="s">
        <v>58</v>
      </c>
      <c r="G91" s="36" t="s">
        <v>68</v>
      </c>
      <c r="H91" s="39">
        <v>23.823599304461698</v>
      </c>
      <c r="I91" s="38">
        <f>AVERAGE(H89:H91)</f>
        <v>23.828592303233666</v>
      </c>
      <c r="M91" s="36"/>
      <c r="N91" s="36"/>
      <c r="O91" s="36"/>
      <c r="P91" s="39"/>
      <c r="Q91" s="12"/>
      <c r="R91" s="12"/>
    </row>
    <row r="92" spans="1:18">
      <c r="A92" s="36" t="s">
        <v>88</v>
      </c>
      <c r="B92" s="36" t="s">
        <v>69</v>
      </c>
      <c r="C92" s="39">
        <v>27.56521838263</v>
      </c>
      <c r="E92" s="34"/>
      <c r="F92" s="36" t="s">
        <v>58</v>
      </c>
      <c r="G92" s="36" t="s">
        <v>69</v>
      </c>
      <c r="H92" s="39">
        <v>24.081136823145201</v>
      </c>
      <c r="M92" s="36"/>
      <c r="N92" s="36"/>
      <c r="O92" s="36"/>
      <c r="P92" s="39"/>
      <c r="Q92" s="12"/>
      <c r="R92" s="12"/>
    </row>
    <row r="93" spans="1:18">
      <c r="A93" s="36" t="s">
        <v>88</v>
      </c>
      <c r="B93" s="36" t="s">
        <v>69</v>
      </c>
      <c r="C93" s="39">
        <v>27.524259857069499</v>
      </c>
      <c r="E93" s="34"/>
      <c r="F93" s="36" t="s">
        <v>58</v>
      </c>
      <c r="G93" s="36" t="s">
        <v>69</v>
      </c>
      <c r="H93" s="39">
        <v>24.089518938783101</v>
      </c>
      <c r="M93" s="36"/>
      <c r="N93" s="36"/>
      <c r="O93" s="36"/>
      <c r="P93" s="39"/>
      <c r="Q93" s="12"/>
      <c r="R93" s="12"/>
    </row>
    <row r="94" spans="1:18">
      <c r="A94" s="36" t="s">
        <v>88</v>
      </c>
      <c r="B94" s="36" t="s">
        <v>69</v>
      </c>
      <c r="C94" s="39">
        <v>27.668960819169399</v>
      </c>
      <c r="D94" s="38">
        <f>AVERAGE(C92:C94)</f>
        <v>27.586146352956302</v>
      </c>
      <c r="E94" s="34"/>
      <c r="F94" s="36" t="s">
        <v>58</v>
      </c>
      <c r="G94" s="36" t="s">
        <v>69</v>
      </c>
      <c r="H94" s="39">
        <v>24.049870407544699</v>
      </c>
      <c r="I94" s="38">
        <f>AVERAGE(H92:H94)</f>
        <v>24.073508723157669</v>
      </c>
      <c r="M94" s="36"/>
      <c r="N94" s="36"/>
      <c r="O94" s="36"/>
      <c r="P94" s="39"/>
      <c r="Q94" s="12"/>
      <c r="R94" s="12"/>
    </row>
    <row r="97" spans="1:18">
      <c r="A97" s="37" t="s">
        <v>45</v>
      </c>
      <c r="L97" s="29" t="s">
        <v>51</v>
      </c>
      <c r="M97" s="30"/>
      <c r="N97" s="31"/>
      <c r="O97" s="31"/>
      <c r="P97" s="30"/>
      <c r="Q97" s="30"/>
      <c r="R97" s="30"/>
    </row>
    <row r="98" spans="1:18" ht="31.5">
      <c r="A98" s="11" t="s">
        <v>73</v>
      </c>
      <c r="B98" s="11" t="s">
        <v>70</v>
      </c>
      <c r="C98" s="11" t="s">
        <v>71</v>
      </c>
      <c r="D98" s="11" t="s">
        <v>75</v>
      </c>
      <c r="F98" s="11" t="s">
        <v>74</v>
      </c>
      <c r="G98" s="11" t="s">
        <v>70</v>
      </c>
      <c r="H98" s="11" t="s">
        <v>71</v>
      </c>
      <c r="I98" s="11" t="s">
        <v>75</v>
      </c>
      <c r="L98" s="32" t="s">
        <v>52</v>
      </c>
      <c r="M98" s="32" t="s">
        <v>22</v>
      </c>
      <c r="N98" s="32" t="s">
        <v>53</v>
      </c>
      <c r="O98" s="32" t="s">
        <v>54</v>
      </c>
      <c r="P98" s="32" t="s">
        <v>55</v>
      </c>
      <c r="Q98" s="32" t="s">
        <v>56</v>
      </c>
      <c r="R98" s="33" t="s">
        <v>57</v>
      </c>
    </row>
    <row r="99" spans="1:18">
      <c r="A99" s="36" t="s">
        <v>88</v>
      </c>
      <c r="B99" s="36" t="s">
        <v>21</v>
      </c>
      <c r="C99" s="39">
        <v>28.223104794502099</v>
      </c>
      <c r="F99" s="36" t="s">
        <v>58</v>
      </c>
      <c r="G99" s="36" t="s">
        <v>21</v>
      </c>
      <c r="H99" s="39">
        <v>30.143447745155999</v>
      </c>
      <c r="L99" t="s">
        <v>120</v>
      </c>
      <c r="M99" t="s">
        <v>46</v>
      </c>
      <c r="N99" s="13">
        <f>D101</f>
        <v>28.170974172171899</v>
      </c>
      <c r="O99" s="13">
        <f>I101</f>
        <v>29.9285257570798</v>
      </c>
      <c r="P99" s="13">
        <f>N99-O99</f>
        <v>-1.7575515849079011</v>
      </c>
      <c r="Q99" s="13">
        <f>P99-$P$99</f>
        <v>0</v>
      </c>
      <c r="R99" s="49">
        <f>POWER(2,-Q99)</f>
        <v>1</v>
      </c>
    </row>
    <row r="100" spans="1:18">
      <c r="A100" s="36" t="s">
        <v>88</v>
      </c>
      <c r="B100" s="36" t="s">
        <v>21</v>
      </c>
      <c r="C100" s="39">
        <v>28.165757157593202</v>
      </c>
      <c r="F100" s="36" t="s">
        <v>58</v>
      </c>
      <c r="G100" s="36" t="s">
        <v>21</v>
      </c>
      <c r="H100" s="39">
        <v>29.7615356660177</v>
      </c>
      <c r="L100" t="s">
        <v>120</v>
      </c>
      <c r="M100" t="s">
        <v>47</v>
      </c>
      <c r="N100" s="13">
        <f>D104</f>
        <v>26.910331966969398</v>
      </c>
      <c r="O100" s="13">
        <f>I104</f>
        <v>28.702931642393935</v>
      </c>
      <c r="P100" s="13">
        <f t="shared" ref="P100:P103" si="15">N100-O100</f>
        <v>-1.7925996754245368</v>
      </c>
      <c r="Q100" s="13">
        <f t="shared" ref="Q100:Q103" si="16">P100-$P$99</f>
        <v>-3.504809051663571E-2</v>
      </c>
      <c r="R100" s="49">
        <f t="shared" ref="R100:R103" si="17">POWER(2,-Q100)</f>
        <v>1.0245909759804153</v>
      </c>
    </row>
    <row r="101" spans="1:18">
      <c r="A101" s="36" t="s">
        <v>88</v>
      </c>
      <c r="B101" s="36" t="s">
        <v>21</v>
      </c>
      <c r="C101" s="39">
        <v>28.1240605644204</v>
      </c>
      <c r="D101" s="38">
        <f>AVERAGE(C99:C101)</f>
        <v>28.170974172171899</v>
      </c>
      <c r="F101" s="36" t="s">
        <v>58</v>
      </c>
      <c r="G101" s="36" t="s">
        <v>21</v>
      </c>
      <c r="H101" s="39">
        <v>29.880593860065702</v>
      </c>
      <c r="I101" s="38">
        <f>AVERAGE(H99:H101)</f>
        <v>29.9285257570798</v>
      </c>
      <c r="L101" t="s">
        <v>120</v>
      </c>
      <c r="M101" t="s">
        <v>48</v>
      </c>
      <c r="N101" s="13">
        <f>D107</f>
        <v>26.645953636979232</v>
      </c>
      <c r="O101" s="13">
        <f>I107</f>
        <v>30.7451542134785</v>
      </c>
      <c r="P101" s="13">
        <f t="shared" si="15"/>
        <v>-4.0992005764992676</v>
      </c>
      <c r="Q101" s="13">
        <f t="shared" si="16"/>
        <v>-2.3416489915913665</v>
      </c>
      <c r="R101" s="49">
        <f t="shared" si="17"/>
        <v>5.0688166925219909</v>
      </c>
    </row>
    <row r="102" spans="1:18">
      <c r="A102" s="36" t="s">
        <v>88</v>
      </c>
      <c r="B102" s="36" t="s">
        <v>66</v>
      </c>
      <c r="C102" s="39">
        <v>26.905280835126199</v>
      </c>
      <c r="F102" s="36" t="s">
        <v>58</v>
      </c>
      <c r="G102" s="36" t="s">
        <v>66</v>
      </c>
      <c r="H102" s="39">
        <v>28.9106341649379</v>
      </c>
      <c r="L102" t="s">
        <v>120</v>
      </c>
      <c r="M102" t="s">
        <v>49</v>
      </c>
      <c r="N102" s="13">
        <f>D110</f>
        <v>26.944114377974831</v>
      </c>
      <c r="O102" s="13">
        <f>I110</f>
        <v>31.470373392821799</v>
      </c>
      <c r="P102" s="13">
        <f t="shared" si="15"/>
        <v>-4.5262590148469677</v>
      </c>
      <c r="Q102" s="13">
        <f t="shared" si="16"/>
        <v>-2.7687074299390666</v>
      </c>
      <c r="R102" s="49">
        <f t="shared" si="17"/>
        <v>6.8149705845412738</v>
      </c>
    </row>
    <row r="103" spans="1:18">
      <c r="A103" s="36" t="s">
        <v>88</v>
      </c>
      <c r="B103" s="36" t="s">
        <v>66</v>
      </c>
      <c r="C103" s="39">
        <v>26.817743912082999</v>
      </c>
      <c r="F103" s="36" t="s">
        <v>58</v>
      </c>
      <c r="G103" s="36" t="s">
        <v>66</v>
      </c>
      <c r="H103" s="39">
        <v>28.556877284440699</v>
      </c>
      <c r="L103" t="s">
        <v>120</v>
      </c>
      <c r="M103" t="s">
        <v>50</v>
      </c>
      <c r="N103" s="13">
        <f>D113</f>
        <v>28.341002103271965</v>
      </c>
      <c r="O103" s="13">
        <f>I113</f>
        <v>32.553922375069696</v>
      </c>
      <c r="P103" s="13">
        <f t="shared" si="15"/>
        <v>-4.2129202717977314</v>
      </c>
      <c r="Q103" s="13">
        <f t="shared" si="16"/>
        <v>-2.4553686868898303</v>
      </c>
      <c r="R103" s="49">
        <f t="shared" si="17"/>
        <v>5.4845326366213607</v>
      </c>
    </row>
    <row r="104" spans="1:18">
      <c r="A104" s="36" t="s">
        <v>88</v>
      </c>
      <c r="B104" s="36" t="s">
        <v>66</v>
      </c>
      <c r="C104" s="39">
        <v>27.007971153699</v>
      </c>
      <c r="D104" s="38">
        <f>AVERAGE(C102:C104)</f>
        <v>26.910331966969398</v>
      </c>
      <c r="F104" s="36" t="s">
        <v>58</v>
      </c>
      <c r="G104" s="36" t="s">
        <v>66</v>
      </c>
      <c r="H104" s="39">
        <v>28.641283477803199</v>
      </c>
      <c r="I104" s="38">
        <f>AVERAGE(H102:H104)</f>
        <v>28.702931642393935</v>
      </c>
    </row>
    <row r="105" spans="1:18">
      <c r="A105" s="36" t="s">
        <v>88</v>
      </c>
      <c r="B105" s="36" t="s">
        <v>67</v>
      </c>
      <c r="C105" s="39">
        <v>26.637750774962701</v>
      </c>
      <c r="F105" s="36" t="s">
        <v>58</v>
      </c>
      <c r="G105" s="36" t="s">
        <v>67</v>
      </c>
      <c r="H105" s="39">
        <v>30.693109219215099</v>
      </c>
    </row>
    <row r="106" spans="1:18">
      <c r="A106" s="36" t="s">
        <v>88</v>
      </c>
      <c r="B106" s="36" t="s">
        <v>67</v>
      </c>
      <c r="C106" s="39">
        <v>26.6111697095591</v>
      </c>
      <c r="F106" s="36" t="s">
        <v>58</v>
      </c>
      <c r="G106" s="36" t="s">
        <v>67</v>
      </c>
      <c r="H106" s="39">
        <v>30.7017270471753</v>
      </c>
    </row>
    <row r="107" spans="1:18">
      <c r="A107" s="36" t="s">
        <v>88</v>
      </c>
      <c r="B107" s="36" t="s">
        <v>67</v>
      </c>
      <c r="C107" s="39">
        <v>26.6889404264159</v>
      </c>
      <c r="D107" s="38">
        <f>AVERAGE(C105:C107)</f>
        <v>26.645953636979232</v>
      </c>
      <c r="E107" s="34"/>
      <c r="F107" s="36" t="s">
        <v>58</v>
      </c>
      <c r="G107" s="36" t="s">
        <v>67</v>
      </c>
      <c r="H107" s="39">
        <v>30.840626374045101</v>
      </c>
      <c r="I107" s="38">
        <f>AVERAGE(H105:H107)</f>
        <v>30.7451542134785</v>
      </c>
      <c r="N107" s="12"/>
      <c r="O107" s="12"/>
      <c r="P107" s="12"/>
      <c r="Q107" s="12"/>
      <c r="R107" s="12"/>
    </row>
    <row r="108" spans="1:18">
      <c r="A108" s="36" t="s">
        <v>88</v>
      </c>
      <c r="B108" s="36" t="s">
        <v>68</v>
      </c>
      <c r="C108" s="39">
        <v>27.2073065433216</v>
      </c>
      <c r="E108" s="34"/>
      <c r="F108" s="36" t="s">
        <v>58</v>
      </c>
      <c r="G108" s="36" t="s">
        <v>68</v>
      </c>
      <c r="H108" s="39">
        <v>31.616008460560199</v>
      </c>
      <c r="M108" s="36"/>
      <c r="N108" s="36"/>
      <c r="O108" s="36"/>
      <c r="P108" s="39"/>
      <c r="Q108" s="12"/>
      <c r="R108" s="12"/>
    </row>
    <row r="109" spans="1:18">
      <c r="A109" s="36" t="s">
        <v>88</v>
      </c>
      <c r="B109" s="36" t="s">
        <v>68</v>
      </c>
      <c r="C109" s="39">
        <v>26.825482232635402</v>
      </c>
      <c r="E109" s="34"/>
      <c r="F109" s="36" t="s">
        <v>58</v>
      </c>
      <c r="G109" s="36" t="s">
        <v>68</v>
      </c>
      <c r="H109" s="39">
        <v>31.3880112404314</v>
      </c>
      <c r="M109" s="36"/>
      <c r="N109" s="36"/>
      <c r="O109" s="36"/>
      <c r="P109" s="39"/>
      <c r="Q109" s="12"/>
      <c r="R109" s="12"/>
    </row>
    <row r="110" spans="1:18">
      <c r="A110" s="36" t="s">
        <v>88</v>
      </c>
      <c r="B110" s="36" t="s">
        <v>68</v>
      </c>
      <c r="C110" s="39">
        <v>26.799554357967502</v>
      </c>
      <c r="D110" s="38">
        <f>AVERAGE(C108:C110)</f>
        <v>26.944114377974831</v>
      </c>
      <c r="E110" s="34"/>
      <c r="F110" s="36" t="s">
        <v>58</v>
      </c>
      <c r="G110" s="36" t="s">
        <v>68</v>
      </c>
      <c r="H110" s="39">
        <v>31.407100477473801</v>
      </c>
      <c r="I110" s="38">
        <f>AVERAGE(H108:H110)</f>
        <v>31.470373392821799</v>
      </c>
      <c r="M110" s="36"/>
      <c r="N110" s="36"/>
      <c r="O110" s="36"/>
      <c r="P110" s="39"/>
      <c r="Q110" s="12"/>
      <c r="R110" s="12"/>
    </row>
    <row r="111" spans="1:18">
      <c r="A111" s="36" t="s">
        <v>88</v>
      </c>
      <c r="B111" s="36" t="s">
        <v>69</v>
      </c>
      <c r="C111" s="39">
        <v>28.336023935495</v>
      </c>
      <c r="E111" s="34"/>
      <c r="F111" s="36" t="s">
        <v>58</v>
      </c>
      <c r="G111" s="36" t="s">
        <v>69</v>
      </c>
      <c r="H111" s="39">
        <v>32.508386254704597</v>
      </c>
      <c r="M111" s="36"/>
      <c r="N111" s="36"/>
      <c r="O111" s="36"/>
      <c r="P111" s="39"/>
      <c r="Q111" s="12"/>
      <c r="R111" s="12"/>
    </row>
    <row r="112" spans="1:18">
      <c r="A112" s="36" t="s">
        <v>88</v>
      </c>
      <c r="B112" s="36" t="s">
        <v>69</v>
      </c>
      <c r="C112" s="39">
        <v>28.292690864387801</v>
      </c>
      <c r="E112" s="34"/>
      <c r="F112" s="36" t="s">
        <v>58</v>
      </c>
      <c r="G112" s="36" t="s">
        <v>69</v>
      </c>
      <c r="H112" s="39">
        <v>32.623322141234297</v>
      </c>
      <c r="M112" s="36"/>
      <c r="N112" s="36"/>
      <c r="O112" s="36"/>
      <c r="P112" s="39"/>
      <c r="Q112" s="12"/>
      <c r="R112" s="12"/>
    </row>
    <row r="113" spans="1:18">
      <c r="A113" s="36" t="s">
        <v>88</v>
      </c>
      <c r="B113" s="36" t="s">
        <v>69</v>
      </c>
      <c r="C113" s="39">
        <v>28.394291509933101</v>
      </c>
      <c r="D113" s="38">
        <f>AVERAGE(C111:C113)</f>
        <v>28.341002103271965</v>
      </c>
      <c r="E113" s="34"/>
      <c r="F113" s="36" t="s">
        <v>58</v>
      </c>
      <c r="G113" s="36" t="s">
        <v>69</v>
      </c>
      <c r="H113" s="39">
        <v>32.530058729270202</v>
      </c>
      <c r="I113" s="38">
        <f>AVERAGE(H111:H113)</f>
        <v>32.553922375069696</v>
      </c>
      <c r="M113" s="36"/>
      <c r="N113" s="36"/>
      <c r="O113" s="36"/>
      <c r="P113" s="39"/>
      <c r="Q113" s="12"/>
      <c r="R113" s="1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Tenocyte Viability Presto (96h)</vt:lpstr>
      <vt:lpstr>Tenocyte Viability Recovery</vt:lpstr>
      <vt:lpstr>GAG assay</vt:lpstr>
      <vt:lpstr>35s incorporation (96h) </vt:lpstr>
      <vt:lpstr>35s incorporation (recovery)</vt:lpstr>
      <vt:lpstr>Decorin PCR</vt:lpstr>
      <vt:lpstr>Biglycan PCR</vt:lpstr>
      <vt:lpstr>Fibromodulin PCR</vt:lpstr>
      <vt:lpstr>Aggrecan PCR</vt:lpstr>
      <vt:lpstr>Versican PCR</vt:lpstr>
      <vt:lpstr>Decorin PCR Recovery</vt:lpstr>
      <vt:lpstr>Biglycan PCR Recovery</vt:lpstr>
      <vt:lpstr>Fibromodulin PCR Recovery</vt:lpstr>
      <vt:lpstr>Aggrecan PCR Recovery </vt:lpstr>
      <vt:lpstr>Versican PCR 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James</dc:creator>
  <cp:lastModifiedBy>Stuart James</cp:lastModifiedBy>
  <dcterms:created xsi:type="dcterms:W3CDTF">2015-06-05T18:17:20Z</dcterms:created>
  <dcterms:modified xsi:type="dcterms:W3CDTF">2021-03-17T11:34:33Z</dcterms:modified>
</cp:coreProperties>
</file>