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ticles_own\Mojca_Vektor2018\Vector_PeerJ2021\PeerJ_revised\"/>
    </mc:Choice>
  </mc:AlternateContent>
  <bookViews>
    <workbookView xWindow="0" yWindow="0" windowWidth="28800" windowHeight="11835"/>
  </bookViews>
  <sheets>
    <sheet name="Ecoli" sheetId="1" r:id="rId1"/>
    <sheet name="Sy6803" sheetId="2" r:id="rId2"/>
    <sheet name="Linearity" sheetId="3" r:id="rId3"/>
  </sheets>
  <calcPr calcId="152511"/>
  <extLst>
    <ext uri="GoogleSheetsCustomDataVersion1">
      <go:sheetsCustomData xmlns:go="http://customooxmlschemas.google.com/" r:id="rId7" roundtripDataSignature="AMtx7mjtRrbR2mHB5beLCvGQwsZil3k70w=="/>
    </ext>
  </extLst>
</workbook>
</file>

<file path=xl/calcChain.xml><?xml version="1.0" encoding="utf-8"?>
<calcChain xmlns="http://schemas.openxmlformats.org/spreadsheetml/2006/main">
  <c r="K5" i="3" l="1"/>
  <c r="J5" i="3"/>
  <c r="G5" i="3"/>
  <c r="M5" i="3" s="1"/>
  <c r="F5" i="3"/>
  <c r="L5" i="3" s="1"/>
  <c r="K4" i="3"/>
  <c r="J4" i="3"/>
  <c r="G4" i="3"/>
  <c r="M4" i="3" s="1"/>
  <c r="F4" i="3"/>
  <c r="L4" i="3" s="1"/>
  <c r="K3" i="3"/>
  <c r="J3" i="3"/>
  <c r="G3" i="3"/>
  <c r="M3" i="3" s="1"/>
  <c r="F3" i="3"/>
  <c r="L3" i="3" s="1"/>
  <c r="F8" i="2"/>
  <c r="E8" i="2"/>
  <c r="E10" i="2" s="1"/>
  <c r="D8" i="2"/>
  <c r="C8" i="2"/>
  <c r="C10" i="2" s="1"/>
  <c r="F7" i="2"/>
  <c r="E7" i="2"/>
  <c r="E9" i="2" s="1"/>
  <c r="D7" i="2"/>
  <c r="C7" i="2"/>
  <c r="C9" i="2" s="1"/>
  <c r="P16" i="1"/>
  <c r="N16" i="1"/>
  <c r="O16" i="1" s="1"/>
  <c r="P15" i="1"/>
  <c r="Q16" i="1" s="1"/>
  <c r="O15" i="1"/>
  <c r="N15" i="1"/>
  <c r="P14" i="1"/>
  <c r="N14" i="1"/>
  <c r="O14" i="1" s="1"/>
  <c r="P13" i="1"/>
  <c r="Q14" i="1" s="1"/>
  <c r="N13" i="1"/>
  <c r="O13" i="1" s="1"/>
  <c r="R14" i="1" s="1"/>
  <c r="P12" i="1"/>
  <c r="O12" i="1"/>
  <c r="N12" i="1"/>
  <c r="P11" i="1"/>
  <c r="Q12" i="1" s="1"/>
  <c r="S12" i="1" s="1"/>
  <c r="N11" i="1"/>
  <c r="O11" i="1" s="1"/>
  <c r="R12" i="1" s="1"/>
  <c r="P9" i="1"/>
  <c r="O9" i="1"/>
  <c r="N9" i="1"/>
  <c r="P8" i="1"/>
  <c r="Q9" i="1" s="1"/>
  <c r="S9" i="1" s="1"/>
  <c r="O8" i="1"/>
  <c r="R9" i="1" s="1"/>
  <c r="N8" i="1"/>
  <c r="P7" i="1"/>
  <c r="N7" i="1"/>
  <c r="O7" i="1" s="1"/>
  <c r="P6" i="1"/>
  <c r="Q7" i="1" s="1"/>
  <c r="S7" i="1" s="1"/>
  <c r="O6" i="1"/>
  <c r="N6" i="1"/>
  <c r="P5" i="1"/>
  <c r="N5" i="1"/>
  <c r="O5" i="1" s="1"/>
  <c r="P4" i="1"/>
  <c r="Q5" i="1" s="1"/>
  <c r="S5" i="1" s="1"/>
  <c r="N4" i="1"/>
  <c r="O4" i="1" s="1"/>
  <c r="R5" i="1" s="1"/>
  <c r="R7" i="1" l="1"/>
  <c r="S14" i="1"/>
  <c r="R16" i="1"/>
  <c r="S16" i="1"/>
</calcChain>
</file>

<file path=xl/sharedStrings.xml><?xml version="1.0" encoding="utf-8"?>
<sst xmlns="http://schemas.openxmlformats.org/spreadsheetml/2006/main" count="78" uniqueCount="38">
  <si>
    <t>This data supports Figure 4a.</t>
  </si>
  <si>
    <t>MEASUREMENTS - A550</t>
  </si>
  <si>
    <t>SD</t>
  </si>
  <si>
    <t>SD^2</t>
  </si>
  <si>
    <t>average</t>
  </si>
  <si>
    <t>EV-C</t>
  </si>
  <si>
    <t>EV-C SD</t>
  </si>
  <si>
    <t>Normalization</t>
  </si>
  <si>
    <t>1. exp</t>
  </si>
  <si>
    <t>pMJC01</t>
  </si>
  <si>
    <t>EV</t>
  </si>
  <si>
    <t>C</t>
  </si>
  <si>
    <t>1st exp</t>
  </si>
  <si>
    <t>2nd exp</t>
  </si>
  <si>
    <t>pSB3K3</t>
  </si>
  <si>
    <t>A550 (EV-C)</t>
  </si>
  <si>
    <t>0.507*</t>
  </si>
  <si>
    <t>pMJc01</t>
  </si>
  <si>
    <t>pPMQAK1</t>
  </si>
  <si>
    <t>2. exp</t>
  </si>
  <si>
    <t>*measurement discarded as an outlier</t>
  </si>
  <si>
    <t>EV - empty vector</t>
  </si>
  <si>
    <t>A550 in positive control sample (only papain with no lysate added in the reaction)</t>
  </si>
  <si>
    <t>C - L21_RBS*_cystatin</t>
  </si>
  <si>
    <t>This data supports Figure 4c.</t>
  </si>
  <si>
    <t>pPMQAKI</t>
  </si>
  <si>
    <t>This data supports Figure 4b.</t>
  </si>
  <si>
    <t>ul of cell lysate</t>
  </si>
  <si>
    <t>A550</t>
  </si>
  <si>
    <t>EV1</t>
  </si>
  <si>
    <t>EV2</t>
  </si>
  <si>
    <t>AVERAGE</t>
  </si>
  <si>
    <t>STDEV</t>
  </si>
  <si>
    <t>C1</t>
  </si>
  <si>
    <t>C2</t>
  </si>
  <si>
    <t>EV - C STDEV</t>
  </si>
  <si>
    <t>Abs550_EV</t>
  </si>
  <si>
    <t>Abs550_C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</si>
</sst>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3" xfId="0" applyFont="1" applyFill="1" applyBorder="1"/>
    <xf numFmtId="0" fontId="1" fillId="0" borderId="2" xfId="0" applyFont="1" applyBorder="1"/>
    <xf numFmtId="0" fontId="1" fillId="3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1" fillId="0" borderId="5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20" xfId="0" applyFont="1" applyFill="1" applyBorder="1"/>
    <xf numFmtId="0" fontId="1" fillId="0" borderId="21" xfId="0" applyFont="1" applyBorder="1"/>
    <xf numFmtId="0" fontId="1" fillId="3" borderId="22" xfId="0" applyFont="1" applyFill="1" applyBorder="1"/>
    <xf numFmtId="0" fontId="1" fillId="4" borderId="22" xfId="0" applyFont="1" applyFill="1" applyBorder="1"/>
    <xf numFmtId="0" fontId="1" fillId="4" borderId="23" xfId="0" applyFont="1" applyFill="1" applyBorder="1"/>
    <xf numFmtId="0" fontId="1" fillId="0" borderId="6" xfId="0" applyFont="1" applyBorder="1"/>
    <xf numFmtId="0" fontId="1" fillId="2" borderId="1" xfId="0" applyFont="1" applyFill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4" fillId="0" borderId="0" xfId="0" applyFont="1" applyAlignment="1"/>
    <xf numFmtId="0" fontId="1" fillId="2" borderId="28" xfId="0" applyFont="1" applyFill="1" applyBorder="1" applyAlignment="1">
      <alignment horizontal="left"/>
    </xf>
    <xf numFmtId="164" fontId="2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2" xfId="0" applyFont="1" applyBorder="1"/>
    <xf numFmtId="0" fontId="1" fillId="6" borderId="12" xfId="0" applyFont="1" applyFill="1" applyBorder="1"/>
    <xf numFmtId="0" fontId="1" fillId="0" borderId="33" xfId="0" applyFont="1" applyBorder="1"/>
    <xf numFmtId="0" fontId="1" fillId="0" borderId="34" xfId="0" applyFont="1" applyBorder="1"/>
    <xf numFmtId="0" fontId="1" fillId="2" borderId="33" xfId="0" applyFont="1" applyFill="1" applyBorder="1"/>
    <xf numFmtId="0" fontId="1" fillId="2" borderId="34" xfId="0" applyFont="1" applyFill="1" applyBorder="1"/>
    <xf numFmtId="0" fontId="1" fillId="2" borderId="11" xfId="0" applyFont="1" applyFill="1" applyBorder="1"/>
    <xf numFmtId="0" fontId="1" fillId="6" borderId="24" xfId="0" applyFont="1" applyFill="1" applyBorder="1"/>
    <xf numFmtId="0" fontId="1" fillId="6" borderId="26" xfId="0" applyFont="1" applyFill="1" applyBorder="1"/>
    <xf numFmtId="0" fontId="1" fillId="6" borderId="35" xfId="0" applyFont="1" applyFill="1" applyBorder="1"/>
    <xf numFmtId="0" fontId="1" fillId="6" borderId="15" xfId="0" applyFont="1" applyFill="1" applyBorder="1"/>
    <xf numFmtId="0" fontId="1" fillId="2" borderId="24" xfId="0" applyFont="1" applyFill="1" applyBorder="1"/>
    <xf numFmtId="0" fontId="1" fillId="0" borderId="9" xfId="0" applyFont="1" applyBorder="1" applyAlignment="1">
      <alignment vertical="center"/>
    </xf>
    <xf numFmtId="0" fontId="2" fillId="0" borderId="16" xfId="0" applyFont="1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8" xfId="0" applyFont="1" applyBorder="1" applyAlignment="1">
      <alignment horizontal="center" vertical="center"/>
    </xf>
    <xf numFmtId="0" fontId="2" fillId="0" borderId="8" xfId="0" applyFont="1" applyBorder="1"/>
    <xf numFmtId="0" fontId="1" fillId="3" borderId="17" xfId="0" applyFont="1" applyFill="1" applyBorder="1" applyAlignment="1">
      <alignment horizontal="center"/>
    </xf>
    <xf numFmtId="0" fontId="2" fillId="0" borderId="18" xfId="0" applyFont="1" applyBorder="1"/>
    <xf numFmtId="0" fontId="1" fillId="4" borderId="17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2" fillId="0" borderId="30" xfId="0" applyFont="1" applyBorder="1"/>
    <xf numFmtId="0" fontId="3" fillId="4" borderId="29" xfId="0" applyFont="1" applyFill="1" applyBorder="1" applyAlignment="1">
      <alignment horizontal="center"/>
    </xf>
    <xf numFmtId="0" fontId="3" fillId="0" borderId="0" xfId="0" applyFont="1" applyAlignment="1">
      <alignment horizontal="center" vertical="center" textRotation="90" wrapText="1"/>
    </xf>
    <xf numFmtId="0" fontId="0" fillId="0" borderId="0" xfId="0" applyFont="1" applyAlignment="1"/>
    <xf numFmtId="0" fontId="1" fillId="0" borderId="32" xfId="0" applyFont="1" applyBorder="1" applyAlignment="1">
      <alignment horizontal="center"/>
    </xf>
    <xf numFmtId="0" fontId="2" fillId="0" borderId="32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A550 (EV-C)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Ecoli!$U$7:$U$9</c:f>
              <c:strCache>
                <c:ptCount val="3"/>
                <c:pt idx="0">
                  <c:v>pMJc01</c:v>
                </c:pt>
                <c:pt idx="1">
                  <c:v>pSB3K3</c:v>
                </c:pt>
                <c:pt idx="2">
                  <c:v>pPMQAK1</c:v>
                </c:pt>
              </c:strCache>
            </c:strRef>
          </c:cat>
          <c:val>
            <c:numRef>
              <c:f>Ecoli!$V$7:$V$9</c:f>
              <c:numCache>
                <c:formatCode>General</c:formatCode>
                <c:ptCount val="3"/>
                <c:pt idx="0">
                  <c:v>1</c:v>
                </c:pt>
                <c:pt idx="1">
                  <c:v>0.51703841387856231</c:v>
                </c:pt>
                <c:pt idx="2">
                  <c:v>0.49442379182156143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A550 (EV-C)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Ecoli!$U$7:$U$9</c:f>
              <c:strCache>
                <c:ptCount val="3"/>
                <c:pt idx="0">
                  <c:v>pMJc01</c:v>
                </c:pt>
                <c:pt idx="1">
                  <c:v>pSB3K3</c:v>
                </c:pt>
                <c:pt idx="2">
                  <c:v>pPMQAK1</c:v>
                </c:pt>
              </c:strCache>
            </c:strRef>
          </c:cat>
          <c:val>
            <c:numRef>
              <c:f>Ecoli!$X$7:$X$9</c:f>
              <c:numCache>
                <c:formatCode>General</c:formatCode>
                <c:ptCount val="3"/>
                <c:pt idx="0">
                  <c:v>1</c:v>
                </c:pt>
                <c:pt idx="1">
                  <c:v>0.48361438116449251</c:v>
                </c:pt>
                <c:pt idx="2">
                  <c:v>0.40248170537702838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039224"/>
        <c:axId val="489040008"/>
      </c:barChart>
      <c:catAx>
        <c:axId val="489039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l-SI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sl-SI"/>
          </a:p>
        </c:txPr>
        <c:crossAx val="489040008"/>
        <c:crosses val="autoZero"/>
        <c:auto val="1"/>
        <c:lblAlgn val="ctr"/>
        <c:lblOffset val="100"/>
        <c:noMultiLvlLbl val="1"/>
      </c:catAx>
      <c:valAx>
        <c:axId val="489040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sl-SI" sz="1000" b="0" i="0">
                    <a:solidFill>
                      <a:srgbClr val="000000"/>
                    </a:solidFill>
                    <a:latin typeface="+mn-lt"/>
                  </a:rPr>
                  <a:t>A550 (EV-C)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sl-SI"/>
          </a:p>
        </c:txPr>
        <c:crossAx val="48903922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5778787056006713"/>
          <c:y val="5.0925925925925923E-2"/>
          <c:w val="0.70041484626333939"/>
          <c:h val="0.8392975357247011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'Sy6803'!$O$19:$P$19</c:f>
              <c:strCache>
                <c:ptCount val="2"/>
                <c:pt idx="0">
                  <c:v>pMJc01</c:v>
                </c:pt>
                <c:pt idx="1">
                  <c:v>pPMQAK1</c:v>
                </c:pt>
              </c:strCache>
            </c:strRef>
          </c:cat>
          <c:val>
            <c:numRef>
              <c:f>'Sy6803'!$O$20:$P$20</c:f>
              <c:numCache>
                <c:formatCode>General</c:formatCode>
                <c:ptCount val="2"/>
                <c:pt idx="0">
                  <c:v>0.54666700000000001</c:v>
                </c:pt>
                <c:pt idx="1">
                  <c:v>9.7833000000000003E-2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20688"/>
        <c:axId val="484817160"/>
      </c:barChart>
      <c:catAx>
        <c:axId val="48482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l-SI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sl-SI"/>
          </a:p>
        </c:txPr>
        <c:crossAx val="484817160"/>
        <c:crosses val="autoZero"/>
        <c:auto val="1"/>
        <c:lblAlgn val="ctr"/>
        <c:lblOffset val="100"/>
        <c:noMultiLvlLbl val="1"/>
      </c:catAx>
      <c:valAx>
        <c:axId val="4848171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sl-SI" b="1" i="0">
                    <a:solidFill>
                      <a:srgbClr val="000000"/>
                    </a:solidFill>
                    <a:latin typeface="+mn-lt"/>
                  </a:rPr>
                  <a:t>Abs550 [/]</a:t>
                </a:r>
              </a:p>
            </c:rich>
          </c:tx>
          <c:layout>
            <c:manualLayout>
              <c:xMode val="edge"/>
              <c:yMode val="edge"/>
              <c:x val="5.0866964513448368E-2"/>
              <c:y val="0.355320064158646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sl-SI"/>
          </a:p>
        </c:txPr>
        <c:crossAx val="4848206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fsdf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Linearity!$C$3:$C$5</c:f>
              <c:numCache>
                <c:formatCode>General</c:formatCode>
                <c:ptCount val="3"/>
                <c:pt idx="0">
                  <c:v>10</c:v>
                </c:pt>
                <c:pt idx="1">
                  <c:v>15</c:v>
                </c:pt>
                <c:pt idx="2">
                  <c:v>30</c:v>
                </c:pt>
              </c:numCache>
            </c:numRef>
          </c:cat>
          <c:val>
            <c:numRef>
              <c:f>Linearity!$L$3:$L$5</c:f>
              <c:numCache>
                <c:formatCode>General</c:formatCode>
                <c:ptCount val="3"/>
                <c:pt idx="0">
                  <c:v>0.30899999999999994</c:v>
                </c:pt>
                <c:pt idx="1">
                  <c:v>0.55099999999999993</c:v>
                </c:pt>
                <c:pt idx="2">
                  <c:v>0.76999999999999991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640288"/>
        <c:axId val="696641072"/>
      </c:barChart>
      <c:catAx>
        <c:axId val="6966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sl-SI" b="1" i="0">
                    <a:solidFill>
                      <a:srgbClr val="000000"/>
                    </a:solidFill>
                    <a:latin typeface="Arial"/>
                  </a:rPr>
                  <a:t>ul of cell lysate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Arial"/>
              </a:defRPr>
            </a:pPr>
            <a:endParaRPr lang="sl-SI"/>
          </a:p>
        </c:txPr>
        <c:crossAx val="696641072"/>
        <c:crosses val="autoZero"/>
        <c:auto val="1"/>
        <c:lblAlgn val="ctr"/>
        <c:lblOffset val="100"/>
        <c:noMultiLvlLbl val="1"/>
      </c:catAx>
      <c:valAx>
        <c:axId val="6966410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sl-SI" b="1" i="0">
                    <a:solidFill>
                      <a:srgbClr val="000000"/>
                    </a:solidFill>
                    <a:latin typeface="Arial"/>
                  </a:rPr>
                  <a:t>Abs550 [/]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4467410323709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Arial"/>
              </a:defRPr>
            </a:pPr>
            <a:endParaRPr lang="sl-SI"/>
          </a:p>
        </c:txPr>
        <c:crossAx val="6966402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209550</xdr:colOff>
      <xdr:row>12</xdr:row>
      <xdr:rowOff>142875</xdr:rowOff>
    </xdr:from>
    <xdr:ext cx="4886325" cy="2876550"/>
    <xdr:graphicFrame macro="">
      <xdr:nvGraphicFramePr>
        <xdr:cNvPr id="58252446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2</xdr:row>
      <xdr:rowOff>142875</xdr:rowOff>
    </xdr:from>
    <xdr:ext cx="2971800" cy="4057650"/>
    <xdr:graphicFrame macro="">
      <xdr:nvGraphicFramePr>
        <xdr:cNvPr id="129209727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466725</xdr:colOff>
      <xdr:row>7</xdr:row>
      <xdr:rowOff>180975</xdr:rowOff>
    </xdr:from>
    <xdr:ext cx="3981450" cy="2886075"/>
    <xdr:graphicFrame macro="">
      <xdr:nvGraphicFramePr>
        <xdr:cNvPr id="116885487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000"/>
  <sheetViews>
    <sheetView tabSelected="1" workbookViewId="0"/>
  </sheetViews>
  <sheetFormatPr defaultColWidth="12.625" defaultRowHeight="15" customHeight="1" x14ac:dyDescent="0.2"/>
  <cols>
    <col min="1" max="9" width="7.625" customWidth="1"/>
    <col min="10" max="10" width="17.75" customWidth="1"/>
    <col min="11" max="18" width="7.625" customWidth="1"/>
    <col min="19" max="19" width="12" customWidth="1"/>
    <col min="20" max="20" width="7.625" customWidth="1"/>
    <col min="21" max="21" width="8.625" customWidth="1"/>
    <col min="22" max="22" width="10.5" customWidth="1"/>
    <col min="23" max="23" width="7.625" customWidth="1"/>
    <col min="24" max="24" width="10.5" customWidth="1"/>
    <col min="25" max="27" width="7.625" customWidth="1"/>
  </cols>
  <sheetData>
    <row r="1" spans="2:25" ht="63" customHeight="1" x14ac:dyDescent="0.25">
      <c r="H1" s="1" t="s">
        <v>0</v>
      </c>
    </row>
    <row r="2" spans="2:25" x14ac:dyDescent="0.25">
      <c r="K2" s="61" t="s">
        <v>1</v>
      </c>
      <c r="L2" s="62"/>
      <c r="M2" s="63"/>
    </row>
    <row r="3" spans="2:25" x14ac:dyDescent="0.25">
      <c r="K3" s="2">
        <v>1</v>
      </c>
      <c r="L3" s="3">
        <v>2</v>
      </c>
      <c r="M3" s="4">
        <v>3</v>
      </c>
      <c r="N3" s="3" t="s">
        <v>2</v>
      </c>
      <c r="O3" s="3" t="s">
        <v>3</v>
      </c>
      <c r="P3" s="3" t="s">
        <v>4</v>
      </c>
      <c r="Q3" s="5" t="s">
        <v>5</v>
      </c>
      <c r="R3" s="6" t="s">
        <v>6</v>
      </c>
      <c r="S3" s="7" t="s">
        <v>7</v>
      </c>
      <c r="X3" s="8"/>
      <c r="Y3" s="8"/>
    </row>
    <row r="4" spans="2:25" x14ac:dyDescent="0.25">
      <c r="B4" s="9">
        <v>0.66800000000000004</v>
      </c>
      <c r="H4" s="64" t="s">
        <v>8</v>
      </c>
      <c r="I4" s="60" t="s">
        <v>9</v>
      </c>
      <c r="J4" s="10" t="s">
        <v>10</v>
      </c>
      <c r="K4" s="11">
        <v>0.66800000000000004</v>
      </c>
      <c r="L4" s="12">
        <v>0.63300000000000001</v>
      </c>
      <c r="M4" s="13">
        <v>0.59899999999999998</v>
      </c>
      <c r="N4" s="14">
        <f t="shared" ref="N4:N6" si="0">STDEV(K4:M4)</f>
        <v>3.4501207708330088E-2</v>
      </c>
      <c r="O4" s="12">
        <f t="shared" ref="O4:O9" si="1">N4*N4</f>
        <v>1.1903333333333356E-3</v>
      </c>
      <c r="P4" s="12">
        <f t="shared" ref="P4:P6" si="2">AVERAGE(K4:M4)</f>
        <v>0.63333333333333341</v>
      </c>
      <c r="Q4" s="15"/>
      <c r="R4" s="11"/>
      <c r="S4" s="16"/>
      <c r="X4" s="8"/>
      <c r="Y4" s="8"/>
    </row>
    <row r="5" spans="2:25" x14ac:dyDescent="0.25">
      <c r="B5" s="9">
        <v>9.2999999999999999E-2</v>
      </c>
      <c r="H5" s="65"/>
      <c r="I5" s="59"/>
      <c r="J5" s="10" t="s">
        <v>11</v>
      </c>
      <c r="K5" s="11">
        <v>9.2999999999999999E-2</v>
      </c>
      <c r="L5" s="12">
        <v>8.3000000000000004E-2</v>
      </c>
      <c r="M5" s="13">
        <v>0.11</v>
      </c>
      <c r="N5" s="14">
        <f t="shared" si="0"/>
        <v>1.3650396819629044E-2</v>
      </c>
      <c r="O5" s="12">
        <f t="shared" si="1"/>
        <v>1.8633333333333872E-4</v>
      </c>
      <c r="P5" s="12">
        <f t="shared" si="2"/>
        <v>9.5333333333333325E-2</v>
      </c>
      <c r="Q5" s="15">
        <f>P4-P5</f>
        <v>0.53800000000000003</v>
      </c>
      <c r="R5" s="11">
        <f>SQRT(O4+O5)</f>
        <v>3.7103458958251782E-2</v>
      </c>
      <c r="S5" s="16">
        <f>Q5/Q5</f>
        <v>1</v>
      </c>
      <c r="V5" s="66" t="s">
        <v>12</v>
      </c>
      <c r="W5" s="67"/>
      <c r="X5" s="68" t="s">
        <v>13</v>
      </c>
      <c r="Y5" s="67"/>
    </row>
    <row r="6" spans="2:25" x14ac:dyDescent="0.25">
      <c r="H6" s="65"/>
      <c r="I6" s="60" t="s">
        <v>14</v>
      </c>
      <c r="J6" s="10" t="s">
        <v>10</v>
      </c>
      <c r="K6" s="11">
        <v>0.59799999999999998</v>
      </c>
      <c r="L6" s="12">
        <v>0.59599999999999997</v>
      </c>
      <c r="M6" s="13">
        <v>0.56599999999999995</v>
      </c>
      <c r="N6" s="14">
        <f t="shared" si="0"/>
        <v>1.7925772879665017E-2</v>
      </c>
      <c r="O6" s="12">
        <f t="shared" si="1"/>
        <v>3.2133333333333384E-4</v>
      </c>
      <c r="P6" s="12">
        <f t="shared" si="2"/>
        <v>0.58666666666666656</v>
      </c>
      <c r="Q6" s="15"/>
      <c r="R6" s="11"/>
      <c r="S6" s="16"/>
      <c r="U6" s="17"/>
      <c r="V6" s="18" t="s">
        <v>15</v>
      </c>
      <c r="W6" s="18" t="s">
        <v>6</v>
      </c>
      <c r="X6" s="19" t="s">
        <v>15</v>
      </c>
      <c r="Y6" s="20" t="s">
        <v>6</v>
      </c>
    </row>
    <row r="7" spans="2:25" x14ac:dyDescent="0.25">
      <c r="H7" s="65"/>
      <c r="I7" s="59"/>
      <c r="J7" s="10" t="s">
        <v>11</v>
      </c>
      <c r="K7" s="11">
        <v>0.34100000000000003</v>
      </c>
      <c r="L7" s="12">
        <v>0.27600000000000002</v>
      </c>
      <c r="M7" s="21" t="s">
        <v>16</v>
      </c>
      <c r="N7" s="14">
        <f>STDEV(K7:L7)</f>
        <v>4.5961940777126079E-2</v>
      </c>
      <c r="O7" s="12">
        <f t="shared" si="1"/>
        <v>2.1125000000000449E-3</v>
      </c>
      <c r="P7" s="12">
        <f>AVERAGE(K7:L7)</f>
        <v>0.3085</v>
      </c>
      <c r="Q7" s="15">
        <f>P6-P7</f>
        <v>0.27816666666666656</v>
      </c>
      <c r="R7" s="11">
        <f>SQRT(O6+O7)</f>
        <v>4.9333896393183654E-2</v>
      </c>
      <c r="S7" s="16">
        <f>Q7/Q5</f>
        <v>0.51703841387856231</v>
      </c>
      <c r="U7" s="22" t="s">
        <v>17</v>
      </c>
      <c r="V7" s="23">
        <v>1</v>
      </c>
      <c r="W7" s="23">
        <v>3.7102999999999997E-2</v>
      </c>
      <c r="X7" s="24">
        <v>1</v>
      </c>
      <c r="Y7" s="25">
        <v>3.7345000000000003E-2</v>
      </c>
    </row>
    <row r="8" spans="2:25" x14ac:dyDescent="0.25">
      <c r="H8" s="65"/>
      <c r="I8" s="58" t="s">
        <v>18</v>
      </c>
      <c r="J8" s="10" t="s">
        <v>10</v>
      </c>
      <c r="K8" s="11">
        <v>0.59</v>
      </c>
      <c r="L8" s="12">
        <v>0.57599999999999996</v>
      </c>
      <c r="M8" s="13">
        <v>0.54200000000000004</v>
      </c>
      <c r="N8" s="14">
        <f t="shared" ref="N8:N9" si="3">STDEV(K8:M8)</f>
        <v>2.4684678108764783E-2</v>
      </c>
      <c r="O8" s="12">
        <f t="shared" si="1"/>
        <v>6.093333333333313E-4</v>
      </c>
      <c r="P8" s="12">
        <f t="shared" ref="P8:P9" si="4">AVERAGE(K8:M8)</f>
        <v>0.56933333333333336</v>
      </c>
      <c r="Q8" s="15"/>
      <c r="R8" s="11"/>
      <c r="S8" s="16"/>
      <c r="U8" s="22" t="s">
        <v>14</v>
      </c>
      <c r="V8" s="23">
        <v>0.51703841387856231</v>
      </c>
      <c r="W8" s="23">
        <v>4.9334000000000003E-2</v>
      </c>
      <c r="X8" s="24">
        <v>0.48361438116449251</v>
      </c>
      <c r="Y8" s="25">
        <v>9.2376E-2</v>
      </c>
    </row>
    <row r="9" spans="2:25" x14ac:dyDescent="0.25">
      <c r="H9" s="65"/>
      <c r="I9" s="59"/>
      <c r="J9" s="10" t="s">
        <v>11</v>
      </c>
      <c r="K9" s="11">
        <v>0.33100000000000002</v>
      </c>
      <c r="L9" s="12">
        <v>0.28000000000000003</v>
      </c>
      <c r="M9" s="13">
        <v>0.29899999999999999</v>
      </c>
      <c r="N9" s="14">
        <f t="shared" si="3"/>
        <v>2.5774664562964407E-2</v>
      </c>
      <c r="O9" s="12">
        <f t="shared" si="1"/>
        <v>6.6433333333333318E-4</v>
      </c>
      <c r="P9" s="12">
        <f t="shared" si="4"/>
        <v>0.30333333333333329</v>
      </c>
      <c r="Q9" s="15">
        <f>P8-P9</f>
        <v>0.26600000000000007</v>
      </c>
      <c r="R9" s="11">
        <f>SQRT(O8+O9)</f>
        <v>3.5688466857889324E-2</v>
      </c>
      <c r="S9" s="16">
        <f>Q9/Q5</f>
        <v>0.49442379182156143</v>
      </c>
      <c r="U9" s="26" t="s">
        <v>18</v>
      </c>
      <c r="V9" s="27">
        <v>0.49442379182156143</v>
      </c>
      <c r="W9" s="27">
        <v>3.5687999999999998E-2</v>
      </c>
      <c r="X9" s="28">
        <v>0.40248170537702838</v>
      </c>
      <c r="Y9" s="29">
        <v>3.7540999999999998E-2</v>
      </c>
    </row>
    <row r="10" spans="2:25" x14ac:dyDescent="0.25">
      <c r="K10" s="22"/>
      <c r="L10" s="8"/>
      <c r="M10" s="30"/>
      <c r="Q10" s="31"/>
      <c r="R10" s="22"/>
      <c r="S10" s="16"/>
    </row>
    <row r="11" spans="2:25" x14ac:dyDescent="0.25">
      <c r="H11" s="64" t="s">
        <v>19</v>
      </c>
      <c r="I11" s="60" t="s">
        <v>9</v>
      </c>
      <c r="J11" s="10" t="s">
        <v>10</v>
      </c>
      <c r="K11" s="11">
        <v>1.117</v>
      </c>
      <c r="L11" s="12">
        <v>1.117</v>
      </c>
      <c r="M11" s="13">
        <v>1.075</v>
      </c>
      <c r="N11" s="14">
        <f>N12</f>
        <v>2.6407069760451134E-2</v>
      </c>
      <c r="O11" s="12">
        <f t="shared" ref="O11:O16" si="5">N11*N11</f>
        <v>6.9733333333333268E-4</v>
      </c>
      <c r="P11" s="12">
        <f t="shared" ref="P11:P16" si="6">AVERAGE(K11:M11)</f>
        <v>1.103</v>
      </c>
      <c r="Q11" s="15"/>
      <c r="R11" s="11"/>
      <c r="S11" s="16"/>
    </row>
    <row r="12" spans="2:25" x14ac:dyDescent="0.25">
      <c r="H12" s="65"/>
      <c r="I12" s="59"/>
      <c r="J12" s="10" t="s">
        <v>11</v>
      </c>
      <c r="K12" s="11">
        <v>0.05</v>
      </c>
      <c r="L12" s="12">
        <v>3.2000000000000001E-2</v>
      </c>
      <c r="M12" s="13">
        <v>8.4000000000000005E-2</v>
      </c>
      <c r="N12" s="14">
        <f t="shared" ref="N12:N16" si="7">STDEV(K12:M12)</f>
        <v>2.6407069760451134E-2</v>
      </c>
      <c r="O12" s="12">
        <f t="shared" si="5"/>
        <v>6.9733333333333268E-4</v>
      </c>
      <c r="P12" s="12">
        <f t="shared" si="6"/>
        <v>5.5333333333333339E-2</v>
      </c>
      <c r="Q12" s="15">
        <f>P11-P12</f>
        <v>1.0476666666666667</v>
      </c>
      <c r="R12" s="11">
        <f>SQRT(O11+O12)</f>
        <v>3.7345236197762428E-2</v>
      </c>
      <c r="S12" s="16">
        <f>Q12/Q12</f>
        <v>1</v>
      </c>
    </row>
    <row r="13" spans="2:25" x14ac:dyDescent="0.25">
      <c r="H13" s="65"/>
      <c r="I13" s="60" t="s">
        <v>14</v>
      </c>
      <c r="J13" s="10" t="s">
        <v>10</v>
      </c>
      <c r="K13" s="11">
        <v>1.1859999999999999</v>
      </c>
      <c r="L13" s="12">
        <v>1.0369999999999999</v>
      </c>
      <c r="M13" s="13">
        <v>1.0609999999999999</v>
      </c>
      <c r="N13" s="14">
        <f t="shared" si="7"/>
        <v>8.0002083306207311E-2</v>
      </c>
      <c r="O13" s="12">
        <f t="shared" si="5"/>
        <v>6.4003333333333343E-3</v>
      </c>
      <c r="P13" s="12">
        <f t="shared" si="6"/>
        <v>1.0946666666666667</v>
      </c>
      <c r="Q13" s="15"/>
      <c r="R13" s="11"/>
      <c r="S13" s="16"/>
    </row>
    <row r="14" spans="2:25" x14ac:dyDescent="0.25">
      <c r="H14" s="65"/>
      <c r="I14" s="59"/>
      <c r="J14" s="10" t="s">
        <v>11</v>
      </c>
      <c r="K14" s="11">
        <v>0.627</v>
      </c>
      <c r="L14" s="12">
        <v>0.6</v>
      </c>
      <c r="M14" s="13">
        <v>0.53700000000000003</v>
      </c>
      <c r="N14" s="14">
        <f t="shared" si="7"/>
        <v>4.6184412955021938E-2</v>
      </c>
      <c r="O14" s="12">
        <f t="shared" si="5"/>
        <v>2.1329999999999982E-3</v>
      </c>
      <c r="P14" s="12">
        <f t="shared" si="6"/>
        <v>0.58799999999999997</v>
      </c>
      <c r="Q14" s="15">
        <f>P13-P14</f>
        <v>0.50666666666666671</v>
      </c>
      <c r="R14" s="11">
        <f>SQRT(O13+O14)</f>
        <v>9.2376043070340114E-2</v>
      </c>
      <c r="S14" s="16">
        <f>Q14/Q12</f>
        <v>0.48361438116449251</v>
      </c>
    </row>
    <row r="15" spans="2:25" x14ac:dyDescent="0.25">
      <c r="H15" s="65"/>
      <c r="I15" s="60" t="s">
        <v>18</v>
      </c>
      <c r="J15" s="10" t="s">
        <v>10</v>
      </c>
      <c r="K15" s="11">
        <v>1.123</v>
      </c>
      <c r="L15" s="12">
        <v>1.1619999999999999</v>
      </c>
      <c r="M15" s="13">
        <v>1.117</v>
      </c>
      <c r="N15" s="14">
        <f t="shared" si="7"/>
        <v>2.4433583445741189E-2</v>
      </c>
      <c r="O15" s="12">
        <f t="shared" si="5"/>
        <v>5.9699999999999781E-4</v>
      </c>
      <c r="P15" s="12">
        <f t="shared" si="6"/>
        <v>1.1340000000000001</v>
      </c>
      <c r="Q15" s="15"/>
      <c r="R15" s="11"/>
      <c r="S15" s="16"/>
    </row>
    <row r="16" spans="2:25" x14ac:dyDescent="0.25">
      <c r="H16" s="65"/>
      <c r="I16" s="59"/>
      <c r="J16" s="10" t="s">
        <v>11</v>
      </c>
      <c r="K16" s="32">
        <v>0.74099999999999999</v>
      </c>
      <c r="L16" s="33">
        <v>0.71199999999999997</v>
      </c>
      <c r="M16" s="34">
        <v>0.68400000000000005</v>
      </c>
      <c r="N16" s="14">
        <f t="shared" si="7"/>
        <v>2.850146195080757E-2</v>
      </c>
      <c r="O16" s="12">
        <f t="shared" si="5"/>
        <v>8.1233333333333168E-4</v>
      </c>
      <c r="P16" s="12">
        <f t="shared" si="6"/>
        <v>0.71233333333333337</v>
      </c>
      <c r="Q16" s="15">
        <f>P15-P16</f>
        <v>0.42166666666666675</v>
      </c>
      <c r="R16" s="32">
        <f>SQRT(O15+O16)</f>
        <v>3.7541088600802845E-2</v>
      </c>
      <c r="S16" s="35">
        <f>Q16/Q12</f>
        <v>0.40248170537702838</v>
      </c>
    </row>
    <row r="18" spans="10:13" x14ac:dyDescent="0.25">
      <c r="M18" s="36" t="s">
        <v>20</v>
      </c>
    </row>
    <row r="20" spans="10:13" x14ac:dyDescent="0.25">
      <c r="J20" s="37" t="s">
        <v>21</v>
      </c>
      <c r="L20" s="38" t="s">
        <v>22</v>
      </c>
    </row>
    <row r="21" spans="10:13" ht="15.75" customHeight="1" x14ac:dyDescent="0.25">
      <c r="J21" s="39" t="s">
        <v>23</v>
      </c>
      <c r="L21" s="38" t="s">
        <v>8</v>
      </c>
      <c r="M21" s="40">
        <v>0.68600000000000005</v>
      </c>
    </row>
    <row r="22" spans="10:13" ht="15.75" customHeight="1" x14ac:dyDescent="0.25">
      <c r="L22" s="38" t="s">
        <v>19</v>
      </c>
      <c r="M22" s="38">
        <v>1.1479999999999999</v>
      </c>
    </row>
    <row r="23" spans="10:13" ht="15.75" customHeight="1" x14ac:dyDescent="0.2"/>
    <row r="24" spans="10:13" ht="15.75" customHeight="1" x14ac:dyDescent="0.2"/>
    <row r="25" spans="10:13" ht="15.75" customHeight="1" x14ac:dyDescent="0.2"/>
    <row r="26" spans="10:13" ht="15.75" customHeight="1" x14ac:dyDescent="0.2"/>
    <row r="27" spans="10:13" ht="15.75" customHeight="1" x14ac:dyDescent="0.2"/>
    <row r="28" spans="10:13" ht="15.75" customHeight="1" x14ac:dyDescent="0.2"/>
    <row r="29" spans="10:13" ht="15.75" customHeight="1" x14ac:dyDescent="0.2"/>
    <row r="30" spans="10:13" ht="15.75" customHeight="1" x14ac:dyDescent="0.2"/>
    <row r="31" spans="10:13" ht="15.75" customHeight="1" x14ac:dyDescent="0.2"/>
    <row r="32" spans="10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H11:H16"/>
    <mergeCell ref="H4:H9"/>
    <mergeCell ref="I4:I5"/>
    <mergeCell ref="V5:W5"/>
    <mergeCell ref="X5:Y5"/>
    <mergeCell ref="I6:I7"/>
    <mergeCell ref="I8:I9"/>
    <mergeCell ref="I11:I12"/>
    <mergeCell ref="I13:I14"/>
    <mergeCell ref="I15:I16"/>
    <mergeCell ref="K2:M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/>
  </sheetViews>
  <sheetFormatPr defaultColWidth="12.625" defaultRowHeight="15" customHeight="1" x14ac:dyDescent="0.2"/>
  <cols>
    <col min="1" max="9" width="7.625" customWidth="1"/>
    <col min="10" max="10" width="8.625" customWidth="1"/>
    <col min="11" max="15" width="7.625" customWidth="1"/>
    <col min="16" max="16" width="8.625" customWidth="1"/>
    <col min="17" max="26" width="7.625" customWidth="1"/>
  </cols>
  <sheetData>
    <row r="1" spans="1:9" ht="75" x14ac:dyDescent="0.25">
      <c r="A1" s="1" t="s">
        <v>24</v>
      </c>
    </row>
    <row r="2" spans="1:9" x14ac:dyDescent="0.25">
      <c r="C2" s="69" t="s">
        <v>17</v>
      </c>
      <c r="D2" s="70"/>
      <c r="E2" s="71" t="s">
        <v>25</v>
      </c>
      <c r="F2" s="70"/>
      <c r="I2" s="8"/>
    </row>
    <row r="3" spans="1:9" x14ac:dyDescent="0.25">
      <c r="C3" s="2" t="s">
        <v>10</v>
      </c>
      <c r="D3" s="4" t="s">
        <v>11</v>
      </c>
      <c r="E3" s="2" t="s">
        <v>10</v>
      </c>
      <c r="F3" s="4" t="s">
        <v>11</v>
      </c>
      <c r="I3" s="41"/>
    </row>
    <row r="4" spans="1:9" ht="46.5" customHeight="1" x14ac:dyDescent="0.25">
      <c r="A4" s="72" t="s">
        <v>1</v>
      </c>
      <c r="B4" s="42">
        <v>1</v>
      </c>
      <c r="C4" s="22">
        <v>0.66700000000000004</v>
      </c>
      <c r="D4" s="30">
        <v>3.6999999999999998E-2</v>
      </c>
      <c r="E4" s="22">
        <v>0.60099999999999998</v>
      </c>
      <c r="F4" s="30">
        <v>0.52100000000000002</v>
      </c>
    </row>
    <row r="5" spans="1:9" ht="46.5" customHeight="1" x14ac:dyDescent="0.25">
      <c r="A5" s="73"/>
      <c r="B5" s="42">
        <v>2</v>
      </c>
      <c r="C5" s="22">
        <v>0.55400000000000005</v>
      </c>
      <c r="D5" s="30">
        <v>4.1000000000000002E-2</v>
      </c>
      <c r="E5" s="22">
        <v>0.58099999999999996</v>
      </c>
      <c r="F5" s="30">
        <v>0.51</v>
      </c>
    </row>
    <row r="6" spans="1:9" ht="46.5" customHeight="1" x14ac:dyDescent="0.25">
      <c r="A6" s="73"/>
      <c r="B6" s="42">
        <v>3</v>
      </c>
      <c r="C6" s="26">
        <v>0.53600000000000003</v>
      </c>
      <c r="D6" s="43"/>
      <c r="E6" s="26">
        <v>0.65800000000000003</v>
      </c>
      <c r="F6" s="43"/>
    </row>
    <row r="7" spans="1:9" x14ac:dyDescent="0.25">
      <c r="B7" s="9" t="s">
        <v>4</v>
      </c>
      <c r="C7" s="9">
        <f>AVERAGE(C4:C6)</f>
        <v>0.58566666666666667</v>
      </c>
      <c r="D7" s="9">
        <f>AVERAGE(D4:D5)</f>
        <v>3.9E-2</v>
      </c>
      <c r="E7" s="9">
        <f>AVERAGE(E4:E6)</f>
        <v>0.61333333333333329</v>
      </c>
      <c r="F7" s="9">
        <f>AVERAGE(F4:F5)</f>
        <v>0.51550000000000007</v>
      </c>
    </row>
    <row r="8" spans="1:9" x14ac:dyDescent="0.25">
      <c r="B8" s="9" t="s">
        <v>2</v>
      </c>
      <c r="C8" s="9">
        <f t="shared" ref="C8:F8" si="0">STDEV(C4:C6)</f>
        <v>7.1009389050556787E-2</v>
      </c>
      <c r="D8" s="9">
        <f t="shared" si="0"/>
        <v>2.8284271247461927E-3</v>
      </c>
      <c r="E8" s="9">
        <f t="shared" si="0"/>
        <v>3.9954140377854913E-2</v>
      </c>
      <c r="F8" s="9">
        <f t="shared" si="0"/>
        <v>7.7781745930520299E-3</v>
      </c>
    </row>
    <row r="9" spans="1:9" x14ac:dyDescent="0.25">
      <c r="B9" s="31" t="s">
        <v>5</v>
      </c>
      <c r="C9" s="31">
        <f>C7-D7</f>
        <v>0.54666666666666663</v>
      </c>
      <c r="D9" s="31"/>
      <c r="E9" s="31">
        <f>E7-F7</f>
        <v>9.7833333333333217E-2</v>
      </c>
    </row>
    <row r="10" spans="1:9" x14ac:dyDescent="0.25">
      <c r="B10" s="31" t="s">
        <v>6</v>
      </c>
      <c r="C10" s="31">
        <f>SQRT((C8*C8)+(D8*D8))</f>
        <v>7.1065697304208128E-2</v>
      </c>
      <c r="D10" s="31"/>
      <c r="E10" s="31">
        <f>SQRT((E8*E8)+(F8*F8))</f>
        <v>4.0704217635686553E-2</v>
      </c>
    </row>
    <row r="15" spans="1:9" x14ac:dyDescent="0.25">
      <c r="C15" s="37" t="s">
        <v>21</v>
      </c>
    </row>
    <row r="16" spans="1:9" x14ac:dyDescent="0.25">
      <c r="C16" s="39" t="s">
        <v>23</v>
      </c>
    </row>
    <row r="19" spans="14:16" x14ac:dyDescent="0.25">
      <c r="N19" s="17"/>
      <c r="O19" s="44" t="s">
        <v>17</v>
      </c>
      <c r="P19" s="45" t="s">
        <v>18</v>
      </c>
    </row>
    <row r="20" spans="14:16" x14ac:dyDescent="0.25">
      <c r="N20" s="22" t="s">
        <v>4</v>
      </c>
      <c r="O20" s="8">
        <v>0.54666700000000001</v>
      </c>
      <c r="P20" s="30">
        <v>9.7833000000000003E-2</v>
      </c>
    </row>
    <row r="21" spans="14:16" ht="15.75" customHeight="1" x14ac:dyDescent="0.25">
      <c r="N21" s="26" t="s">
        <v>2</v>
      </c>
      <c r="O21" s="46">
        <v>7.1066000000000004E-2</v>
      </c>
      <c r="P21" s="43">
        <v>4.0703999999999997E-2</v>
      </c>
    </row>
    <row r="22" spans="14:16" ht="15.75" customHeight="1" x14ac:dyDescent="0.2"/>
    <row r="23" spans="14:16" ht="15.75" customHeight="1" x14ac:dyDescent="0.2"/>
    <row r="24" spans="14:16" ht="15.75" customHeight="1" x14ac:dyDescent="0.2"/>
    <row r="25" spans="14:16" ht="15.75" customHeight="1" x14ac:dyDescent="0.2"/>
    <row r="26" spans="14:16" ht="15.75" customHeight="1" x14ac:dyDescent="0.2"/>
    <row r="27" spans="14:16" ht="15.75" customHeight="1" x14ac:dyDescent="0.2"/>
    <row r="28" spans="14:16" ht="15.75" customHeight="1" x14ac:dyDescent="0.2"/>
    <row r="29" spans="14:16" ht="15.75" customHeight="1" x14ac:dyDescent="0.2"/>
    <row r="30" spans="14:16" ht="15.75" customHeight="1" x14ac:dyDescent="0.2"/>
    <row r="31" spans="14:16" ht="15.75" customHeight="1" x14ac:dyDescent="0.2"/>
    <row r="32" spans="14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C2:D2"/>
    <mergeCell ref="E2:F2"/>
    <mergeCell ref="A4:A6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2.625" customWidth="1"/>
    <col min="4" max="12" width="7.625" customWidth="1"/>
    <col min="13" max="13" width="10.5" customWidth="1"/>
    <col min="14" max="26" width="7.625" customWidth="1"/>
  </cols>
  <sheetData>
    <row r="1" spans="1:13" ht="75" x14ac:dyDescent="0.25">
      <c r="A1" s="1" t="s">
        <v>26</v>
      </c>
    </row>
    <row r="2" spans="1:13" x14ac:dyDescent="0.25">
      <c r="C2" s="9" t="s">
        <v>27</v>
      </c>
      <c r="D2" s="74" t="s">
        <v>28</v>
      </c>
      <c r="E2" s="75"/>
      <c r="H2" s="74" t="s">
        <v>28</v>
      </c>
      <c r="I2" s="75"/>
    </row>
    <row r="3" spans="1:13" x14ac:dyDescent="0.25">
      <c r="C3" s="47">
        <v>10</v>
      </c>
      <c r="D3" s="48">
        <v>1.39</v>
      </c>
      <c r="E3" s="49">
        <v>1.518</v>
      </c>
      <c r="F3" s="14">
        <f t="shared" ref="F3:F5" si="0">AVERAGE(D3:E3)</f>
        <v>1.454</v>
      </c>
      <c r="G3" s="10">
        <f t="shared" ref="G3:G5" si="1">STDEV(D3:E3)</f>
        <v>9.0509667991878165E-2</v>
      </c>
      <c r="H3" s="48">
        <v>1.113</v>
      </c>
      <c r="I3" s="49">
        <v>1.177</v>
      </c>
      <c r="J3" s="14">
        <f t="shared" ref="J3:J5" si="2">AVERAGE(H3:I3)</f>
        <v>1.145</v>
      </c>
      <c r="K3" s="10">
        <f t="shared" ref="K3:K5" si="3">STDEV(H3:I3)</f>
        <v>4.5254833995939082E-2</v>
      </c>
      <c r="L3" s="50">
        <f t="shared" ref="L3:L5" si="4">F3-J3</f>
        <v>0.30899999999999994</v>
      </c>
      <c r="M3" s="51">
        <f t="shared" ref="M3:M5" si="5">SQRT((G3*G3)+(K3*K3))</f>
        <v>0.10119288512538824</v>
      </c>
    </row>
    <row r="4" spans="1:13" x14ac:dyDescent="0.25">
      <c r="C4" s="47">
        <v>15</v>
      </c>
      <c r="D4" s="11">
        <v>1.5489999999999999</v>
      </c>
      <c r="E4" s="13">
        <v>1.468</v>
      </c>
      <c r="F4" s="14">
        <f t="shared" si="0"/>
        <v>1.5085</v>
      </c>
      <c r="G4" s="10">
        <f t="shared" si="1"/>
        <v>5.727564927611032E-2</v>
      </c>
      <c r="H4" s="11">
        <v>0.98799999999999999</v>
      </c>
      <c r="I4" s="13">
        <v>0.92700000000000005</v>
      </c>
      <c r="J4" s="14">
        <f t="shared" si="2"/>
        <v>0.95750000000000002</v>
      </c>
      <c r="K4" s="10">
        <f t="shared" si="3"/>
        <v>4.3133513652379357E-2</v>
      </c>
      <c r="L4" s="52">
        <f t="shared" si="4"/>
        <v>0.55099999999999993</v>
      </c>
      <c r="M4" s="16">
        <f t="shared" si="5"/>
        <v>7.1700767080973352E-2</v>
      </c>
    </row>
    <row r="5" spans="1:13" x14ac:dyDescent="0.25">
      <c r="C5" s="47">
        <v>30</v>
      </c>
      <c r="D5" s="11">
        <v>1.274</v>
      </c>
      <c r="E5" s="13">
        <v>1.377</v>
      </c>
      <c r="F5" s="14">
        <f t="shared" si="0"/>
        <v>1.3254999999999999</v>
      </c>
      <c r="G5" s="10">
        <f t="shared" si="1"/>
        <v>7.2831998462214387E-2</v>
      </c>
      <c r="H5" s="11">
        <v>0.57099999999999995</v>
      </c>
      <c r="I5" s="13">
        <v>0.54</v>
      </c>
      <c r="J5" s="14">
        <f t="shared" si="2"/>
        <v>0.55549999999999999</v>
      </c>
      <c r="K5" s="10">
        <f t="shared" si="3"/>
        <v>2.1920310216782913E-2</v>
      </c>
      <c r="L5" s="52">
        <f t="shared" si="4"/>
        <v>0.76999999999999991</v>
      </c>
      <c r="M5" s="16">
        <f t="shared" si="5"/>
        <v>7.6059187479225646E-2</v>
      </c>
    </row>
    <row r="6" spans="1:13" x14ac:dyDescent="0.25">
      <c r="C6" s="12"/>
      <c r="D6" s="53" t="s">
        <v>29</v>
      </c>
      <c r="E6" s="54" t="s">
        <v>30</v>
      </c>
      <c r="F6" s="55" t="s">
        <v>31</v>
      </c>
      <c r="G6" s="56" t="s">
        <v>32</v>
      </c>
      <c r="H6" s="53" t="s">
        <v>33</v>
      </c>
      <c r="I6" s="54" t="s">
        <v>34</v>
      </c>
      <c r="J6" s="55" t="s">
        <v>31</v>
      </c>
      <c r="K6" s="56" t="s">
        <v>32</v>
      </c>
      <c r="L6" s="57" t="s">
        <v>5</v>
      </c>
      <c r="M6" s="35" t="s">
        <v>35</v>
      </c>
    </row>
    <row r="7" spans="1:13" x14ac:dyDescent="0.25">
      <c r="D7" s="76" t="s">
        <v>36</v>
      </c>
      <c r="E7" s="73"/>
      <c r="H7" s="76" t="s">
        <v>37</v>
      </c>
      <c r="I7" s="7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D2:E2"/>
    <mergeCell ref="H2:I2"/>
    <mergeCell ref="D7:E7"/>
    <mergeCell ref="H7:I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Ecoli</vt:lpstr>
      <vt:lpstr>Sy6803</vt:lpstr>
      <vt:lpstr>Linearity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AVR</dc:creator>
  <cp:lastModifiedBy>MarkoD</cp:lastModifiedBy>
  <dcterms:created xsi:type="dcterms:W3CDTF">2018-06-29T18:50:25Z</dcterms:created>
  <dcterms:modified xsi:type="dcterms:W3CDTF">2021-08-06T10:19:32Z</dcterms:modified>
</cp:coreProperties>
</file>