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E:\2021-1\chen revise\0827二次修改\"/>
    </mc:Choice>
  </mc:AlternateContent>
  <xr:revisionPtr revIDLastSave="0" documentId="8_{DAF3EF9F-ABDB-44E2-A0A6-6279CD6C614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Fig. 1" sheetId="5" r:id="rId1"/>
    <sheet name="Fig. 2" sheetId="6" r:id="rId2"/>
    <sheet name="Fig. 3" sheetId="7" r:id="rId3"/>
    <sheet name="Fig. 4" sheetId="4" r:id="rId4"/>
  </sheets>
  <calcPr calcId="191029"/>
</workbook>
</file>

<file path=xl/calcChain.xml><?xml version="1.0" encoding="utf-8"?>
<calcChain xmlns="http://schemas.openxmlformats.org/spreadsheetml/2006/main">
  <c r="C55" i="4" l="1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AW13" i="4"/>
  <c r="AW12" i="4"/>
  <c r="AW11" i="4"/>
  <c r="D31" i="7"/>
  <c r="C31" i="7"/>
  <c r="C30" i="7"/>
  <c r="D30" i="7" s="1"/>
  <c r="E30" i="7" s="1"/>
  <c r="C29" i="7"/>
  <c r="D29" i="7" s="1"/>
  <c r="D38" i="6"/>
  <c r="D37" i="6"/>
  <c r="D36" i="6"/>
  <c r="C106" i="5"/>
  <c r="D106" i="5" s="1"/>
  <c r="C105" i="5"/>
  <c r="D105" i="5" s="1"/>
  <c r="C104" i="5"/>
  <c r="D104" i="5" s="1"/>
  <c r="D103" i="5"/>
  <c r="D102" i="5"/>
  <c r="D101" i="5"/>
  <c r="D94" i="5"/>
  <c r="C94" i="5"/>
  <c r="C93" i="5"/>
  <c r="D93" i="5" s="1"/>
  <c r="C92" i="5"/>
  <c r="D92" i="5" s="1"/>
  <c r="D91" i="5"/>
  <c r="D90" i="5"/>
  <c r="D89" i="5"/>
  <c r="C82" i="5"/>
  <c r="D82" i="5" s="1"/>
  <c r="C81" i="5"/>
  <c r="D81" i="5" s="1"/>
  <c r="C80" i="5"/>
  <c r="D80" i="5" s="1"/>
  <c r="D79" i="5"/>
  <c r="D78" i="5"/>
  <c r="D77" i="5"/>
  <c r="C57" i="5"/>
  <c r="D57" i="5" s="1"/>
  <c r="C56" i="5"/>
  <c r="D56" i="5" s="1"/>
  <c r="E56" i="5" s="1"/>
  <c r="C55" i="5"/>
  <c r="D55" i="5" s="1"/>
  <c r="C54" i="5"/>
  <c r="D54" i="5" s="1"/>
  <c r="C53" i="5"/>
  <c r="D53" i="5" s="1"/>
  <c r="C52" i="5"/>
  <c r="D52" i="5" s="1"/>
  <c r="C32" i="5"/>
  <c r="D32" i="5" s="1"/>
  <c r="C31" i="5"/>
  <c r="D31" i="5" s="1"/>
  <c r="C30" i="5"/>
  <c r="D30" i="5" s="1"/>
  <c r="C29" i="5"/>
  <c r="D29" i="5" s="1"/>
  <c r="C28" i="5"/>
  <c r="D28" i="5" s="1"/>
  <c r="C27" i="5"/>
  <c r="D27" i="5" s="1"/>
  <c r="C19" i="5"/>
  <c r="D19" i="5" s="1"/>
  <c r="C18" i="5"/>
  <c r="D18" i="5" s="1"/>
  <c r="C17" i="5"/>
  <c r="D17" i="5" s="1"/>
  <c r="C16" i="5"/>
  <c r="D16" i="5" s="1"/>
  <c r="C15" i="5"/>
  <c r="D15" i="5" s="1"/>
  <c r="C14" i="5"/>
  <c r="D1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cshgd</author>
  </authors>
  <commentList>
    <comment ref="A43" authorId="0" shapeId="0" xr:uid="{00000000-0006-0000-0000-000001000000}">
      <text>
        <r>
          <rPr>
            <b/>
            <sz val="9"/>
            <rFont val="宋体"/>
            <charset val="134"/>
          </rPr>
          <t>cshgd:</t>
        </r>
        <r>
          <rPr>
            <sz val="9"/>
            <rFont val="宋体"/>
            <charset val="134"/>
          </rPr>
          <t xml:space="preserve">
不同板的重测结果
</t>
        </r>
      </text>
    </comment>
    <comment ref="A80" authorId="0" shapeId="0" xr:uid="{00000000-0006-0000-0000-000002000000}">
      <text>
        <r>
          <rPr>
            <b/>
            <sz val="9"/>
            <rFont val="宋体"/>
            <charset val="134"/>
          </rPr>
          <t>cshgd:</t>
        </r>
        <r>
          <rPr>
            <sz val="9"/>
            <rFont val="宋体"/>
            <charset val="134"/>
          </rPr>
          <t xml:space="preserve">
重测结果</t>
        </r>
      </text>
    </comment>
    <comment ref="A81" authorId="0" shapeId="0" xr:uid="{00000000-0006-0000-0000-000003000000}">
      <text>
        <r>
          <rPr>
            <b/>
            <sz val="9"/>
            <rFont val="宋体"/>
            <charset val="134"/>
          </rPr>
          <t>cshgd:</t>
        </r>
        <r>
          <rPr>
            <sz val="9"/>
            <rFont val="宋体"/>
            <charset val="134"/>
          </rPr>
          <t xml:space="preserve">
重测结果</t>
        </r>
      </text>
    </comment>
    <comment ref="A82" authorId="0" shapeId="0" xr:uid="{00000000-0006-0000-0000-000004000000}">
      <text>
        <r>
          <rPr>
            <b/>
            <sz val="9"/>
            <rFont val="宋体"/>
            <charset val="134"/>
          </rPr>
          <t>cshgd:</t>
        </r>
        <r>
          <rPr>
            <sz val="9"/>
            <rFont val="宋体"/>
            <charset val="134"/>
          </rPr>
          <t xml:space="preserve">
重测结果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cshgd</author>
  </authors>
  <commentList>
    <comment ref="A31" authorId="0" shapeId="0" xr:uid="{00000000-0006-0000-0100-000001000000}">
      <text>
        <r>
          <rPr>
            <b/>
            <sz val="9"/>
            <rFont val="宋体"/>
            <charset val="134"/>
          </rPr>
          <t>cshgd:</t>
        </r>
        <r>
          <rPr>
            <sz val="9"/>
            <rFont val="宋体"/>
            <charset val="134"/>
          </rPr>
          <t xml:space="preserve">
不同板的重测结果
</t>
        </r>
      </text>
    </comment>
    <comment ref="A36" authorId="0" shapeId="0" xr:uid="{00000000-0006-0000-0100-000002000000}">
      <text>
        <r>
          <rPr>
            <b/>
            <sz val="9"/>
            <rFont val="宋体"/>
            <charset val="134"/>
          </rPr>
          <t>cshgd:</t>
        </r>
        <r>
          <rPr>
            <sz val="9"/>
            <rFont val="宋体"/>
            <charset val="134"/>
          </rPr>
          <t xml:space="preserve">
不同板的重测结果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cshgd</author>
  </authors>
  <commentList>
    <comment ref="A5" authorId="0" shapeId="0" xr:uid="{00000000-0006-0000-0300-000001000000}">
      <text>
        <r>
          <rPr>
            <b/>
            <sz val="9"/>
            <rFont val="宋体"/>
            <charset val="134"/>
          </rPr>
          <t>cshgd:</t>
        </r>
        <r>
          <rPr>
            <sz val="9"/>
            <rFont val="宋体"/>
            <charset val="134"/>
          </rPr>
          <t xml:space="preserve">
补测的结果</t>
        </r>
      </text>
    </comment>
    <comment ref="A6" authorId="0" shapeId="0" xr:uid="{00000000-0006-0000-0300-000002000000}">
      <text>
        <r>
          <rPr>
            <b/>
            <sz val="9"/>
            <rFont val="宋体"/>
            <charset val="134"/>
          </rPr>
          <t>cshgd:</t>
        </r>
        <r>
          <rPr>
            <sz val="9"/>
            <rFont val="宋体"/>
            <charset val="134"/>
          </rPr>
          <t xml:space="preserve">
补测的结果
</t>
        </r>
      </text>
    </comment>
    <comment ref="A7" authorId="0" shapeId="0" xr:uid="{00000000-0006-0000-0300-000003000000}">
      <text>
        <r>
          <rPr>
            <b/>
            <sz val="9"/>
            <rFont val="宋体"/>
            <charset val="134"/>
          </rPr>
          <t>cshgd:</t>
        </r>
        <r>
          <rPr>
            <sz val="9"/>
            <rFont val="宋体"/>
            <charset val="134"/>
          </rPr>
          <t xml:space="preserve">
补测的结果
</t>
        </r>
      </text>
    </comment>
    <comment ref="A17" authorId="0" shapeId="0" xr:uid="{00000000-0006-0000-0300-000004000000}">
      <text>
        <r>
          <rPr>
            <b/>
            <sz val="9"/>
            <rFont val="宋体"/>
            <charset val="134"/>
          </rPr>
          <t>cshgd:</t>
        </r>
        <r>
          <rPr>
            <sz val="9"/>
            <rFont val="宋体"/>
            <charset val="134"/>
          </rPr>
          <t xml:space="preserve">
补测的结果</t>
        </r>
      </text>
    </comment>
    <comment ref="A18" authorId="0" shapeId="0" xr:uid="{00000000-0006-0000-0300-000005000000}">
      <text>
        <r>
          <rPr>
            <b/>
            <sz val="9"/>
            <rFont val="宋体"/>
            <charset val="134"/>
          </rPr>
          <t>cshgd:</t>
        </r>
        <r>
          <rPr>
            <sz val="9"/>
            <rFont val="宋体"/>
            <charset val="134"/>
          </rPr>
          <t xml:space="preserve">
补测的结果</t>
        </r>
      </text>
    </comment>
  </commentList>
</comments>
</file>

<file path=xl/sharedStrings.xml><?xml version="1.0" encoding="utf-8"?>
<sst xmlns="http://schemas.openxmlformats.org/spreadsheetml/2006/main" count="570" uniqueCount="80">
  <si>
    <t>Protein concentration</t>
  </si>
  <si>
    <t>Treatment</t>
  </si>
  <si>
    <t>Absorbance</t>
  </si>
  <si>
    <t>Final result (g/L)</t>
  </si>
  <si>
    <t>Control-1</t>
  </si>
  <si>
    <t>Control-2</t>
  </si>
  <si>
    <t>Control-3</t>
  </si>
  <si>
    <t>Norfloxacin-1</t>
  </si>
  <si>
    <t>Norfloxacin-2</t>
  </si>
  <si>
    <t>Norfloxacin-3</t>
  </si>
  <si>
    <t>Data analysis</t>
  </si>
  <si>
    <t>U/L</t>
  </si>
  <si>
    <t>U/L (Multiplied by 5)</t>
  </si>
  <si>
    <t>Final result (U/gprot)</t>
  </si>
  <si>
    <t>Compared treatments</t>
  </si>
  <si>
    <t>Control vs. Norfloxacin</t>
  </si>
  <si>
    <t>Unpaired t test</t>
  </si>
  <si>
    <t>P value</t>
  </si>
  <si>
    <t>P value summary</t>
  </si>
  <si>
    <t>ns</t>
  </si>
  <si>
    <t>Significantly different (P &lt; 0.05)?</t>
  </si>
  <si>
    <t>No</t>
  </si>
  <si>
    <t>One- or two-tailed P value?</t>
  </si>
  <si>
    <t>Two-tailed</t>
  </si>
  <si>
    <t>F test to compare variances</t>
  </si>
  <si>
    <r>
      <rPr>
        <b/>
        <sz val="11"/>
        <rFont val="Times New Roman"/>
        <family val="1"/>
      </rPr>
      <t>H</t>
    </r>
    <r>
      <rPr>
        <b/>
        <vertAlign val="subscript"/>
        <sz val="11"/>
        <rFont val="Times New Roman"/>
        <family val="1"/>
      </rPr>
      <t>2</t>
    </r>
    <r>
      <rPr>
        <b/>
        <sz val="11"/>
        <rFont val="Times New Roman"/>
        <family val="1"/>
      </rPr>
      <t>S contnet</t>
    </r>
  </si>
  <si>
    <t>μmol/L</t>
  </si>
  <si>
    <t>μmol/L (Multiplied by 5)</t>
  </si>
  <si>
    <t>Final result (μmol/gprot)</t>
  </si>
  <si>
    <t>**</t>
  </si>
  <si>
    <t>Yes</t>
  </si>
  <si>
    <t>NO contnet</t>
  </si>
  <si>
    <t>&lt;0.0001</t>
  </si>
  <si>
    <t>****</t>
  </si>
  <si>
    <r>
      <rPr>
        <b/>
        <sz val="11"/>
        <rFont val="Times New Roman"/>
        <family val="1"/>
      </rPr>
      <t>H</t>
    </r>
    <r>
      <rPr>
        <b/>
        <vertAlign val="subscript"/>
        <sz val="11"/>
        <rFont val="Times New Roman"/>
        <family val="1"/>
      </rPr>
      <t>2</t>
    </r>
    <r>
      <rPr>
        <b/>
        <sz val="11"/>
        <rFont val="Times New Roman"/>
        <family val="1"/>
      </rPr>
      <t>O</t>
    </r>
    <r>
      <rPr>
        <b/>
        <vertAlign val="sub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accumulation</t>
    </r>
  </si>
  <si>
    <t>SOD expression</t>
  </si>
  <si>
    <t xml:space="preserve">Final result </t>
  </si>
  <si>
    <t>Ct value</t>
  </si>
  <si>
    <r>
      <rPr>
        <sz val="11"/>
        <rFont val="宋体"/>
        <charset val="134"/>
      </rPr>
      <t>△△</t>
    </r>
    <r>
      <rPr>
        <sz val="11"/>
        <rFont val="Times New Roman"/>
        <family val="1"/>
      </rPr>
      <t>Ct</t>
    </r>
  </si>
  <si>
    <r>
      <rPr>
        <sz val="11"/>
        <rFont val="Times New Roman"/>
        <family val="1"/>
      </rPr>
      <t>2</t>
    </r>
    <r>
      <rPr>
        <vertAlign val="superscript"/>
        <sz val="11"/>
        <rFont val="Times New Roman"/>
        <family val="1"/>
      </rPr>
      <t>-</t>
    </r>
    <r>
      <rPr>
        <vertAlign val="superscript"/>
        <sz val="11"/>
        <rFont val="宋体"/>
        <charset val="134"/>
      </rPr>
      <t>△△</t>
    </r>
    <r>
      <rPr>
        <vertAlign val="superscript"/>
        <sz val="11"/>
        <rFont val="Times New Roman"/>
        <family val="1"/>
      </rPr>
      <t>Ct</t>
    </r>
  </si>
  <si>
    <t>*</t>
  </si>
  <si>
    <t>CAT expression</t>
  </si>
  <si>
    <t>GR expression</t>
  </si>
  <si>
    <t>Norfloxacin+SNP-1</t>
  </si>
  <si>
    <t>Norfloxacin+SNP-2</t>
  </si>
  <si>
    <t>Norfloxacin+SNP-3</t>
  </si>
  <si>
    <t>Norfloxacin+PTIO-1</t>
  </si>
  <si>
    <t>Norfloxacin+PTIO-2</t>
  </si>
  <si>
    <t>Norfloxacin+PTIO-3</t>
  </si>
  <si>
    <t>Tteatment</t>
  </si>
  <si>
    <t>Norfloxacin vs. Norfloxacin+SNP</t>
  </si>
  <si>
    <t>Norfloxacin vs. Norfloxacin+PTIO</t>
  </si>
  <si>
    <r>
      <rPr>
        <b/>
        <sz val="11"/>
        <rFont val="Times New Roman"/>
        <family val="1"/>
      </rPr>
      <t>H</t>
    </r>
    <r>
      <rPr>
        <b/>
        <vertAlign val="subscript"/>
        <sz val="11"/>
        <rFont val="Times New Roman"/>
        <family val="1"/>
      </rPr>
      <t>2</t>
    </r>
    <r>
      <rPr>
        <b/>
        <sz val="11"/>
        <rFont val="Times New Roman"/>
        <family val="1"/>
      </rPr>
      <t>S content</t>
    </r>
  </si>
  <si>
    <t>μmol/L(Multiplied by 5)</t>
  </si>
  <si>
    <t>μmol/gprot</t>
  </si>
  <si>
    <t>Norfloxacin+NaSH-1</t>
  </si>
  <si>
    <t>Norfloxacin+NaSH-2</t>
  </si>
  <si>
    <t>Norfloxacin+NaSH-3</t>
  </si>
  <si>
    <t>Norfloxacin+HT-1</t>
  </si>
  <si>
    <t>Norfloxacin+HT-2</t>
  </si>
  <si>
    <t>Norfloxacin+HT-3</t>
  </si>
  <si>
    <t>Norfloxacin vs. Norfloxacin+NaSH</t>
  </si>
  <si>
    <t>Norfloxacin vs. Norfloxacin+HT</t>
  </si>
  <si>
    <t>NO content</t>
  </si>
  <si>
    <r>
      <rPr>
        <sz val="11"/>
        <rFont val="等线"/>
        <charset val="134"/>
      </rPr>
      <t>△△</t>
    </r>
    <r>
      <rPr>
        <sz val="11"/>
        <rFont val="Times New Roman"/>
        <family val="1"/>
      </rPr>
      <t>Ct</t>
    </r>
  </si>
  <si>
    <t>Na+N</t>
  </si>
  <si>
    <t>N+H</t>
  </si>
  <si>
    <t>N+A</t>
  </si>
  <si>
    <r>
      <rPr>
        <sz val="12"/>
        <rFont val="Times New Roman"/>
        <family val="1"/>
      </rPr>
      <t>Final result (μmol/gprot</t>
    </r>
    <r>
      <rPr>
        <sz val="12"/>
        <rFont val="宋体"/>
        <charset val="134"/>
      </rPr>
      <t>）</t>
    </r>
  </si>
  <si>
    <t>***</t>
  </si>
  <si>
    <t>Data</t>
    <phoneticPr fontId="25" type="noConversion"/>
  </si>
  <si>
    <t>Statistical results (df=4)</t>
    <phoneticPr fontId="25" type="noConversion"/>
  </si>
  <si>
    <t>Treatment</t>
    <phoneticPr fontId="25" type="noConversion"/>
  </si>
  <si>
    <r>
      <t>Norfloxacin-1</t>
    </r>
    <r>
      <rPr>
        <sz val="11"/>
        <color rgb="FFFF0000"/>
        <rFont val="宋体"/>
        <family val="3"/>
        <charset val="134"/>
      </rPr>
      <t>（Control）</t>
    </r>
    <phoneticPr fontId="25" type="noConversion"/>
  </si>
  <si>
    <r>
      <t>Norfloxacin-1</t>
    </r>
    <r>
      <rPr>
        <sz val="11"/>
        <color rgb="FFFF0000"/>
        <rFont val="宋体"/>
        <family val="3"/>
        <charset val="134"/>
      </rPr>
      <t>（Control）</t>
    </r>
    <phoneticPr fontId="25" type="noConversion"/>
  </si>
  <si>
    <r>
      <t>Norfloxacin-1</t>
    </r>
    <r>
      <rPr>
        <sz val="11"/>
        <color rgb="FFFF0000"/>
        <rFont val="宋体"/>
        <family val="3"/>
        <charset val="134"/>
      </rPr>
      <t>（</t>
    </r>
    <r>
      <rPr>
        <sz val="11"/>
        <color rgb="FFFF0000"/>
        <rFont val="Times New Roman"/>
        <family val="1"/>
      </rPr>
      <t>Control</t>
    </r>
    <r>
      <rPr>
        <sz val="11"/>
        <color rgb="FFFF0000"/>
        <rFont val="宋体"/>
        <family val="3"/>
        <charset val="134"/>
      </rPr>
      <t>）</t>
    </r>
    <phoneticPr fontId="25" type="noConversion"/>
  </si>
  <si>
    <t>NOS content</t>
    <phoneticPr fontId="25" type="noConversion"/>
  </si>
  <si>
    <t>CBS content</t>
    <phoneticPr fontId="25" type="noConversion"/>
  </si>
  <si>
    <t>NOS content</t>
    <phoneticPr fontId="25" type="noConversion"/>
  </si>
  <si>
    <t>CBS content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</si>
</sst>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0_ "/>
    <numFmt numFmtId="178" formatCode="####.00000"/>
  </numFmts>
  <fonts count="29" x14ac:knownFonts="1">
    <font>
      <sz val="11"/>
      <color theme="1"/>
      <name val="等线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等线"/>
      <charset val="134"/>
    </font>
    <font>
      <b/>
      <sz val="11"/>
      <color theme="1"/>
      <name val="Times New Roman"/>
      <family val="1"/>
    </font>
    <font>
      <sz val="12"/>
      <name val="Times New Roman"/>
      <family val="1"/>
    </font>
    <font>
      <sz val="11"/>
      <color rgb="FFFF0000"/>
      <name val="等线"/>
      <charset val="134"/>
      <scheme val="minor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1"/>
      <color theme="9"/>
      <name val="Times New Roman"/>
      <family val="1"/>
    </font>
    <font>
      <sz val="12"/>
      <color rgb="FF7030A0"/>
      <name val="Times New Roman"/>
      <family val="1"/>
    </font>
    <font>
      <sz val="12"/>
      <name val="宋体"/>
      <charset val="134"/>
    </font>
    <font>
      <sz val="12"/>
      <color rgb="FF00B0F0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1"/>
      <name val="宋体"/>
      <charset val="134"/>
    </font>
    <font>
      <sz val="10"/>
      <name val="Arial"/>
      <family val="2"/>
    </font>
    <font>
      <vertAlign val="superscript"/>
      <sz val="11"/>
      <name val="Times New Roman"/>
      <family val="1"/>
    </font>
    <font>
      <vertAlign val="superscript"/>
      <sz val="11"/>
      <name val="宋体"/>
      <charset val="134"/>
    </font>
    <font>
      <b/>
      <vertAlign val="subscript"/>
      <sz val="11"/>
      <name val="Times New Roman"/>
      <family val="1"/>
    </font>
    <font>
      <sz val="9"/>
      <name val="宋体"/>
      <charset val="134"/>
    </font>
    <font>
      <b/>
      <sz val="9"/>
      <name val="宋体"/>
      <charset val="134"/>
    </font>
    <font>
      <sz val="9"/>
      <name val="等线"/>
      <family val="3"/>
      <charset val="134"/>
      <scheme val="minor"/>
    </font>
    <font>
      <sz val="14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9" fillId="0" borderId="0"/>
  </cellStyleXfs>
  <cellXfs count="74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horizontal="left" vertical="top"/>
      <protection locked="0"/>
    </xf>
    <xf numFmtId="0" fontId="7" fillId="0" borderId="0" xfId="0" applyFont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77" fontId="10" fillId="0" borderId="0" xfId="1" applyNumberFormat="1" applyFont="1" applyBorder="1" applyAlignment="1">
      <alignment horizontal="left" vertical="center" wrapText="1"/>
    </xf>
    <xf numFmtId="178" fontId="10" fillId="0" borderId="0" xfId="1" applyNumberFormat="1" applyFont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176" fontId="1" fillId="0" borderId="0" xfId="0" applyNumberFormat="1" applyFont="1" applyAlignment="1">
      <alignment horizontal="left"/>
    </xf>
    <xf numFmtId="0" fontId="1" fillId="0" borderId="0" xfId="0" applyFont="1" applyFill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26" fillId="0" borderId="0" xfId="0" applyNumberFormat="1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NumberFormat="1" applyFont="1" applyAlignment="1">
      <alignment horizontal="left" vertical="center" wrapText="1"/>
    </xf>
  </cellXfs>
  <cellStyles count="2">
    <cellStyle name="常规" xfId="0" builtinId="0"/>
    <cellStyle name="常规_SOD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26"/>
  <sheetViews>
    <sheetView tabSelected="1" zoomScale="80" zoomScaleNormal="80" workbookViewId="0">
      <selection activeCell="G5" sqref="G5"/>
    </sheetView>
  </sheetViews>
  <sheetFormatPr defaultColWidth="8.58203125" defaultRowHeight="14" x14ac:dyDescent="0.3"/>
  <cols>
    <col min="1" max="1" width="20.83203125" style="30" customWidth="1"/>
    <col min="2" max="2" width="16.58203125" style="30" customWidth="1"/>
    <col min="3" max="3" width="16.08203125" style="30" customWidth="1"/>
    <col min="4" max="4" width="21.58203125" style="62" customWidth="1"/>
    <col min="5" max="5" width="24.58203125" style="8" customWidth="1"/>
    <col min="6" max="6" width="31.75" style="8" customWidth="1"/>
    <col min="7" max="7" width="20.33203125" style="8" customWidth="1"/>
    <col min="8" max="8" width="20.33203125" style="30" customWidth="1"/>
    <col min="9" max="12" width="12.58203125" style="28"/>
    <col min="13" max="13" width="8.58203125" style="28"/>
    <col min="14" max="16" width="12.58203125" style="28"/>
    <col min="17" max="16384" width="8.58203125" style="28"/>
  </cols>
  <sheetData>
    <row r="2" spans="1:14" ht="23" x14ac:dyDescent="0.3">
      <c r="B2" s="72" t="s">
        <v>70</v>
      </c>
      <c r="F2" s="73" t="s">
        <v>71</v>
      </c>
    </row>
    <row r="3" spans="1:14" ht="25" customHeight="1" x14ac:dyDescent="0.3">
      <c r="A3" s="6" t="s">
        <v>0</v>
      </c>
      <c r="B3" s="2"/>
      <c r="C3" s="2"/>
      <c r="E3" s="51"/>
    </row>
    <row r="4" spans="1:14" ht="17.149999999999999" customHeight="1" x14ac:dyDescent="0.3">
      <c r="A4" s="15" t="s">
        <v>1</v>
      </c>
      <c r="B4" s="16" t="s">
        <v>2</v>
      </c>
      <c r="C4" s="15" t="s">
        <v>3</v>
      </c>
      <c r="E4" s="51"/>
      <c r="K4" s="16"/>
      <c r="L4" s="2"/>
      <c r="M4" s="2"/>
      <c r="N4" s="6"/>
    </row>
    <row r="5" spans="1:14" ht="15.5" x14ac:dyDescent="0.3">
      <c r="A5" s="1" t="s">
        <v>4</v>
      </c>
      <c r="B5" s="17">
        <v>9.8666666666666999E-2</v>
      </c>
      <c r="C5" s="15">
        <v>0.35232135306554002</v>
      </c>
      <c r="E5" s="51"/>
      <c r="K5" s="15"/>
    </row>
    <row r="6" spans="1:14" ht="15.5" x14ac:dyDescent="0.3">
      <c r="A6" s="1" t="s">
        <v>5</v>
      </c>
      <c r="B6" s="17">
        <v>0.119666666666667</v>
      </c>
      <c r="C6" s="15">
        <v>0.42730866807611001</v>
      </c>
      <c r="E6" s="51"/>
      <c r="K6" s="15"/>
    </row>
    <row r="7" spans="1:14" ht="15.5" x14ac:dyDescent="0.3">
      <c r="A7" s="1" t="s">
        <v>6</v>
      </c>
      <c r="B7" s="17">
        <v>0.12266666666666701</v>
      </c>
      <c r="C7" s="15">
        <v>0.43802114164904898</v>
      </c>
      <c r="E7" s="51"/>
      <c r="K7" s="15"/>
    </row>
    <row r="8" spans="1:14" ht="15.5" x14ac:dyDescent="0.3">
      <c r="A8" s="1" t="s">
        <v>7</v>
      </c>
      <c r="B8" s="17">
        <v>0.12366666666666699</v>
      </c>
      <c r="C8" s="15">
        <v>0.44159196617336199</v>
      </c>
      <c r="E8" s="51"/>
      <c r="K8" s="15"/>
    </row>
    <row r="9" spans="1:14" ht="15.5" x14ac:dyDescent="0.3">
      <c r="A9" s="1" t="s">
        <v>8</v>
      </c>
      <c r="B9" s="17">
        <v>0.102666666666667</v>
      </c>
      <c r="C9" s="15">
        <v>0.36660465116279101</v>
      </c>
      <c r="E9" s="51"/>
      <c r="K9" s="15"/>
    </row>
    <row r="10" spans="1:14" ht="15.5" x14ac:dyDescent="0.3">
      <c r="A10" s="1" t="s">
        <v>9</v>
      </c>
      <c r="B10" s="17">
        <v>0.113666666666667</v>
      </c>
      <c r="C10" s="15">
        <v>0.40588372093023301</v>
      </c>
      <c r="E10" s="51"/>
      <c r="K10" s="15"/>
    </row>
    <row r="11" spans="1:14" ht="15.5" x14ac:dyDescent="0.3">
      <c r="A11" s="2"/>
      <c r="B11" s="16"/>
      <c r="C11" s="2"/>
      <c r="E11" s="51"/>
      <c r="K11" s="15"/>
    </row>
    <row r="12" spans="1:14" ht="19" customHeight="1" x14ac:dyDescent="0.3">
      <c r="A12" s="6" t="s">
        <v>79</v>
      </c>
      <c r="B12" s="16"/>
      <c r="C12" s="2"/>
      <c r="E12" s="51"/>
      <c r="F12" s="7" t="s">
        <v>10</v>
      </c>
      <c r="K12" s="2"/>
    </row>
    <row r="13" spans="1:14" ht="19" customHeight="1" x14ac:dyDescent="0.3">
      <c r="A13" s="15" t="s">
        <v>1</v>
      </c>
      <c r="B13" s="16" t="s">
        <v>2</v>
      </c>
      <c r="C13" s="15" t="s">
        <v>11</v>
      </c>
      <c r="D13" s="63" t="s">
        <v>12</v>
      </c>
      <c r="E13" s="52" t="s">
        <v>13</v>
      </c>
      <c r="F13" s="8" t="s">
        <v>14</v>
      </c>
      <c r="G13" s="8" t="s">
        <v>15</v>
      </c>
      <c r="H13" s="43"/>
      <c r="J13" s="52"/>
      <c r="K13" s="52"/>
      <c r="L13" s="52"/>
    </row>
    <row r="14" spans="1:14" ht="15.5" x14ac:dyDescent="0.3">
      <c r="A14" s="1" t="s">
        <v>4</v>
      </c>
      <c r="B14" s="17">
        <v>0.36266666666666703</v>
      </c>
      <c r="C14" s="15">
        <f t="shared" ref="C14:C19" si="0">49.72*B14</f>
        <v>18.031786666666683</v>
      </c>
      <c r="D14" s="63">
        <f t="shared" ref="D14:D19" si="1">C14*5</f>
        <v>90.158933333333408</v>
      </c>
      <c r="E14" s="52">
        <v>255.89971356791901</v>
      </c>
      <c r="F14" s="33" t="s">
        <v>16</v>
      </c>
      <c r="H14" s="43"/>
      <c r="J14" s="52"/>
      <c r="K14" s="52"/>
      <c r="L14" s="52"/>
      <c r="M14" s="43"/>
    </row>
    <row r="15" spans="1:14" ht="15.5" x14ac:dyDescent="0.3">
      <c r="A15" s="1" t="s">
        <v>5</v>
      </c>
      <c r="B15" s="17">
        <v>0.31366666666666698</v>
      </c>
      <c r="C15" s="15">
        <f t="shared" si="0"/>
        <v>15.595506666666681</v>
      </c>
      <c r="D15" s="63">
        <f t="shared" si="1"/>
        <v>77.977533333333412</v>
      </c>
      <c r="E15" s="52">
        <v>182.48525985773901</v>
      </c>
      <c r="F15" s="28" t="s">
        <v>17</v>
      </c>
      <c r="G15" s="53">
        <v>0.2482</v>
      </c>
      <c r="H15" s="1"/>
      <c r="J15" s="52"/>
      <c r="K15" s="52"/>
      <c r="L15" s="52"/>
      <c r="M15" s="43"/>
    </row>
    <row r="16" spans="1:14" ht="15.5" x14ac:dyDescent="0.3">
      <c r="A16" s="1" t="s">
        <v>6</v>
      </c>
      <c r="B16" s="17">
        <v>0.38866666666666699</v>
      </c>
      <c r="C16" s="15">
        <f t="shared" si="0"/>
        <v>19.324506666666682</v>
      </c>
      <c r="D16" s="63">
        <f t="shared" si="1"/>
        <v>96.622533333333408</v>
      </c>
      <c r="E16" s="52">
        <v>220.58874366102901</v>
      </c>
      <c r="F16" s="28" t="s">
        <v>18</v>
      </c>
      <c r="G16" s="54" t="s">
        <v>19</v>
      </c>
      <c r="H16" s="43"/>
      <c r="K16" s="15"/>
      <c r="L16" s="43"/>
      <c r="M16" s="43"/>
    </row>
    <row r="17" spans="1:13" ht="15.5" x14ac:dyDescent="0.3">
      <c r="A17" s="1" t="s">
        <v>7</v>
      </c>
      <c r="B17" s="17">
        <v>0.31066666666666698</v>
      </c>
      <c r="C17" s="15">
        <f t="shared" si="0"/>
        <v>15.446346666666681</v>
      </c>
      <c r="D17" s="63">
        <f t="shared" si="1"/>
        <v>77.231733333333409</v>
      </c>
      <c r="E17" s="52">
        <v>174.89388224742601</v>
      </c>
      <c r="F17" s="28" t="s">
        <v>20</v>
      </c>
      <c r="G17" s="53" t="s">
        <v>21</v>
      </c>
      <c r="H17" s="43"/>
      <c r="K17" s="15"/>
      <c r="L17" s="43"/>
      <c r="M17" s="43"/>
    </row>
    <row r="18" spans="1:13" ht="15.5" x14ac:dyDescent="0.3">
      <c r="A18" s="1" t="s">
        <v>8</v>
      </c>
      <c r="B18" s="17">
        <v>0.30066666666666703</v>
      </c>
      <c r="C18" s="15">
        <f t="shared" si="0"/>
        <v>14.949146666666683</v>
      </c>
      <c r="D18" s="63">
        <f t="shared" si="1"/>
        <v>74.745733333333419</v>
      </c>
      <c r="E18" s="52">
        <v>203.88648397191901</v>
      </c>
      <c r="F18" s="28" t="s">
        <v>22</v>
      </c>
      <c r="G18" s="52" t="s">
        <v>23</v>
      </c>
      <c r="H18" s="43"/>
      <c r="K18" s="15"/>
      <c r="L18" s="43"/>
      <c r="M18" s="43"/>
    </row>
    <row r="19" spans="1:13" ht="15.5" x14ac:dyDescent="0.3">
      <c r="A19" s="1" t="s">
        <v>9</v>
      </c>
      <c r="B19" s="17">
        <v>0.30666666666666698</v>
      </c>
      <c r="C19" s="15">
        <f t="shared" si="0"/>
        <v>15.247466666666682</v>
      </c>
      <c r="D19" s="63">
        <f t="shared" si="1"/>
        <v>76.23733333333341</v>
      </c>
      <c r="E19" s="52">
        <v>187.830478045799</v>
      </c>
      <c r="F19" s="33" t="s">
        <v>24</v>
      </c>
      <c r="G19" s="53"/>
      <c r="H19" s="43"/>
      <c r="K19" s="15"/>
      <c r="L19" s="43"/>
      <c r="M19" s="43"/>
    </row>
    <row r="20" spans="1:13" ht="15.5" x14ac:dyDescent="0.3">
      <c r="A20" s="1"/>
      <c r="B20" s="17"/>
      <c r="C20" s="15"/>
      <c r="D20" s="63"/>
      <c r="E20" s="52"/>
      <c r="F20" s="28" t="s">
        <v>17</v>
      </c>
      <c r="G20" s="53">
        <v>0.27060000000000001</v>
      </c>
      <c r="H20" s="43"/>
      <c r="K20" s="15"/>
      <c r="L20" s="43"/>
      <c r="M20" s="43"/>
    </row>
    <row r="21" spans="1:13" ht="15.5" x14ac:dyDescent="0.3">
      <c r="A21" s="1"/>
      <c r="B21" s="17"/>
      <c r="C21" s="15"/>
      <c r="D21" s="63"/>
      <c r="E21" s="52"/>
      <c r="F21" s="28" t="s">
        <v>18</v>
      </c>
      <c r="G21" s="8" t="s">
        <v>19</v>
      </c>
      <c r="H21" s="43"/>
      <c r="K21" s="15"/>
      <c r="L21" s="43"/>
      <c r="M21" s="43"/>
    </row>
    <row r="22" spans="1:13" ht="20.149999999999999" customHeight="1" x14ac:dyDescent="0.3">
      <c r="A22" s="2"/>
      <c r="B22" s="16"/>
      <c r="C22" s="2"/>
      <c r="E22" s="51"/>
      <c r="F22" s="28" t="s">
        <v>20</v>
      </c>
      <c r="G22" s="53" t="s">
        <v>21</v>
      </c>
      <c r="K22" s="15"/>
      <c r="L22" s="43"/>
      <c r="M22" s="43"/>
    </row>
    <row r="23" spans="1:13" ht="20.149999999999999" customHeight="1" x14ac:dyDescent="0.3">
      <c r="A23" s="2"/>
      <c r="B23" s="16"/>
      <c r="C23" s="2"/>
      <c r="E23" s="51"/>
      <c r="K23" s="15"/>
      <c r="L23" s="43"/>
      <c r="M23" s="43"/>
    </row>
    <row r="24" spans="1:13" ht="20.149999999999999" customHeight="1" x14ac:dyDescent="0.3">
      <c r="A24" s="2"/>
      <c r="B24" s="16"/>
      <c r="C24" s="2"/>
      <c r="E24" s="51"/>
      <c r="K24" s="15"/>
      <c r="L24" s="43"/>
      <c r="M24" s="43"/>
    </row>
    <row r="25" spans="1:13" ht="30" customHeight="1" x14ac:dyDescent="0.3">
      <c r="A25" s="55" t="s">
        <v>78</v>
      </c>
      <c r="B25" s="17"/>
      <c r="C25" s="15"/>
      <c r="D25" s="63"/>
      <c r="E25" s="51"/>
      <c r="F25" s="7" t="s">
        <v>10</v>
      </c>
      <c r="K25" s="2"/>
      <c r="L25" s="43"/>
      <c r="M25" s="43"/>
    </row>
    <row r="26" spans="1:13" ht="21" customHeight="1" x14ac:dyDescent="0.3">
      <c r="A26" s="15" t="s">
        <v>1</v>
      </c>
      <c r="B26" s="16" t="s">
        <v>2</v>
      </c>
      <c r="C26" s="15" t="s">
        <v>11</v>
      </c>
      <c r="D26" s="63" t="s">
        <v>12</v>
      </c>
      <c r="E26" s="52" t="s">
        <v>13</v>
      </c>
      <c r="F26" s="8" t="s">
        <v>14</v>
      </c>
      <c r="G26" s="8" t="s">
        <v>15</v>
      </c>
      <c r="H26" s="43"/>
      <c r="I26" s="43"/>
      <c r="J26" s="43"/>
      <c r="K26" s="6"/>
    </row>
    <row r="27" spans="1:13" ht="15.5" x14ac:dyDescent="0.3">
      <c r="A27" s="1" t="s">
        <v>4</v>
      </c>
      <c r="B27" s="17">
        <v>0.295333333333333</v>
      </c>
      <c r="C27" s="15">
        <f t="shared" ref="C27:C32" si="2">25.8*B27</f>
        <v>7.6195999999999913</v>
      </c>
      <c r="D27" s="63">
        <f t="shared" ref="D27:D32" si="3">C27*5</f>
        <v>38.097999999999956</v>
      </c>
      <c r="E27" s="52">
        <v>108.13423503432401</v>
      </c>
      <c r="F27" s="33" t="s">
        <v>16</v>
      </c>
      <c r="H27" s="43"/>
      <c r="I27" s="43"/>
      <c r="J27" s="43"/>
      <c r="K27" s="15"/>
      <c r="M27" s="47"/>
    </row>
    <row r="28" spans="1:13" ht="23.15" customHeight="1" x14ac:dyDescent="0.3">
      <c r="A28" s="1" t="s">
        <v>5</v>
      </c>
      <c r="B28" s="17">
        <v>0.351333333333333</v>
      </c>
      <c r="C28" s="15">
        <f t="shared" si="2"/>
        <v>9.064399999999992</v>
      </c>
      <c r="D28" s="63">
        <f t="shared" si="3"/>
        <v>45.32199999999996</v>
      </c>
      <c r="E28" s="52">
        <v>106.06384420904701</v>
      </c>
      <c r="F28" s="28" t="s">
        <v>17</v>
      </c>
      <c r="G28" s="54">
        <v>6.5199999999999994E-2</v>
      </c>
      <c r="H28" s="43"/>
      <c r="I28" s="43"/>
      <c r="J28" s="43"/>
      <c r="K28" s="15"/>
    </row>
    <row r="29" spans="1:13" ht="15.5" x14ac:dyDescent="0.3">
      <c r="A29" s="1" t="s">
        <v>6</v>
      </c>
      <c r="B29" s="17">
        <v>0.34633333333333299</v>
      </c>
      <c r="C29" s="15">
        <f t="shared" si="2"/>
        <v>8.9353999999999907</v>
      </c>
      <c r="D29" s="63">
        <f t="shared" si="3"/>
        <v>44.67699999999995</v>
      </c>
      <c r="E29" s="52">
        <v>101.997359834736</v>
      </c>
      <c r="F29" s="28" t="s">
        <v>18</v>
      </c>
      <c r="G29" s="8" t="s">
        <v>19</v>
      </c>
      <c r="H29" s="43"/>
      <c r="I29" s="43"/>
      <c r="J29" s="43"/>
      <c r="K29" s="15"/>
    </row>
    <row r="30" spans="1:13" ht="15.5" x14ac:dyDescent="0.3">
      <c r="A30" s="1" t="s">
        <v>7</v>
      </c>
      <c r="B30" s="17">
        <v>0.357333333333333</v>
      </c>
      <c r="C30" s="15">
        <f t="shared" si="2"/>
        <v>9.2191999999999918</v>
      </c>
      <c r="D30" s="63">
        <f t="shared" si="3"/>
        <v>46.095999999999961</v>
      </c>
      <c r="E30" s="52">
        <v>104.385957016943</v>
      </c>
      <c r="F30" s="28" t="s">
        <v>20</v>
      </c>
      <c r="G30" s="54" t="s">
        <v>21</v>
      </c>
      <c r="H30" s="43"/>
      <c r="I30" s="43"/>
      <c r="J30" s="43"/>
      <c r="K30" s="15"/>
    </row>
    <row r="31" spans="1:13" ht="15.5" x14ac:dyDescent="0.3">
      <c r="A31" s="1" t="s">
        <v>8</v>
      </c>
      <c r="B31" s="17">
        <v>0.34333333333333299</v>
      </c>
      <c r="C31" s="15">
        <f t="shared" si="2"/>
        <v>8.8579999999999917</v>
      </c>
      <c r="D31" s="63">
        <f t="shared" si="3"/>
        <v>44.289999999999957</v>
      </c>
      <c r="E31" s="52">
        <v>120.811342298909</v>
      </c>
      <c r="F31" s="28" t="s">
        <v>22</v>
      </c>
      <c r="G31" s="54" t="s">
        <v>23</v>
      </c>
      <c r="H31" s="43"/>
      <c r="I31" s="43"/>
      <c r="J31" s="43"/>
      <c r="K31" s="15"/>
    </row>
    <row r="32" spans="1:13" ht="17.149999999999999" customHeight="1" x14ac:dyDescent="0.3">
      <c r="A32" s="1" t="s">
        <v>9</v>
      </c>
      <c r="B32" s="17">
        <v>0.34633333333333299</v>
      </c>
      <c r="C32" s="15">
        <f t="shared" si="2"/>
        <v>8.9353999999999907</v>
      </c>
      <c r="D32" s="63">
        <f t="shared" si="3"/>
        <v>44.67699999999995</v>
      </c>
      <c r="E32" s="52">
        <v>110.073397123704</v>
      </c>
      <c r="F32" s="33" t="s">
        <v>24</v>
      </c>
      <c r="H32" s="43"/>
      <c r="I32" s="43"/>
      <c r="J32" s="43"/>
      <c r="K32" s="15"/>
      <c r="L32" s="35"/>
      <c r="M32" s="35"/>
    </row>
    <row r="33" spans="1:13" ht="17.149999999999999" customHeight="1" x14ac:dyDescent="0.3">
      <c r="A33" s="1"/>
      <c r="B33" s="17"/>
      <c r="C33" s="15"/>
      <c r="D33" s="63"/>
      <c r="E33" s="52"/>
      <c r="F33" s="28" t="s">
        <v>17</v>
      </c>
      <c r="G33" s="52">
        <v>0.19600000000000001</v>
      </c>
      <c r="H33" s="43"/>
      <c r="I33" s="43"/>
      <c r="J33" s="43"/>
      <c r="K33" s="15"/>
      <c r="L33" s="35"/>
      <c r="M33" s="35"/>
    </row>
    <row r="34" spans="1:13" ht="17.149999999999999" customHeight="1" x14ac:dyDescent="0.3">
      <c r="A34" s="1"/>
      <c r="B34" s="17"/>
      <c r="C34" s="15"/>
      <c r="D34" s="63"/>
      <c r="E34" s="52"/>
      <c r="F34" s="28" t="s">
        <v>18</v>
      </c>
      <c r="G34" s="8" t="s">
        <v>19</v>
      </c>
      <c r="H34" s="43"/>
      <c r="I34" s="43"/>
      <c r="J34" s="43"/>
      <c r="K34" s="15"/>
      <c r="L34" s="35"/>
      <c r="M34" s="35"/>
    </row>
    <row r="35" spans="1:13" ht="17.149999999999999" customHeight="1" x14ac:dyDescent="0.3">
      <c r="A35" s="1"/>
      <c r="B35" s="17"/>
      <c r="C35" s="15"/>
      <c r="D35" s="63"/>
      <c r="E35" s="52"/>
      <c r="F35" s="28" t="s">
        <v>20</v>
      </c>
      <c r="G35" s="52" t="s">
        <v>21</v>
      </c>
      <c r="H35" s="43"/>
      <c r="I35" s="43"/>
      <c r="J35" s="43"/>
      <c r="K35" s="15"/>
      <c r="L35" s="35"/>
      <c r="M35" s="35"/>
    </row>
    <row r="36" spans="1:13" ht="17.149999999999999" customHeight="1" x14ac:dyDescent="0.3">
      <c r="A36" s="1"/>
      <c r="B36" s="17"/>
      <c r="C36" s="15"/>
      <c r="D36" s="63"/>
      <c r="E36" s="52"/>
      <c r="H36" s="43"/>
      <c r="I36" s="43"/>
      <c r="J36" s="43"/>
      <c r="K36" s="15"/>
      <c r="L36" s="35"/>
      <c r="M36" s="35"/>
    </row>
    <row r="37" spans="1:13" ht="16" x14ac:dyDescent="0.3">
      <c r="A37" s="6" t="s">
        <v>25</v>
      </c>
      <c r="B37" s="16"/>
      <c r="C37" s="2"/>
      <c r="E37" s="51"/>
      <c r="F37" s="7" t="s">
        <v>10</v>
      </c>
      <c r="K37" s="2"/>
    </row>
    <row r="38" spans="1:13" ht="15" customHeight="1" x14ac:dyDescent="0.3">
      <c r="A38" s="15" t="s">
        <v>1</v>
      </c>
      <c r="B38" s="16" t="s">
        <v>2</v>
      </c>
      <c r="C38" s="15" t="s">
        <v>26</v>
      </c>
      <c r="D38" s="63" t="s">
        <v>27</v>
      </c>
      <c r="E38" s="52" t="s">
        <v>28</v>
      </c>
      <c r="F38" s="8" t="s">
        <v>14</v>
      </c>
      <c r="G38" s="8" t="s">
        <v>15</v>
      </c>
      <c r="H38" s="43"/>
      <c r="J38" s="47"/>
      <c r="K38" s="15"/>
    </row>
    <row r="39" spans="1:13" ht="15.5" x14ac:dyDescent="0.3">
      <c r="A39" s="1" t="s">
        <v>4</v>
      </c>
      <c r="B39" s="17">
        <v>0.26600000000000001</v>
      </c>
      <c r="C39" s="15">
        <v>10.27012966</v>
      </c>
      <c r="D39" s="63">
        <v>43.193183333333302</v>
      </c>
      <c r="E39" s="52">
        <v>122.595985050325</v>
      </c>
      <c r="F39" s="33" t="s">
        <v>16</v>
      </c>
      <c r="H39" s="43"/>
      <c r="K39" s="15"/>
      <c r="M39" s="9"/>
    </row>
    <row r="40" spans="1:13" ht="15.5" x14ac:dyDescent="0.3">
      <c r="A40" s="1" t="s">
        <v>5</v>
      </c>
      <c r="B40" s="17">
        <v>0.26500000000000001</v>
      </c>
      <c r="C40" s="15">
        <v>10.231590375</v>
      </c>
      <c r="D40" s="63">
        <v>51.0963833333333</v>
      </c>
      <c r="E40" s="52">
        <v>119.577221691726</v>
      </c>
      <c r="F40" s="28" t="s">
        <v>17</v>
      </c>
      <c r="G40" s="8">
        <v>6.1999999999999998E-3</v>
      </c>
      <c r="H40" s="43"/>
      <c r="K40" s="15"/>
      <c r="M40" s="15"/>
    </row>
    <row r="41" spans="1:13" ht="15.5" x14ac:dyDescent="0.3">
      <c r="A41" s="1" t="s">
        <v>6</v>
      </c>
      <c r="B41" s="17">
        <v>0.22</v>
      </c>
      <c r="C41" s="15">
        <v>8.4967740000000003</v>
      </c>
      <c r="D41" s="63">
        <v>53.0721833333333</v>
      </c>
      <c r="E41" s="52">
        <v>121.163519946843</v>
      </c>
      <c r="F41" s="28" t="s">
        <v>18</v>
      </c>
      <c r="G41" s="8" t="s">
        <v>29</v>
      </c>
      <c r="H41" s="43"/>
      <c r="K41" s="15"/>
      <c r="M41" s="15"/>
    </row>
    <row r="42" spans="1:13" ht="15.5" x14ac:dyDescent="0.3">
      <c r="A42" s="1" t="s">
        <v>7</v>
      </c>
      <c r="B42" s="17">
        <v>0.23499999999999999</v>
      </c>
      <c r="C42" s="15">
        <v>9.0751653749999992</v>
      </c>
      <c r="D42" s="63">
        <v>45.375826875000001</v>
      </c>
      <c r="E42" s="52">
        <v>102.755100524601</v>
      </c>
      <c r="F42" s="28" t="s">
        <v>20</v>
      </c>
      <c r="G42" s="8" t="s">
        <v>30</v>
      </c>
      <c r="H42" s="43"/>
      <c r="K42" s="15"/>
      <c r="M42" s="15"/>
    </row>
    <row r="43" spans="1:13" s="35" customFormat="1" ht="15.5" x14ac:dyDescent="0.3">
      <c r="A43" s="1" t="s">
        <v>8</v>
      </c>
      <c r="B43" s="17">
        <v>0.21099999999999999</v>
      </c>
      <c r="C43" s="15">
        <v>8.1683214075000006</v>
      </c>
      <c r="D43" s="63">
        <v>40.841607037499998</v>
      </c>
      <c r="E43" s="52">
        <v>111.405043301985</v>
      </c>
      <c r="F43" s="28" t="s">
        <v>22</v>
      </c>
      <c r="G43" s="52" t="s">
        <v>23</v>
      </c>
      <c r="H43" s="43"/>
      <c r="K43" s="15"/>
      <c r="L43" s="28"/>
      <c r="M43" s="15"/>
    </row>
    <row r="44" spans="1:13" ht="15.5" x14ac:dyDescent="0.3">
      <c r="A44" s="1" t="s">
        <v>9</v>
      </c>
      <c r="B44" s="17">
        <v>0.218</v>
      </c>
      <c r="C44" s="15">
        <v>8.4196461399999993</v>
      </c>
      <c r="D44" s="63">
        <v>42.098230700000002</v>
      </c>
      <c r="E44" s="52">
        <v>103.719928957772</v>
      </c>
      <c r="F44" s="33" t="s">
        <v>24</v>
      </c>
      <c r="G44" s="52"/>
      <c r="H44" s="43"/>
      <c r="K44" s="15"/>
      <c r="M44" s="15"/>
    </row>
    <row r="45" spans="1:13" ht="15.5" x14ac:dyDescent="0.3">
      <c r="A45" s="1"/>
      <c r="B45" s="17"/>
      <c r="C45" s="15"/>
      <c r="D45" s="63"/>
      <c r="E45" s="52"/>
      <c r="F45" s="28" t="s">
        <v>17</v>
      </c>
      <c r="G45" s="56">
        <v>0.18429999999999999</v>
      </c>
      <c r="K45" s="15"/>
      <c r="M45" s="15"/>
    </row>
    <row r="46" spans="1:13" ht="15.5" x14ac:dyDescent="0.3">
      <c r="A46" s="1"/>
      <c r="B46" s="17"/>
      <c r="C46" s="15"/>
      <c r="D46" s="63"/>
      <c r="E46" s="52"/>
      <c r="F46" s="28" t="s">
        <v>18</v>
      </c>
      <c r="G46" s="52" t="s">
        <v>19</v>
      </c>
      <c r="H46" s="43"/>
      <c r="K46" s="15"/>
      <c r="M46" s="15"/>
    </row>
    <row r="47" spans="1:13" ht="15.5" x14ac:dyDescent="0.3">
      <c r="A47" s="1"/>
      <c r="B47" s="17"/>
      <c r="C47" s="15"/>
      <c r="D47" s="63"/>
      <c r="E47" s="52"/>
      <c r="F47" s="28" t="s">
        <v>20</v>
      </c>
      <c r="G47" s="56" t="s">
        <v>21</v>
      </c>
      <c r="H47" s="43"/>
      <c r="K47" s="15"/>
      <c r="M47" s="15"/>
    </row>
    <row r="48" spans="1:13" ht="15" customHeight="1" x14ac:dyDescent="0.3">
      <c r="A48" s="1"/>
      <c r="B48" s="17"/>
      <c r="C48" s="15"/>
      <c r="D48" s="63"/>
      <c r="E48" s="52"/>
      <c r="H48" s="43"/>
      <c r="K48" s="15"/>
      <c r="M48" s="15"/>
    </row>
    <row r="49" spans="1:16" ht="15.5" x14ac:dyDescent="0.3">
      <c r="A49" s="1"/>
      <c r="B49" s="17"/>
      <c r="C49" s="15"/>
      <c r="D49" s="63"/>
      <c r="E49" s="52"/>
      <c r="H49" s="43"/>
      <c r="K49" s="15"/>
      <c r="M49" s="15"/>
    </row>
    <row r="50" spans="1:16" ht="15.5" x14ac:dyDescent="0.3">
      <c r="A50" s="2"/>
      <c r="B50" s="16"/>
      <c r="C50" s="2"/>
      <c r="E50" s="51"/>
      <c r="F50" s="7" t="s">
        <v>10</v>
      </c>
      <c r="K50" s="17"/>
      <c r="L50" s="15"/>
      <c r="M50" s="15"/>
      <c r="N50" s="15"/>
      <c r="O50" s="43"/>
      <c r="P50" s="15"/>
    </row>
    <row r="51" spans="1:16" ht="15.5" x14ac:dyDescent="0.3">
      <c r="A51" s="6" t="s">
        <v>31</v>
      </c>
      <c r="B51" s="16" t="s">
        <v>2</v>
      </c>
      <c r="C51" s="15" t="s">
        <v>26</v>
      </c>
      <c r="D51" s="63" t="s">
        <v>27</v>
      </c>
      <c r="E51" s="52" t="s">
        <v>28</v>
      </c>
      <c r="F51" s="8" t="s">
        <v>14</v>
      </c>
      <c r="G51" s="8" t="s">
        <v>15</v>
      </c>
      <c r="H51" s="43"/>
      <c r="K51" s="16"/>
      <c r="L51" s="2"/>
      <c r="M51" s="6"/>
      <c r="N51" s="15"/>
      <c r="O51" s="43"/>
      <c r="P51" s="15"/>
    </row>
    <row r="52" spans="1:16" ht="15.5" x14ac:dyDescent="0.3">
      <c r="A52" s="1" t="s">
        <v>4</v>
      </c>
      <c r="B52" s="17">
        <v>0.32366666666666699</v>
      </c>
      <c r="C52" s="15">
        <f>(B52*145.6)</f>
        <v>47.12586666666671</v>
      </c>
      <c r="D52" s="63">
        <f t="shared" ref="D52:D57" si="4">C52*5</f>
        <v>235.62933333333353</v>
      </c>
      <c r="E52" s="52">
        <v>668.79095258668895</v>
      </c>
      <c r="F52" s="33" t="s">
        <v>16</v>
      </c>
      <c r="H52" s="43"/>
      <c r="J52" s="9"/>
      <c r="K52" s="15"/>
      <c r="L52" s="15"/>
      <c r="M52" s="43"/>
      <c r="N52" s="15"/>
    </row>
    <row r="53" spans="1:16" ht="15.5" x14ac:dyDescent="0.3">
      <c r="A53" s="1" t="s">
        <v>5</v>
      </c>
      <c r="B53" s="17">
        <v>0.38866666666666699</v>
      </c>
      <c r="C53" s="15">
        <f t="shared" ref="C53:C57" si="5">(B53*145.6)</f>
        <v>56.589866666666715</v>
      </c>
      <c r="D53" s="63">
        <f t="shared" si="4"/>
        <v>282.94933333333358</v>
      </c>
      <c r="E53" s="52">
        <v>662.16614469177102</v>
      </c>
      <c r="F53" s="28" t="s">
        <v>17</v>
      </c>
      <c r="G53" s="52" t="s">
        <v>32</v>
      </c>
      <c r="H53" s="43"/>
      <c r="J53" s="15"/>
      <c r="K53" s="1"/>
      <c r="L53" s="15"/>
      <c r="M53" s="43"/>
      <c r="N53" s="15"/>
    </row>
    <row r="54" spans="1:16" ht="15.5" x14ac:dyDescent="0.3">
      <c r="A54" s="1" t="s">
        <v>6</v>
      </c>
      <c r="B54" s="17">
        <v>0.40666666666666701</v>
      </c>
      <c r="C54" s="15">
        <f t="shared" si="5"/>
        <v>59.210666666666711</v>
      </c>
      <c r="D54" s="63">
        <f t="shared" si="4"/>
        <v>296.05333333333357</v>
      </c>
      <c r="E54" s="52">
        <v>675.88822817720802</v>
      </c>
      <c r="F54" s="28" t="s">
        <v>18</v>
      </c>
      <c r="G54" s="52" t="s">
        <v>33</v>
      </c>
      <c r="H54" s="43"/>
      <c r="J54" s="15"/>
      <c r="K54" s="1"/>
      <c r="L54" s="15"/>
      <c r="M54" s="43"/>
      <c r="N54" s="15"/>
    </row>
    <row r="55" spans="1:16" ht="15.5" x14ac:dyDescent="0.3">
      <c r="A55" s="1" t="s">
        <v>7</v>
      </c>
      <c r="B55" s="17">
        <v>0.32466666666666699</v>
      </c>
      <c r="C55" s="15">
        <f t="shared" si="5"/>
        <v>47.271466666666711</v>
      </c>
      <c r="D55" s="63">
        <f t="shared" si="4"/>
        <v>236.35733333333354</v>
      </c>
      <c r="E55" s="52">
        <v>535.23920596087896</v>
      </c>
      <c r="F55" s="28" t="s">
        <v>20</v>
      </c>
      <c r="G55" s="56" t="s">
        <v>30</v>
      </c>
      <c r="H55" s="43"/>
      <c r="J55" s="15"/>
      <c r="K55" s="1"/>
      <c r="L55" s="15"/>
      <c r="M55" s="43"/>
      <c r="N55" s="15"/>
    </row>
    <row r="56" spans="1:16" ht="15.5" x14ac:dyDescent="0.3">
      <c r="A56" s="1" t="s">
        <v>8</v>
      </c>
      <c r="B56" s="17">
        <v>0.25666666666666699</v>
      </c>
      <c r="C56" s="15">
        <f t="shared" si="5"/>
        <v>37.370666666666715</v>
      </c>
      <c r="D56" s="63">
        <f t="shared" si="4"/>
        <v>186.85333333333358</v>
      </c>
      <c r="E56" s="52">
        <f>D56/C9</f>
        <v>509.68620485494398</v>
      </c>
      <c r="F56" s="28" t="s">
        <v>22</v>
      </c>
      <c r="G56" s="56" t="s">
        <v>23</v>
      </c>
      <c r="H56" s="43"/>
      <c r="J56" s="15"/>
      <c r="K56" s="1"/>
      <c r="L56" s="15"/>
      <c r="M56" s="5"/>
      <c r="N56" s="5"/>
    </row>
    <row r="57" spans="1:16" ht="15.5" x14ac:dyDescent="0.3">
      <c r="A57" s="1" t="s">
        <v>9</v>
      </c>
      <c r="B57" s="17">
        <v>0.29266666666666702</v>
      </c>
      <c r="C57" s="15">
        <f t="shared" si="5"/>
        <v>42.612266666666713</v>
      </c>
      <c r="D57" s="63">
        <f t="shared" si="4"/>
        <v>213.06133333333355</v>
      </c>
      <c r="E57" s="52">
        <v>524.93195057201206</v>
      </c>
      <c r="F57" s="33" t="s">
        <v>24</v>
      </c>
      <c r="H57" s="43"/>
      <c r="J57" s="15"/>
      <c r="K57" s="1"/>
      <c r="L57" s="15"/>
      <c r="M57" s="57"/>
      <c r="N57" s="5"/>
    </row>
    <row r="58" spans="1:16" ht="15.5" x14ac:dyDescent="0.3">
      <c r="A58" s="1"/>
      <c r="B58" s="17"/>
      <c r="C58" s="15"/>
      <c r="D58" s="63"/>
      <c r="E58" s="52"/>
      <c r="F58" s="28" t="s">
        <v>17</v>
      </c>
      <c r="G58" s="8">
        <v>0.44350000000000001</v>
      </c>
      <c r="H58" s="43"/>
      <c r="J58" s="15"/>
      <c r="K58" s="1"/>
      <c r="L58" s="15"/>
      <c r="M58" s="57"/>
      <c r="N58" s="5"/>
    </row>
    <row r="59" spans="1:16" ht="15.5" x14ac:dyDescent="0.3">
      <c r="A59" s="1"/>
      <c r="B59" s="17"/>
      <c r="C59" s="15"/>
      <c r="D59" s="63"/>
      <c r="E59" s="52"/>
      <c r="F59" s="28" t="s">
        <v>18</v>
      </c>
      <c r="G59" s="52" t="s">
        <v>19</v>
      </c>
      <c r="H59" s="43"/>
      <c r="J59" s="15"/>
      <c r="K59" s="1"/>
      <c r="L59" s="15"/>
      <c r="M59" s="57"/>
      <c r="N59" s="5"/>
    </row>
    <row r="60" spans="1:16" ht="15.5" x14ac:dyDescent="0.3">
      <c r="A60" s="1"/>
      <c r="B60" s="17"/>
      <c r="C60" s="15"/>
      <c r="D60" s="63"/>
      <c r="E60" s="52"/>
      <c r="F60" s="28" t="s">
        <v>20</v>
      </c>
      <c r="G60" s="8" t="s">
        <v>21</v>
      </c>
      <c r="H60" s="43"/>
      <c r="I60" s="43"/>
      <c r="J60" s="15"/>
      <c r="K60" s="1"/>
      <c r="L60" s="15"/>
      <c r="M60" s="57"/>
      <c r="N60" s="5"/>
    </row>
    <row r="61" spans="1:16" ht="15.5" x14ac:dyDescent="0.3">
      <c r="A61" s="1"/>
      <c r="B61" s="17"/>
      <c r="C61" s="15"/>
      <c r="D61" s="63"/>
      <c r="E61" s="52"/>
      <c r="H61" s="43"/>
      <c r="I61" s="43"/>
      <c r="J61" s="15"/>
      <c r="K61" s="1"/>
      <c r="L61" s="15"/>
      <c r="M61" s="57"/>
      <c r="N61" s="5"/>
    </row>
    <row r="62" spans="1:16" ht="15.5" x14ac:dyDescent="0.3">
      <c r="A62" s="1"/>
      <c r="B62" s="17"/>
      <c r="C62" s="15"/>
      <c r="D62" s="63"/>
      <c r="E62" s="52"/>
      <c r="H62" s="43"/>
      <c r="I62" s="43"/>
      <c r="J62" s="15"/>
      <c r="K62" s="1"/>
      <c r="L62" s="15"/>
      <c r="M62" s="57"/>
      <c r="N62" s="5"/>
    </row>
    <row r="63" spans="1:16" ht="22" customHeight="1" x14ac:dyDescent="0.3">
      <c r="A63" s="6" t="s">
        <v>34</v>
      </c>
      <c r="B63" s="16"/>
      <c r="C63" s="2"/>
      <c r="E63" s="7" t="s">
        <v>10</v>
      </c>
      <c r="H63" s="43"/>
      <c r="I63" s="43"/>
      <c r="J63" s="15"/>
      <c r="K63" s="15"/>
      <c r="L63" s="15"/>
      <c r="M63" s="57"/>
      <c r="N63" s="5"/>
    </row>
    <row r="64" spans="1:16" ht="20.149999999999999" customHeight="1" x14ac:dyDescent="0.3">
      <c r="A64" s="1" t="s">
        <v>1</v>
      </c>
      <c r="B64" s="16" t="s">
        <v>2</v>
      </c>
      <c r="C64" s="15" t="s">
        <v>26</v>
      </c>
      <c r="D64" s="63" t="s">
        <v>28</v>
      </c>
      <c r="E64" s="8" t="s">
        <v>14</v>
      </c>
      <c r="F64" s="8" t="s">
        <v>15</v>
      </c>
      <c r="H64" s="43"/>
      <c r="I64" s="43"/>
      <c r="J64" s="15"/>
      <c r="K64" s="6"/>
      <c r="L64" s="2"/>
      <c r="M64" s="57"/>
      <c r="N64" s="5"/>
    </row>
    <row r="65" spans="1:14" ht="15.5" x14ac:dyDescent="0.3">
      <c r="A65" s="1" t="s">
        <v>4</v>
      </c>
      <c r="B65" s="18">
        <v>3.5999999999999997E-2</v>
      </c>
      <c r="C65" s="1">
        <v>10.134715025906701</v>
      </c>
      <c r="D65" s="64">
        <v>28.7655429843375</v>
      </c>
      <c r="E65" s="33" t="s">
        <v>16</v>
      </c>
      <c r="H65" s="43"/>
      <c r="I65" s="43"/>
      <c r="J65" s="15"/>
      <c r="K65" s="1"/>
      <c r="L65" s="15"/>
      <c r="M65" s="57"/>
      <c r="N65" s="5"/>
    </row>
    <row r="66" spans="1:14" ht="21" customHeight="1" x14ac:dyDescent="0.3">
      <c r="A66" s="1" t="s">
        <v>5</v>
      </c>
      <c r="B66" s="18">
        <v>4.1000000000000002E-2</v>
      </c>
      <c r="C66" s="1">
        <v>11.5423143350605</v>
      </c>
      <c r="D66" s="64">
        <v>27.011655033884399</v>
      </c>
      <c r="E66" s="28" t="s">
        <v>17</v>
      </c>
      <c r="F66" s="56">
        <v>2.0999999999999999E-3</v>
      </c>
      <c r="H66" s="43"/>
      <c r="I66" s="43"/>
      <c r="J66" s="15"/>
      <c r="K66" s="1"/>
      <c r="L66" s="15"/>
      <c r="M66" s="57"/>
      <c r="N66" s="5"/>
    </row>
    <row r="67" spans="1:14" ht="15.5" x14ac:dyDescent="0.3">
      <c r="A67" s="1" t="s">
        <v>6</v>
      </c>
      <c r="B67" s="18">
        <v>3.6999999999999998E-2</v>
      </c>
      <c r="C67" s="1">
        <v>10.416234887737501</v>
      </c>
      <c r="D67" s="64">
        <v>23.780210353597901</v>
      </c>
      <c r="E67" s="28" t="s">
        <v>18</v>
      </c>
      <c r="F67" s="56" t="s">
        <v>29</v>
      </c>
      <c r="G67" s="54"/>
      <c r="H67" s="43"/>
      <c r="I67" s="43"/>
      <c r="J67" s="15"/>
      <c r="K67" s="1"/>
      <c r="L67" s="15"/>
      <c r="M67" s="57"/>
      <c r="N67" s="5"/>
    </row>
    <row r="68" spans="1:14" ht="28" x14ac:dyDescent="0.3">
      <c r="A68" s="1" t="s">
        <v>7</v>
      </c>
      <c r="B68" s="18">
        <v>6.2E-2</v>
      </c>
      <c r="C68" s="1">
        <v>17.454231433505999</v>
      </c>
      <c r="D68" s="64">
        <v>39.525699674196098</v>
      </c>
      <c r="E68" s="28" t="s">
        <v>20</v>
      </c>
      <c r="F68" s="56" t="s">
        <v>30</v>
      </c>
      <c r="G68" s="54"/>
      <c r="H68" s="43"/>
      <c r="I68" s="5"/>
      <c r="J68" s="5"/>
      <c r="K68" s="1"/>
      <c r="L68" s="15"/>
    </row>
    <row r="69" spans="1:14" ht="15.5" x14ac:dyDescent="0.3">
      <c r="A69" s="1" t="s">
        <v>8</v>
      </c>
      <c r="B69" s="18">
        <v>3.7999999999999999E-2</v>
      </c>
      <c r="C69" s="1">
        <v>10.697754749568199</v>
      </c>
      <c r="D69" s="64">
        <v>37.2048720746238</v>
      </c>
      <c r="E69" s="28" t="s">
        <v>22</v>
      </c>
      <c r="F69" s="8" t="s">
        <v>23</v>
      </c>
      <c r="G69" s="54"/>
      <c r="H69" s="43"/>
      <c r="I69" s="57"/>
      <c r="J69" s="5"/>
      <c r="K69" s="1"/>
      <c r="L69" s="15"/>
    </row>
    <row r="70" spans="1:14" ht="15.5" x14ac:dyDescent="0.3">
      <c r="A70" s="1" t="s">
        <v>9</v>
      </c>
      <c r="B70" s="18">
        <v>5.3999999999999999E-2</v>
      </c>
      <c r="C70" s="1">
        <v>15.202072538860101</v>
      </c>
      <c r="D70" s="64">
        <v>37.454255381366202</v>
      </c>
      <c r="E70" s="33" t="s">
        <v>24</v>
      </c>
      <c r="G70" s="54"/>
      <c r="H70" s="43"/>
      <c r="I70" s="57"/>
      <c r="J70" s="5"/>
      <c r="K70" s="1"/>
      <c r="L70" s="15"/>
    </row>
    <row r="71" spans="1:14" ht="15.5" x14ac:dyDescent="0.3">
      <c r="A71" s="1"/>
      <c r="B71" s="18"/>
      <c r="C71" s="1"/>
      <c r="D71" s="64"/>
      <c r="E71" s="28" t="s">
        <v>17</v>
      </c>
      <c r="F71" s="8">
        <v>0.40489999999999998</v>
      </c>
      <c r="G71" s="54"/>
      <c r="H71" s="43"/>
      <c r="I71" s="57"/>
      <c r="J71" s="5"/>
      <c r="K71" s="1"/>
      <c r="L71" s="15"/>
    </row>
    <row r="72" spans="1:14" ht="15.5" x14ac:dyDescent="0.3">
      <c r="A72" s="1"/>
      <c r="B72" s="18"/>
      <c r="C72" s="1"/>
      <c r="D72" s="64"/>
      <c r="E72" s="28" t="s">
        <v>18</v>
      </c>
      <c r="F72" s="8" t="s">
        <v>19</v>
      </c>
      <c r="G72" s="54"/>
      <c r="H72" s="43"/>
      <c r="I72" s="57"/>
      <c r="J72" s="5"/>
      <c r="K72" s="1"/>
      <c r="L72" s="15"/>
    </row>
    <row r="73" spans="1:14" ht="28" x14ac:dyDescent="0.3">
      <c r="A73" s="1"/>
      <c r="B73" s="18"/>
      <c r="C73" s="1"/>
      <c r="D73" s="64"/>
      <c r="E73" s="28" t="s">
        <v>20</v>
      </c>
      <c r="F73" s="8" t="s">
        <v>21</v>
      </c>
      <c r="G73" s="54"/>
      <c r="H73" s="43"/>
      <c r="I73" s="57"/>
      <c r="J73" s="5"/>
      <c r="K73" s="1"/>
      <c r="L73" s="15"/>
    </row>
    <row r="74" spans="1:14" ht="15.5" x14ac:dyDescent="0.3">
      <c r="A74" s="1"/>
      <c r="B74" s="15"/>
      <c r="C74" s="15"/>
      <c r="D74" s="63"/>
      <c r="G74" s="54"/>
      <c r="H74" s="43"/>
      <c r="I74" s="57"/>
      <c r="J74" s="5"/>
      <c r="K74" s="1"/>
      <c r="L74" s="2"/>
    </row>
    <row r="75" spans="1:14" ht="19" customHeight="1" x14ac:dyDescent="0.3">
      <c r="A75" s="6" t="s">
        <v>35</v>
      </c>
      <c r="B75" s="2"/>
      <c r="C75" s="2"/>
      <c r="D75" s="62" t="s">
        <v>36</v>
      </c>
      <c r="E75" s="7" t="s">
        <v>10</v>
      </c>
      <c r="I75" s="57"/>
      <c r="J75" s="5"/>
      <c r="K75" s="2"/>
      <c r="L75" s="2"/>
    </row>
    <row r="76" spans="1:14" ht="17" x14ac:dyDescent="0.3">
      <c r="A76" s="1" t="s">
        <v>1</v>
      </c>
      <c r="B76" s="1" t="s">
        <v>37</v>
      </c>
      <c r="C76" s="58" t="s">
        <v>38</v>
      </c>
      <c r="D76" s="64" t="s">
        <v>39</v>
      </c>
      <c r="E76" s="8" t="s">
        <v>14</v>
      </c>
      <c r="F76" s="8" t="s">
        <v>15</v>
      </c>
      <c r="G76" s="54"/>
      <c r="H76" s="43"/>
      <c r="I76" s="57"/>
      <c r="J76" s="5"/>
      <c r="K76" s="6"/>
      <c r="L76" s="2"/>
    </row>
    <row r="77" spans="1:14" ht="15.5" x14ac:dyDescent="0.3">
      <c r="A77" s="1" t="s">
        <v>4</v>
      </c>
      <c r="B77" s="1">
        <v>17.3083683997517</v>
      </c>
      <c r="C77" s="1">
        <v>0</v>
      </c>
      <c r="D77" s="64">
        <f t="shared" ref="D77:D82" si="6">2^(-C77)</f>
        <v>1</v>
      </c>
      <c r="E77" s="33" t="s">
        <v>16</v>
      </c>
      <c r="G77" s="54"/>
      <c r="H77" s="43"/>
      <c r="I77" s="57"/>
      <c r="J77" s="5"/>
      <c r="K77" s="1"/>
      <c r="L77" s="2"/>
    </row>
    <row r="78" spans="1:14" ht="15.5" x14ac:dyDescent="0.3">
      <c r="A78" s="1" t="s">
        <v>5</v>
      </c>
      <c r="B78" s="1">
        <v>16.127009106234201</v>
      </c>
      <c r="C78" s="1">
        <v>0</v>
      </c>
      <c r="D78" s="64">
        <f t="shared" si="6"/>
        <v>1</v>
      </c>
      <c r="E78" s="28" t="s">
        <v>17</v>
      </c>
      <c r="F78" s="8">
        <v>1.9900000000000001E-2</v>
      </c>
      <c r="G78" s="54"/>
      <c r="H78" s="43"/>
      <c r="I78" s="57"/>
      <c r="J78" s="5"/>
      <c r="K78" s="1"/>
      <c r="L78" s="1"/>
    </row>
    <row r="79" spans="1:14" ht="15.5" x14ac:dyDescent="0.3">
      <c r="A79" s="1" t="s">
        <v>6</v>
      </c>
      <c r="B79" s="1">
        <v>18.997251438782101</v>
      </c>
      <c r="C79" s="1">
        <v>0</v>
      </c>
      <c r="D79" s="64">
        <f t="shared" si="6"/>
        <v>1</v>
      </c>
      <c r="E79" s="28" t="s">
        <v>18</v>
      </c>
      <c r="F79" s="8" t="s">
        <v>40</v>
      </c>
      <c r="G79" s="54"/>
      <c r="H79" s="43"/>
      <c r="K79" s="1"/>
      <c r="L79" s="1"/>
    </row>
    <row r="80" spans="1:14" ht="28" x14ac:dyDescent="0.3">
      <c r="A80" s="1" t="s">
        <v>7</v>
      </c>
      <c r="B80" s="1">
        <v>11.485146754682599</v>
      </c>
      <c r="C80" s="1">
        <f>B80-17.3083683997517</f>
        <v>-5.8232216450691006</v>
      </c>
      <c r="D80" s="64">
        <f t="shared" si="6"/>
        <v>56.619285764241532</v>
      </c>
      <c r="E80" s="28" t="s">
        <v>20</v>
      </c>
      <c r="F80" s="8" t="s">
        <v>30</v>
      </c>
      <c r="G80" s="54"/>
      <c r="H80" s="43"/>
      <c r="K80" s="1"/>
      <c r="L80" s="1"/>
    </row>
    <row r="81" spans="1:12" ht="15.5" x14ac:dyDescent="0.3">
      <c r="A81" s="1" t="s">
        <v>8</v>
      </c>
      <c r="B81" s="1">
        <v>11.2268111733081</v>
      </c>
      <c r="C81" s="1">
        <f>B81-16.1270091062342</f>
        <v>-4.9001979329261012</v>
      </c>
      <c r="D81" s="64">
        <f t="shared" si="6"/>
        <v>29.861152298204143</v>
      </c>
      <c r="E81" s="28" t="s">
        <v>22</v>
      </c>
      <c r="F81" s="8" t="s">
        <v>23</v>
      </c>
      <c r="G81" s="54"/>
      <c r="H81" s="43"/>
      <c r="K81" s="1"/>
      <c r="L81" s="1"/>
    </row>
    <row r="82" spans="1:12" x14ac:dyDescent="0.3">
      <c r="A82" s="1" t="s">
        <v>9</v>
      </c>
      <c r="B82" s="1">
        <v>14.3157178620617</v>
      </c>
      <c r="C82" s="1">
        <f>B82-18.9972514387821</f>
        <v>-4.6815335767204012</v>
      </c>
      <c r="D82" s="64">
        <f t="shared" si="6"/>
        <v>25.661499619683482</v>
      </c>
      <c r="E82" s="33" t="s">
        <v>24</v>
      </c>
      <c r="K82" s="1"/>
      <c r="L82" s="1"/>
    </row>
    <row r="83" spans="1:12" x14ac:dyDescent="0.3">
      <c r="A83" s="1"/>
      <c r="B83" s="1"/>
      <c r="C83" s="1"/>
      <c r="D83" s="64"/>
      <c r="E83" s="28" t="s">
        <v>17</v>
      </c>
      <c r="F83" s="8" t="s">
        <v>32</v>
      </c>
      <c r="H83" s="28"/>
      <c r="I83" s="1"/>
      <c r="J83" s="1"/>
    </row>
    <row r="84" spans="1:12" x14ac:dyDescent="0.3">
      <c r="A84" s="1"/>
      <c r="B84" s="1"/>
      <c r="C84" s="1"/>
      <c r="D84" s="64"/>
      <c r="E84" s="28" t="s">
        <v>18</v>
      </c>
      <c r="F84" s="8" t="s">
        <v>33</v>
      </c>
      <c r="K84" s="1"/>
      <c r="L84" s="1"/>
    </row>
    <row r="85" spans="1:12" ht="28" x14ac:dyDescent="0.3">
      <c r="A85" s="1"/>
      <c r="B85" s="1"/>
      <c r="C85" s="1"/>
      <c r="D85" s="64"/>
      <c r="E85" s="28" t="s">
        <v>20</v>
      </c>
      <c r="F85" s="8" t="s">
        <v>30</v>
      </c>
      <c r="K85" s="1"/>
      <c r="L85" s="1"/>
    </row>
    <row r="86" spans="1:12" x14ac:dyDescent="0.3">
      <c r="A86" s="2"/>
      <c r="B86" s="2"/>
      <c r="C86" s="2"/>
      <c r="K86" s="1"/>
      <c r="L86" s="1"/>
    </row>
    <row r="87" spans="1:12" ht="19" customHeight="1" x14ac:dyDescent="0.3">
      <c r="A87" s="6" t="s">
        <v>41</v>
      </c>
      <c r="B87" s="2"/>
      <c r="C87" s="2"/>
      <c r="D87" s="62" t="s">
        <v>36</v>
      </c>
      <c r="E87" s="7" t="s">
        <v>10</v>
      </c>
      <c r="K87" s="1"/>
      <c r="L87" s="1"/>
    </row>
    <row r="88" spans="1:12" ht="17" x14ac:dyDescent="0.3">
      <c r="A88" s="1" t="s">
        <v>1</v>
      </c>
      <c r="B88" s="1" t="s">
        <v>37</v>
      </c>
      <c r="C88" s="58" t="s">
        <v>38</v>
      </c>
      <c r="D88" s="64" t="s">
        <v>39</v>
      </c>
      <c r="E88" s="8" t="s">
        <v>14</v>
      </c>
      <c r="F88" s="8" t="s">
        <v>15</v>
      </c>
      <c r="K88" s="6"/>
      <c r="L88" s="2"/>
    </row>
    <row r="89" spans="1:12" x14ac:dyDescent="0.3">
      <c r="A89" s="1" t="s">
        <v>4</v>
      </c>
      <c r="B89" s="59">
        <v>13.8341824189694</v>
      </c>
      <c r="C89" s="1">
        <v>0</v>
      </c>
      <c r="D89" s="64">
        <f t="shared" ref="D89:D94" si="7">2^(-C89)</f>
        <v>1</v>
      </c>
      <c r="E89" s="33" t="s">
        <v>16</v>
      </c>
      <c r="F89" s="56"/>
      <c r="G89" s="56"/>
      <c r="H89" s="32"/>
      <c r="K89" s="1"/>
      <c r="L89" s="2"/>
    </row>
    <row r="90" spans="1:12" x14ac:dyDescent="0.3">
      <c r="A90" s="1" t="s">
        <v>5</v>
      </c>
      <c r="B90" s="59">
        <v>12.2798330584443</v>
      </c>
      <c r="C90" s="1">
        <v>0</v>
      </c>
      <c r="D90" s="64">
        <f t="shared" si="7"/>
        <v>1</v>
      </c>
      <c r="E90" s="28" t="s">
        <v>17</v>
      </c>
      <c r="F90" s="56">
        <v>1.0500000000000001E-2</v>
      </c>
      <c r="G90" s="56"/>
      <c r="H90" s="32"/>
      <c r="K90" s="1"/>
      <c r="L90" s="1"/>
    </row>
    <row r="91" spans="1:12" x14ac:dyDescent="0.3">
      <c r="A91" s="1" t="s">
        <v>6</v>
      </c>
      <c r="B91" s="59">
        <v>13.777675167540901</v>
      </c>
      <c r="C91" s="1">
        <v>0</v>
      </c>
      <c r="D91" s="64">
        <f t="shared" si="7"/>
        <v>1</v>
      </c>
      <c r="E91" s="28" t="s">
        <v>18</v>
      </c>
      <c r="F91" s="56" t="s">
        <v>40</v>
      </c>
      <c r="G91" s="56"/>
      <c r="H91" s="32"/>
      <c r="K91" s="1"/>
      <c r="L91" s="1"/>
    </row>
    <row r="92" spans="1:12" ht="28" x14ac:dyDescent="0.3">
      <c r="A92" s="1" t="s">
        <v>7</v>
      </c>
      <c r="B92" s="59">
        <v>11.7858225297812</v>
      </c>
      <c r="C92" s="1">
        <f>B92-13.8341824189694</f>
        <v>-2.0483598891882</v>
      </c>
      <c r="D92" s="64">
        <f t="shared" si="7"/>
        <v>4.1363546555186463</v>
      </c>
      <c r="E92" s="28" t="s">
        <v>20</v>
      </c>
      <c r="F92" s="56" t="s">
        <v>30</v>
      </c>
      <c r="G92" s="56"/>
      <c r="H92" s="32"/>
      <c r="K92" s="1"/>
      <c r="L92" s="1"/>
    </row>
    <row r="93" spans="1:12" x14ac:dyDescent="0.3">
      <c r="A93" s="1" t="s">
        <v>8</v>
      </c>
      <c r="B93" s="59">
        <v>10.752202098806199</v>
      </c>
      <c r="C93" s="1">
        <f>B93-12.2798330584443</f>
        <v>-1.5276309596381008</v>
      </c>
      <c r="D93" s="64">
        <f t="shared" si="7"/>
        <v>2.8831201485099212</v>
      </c>
      <c r="E93" s="28" t="s">
        <v>22</v>
      </c>
      <c r="F93" s="8" t="s">
        <v>23</v>
      </c>
      <c r="G93" s="56"/>
      <c r="H93" s="32"/>
      <c r="K93" s="1"/>
      <c r="L93" s="1"/>
    </row>
    <row r="94" spans="1:12" x14ac:dyDescent="0.3">
      <c r="A94" s="1" t="s">
        <v>9</v>
      </c>
      <c r="B94" s="59">
        <v>12.425376576877101</v>
      </c>
      <c r="C94" s="1">
        <f>B94-13.7776751675409</f>
        <v>-1.3522985906637999</v>
      </c>
      <c r="D94" s="64">
        <f t="shared" si="7"/>
        <v>2.5531859089128552</v>
      </c>
      <c r="E94" s="33" t="s">
        <v>24</v>
      </c>
      <c r="G94" s="56"/>
      <c r="H94" s="32"/>
      <c r="K94" s="1"/>
      <c r="L94" s="1"/>
    </row>
    <row r="95" spans="1:12" x14ac:dyDescent="0.3">
      <c r="A95" s="1"/>
      <c r="B95" s="59"/>
      <c r="C95" s="1"/>
      <c r="D95" s="64"/>
      <c r="E95" s="28" t="s">
        <v>17</v>
      </c>
      <c r="F95" s="8" t="s">
        <v>32</v>
      </c>
      <c r="G95" s="56"/>
      <c r="H95" s="32"/>
      <c r="K95" s="1"/>
      <c r="L95" s="1"/>
    </row>
    <row r="96" spans="1:12" x14ac:dyDescent="0.3">
      <c r="A96" s="1"/>
      <c r="B96" s="59"/>
      <c r="C96" s="1"/>
      <c r="D96" s="64"/>
      <c r="E96" s="28" t="s">
        <v>18</v>
      </c>
      <c r="F96" s="8" t="s">
        <v>33</v>
      </c>
      <c r="G96" s="56"/>
      <c r="H96" s="32"/>
      <c r="K96" s="1"/>
      <c r="L96" s="1"/>
    </row>
    <row r="97" spans="1:14" ht="28" x14ac:dyDescent="0.3">
      <c r="A97" s="1"/>
      <c r="B97" s="59"/>
      <c r="C97" s="1"/>
      <c r="D97" s="64"/>
      <c r="E97" s="28" t="s">
        <v>20</v>
      </c>
      <c r="F97" s="8" t="s">
        <v>30</v>
      </c>
      <c r="G97" s="56"/>
      <c r="H97" s="32"/>
      <c r="K97" s="1"/>
      <c r="L97" s="1"/>
    </row>
    <row r="98" spans="1:14" x14ac:dyDescent="0.3">
      <c r="A98" s="1"/>
      <c r="B98" s="59"/>
      <c r="C98" s="1"/>
      <c r="D98" s="64"/>
      <c r="G98" s="56"/>
      <c r="H98" s="32"/>
      <c r="K98" s="1"/>
      <c r="L98" s="1"/>
    </row>
    <row r="99" spans="1:14" ht="15" x14ac:dyDescent="0.3">
      <c r="A99" s="6" t="s">
        <v>42</v>
      </c>
      <c r="B99" s="2"/>
      <c r="C99" s="2"/>
      <c r="D99" s="62" t="s">
        <v>36</v>
      </c>
      <c r="E99" s="7" t="s">
        <v>10</v>
      </c>
      <c r="K99" s="2"/>
      <c r="L99" s="2"/>
      <c r="M99" s="2"/>
      <c r="N99" s="2"/>
    </row>
    <row r="100" spans="1:14" ht="17" x14ac:dyDescent="0.3">
      <c r="A100" s="1" t="s">
        <v>1</v>
      </c>
      <c r="B100" s="1" t="s">
        <v>37</v>
      </c>
      <c r="C100" s="58" t="s">
        <v>38</v>
      </c>
      <c r="D100" s="64" t="s">
        <v>39</v>
      </c>
      <c r="E100" s="8" t="s">
        <v>14</v>
      </c>
      <c r="F100" s="8" t="s">
        <v>15</v>
      </c>
    </row>
    <row r="101" spans="1:14" x14ac:dyDescent="0.3">
      <c r="A101" s="1" t="s">
        <v>4</v>
      </c>
      <c r="B101" s="1">
        <v>16.452492070222402</v>
      </c>
      <c r="C101" s="1">
        <v>0</v>
      </c>
      <c r="D101" s="64">
        <f t="shared" ref="D101:D106" si="8">2^(-C101)</f>
        <v>1</v>
      </c>
      <c r="E101" s="33" t="s">
        <v>16</v>
      </c>
      <c r="G101" s="56"/>
      <c r="H101" s="32"/>
    </row>
    <row r="102" spans="1:14" x14ac:dyDescent="0.3">
      <c r="A102" s="1" t="s">
        <v>5</v>
      </c>
      <c r="B102" s="1">
        <v>14.107576930089399</v>
      </c>
      <c r="C102" s="1">
        <v>0</v>
      </c>
      <c r="D102" s="64">
        <f t="shared" si="8"/>
        <v>1</v>
      </c>
      <c r="E102" s="28" t="s">
        <v>17</v>
      </c>
      <c r="F102" s="8">
        <v>0.32390000000000002</v>
      </c>
      <c r="G102" s="56"/>
      <c r="H102" s="32"/>
    </row>
    <row r="103" spans="1:14" x14ac:dyDescent="0.3">
      <c r="A103" s="1" t="s">
        <v>6</v>
      </c>
      <c r="B103" s="1">
        <v>16.073452743490101</v>
      </c>
      <c r="C103" s="1">
        <v>0</v>
      </c>
      <c r="D103" s="64">
        <f t="shared" si="8"/>
        <v>1</v>
      </c>
      <c r="E103" s="28" t="s">
        <v>18</v>
      </c>
      <c r="F103" s="8" t="s">
        <v>19</v>
      </c>
      <c r="G103" s="56"/>
      <c r="H103" s="32"/>
    </row>
    <row r="104" spans="1:14" ht="28" x14ac:dyDescent="0.3">
      <c r="A104" s="1" t="s">
        <v>7</v>
      </c>
      <c r="B104" s="1">
        <v>9.2275363557602201</v>
      </c>
      <c r="C104" s="1">
        <f>B104-16.4524920702224</f>
        <v>-7.2249557144621814</v>
      </c>
      <c r="D104" s="64">
        <f t="shared" si="8"/>
        <v>149.59889559846513</v>
      </c>
      <c r="E104" s="28" t="s">
        <v>20</v>
      </c>
      <c r="F104" s="8" t="s">
        <v>21</v>
      </c>
      <c r="G104" s="56"/>
      <c r="H104" s="32"/>
    </row>
    <row r="105" spans="1:14" x14ac:dyDescent="0.3">
      <c r="A105" s="1" t="s">
        <v>8</v>
      </c>
      <c r="B105" s="1">
        <v>10.590099789598</v>
      </c>
      <c r="C105" s="1">
        <f>B105-14.1075769300894</f>
        <v>-3.5174771404913994</v>
      </c>
      <c r="D105" s="64">
        <f t="shared" si="8"/>
        <v>11.45159890507365</v>
      </c>
      <c r="E105" s="28" t="s">
        <v>22</v>
      </c>
      <c r="F105" s="8" t="s">
        <v>23</v>
      </c>
      <c r="G105" s="56"/>
      <c r="H105" s="32"/>
    </row>
    <row r="106" spans="1:14" x14ac:dyDescent="0.3">
      <c r="A106" s="1" t="s">
        <v>9</v>
      </c>
      <c r="B106" s="1">
        <v>14.7546552320022</v>
      </c>
      <c r="C106" s="1">
        <f>B106-16.0734527434901</f>
        <v>-1.3187975114879009</v>
      </c>
      <c r="D106" s="64">
        <f t="shared" si="8"/>
        <v>2.4945809939840173</v>
      </c>
      <c r="E106" s="33" t="s">
        <v>24</v>
      </c>
      <c r="G106" s="56"/>
      <c r="H106" s="32"/>
    </row>
    <row r="107" spans="1:14" x14ac:dyDescent="0.3">
      <c r="A107" s="2"/>
      <c r="B107" s="2"/>
      <c r="C107" s="2"/>
      <c r="E107" s="28" t="s">
        <v>17</v>
      </c>
      <c r="F107" s="8" t="s">
        <v>32</v>
      </c>
    </row>
    <row r="108" spans="1:14" x14ac:dyDescent="0.3">
      <c r="E108" s="28" t="s">
        <v>18</v>
      </c>
      <c r="F108" s="8" t="s">
        <v>33</v>
      </c>
    </row>
    <row r="109" spans="1:14" ht="28" x14ac:dyDescent="0.3">
      <c r="E109" s="28" t="s">
        <v>20</v>
      </c>
      <c r="F109" s="8" t="s">
        <v>30</v>
      </c>
    </row>
    <row r="120" spans="1:3" x14ac:dyDescent="0.3">
      <c r="A120" s="32"/>
      <c r="B120" s="32"/>
      <c r="C120" s="32"/>
    </row>
    <row r="121" spans="1:3" ht="15.5" x14ac:dyDescent="0.3">
      <c r="A121" s="1"/>
      <c r="B121" s="15"/>
      <c r="C121" s="15"/>
    </row>
    <row r="122" spans="1:3" ht="15.5" x14ac:dyDescent="0.3">
      <c r="A122" s="1"/>
      <c r="B122" s="15"/>
      <c r="C122" s="15"/>
    </row>
    <row r="123" spans="1:3" ht="15.5" x14ac:dyDescent="0.3">
      <c r="A123" s="1"/>
      <c r="B123" s="15"/>
      <c r="C123" s="15"/>
    </row>
    <row r="124" spans="1:3" ht="15.5" x14ac:dyDescent="0.3">
      <c r="A124" s="1"/>
      <c r="B124" s="15"/>
      <c r="C124" s="15"/>
    </row>
    <row r="125" spans="1:3" ht="15.5" x14ac:dyDescent="0.3">
      <c r="A125" s="1"/>
      <c r="B125" s="15"/>
      <c r="C125" s="15"/>
    </row>
    <row r="126" spans="1:3" ht="15.5" x14ac:dyDescent="0.3">
      <c r="A126" s="1"/>
      <c r="B126" s="15"/>
      <c r="C126" s="15"/>
    </row>
  </sheetData>
  <phoneticPr fontId="25" type="noConversion"/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FA98"/>
  <sheetViews>
    <sheetView zoomScale="73" zoomScaleNormal="73" workbookViewId="0">
      <selection activeCell="A15" sqref="A15"/>
    </sheetView>
  </sheetViews>
  <sheetFormatPr defaultColWidth="8.58203125" defaultRowHeight="14" x14ac:dyDescent="0.3"/>
  <cols>
    <col min="1" max="1" width="17.58203125" style="3" customWidth="1"/>
    <col min="2" max="2" width="12.25" style="3" customWidth="1"/>
    <col min="3" max="3" width="15.33203125" style="3" customWidth="1"/>
    <col min="4" max="4" width="21.25" style="3" customWidth="1"/>
    <col min="5" max="5" width="19.5" style="69" customWidth="1"/>
    <col min="6" max="6" width="27.58203125" style="3" customWidth="1"/>
    <col min="7" max="7" width="26.58203125" style="3" customWidth="1"/>
    <col min="8" max="8" width="31.08203125" style="3" customWidth="1"/>
    <col min="9" max="16378" width="8.58203125" style="3"/>
    <col min="16382" max="16384" width="8.58203125" style="3"/>
  </cols>
  <sheetData>
    <row r="2" spans="1:8" ht="18" x14ac:dyDescent="0.3">
      <c r="B2" s="61" t="s">
        <v>70</v>
      </c>
      <c r="C2" s="30"/>
      <c r="D2" s="30"/>
      <c r="E2" s="65"/>
      <c r="F2" s="60" t="s">
        <v>71</v>
      </c>
    </row>
    <row r="3" spans="1:8" x14ac:dyDescent="0.3">
      <c r="A3" s="36" t="s">
        <v>0</v>
      </c>
      <c r="B3" s="37"/>
      <c r="C3" s="37"/>
      <c r="D3" s="37"/>
      <c r="E3" s="66"/>
    </row>
    <row r="4" spans="1:8" ht="15.5" x14ac:dyDescent="0.3">
      <c r="A4" s="38" t="s">
        <v>72</v>
      </c>
      <c r="B4" s="39" t="s">
        <v>2</v>
      </c>
      <c r="C4" s="38" t="s">
        <v>3</v>
      </c>
      <c r="D4" s="37"/>
      <c r="E4" s="66"/>
    </row>
    <row r="5" spans="1:8" ht="15.5" x14ac:dyDescent="0.3">
      <c r="A5" s="40" t="s">
        <v>73</v>
      </c>
      <c r="B5" s="41">
        <v>0.12366666666666699</v>
      </c>
      <c r="C5" s="38">
        <v>0.44159196617336199</v>
      </c>
      <c r="D5" s="37"/>
      <c r="E5" s="66"/>
    </row>
    <row r="6" spans="1:8" ht="15.5" x14ac:dyDescent="0.3">
      <c r="A6" s="40" t="s">
        <v>8</v>
      </c>
      <c r="B6" s="41">
        <v>0.102666666666667</v>
      </c>
      <c r="C6" s="38">
        <v>0.36660465116279101</v>
      </c>
      <c r="D6" s="37"/>
      <c r="E6" s="66"/>
    </row>
    <row r="7" spans="1:8" ht="15.5" x14ac:dyDescent="0.3">
      <c r="A7" s="40" t="s">
        <v>9</v>
      </c>
      <c r="B7" s="41">
        <v>0.113666666666667</v>
      </c>
      <c r="C7" s="38">
        <v>0.40588372093023301</v>
      </c>
      <c r="D7" s="37"/>
      <c r="E7" s="66"/>
    </row>
    <row r="8" spans="1:8" x14ac:dyDescent="0.3">
      <c r="A8" s="40" t="s">
        <v>43</v>
      </c>
      <c r="B8" s="39">
        <v>0.12666666666666701</v>
      </c>
      <c r="C8" s="37">
        <v>0.45230443974630002</v>
      </c>
      <c r="D8" s="37"/>
      <c r="E8" s="66"/>
    </row>
    <row r="9" spans="1:8" x14ac:dyDescent="0.3">
      <c r="A9" s="40" t="s">
        <v>44</v>
      </c>
      <c r="B9" s="39">
        <v>0.117666666666667</v>
      </c>
      <c r="C9" s="37">
        <v>0.42016701902748499</v>
      </c>
      <c r="D9" s="37"/>
      <c r="E9" s="66"/>
    </row>
    <row r="10" spans="1:8" x14ac:dyDescent="0.3">
      <c r="A10" s="40" t="s">
        <v>45</v>
      </c>
      <c r="B10" s="39">
        <v>0.12366666666666699</v>
      </c>
      <c r="C10" s="37">
        <v>0.44159196617336199</v>
      </c>
      <c r="D10" s="37"/>
      <c r="E10" s="66"/>
    </row>
    <row r="11" spans="1:8" ht="15.5" x14ac:dyDescent="0.3">
      <c r="A11" s="40" t="s">
        <v>46</v>
      </c>
      <c r="B11" s="39">
        <v>0.18466666666666701</v>
      </c>
      <c r="C11" s="37">
        <v>0.65941226215644799</v>
      </c>
      <c r="D11" s="37"/>
      <c r="E11" s="66"/>
      <c r="G11" s="38"/>
    </row>
    <row r="12" spans="1:8" ht="15.5" x14ac:dyDescent="0.3">
      <c r="A12" s="40" t="s">
        <v>47</v>
      </c>
      <c r="B12" s="39">
        <v>0.112666666666667</v>
      </c>
      <c r="C12" s="37">
        <v>0.40231289640592</v>
      </c>
      <c r="D12" s="37"/>
      <c r="E12" s="66"/>
      <c r="G12" s="38"/>
    </row>
    <row r="13" spans="1:8" ht="15.5" x14ac:dyDescent="0.3">
      <c r="A13" s="40" t="s">
        <v>48</v>
      </c>
      <c r="B13" s="41">
        <v>0.113666666666667</v>
      </c>
      <c r="C13" s="37">
        <v>0.40588372093023301</v>
      </c>
      <c r="D13" s="38"/>
      <c r="E13" s="67"/>
      <c r="F13" s="38"/>
      <c r="G13" s="38"/>
    </row>
    <row r="14" spans="1:8" ht="15.5" x14ac:dyDescent="0.3">
      <c r="A14" s="40"/>
      <c r="B14" s="41"/>
      <c r="C14" s="37"/>
      <c r="D14" s="38"/>
      <c r="E14" s="67"/>
      <c r="F14" s="38"/>
      <c r="G14" s="38"/>
    </row>
    <row r="15" spans="1:8" ht="15.5" x14ac:dyDescent="0.3">
      <c r="A15" s="29" t="s">
        <v>77</v>
      </c>
      <c r="B15" s="17"/>
      <c r="C15" s="15"/>
      <c r="D15" s="15"/>
      <c r="E15" s="63"/>
      <c r="F15" s="7" t="s">
        <v>10</v>
      </c>
      <c r="G15" s="8"/>
      <c r="H15" s="15"/>
    </row>
    <row r="16" spans="1:8" ht="16" customHeight="1" x14ac:dyDescent="0.3">
      <c r="A16" s="30" t="s">
        <v>49</v>
      </c>
      <c r="B16" s="31" t="s">
        <v>2</v>
      </c>
      <c r="C16" s="15" t="s">
        <v>11</v>
      </c>
      <c r="D16" s="15" t="s">
        <v>12</v>
      </c>
      <c r="E16" s="63" t="s">
        <v>13</v>
      </c>
      <c r="F16" s="8" t="s">
        <v>14</v>
      </c>
      <c r="G16" s="8" t="s">
        <v>50</v>
      </c>
      <c r="H16" s="15" t="s">
        <v>51</v>
      </c>
    </row>
    <row r="17" spans="1:9" ht="15.5" x14ac:dyDescent="0.3">
      <c r="A17" s="32" t="s">
        <v>7</v>
      </c>
      <c r="B17" s="17">
        <v>0.31066666666666698</v>
      </c>
      <c r="C17" s="15">
        <v>15.446346666666701</v>
      </c>
      <c r="D17" s="15">
        <v>77.231733333333295</v>
      </c>
      <c r="E17" s="63">
        <v>174.89388224742601</v>
      </c>
      <c r="F17" s="33" t="s">
        <v>16</v>
      </c>
    </row>
    <row r="18" spans="1:9" ht="15.5" x14ac:dyDescent="0.3">
      <c r="A18" s="32" t="s">
        <v>8</v>
      </c>
      <c r="B18" s="17">
        <v>0.30066666666666703</v>
      </c>
      <c r="C18" s="15">
        <v>14.949146666666699</v>
      </c>
      <c r="D18" s="15">
        <v>74.745733333333305</v>
      </c>
      <c r="E18" s="63">
        <v>203.88648397191901</v>
      </c>
      <c r="F18" s="28" t="s">
        <v>17</v>
      </c>
      <c r="G18" s="3">
        <v>0.73350000000000004</v>
      </c>
      <c r="H18" s="3">
        <v>0.42370000000000002</v>
      </c>
    </row>
    <row r="19" spans="1:9" ht="15.5" x14ac:dyDescent="0.3">
      <c r="A19" s="32" t="s">
        <v>9</v>
      </c>
      <c r="B19" s="17">
        <v>0.30666666666666698</v>
      </c>
      <c r="C19" s="15">
        <v>15.2474666666667</v>
      </c>
      <c r="D19" s="15">
        <v>76.237333333333297</v>
      </c>
      <c r="E19" s="63">
        <v>187.830478045799</v>
      </c>
      <c r="F19" s="28" t="s">
        <v>18</v>
      </c>
      <c r="G19" s="3" t="s">
        <v>19</v>
      </c>
      <c r="H19" s="3" t="s">
        <v>19</v>
      </c>
    </row>
    <row r="20" spans="1:9" ht="15.5" x14ac:dyDescent="0.3">
      <c r="A20" s="32" t="s">
        <v>43</v>
      </c>
      <c r="B20" s="17">
        <v>0.30266666666666697</v>
      </c>
      <c r="C20" s="15">
        <v>15.048586666666701</v>
      </c>
      <c r="D20" s="15">
        <v>75.242933333333298</v>
      </c>
      <c r="E20" s="63">
        <v>166.35462029852599</v>
      </c>
      <c r="F20" s="28" t="s">
        <v>20</v>
      </c>
      <c r="G20" s="3" t="s">
        <v>21</v>
      </c>
      <c r="H20" s="3" t="s">
        <v>21</v>
      </c>
    </row>
    <row r="21" spans="1:9" ht="15.5" x14ac:dyDescent="0.3">
      <c r="A21" s="32" t="s">
        <v>44</v>
      </c>
      <c r="B21" s="17">
        <v>0.36066666666666702</v>
      </c>
      <c r="C21" s="15">
        <v>17.9323466666667</v>
      </c>
      <c r="D21" s="15">
        <v>89.661733333333302</v>
      </c>
      <c r="E21" s="63">
        <v>213.39545769409401</v>
      </c>
      <c r="F21" s="28" t="s">
        <v>22</v>
      </c>
      <c r="G21" s="3" t="s">
        <v>23</v>
      </c>
      <c r="H21" s="3" t="s">
        <v>23</v>
      </c>
    </row>
    <row r="22" spans="1:9" ht="15.5" x14ac:dyDescent="0.3">
      <c r="A22" s="32" t="s">
        <v>45</v>
      </c>
      <c r="B22" s="17">
        <v>0.29766666666666702</v>
      </c>
      <c r="C22" s="15">
        <v>14.799986666666699</v>
      </c>
      <c r="D22" s="15">
        <v>73.999933333333303</v>
      </c>
      <c r="E22" s="63">
        <v>167.57536142376799</v>
      </c>
      <c r="F22" s="33" t="s">
        <v>24</v>
      </c>
    </row>
    <row r="23" spans="1:9" ht="15.5" x14ac:dyDescent="0.3">
      <c r="A23" s="32" t="s">
        <v>46</v>
      </c>
      <c r="B23" s="17">
        <v>0.30066666666666703</v>
      </c>
      <c r="C23" s="15">
        <v>14.949146666666699</v>
      </c>
      <c r="D23" s="15">
        <v>74.745733333333305</v>
      </c>
      <c r="E23" s="63">
        <v>113.35205246092301</v>
      </c>
      <c r="F23" s="28" t="s">
        <v>17</v>
      </c>
      <c r="G23" s="3">
        <v>0.45369999999999999</v>
      </c>
      <c r="H23" s="3">
        <v>0.19220000000000001</v>
      </c>
    </row>
    <row r="24" spans="1:9" ht="15.5" x14ac:dyDescent="0.3">
      <c r="A24" s="32" t="s">
        <v>47</v>
      </c>
      <c r="B24" s="17">
        <v>0.30866666666666698</v>
      </c>
      <c r="C24" s="15">
        <v>15.346906666666699</v>
      </c>
      <c r="D24" s="15">
        <v>76.734533333333303</v>
      </c>
      <c r="E24" s="63">
        <v>190.73346646066901</v>
      </c>
      <c r="F24" s="28" t="s">
        <v>18</v>
      </c>
      <c r="G24" s="3" t="s">
        <v>19</v>
      </c>
      <c r="H24" s="3" t="s">
        <v>19</v>
      </c>
    </row>
    <row r="25" spans="1:9" ht="15.5" x14ac:dyDescent="0.3">
      <c r="A25" s="32" t="s">
        <v>48</v>
      </c>
      <c r="B25" s="17">
        <v>0.31066666666666698</v>
      </c>
      <c r="C25" s="15">
        <v>15.446346666666701</v>
      </c>
      <c r="D25" s="15">
        <v>77.231733333333295</v>
      </c>
      <c r="E25" s="63">
        <v>190.28044080291801</v>
      </c>
      <c r="F25" s="28" t="s">
        <v>20</v>
      </c>
      <c r="G25" s="3" t="s">
        <v>21</v>
      </c>
      <c r="H25" s="3" t="s">
        <v>21</v>
      </c>
    </row>
    <row r="26" spans="1:9" ht="15.5" x14ac:dyDescent="0.3">
      <c r="A26" s="32"/>
      <c r="B26" s="42"/>
      <c r="C26" s="43"/>
      <c r="D26" s="43"/>
      <c r="E26" s="63"/>
      <c r="G26" s="32"/>
      <c r="H26" s="43"/>
    </row>
    <row r="27" spans="1:9" ht="15.5" x14ac:dyDescent="0.3">
      <c r="A27" s="32"/>
      <c r="B27" s="42"/>
      <c r="C27" s="43"/>
      <c r="D27" s="43"/>
      <c r="E27" s="63"/>
      <c r="G27" s="32"/>
      <c r="H27" s="43"/>
    </row>
    <row r="28" spans="1:9" ht="16" x14ac:dyDescent="0.4">
      <c r="A28" s="36" t="s">
        <v>52</v>
      </c>
      <c r="B28" s="39"/>
      <c r="C28" s="37"/>
      <c r="D28" s="37"/>
      <c r="E28" s="66"/>
      <c r="F28" s="7" t="s">
        <v>10</v>
      </c>
      <c r="G28" s="8"/>
      <c r="H28" s="15"/>
    </row>
    <row r="29" spans="1:9" ht="15.5" x14ac:dyDescent="0.3">
      <c r="A29" s="38" t="s">
        <v>1</v>
      </c>
      <c r="B29" s="39" t="s">
        <v>2</v>
      </c>
      <c r="C29" s="38" t="s">
        <v>26</v>
      </c>
      <c r="D29" s="38" t="s">
        <v>53</v>
      </c>
      <c r="E29" s="67" t="s">
        <v>54</v>
      </c>
      <c r="F29" s="8" t="s">
        <v>14</v>
      </c>
      <c r="G29" s="8" t="s">
        <v>50</v>
      </c>
      <c r="H29" s="15" t="s">
        <v>51</v>
      </c>
    </row>
    <row r="30" spans="1:9" ht="15.5" x14ac:dyDescent="0.3">
      <c r="A30" s="40" t="s">
        <v>7</v>
      </c>
      <c r="B30" s="41">
        <v>0.23499999999999999</v>
      </c>
      <c r="C30" s="38">
        <v>9.0751653749999992</v>
      </c>
      <c r="D30" s="38">
        <v>45.375826875000001</v>
      </c>
      <c r="E30" s="67">
        <v>102.755100524601</v>
      </c>
      <c r="F30" s="33" t="s">
        <v>16</v>
      </c>
    </row>
    <row r="31" spans="1:9" s="35" customFormat="1" ht="15.5" x14ac:dyDescent="0.3">
      <c r="A31" s="1" t="s">
        <v>8</v>
      </c>
      <c r="B31" s="17">
        <v>0.21099999999999999</v>
      </c>
      <c r="C31" s="15">
        <v>8.1683214075000006</v>
      </c>
      <c r="D31" s="15">
        <v>40.841607037499998</v>
      </c>
      <c r="E31" s="63">
        <v>111.405043301985</v>
      </c>
      <c r="F31" s="28" t="s">
        <v>17</v>
      </c>
      <c r="G31" s="3">
        <v>6.8099999999999994E-2</v>
      </c>
      <c r="H31" s="3">
        <v>0.70750000000000002</v>
      </c>
      <c r="I31" s="3"/>
    </row>
    <row r="32" spans="1:9" ht="15.5" x14ac:dyDescent="0.3">
      <c r="A32" s="40" t="s">
        <v>9</v>
      </c>
      <c r="B32" s="41">
        <v>0.218</v>
      </c>
      <c r="C32" s="38">
        <v>8.4196461399999993</v>
      </c>
      <c r="D32" s="38">
        <v>42.098230700000002</v>
      </c>
      <c r="E32" s="67">
        <v>103.719928957772</v>
      </c>
      <c r="F32" s="28" t="s">
        <v>18</v>
      </c>
      <c r="G32" s="3" t="s">
        <v>19</v>
      </c>
      <c r="H32" s="3" t="s">
        <v>19</v>
      </c>
    </row>
    <row r="33" spans="1:8" ht="15.5" x14ac:dyDescent="0.3">
      <c r="A33" s="40" t="s">
        <v>43</v>
      </c>
      <c r="B33" s="41">
        <v>0.30233333333333301</v>
      </c>
      <c r="C33" s="38">
        <v>9.95583666666667</v>
      </c>
      <c r="D33" s="38">
        <v>49.7791833333334</v>
      </c>
      <c r="E33" s="67">
        <v>110.05680899629201</v>
      </c>
      <c r="F33" s="28" t="s">
        <v>20</v>
      </c>
      <c r="G33" s="3" t="s">
        <v>21</v>
      </c>
      <c r="H33" s="3" t="s">
        <v>21</v>
      </c>
    </row>
    <row r="34" spans="1:8" ht="15.5" x14ac:dyDescent="0.3">
      <c r="A34" s="40" t="s">
        <v>44</v>
      </c>
      <c r="B34" s="41">
        <v>0.31733333333333302</v>
      </c>
      <c r="C34" s="38">
        <v>10.4497866666667</v>
      </c>
      <c r="D34" s="38">
        <v>52.248933333333298</v>
      </c>
      <c r="E34" s="67">
        <v>124.352771558006</v>
      </c>
      <c r="F34" s="28" t="s">
        <v>22</v>
      </c>
      <c r="G34" s="3" t="s">
        <v>23</v>
      </c>
      <c r="H34" s="3" t="s">
        <v>23</v>
      </c>
    </row>
    <row r="35" spans="1:8" ht="15.5" x14ac:dyDescent="0.3">
      <c r="A35" s="40" t="s">
        <v>45</v>
      </c>
      <c r="B35" s="41">
        <v>0.33133333333333298</v>
      </c>
      <c r="C35" s="38">
        <v>10.9108066666667</v>
      </c>
      <c r="D35" s="38">
        <v>54.554033333333301</v>
      </c>
      <c r="E35" s="67">
        <v>123.53946066110301</v>
      </c>
      <c r="F35" s="33" t="s">
        <v>24</v>
      </c>
    </row>
    <row r="36" spans="1:8" ht="15.5" x14ac:dyDescent="0.3">
      <c r="A36" s="40" t="s">
        <v>46</v>
      </c>
      <c r="B36" s="41">
        <v>0.33633333333333298</v>
      </c>
      <c r="C36" s="38">
        <v>11.0754566666667</v>
      </c>
      <c r="D36" s="37">
        <f>C36*5</f>
        <v>55.377283333333494</v>
      </c>
      <c r="E36" s="67">
        <v>90.760869087085098</v>
      </c>
      <c r="F36" s="28" t="s">
        <v>17</v>
      </c>
      <c r="G36" s="3">
        <v>0.51690000000000003</v>
      </c>
      <c r="H36" s="3">
        <v>0.30430000000000001</v>
      </c>
    </row>
    <row r="37" spans="1:8" ht="15.5" x14ac:dyDescent="0.3">
      <c r="A37" s="40" t="s">
        <v>47</v>
      </c>
      <c r="B37" s="41">
        <v>0.31133333333333302</v>
      </c>
      <c r="C37" s="38">
        <v>10.2522066666667</v>
      </c>
      <c r="D37" s="37">
        <f>C37*5</f>
        <v>51.261033333333501</v>
      </c>
      <c r="E37" s="67">
        <v>112.544950067461</v>
      </c>
      <c r="F37" s="28" t="s">
        <v>18</v>
      </c>
      <c r="G37" s="3" t="s">
        <v>19</v>
      </c>
      <c r="H37" s="3" t="s">
        <v>19</v>
      </c>
    </row>
    <row r="38" spans="1:8" ht="15.5" x14ac:dyDescent="0.3">
      <c r="A38" s="40" t="s">
        <v>48</v>
      </c>
      <c r="B38" s="41">
        <v>0.30933333333333302</v>
      </c>
      <c r="C38" s="38">
        <v>10.186346666666701</v>
      </c>
      <c r="D38" s="37">
        <f>C38*5</f>
        <v>50.931733333333504</v>
      </c>
      <c r="E38" s="67">
        <v>106.089692329399</v>
      </c>
      <c r="F38" s="28" t="s">
        <v>20</v>
      </c>
      <c r="G38" s="3" t="s">
        <v>21</v>
      </c>
      <c r="H38" s="3" t="s">
        <v>21</v>
      </c>
    </row>
    <row r="39" spans="1:8" ht="15.5" x14ac:dyDescent="0.3">
      <c r="A39" s="38"/>
      <c r="B39" s="38"/>
      <c r="C39" s="44"/>
      <c r="D39" s="45"/>
      <c r="E39" s="68"/>
    </row>
    <row r="40" spans="1:8" ht="15.5" x14ac:dyDescent="0.3">
      <c r="A40" s="38"/>
      <c r="B40" s="38"/>
      <c r="C40" s="44"/>
      <c r="D40" s="38"/>
      <c r="E40" s="67"/>
      <c r="F40" s="38"/>
      <c r="G40" s="38"/>
    </row>
    <row r="41" spans="1:8" ht="15.5" x14ac:dyDescent="0.3">
      <c r="A41" s="46"/>
      <c r="B41" s="46"/>
      <c r="C41" s="44"/>
      <c r="D41" s="38"/>
      <c r="E41" s="67"/>
      <c r="F41" s="38"/>
      <c r="G41" s="38"/>
    </row>
    <row r="42" spans="1:8" ht="15.5" x14ac:dyDescent="0.3">
      <c r="G42" s="38"/>
    </row>
    <row r="43" spans="1:8" ht="15.5" x14ac:dyDescent="0.3">
      <c r="A43" s="47"/>
      <c r="B43" s="47"/>
      <c r="C43" s="47"/>
      <c r="D43" s="47"/>
      <c r="E43" s="70"/>
      <c r="F43" s="47"/>
      <c r="G43" s="38"/>
    </row>
    <row r="44" spans="1:8" ht="15.5" x14ac:dyDescent="0.3">
      <c r="A44" s="47"/>
      <c r="B44" s="47"/>
      <c r="C44" s="47"/>
      <c r="D44" s="47"/>
      <c r="E44" s="70"/>
      <c r="F44" s="47"/>
      <c r="G44" s="38"/>
    </row>
    <row r="45" spans="1:8" ht="15.5" x14ac:dyDescent="0.3">
      <c r="A45" s="47"/>
      <c r="B45" s="47"/>
      <c r="C45" s="47"/>
      <c r="D45" s="47"/>
      <c r="E45" s="70"/>
      <c r="F45" s="47"/>
      <c r="G45" s="38"/>
    </row>
    <row r="46" spans="1:8" ht="15.5" x14ac:dyDescent="0.3">
      <c r="A46" s="47"/>
      <c r="B46" s="47"/>
      <c r="C46" s="47"/>
      <c r="D46" s="47"/>
      <c r="E46" s="70"/>
      <c r="F46" s="47"/>
      <c r="G46" s="38"/>
    </row>
    <row r="47" spans="1:8" ht="15.5" x14ac:dyDescent="0.3">
      <c r="A47" s="47"/>
      <c r="B47" s="47"/>
      <c r="C47" s="47"/>
      <c r="D47" s="47"/>
      <c r="E47" s="70"/>
      <c r="F47" s="47"/>
      <c r="G47" s="38"/>
    </row>
    <row r="48" spans="1:8" ht="15.5" x14ac:dyDescent="0.3">
      <c r="A48" s="48"/>
      <c r="B48" s="47"/>
      <c r="C48" s="47"/>
      <c r="D48" s="47"/>
      <c r="E48" s="70"/>
      <c r="F48" s="47"/>
      <c r="G48" s="38"/>
    </row>
    <row r="49" spans="1:7" ht="15.5" x14ac:dyDescent="0.3">
      <c r="A49" s="46"/>
      <c r="B49" s="38"/>
      <c r="C49" s="38"/>
      <c r="D49" s="38"/>
      <c r="E49" s="67"/>
      <c r="F49" s="49"/>
      <c r="G49" s="38"/>
    </row>
    <row r="50" spans="1:7" ht="15.5" x14ac:dyDescent="0.3">
      <c r="A50" s="46"/>
      <c r="B50" s="38"/>
      <c r="C50" s="38"/>
      <c r="D50" s="38"/>
      <c r="E50" s="67"/>
      <c r="F50" s="38"/>
      <c r="G50" s="38"/>
    </row>
    <row r="51" spans="1:7" ht="15.5" x14ac:dyDescent="0.3">
      <c r="A51" s="46"/>
      <c r="B51" s="38"/>
      <c r="C51" s="38"/>
      <c r="D51" s="38"/>
      <c r="E51" s="67"/>
      <c r="F51" s="38"/>
      <c r="G51" s="38"/>
    </row>
    <row r="52" spans="1:7" ht="15.5" x14ac:dyDescent="0.3">
      <c r="A52" s="46"/>
      <c r="B52" s="38"/>
      <c r="C52" s="38"/>
      <c r="D52" s="38"/>
      <c r="E52" s="67"/>
      <c r="F52" s="38"/>
      <c r="G52" s="38"/>
    </row>
    <row r="53" spans="1:7" ht="15.5" x14ac:dyDescent="0.3">
      <c r="A53" s="46"/>
      <c r="B53" s="38"/>
      <c r="C53" s="38"/>
      <c r="D53" s="38"/>
      <c r="E53" s="67"/>
      <c r="F53" s="38"/>
      <c r="G53" s="38"/>
    </row>
    <row r="54" spans="1:7" ht="15.5" x14ac:dyDescent="0.3">
      <c r="A54" s="38"/>
      <c r="B54" s="38"/>
      <c r="C54" s="38"/>
      <c r="D54" s="38"/>
      <c r="E54" s="67"/>
      <c r="F54" s="38"/>
      <c r="G54" s="38"/>
    </row>
    <row r="55" spans="1:7" ht="15.5" x14ac:dyDescent="0.3">
      <c r="A55" s="38"/>
      <c r="B55" s="38"/>
      <c r="C55" s="38"/>
      <c r="D55" s="38"/>
      <c r="E55" s="67"/>
      <c r="F55" s="38"/>
      <c r="G55" s="38"/>
    </row>
    <row r="56" spans="1:7" ht="15.5" x14ac:dyDescent="0.3">
      <c r="A56" s="38"/>
      <c r="B56" s="38"/>
      <c r="C56" s="38"/>
      <c r="D56" s="38"/>
      <c r="E56" s="67"/>
      <c r="F56" s="38"/>
      <c r="G56" s="38"/>
    </row>
    <row r="57" spans="1:7" ht="15.5" x14ac:dyDescent="0.3">
      <c r="A57" s="38"/>
      <c r="B57" s="38"/>
      <c r="C57" s="38"/>
      <c r="D57" s="38"/>
      <c r="E57" s="67"/>
      <c r="F57" s="38"/>
    </row>
    <row r="58" spans="1:7" ht="15.5" x14ac:dyDescent="0.3">
      <c r="A58" s="38"/>
      <c r="B58" s="38"/>
      <c r="C58" s="38"/>
      <c r="D58" s="38"/>
      <c r="E58" s="67"/>
      <c r="F58" s="50"/>
    </row>
    <row r="59" spans="1:7" ht="15.5" x14ac:dyDescent="0.3">
      <c r="A59" s="38"/>
      <c r="B59" s="38"/>
      <c r="C59" s="38"/>
      <c r="D59" s="38"/>
      <c r="E59" s="67"/>
      <c r="F59" s="50"/>
    </row>
    <row r="60" spans="1:7" ht="15.5" x14ac:dyDescent="0.3">
      <c r="A60" s="46"/>
      <c r="B60" s="38"/>
      <c r="C60" s="38"/>
      <c r="D60" s="38"/>
      <c r="E60" s="67"/>
      <c r="F60" s="38"/>
    </row>
    <row r="61" spans="1:7" ht="15.5" x14ac:dyDescent="0.3">
      <c r="A61" s="46"/>
      <c r="B61" s="38"/>
      <c r="C61" s="38"/>
      <c r="D61" s="38"/>
      <c r="E61" s="67"/>
      <c r="F61" s="38"/>
    </row>
    <row r="62" spans="1:7" ht="15.5" x14ac:dyDescent="0.3">
      <c r="A62" s="46"/>
      <c r="B62" s="38"/>
      <c r="C62" s="38"/>
      <c r="D62" s="38"/>
      <c r="E62" s="67"/>
      <c r="F62" s="38"/>
    </row>
    <row r="63" spans="1:7" ht="15.5" x14ac:dyDescent="0.3">
      <c r="A63" s="46"/>
      <c r="B63" s="38"/>
      <c r="C63" s="38"/>
      <c r="D63" s="38"/>
      <c r="E63" s="67"/>
      <c r="F63" s="38"/>
    </row>
    <row r="64" spans="1:7" ht="15.5" x14ac:dyDescent="0.3">
      <c r="A64" s="46"/>
      <c r="B64" s="38"/>
      <c r="C64" s="38"/>
      <c r="D64" s="38"/>
      <c r="E64" s="67"/>
      <c r="F64" s="38"/>
    </row>
    <row r="65" spans="1:6" ht="15.5" x14ac:dyDescent="0.3">
      <c r="A65" s="46"/>
      <c r="B65" s="38"/>
      <c r="C65" s="38"/>
      <c r="D65" s="38"/>
      <c r="E65" s="67"/>
      <c r="F65" s="38"/>
    </row>
    <row r="66" spans="1:6" ht="15.5" x14ac:dyDescent="0.3">
      <c r="A66" s="38"/>
      <c r="B66" s="38"/>
      <c r="C66" s="38"/>
      <c r="D66" s="38"/>
      <c r="E66" s="67"/>
      <c r="F66" s="38"/>
    </row>
    <row r="67" spans="1:6" ht="15.5" x14ac:dyDescent="0.3">
      <c r="A67" s="38"/>
      <c r="B67" s="38"/>
      <c r="C67" s="38"/>
      <c r="D67" s="38"/>
      <c r="E67" s="67"/>
      <c r="F67" s="38"/>
    </row>
    <row r="68" spans="1:6" ht="15.5" x14ac:dyDescent="0.3">
      <c r="A68" s="38"/>
      <c r="B68" s="38"/>
      <c r="C68" s="38"/>
      <c r="D68" s="38"/>
      <c r="E68" s="67"/>
      <c r="F68" s="38"/>
    </row>
    <row r="69" spans="1:6" ht="15.5" x14ac:dyDescent="0.3">
      <c r="A69" s="38"/>
      <c r="B69" s="38"/>
      <c r="C69" s="38"/>
      <c r="D69" s="38"/>
      <c r="E69" s="67"/>
      <c r="F69" s="38"/>
    </row>
    <row r="70" spans="1:6" ht="15.5" x14ac:dyDescent="0.3">
      <c r="A70" s="38"/>
      <c r="B70" s="38"/>
      <c r="C70" s="38"/>
      <c r="D70" s="38"/>
      <c r="E70" s="67"/>
      <c r="F70" s="38"/>
    </row>
    <row r="71" spans="1:6" ht="15.5" x14ac:dyDescent="0.3">
      <c r="A71" s="38"/>
      <c r="B71" s="38"/>
      <c r="C71" s="38"/>
      <c r="D71" s="38"/>
      <c r="E71" s="67"/>
      <c r="F71" s="38"/>
    </row>
    <row r="72" spans="1:6" ht="15.5" x14ac:dyDescent="0.3">
      <c r="A72" s="38"/>
      <c r="B72" s="38"/>
      <c r="C72" s="38"/>
      <c r="D72" s="38"/>
      <c r="E72" s="67"/>
      <c r="F72" s="38"/>
    </row>
    <row r="73" spans="1:6" ht="15.5" x14ac:dyDescent="0.3">
      <c r="A73" s="38"/>
      <c r="B73" s="38"/>
      <c r="C73" s="38"/>
      <c r="D73" s="38"/>
      <c r="E73" s="67"/>
      <c r="F73" s="38"/>
    </row>
    <row r="74" spans="1:6" ht="15.5" x14ac:dyDescent="0.3">
      <c r="A74" s="38"/>
      <c r="B74" s="38"/>
      <c r="C74" s="38"/>
      <c r="D74" s="38"/>
      <c r="E74" s="67"/>
      <c r="F74" s="38"/>
    </row>
    <row r="75" spans="1:6" ht="15.5" x14ac:dyDescent="0.3">
      <c r="A75" s="46"/>
      <c r="B75" s="38"/>
      <c r="C75" s="38"/>
      <c r="D75" s="38"/>
      <c r="E75" s="67"/>
      <c r="F75" s="38"/>
    </row>
    <row r="76" spans="1:6" ht="15.5" x14ac:dyDescent="0.3">
      <c r="A76" s="38"/>
      <c r="B76" s="38"/>
      <c r="C76" s="38"/>
      <c r="D76" s="38"/>
      <c r="E76" s="67"/>
      <c r="F76" s="38"/>
    </row>
    <row r="77" spans="1:6" ht="15.5" x14ac:dyDescent="0.3">
      <c r="A77" s="38"/>
      <c r="B77" s="38"/>
      <c r="C77" s="38"/>
      <c r="D77" s="38"/>
      <c r="E77" s="67"/>
      <c r="F77" s="38"/>
    </row>
    <row r="78" spans="1:6" ht="15.5" x14ac:dyDescent="0.3">
      <c r="A78" s="38"/>
      <c r="B78" s="38"/>
      <c r="C78" s="38"/>
      <c r="D78" s="38"/>
      <c r="E78" s="67"/>
      <c r="F78" s="38"/>
    </row>
    <row r="79" spans="1:6" ht="15.5" x14ac:dyDescent="0.3">
      <c r="A79" s="38"/>
      <c r="B79" s="38"/>
      <c r="C79" s="38"/>
      <c r="D79" s="38"/>
      <c r="E79" s="67"/>
      <c r="F79" s="38"/>
    </row>
    <row r="80" spans="1:6" ht="15.5" x14ac:dyDescent="0.3">
      <c r="A80" s="38"/>
      <c r="B80" s="38"/>
      <c r="C80" s="38"/>
      <c r="D80" s="38"/>
      <c r="E80" s="67"/>
      <c r="F80" s="38"/>
    </row>
    <row r="81" spans="1:6" ht="15.5" x14ac:dyDescent="0.3">
      <c r="A81" s="38"/>
      <c r="B81" s="38"/>
      <c r="C81" s="38"/>
      <c r="D81" s="38"/>
      <c r="E81" s="67"/>
      <c r="F81" s="38"/>
    </row>
    <row r="82" spans="1:6" ht="15.5" x14ac:dyDescent="0.3">
      <c r="A82" s="38"/>
      <c r="B82" s="38"/>
      <c r="C82" s="38"/>
      <c r="D82" s="38"/>
      <c r="E82" s="67"/>
      <c r="F82" s="38"/>
    </row>
    <row r="83" spans="1:6" ht="15.5" x14ac:dyDescent="0.3">
      <c r="A83" s="38"/>
      <c r="B83" s="38"/>
      <c r="C83" s="38"/>
      <c r="D83" s="38"/>
      <c r="E83" s="67"/>
      <c r="F83" s="38"/>
    </row>
    <row r="84" spans="1:6" ht="15.5" x14ac:dyDescent="0.3">
      <c r="A84" s="38"/>
      <c r="B84" s="38"/>
      <c r="C84" s="38"/>
      <c r="D84" s="38"/>
      <c r="E84" s="67"/>
      <c r="F84" s="38"/>
    </row>
    <row r="85" spans="1:6" ht="15.5" x14ac:dyDescent="0.3">
      <c r="A85" s="38"/>
      <c r="B85" s="38"/>
      <c r="C85" s="38"/>
      <c r="D85" s="38"/>
      <c r="E85" s="67"/>
      <c r="F85" s="38"/>
    </row>
    <row r="86" spans="1:6" ht="15.5" x14ac:dyDescent="0.3">
      <c r="A86" s="38"/>
      <c r="B86" s="38"/>
      <c r="C86" s="38"/>
      <c r="D86" s="38"/>
      <c r="E86" s="67"/>
      <c r="F86" s="38"/>
    </row>
    <row r="87" spans="1:6" ht="15.5" x14ac:dyDescent="0.3">
      <c r="A87" s="38"/>
      <c r="B87" s="38"/>
      <c r="C87" s="38"/>
      <c r="D87" s="38"/>
      <c r="E87" s="67"/>
      <c r="F87" s="38"/>
    </row>
    <row r="88" spans="1:6" ht="15.5" x14ac:dyDescent="0.3">
      <c r="A88" s="38"/>
      <c r="B88" s="38"/>
      <c r="C88" s="38"/>
      <c r="D88" s="38"/>
      <c r="E88" s="67"/>
      <c r="F88" s="38"/>
    </row>
    <row r="89" spans="1:6" ht="15.5" x14ac:dyDescent="0.3">
      <c r="A89" s="46"/>
      <c r="B89" s="38"/>
      <c r="C89" s="38"/>
      <c r="D89" s="38"/>
      <c r="E89" s="67"/>
      <c r="F89" s="38"/>
    </row>
    <row r="90" spans="1:6" ht="15.5" x14ac:dyDescent="0.3">
      <c r="A90" s="38"/>
      <c r="B90" s="38"/>
      <c r="C90" s="38"/>
      <c r="D90" s="38"/>
      <c r="E90" s="67"/>
      <c r="F90" s="38"/>
    </row>
    <row r="91" spans="1:6" ht="15.5" x14ac:dyDescent="0.3">
      <c r="A91" s="38"/>
      <c r="B91" s="38"/>
      <c r="C91" s="38"/>
      <c r="D91" s="38"/>
      <c r="E91" s="67"/>
      <c r="F91" s="38"/>
    </row>
    <row r="92" spans="1:6" ht="15.5" x14ac:dyDescent="0.3">
      <c r="A92" s="38"/>
      <c r="B92" s="38"/>
      <c r="C92" s="38"/>
      <c r="D92" s="38"/>
      <c r="E92" s="67"/>
      <c r="F92" s="38"/>
    </row>
    <row r="93" spans="1:6" ht="15.5" x14ac:dyDescent="0.3">
      <c r="A93" s="38"/>
      <c r="B93" s="38"/>
      <c r="C93" s="38"/>
      <c r="D93" s="38"/>
      <c r="E93" s="67"/>
      <c r="F93" s="38"/>
    </row>
    <row r="94" spans="1:6" ht="15.5" x14ac:dyDescent="0.3">
      <c r="A94" s="38"/>
      <c r="B94" s="38"/>
      <c r="C94" s="38"/>
      <c r="D94" s="38"/>
      <c r="E94" s="67"/>
      <c r="F94" s="38"/>
    </row>
    <row r="95" spans="1:6" ht="15.5" x14ac:dyDescent="0.3">
      <c r="A95" s="46"/>
      <c r="B95" s="38"/>
      <c r="C95" s="38"/>
      <c r="D95" s="38"/>
      <c r="E95" s="67"/>
      <c r="F95" s="38"/>
    </row>
    <row r="96" spans="1:6" ht="15.5" x14ac:dyDescent="0.3">
      <c r="A96" s="38"/>
      <c r="B96" s="38"/>
      <c r="C96" s="38"/>
      <c r="D96" s="38"/>
      <c r="E96" s="67"/>
      <c r="F96" s="38"/>
    </row>
    <row r="97" spans="1:6" ht="15.5" x14ac:dyDescent="0.3">
      <c r="A97" s="38"/>
      <c r="B97" s="38"/>
      <c r="C97" s="38"/>
      <c r="D97" s="38"/>
      <c r="E97" s="67"/>
      <c r="F97" s="38"/>
    </row>
    <row r="98" spans="1:6" ht="15.5" x14ac:dyDescent="0.3">
      <c r="A98" s="46"/>
      <c r="B98" s="38"/>
      <c r="C98" s="38"/>
      <c r="D98" s="38"/>
      <c r="E98" s="67"/>
      <c r="F98" s="38"/>
    </row>
  </sheetData>
  <phoneticPr fontId="25" type="noConversion"/>
  <pageMargins left="0.75" right="0.75" top="1" bottom="1" header="0.5" footer="0.5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47"/>
  <sheetViews>
    <sheetView zoomScale="79" zoomScaleNormal="79" workbookViewId="0">
      <selection activeCell="C15" sqref="C15"/>
    </sheetView>
  </sheetViews>
  <sheetFormatPr defaultColWidth="8.58203125" defaultRowHeight="14" x14ac:dyDescent="0.3"/>
  <cols>
    <col min="1" max="1" width="22.58203125" style="28" customWidth="1"/>
    <col min="2" max="2" width="12.33203125" style="28" customWidth="1"/>
    <col min="3" max="3" width="16.08203125" style="28" customWidth="1"/>
    <col min="4" max="4" width="21.08203125" style="28" customWidth="1"/>
    <col min="5" max="5" width="20.33203125" style="71" customWidth="1"/>
    <col min="6" max="6" width="25.33203125" style="28" customWidth="1"/>
    <col min="7" max="7" width="27.83203125" style="28" customWidth="1"/>
    <col min="8" max="8" width="30.5" style="28" customWidth="1"/>
    <col min="9" max="9" width="11.58203125" style="28"/>
    <col min="10" max="16384" width="8.58203125" style="28"/>
  </cols>
  <sheetData>
    <row r="2" spans="1:8" ht="18" x14ac:dyDescent="0.3">
      <c r="B2" s="61" t="s">
        <v>70</v>
      </c>
      <c r="C2" s="30"/>
      <c r="D2" s="30"/>
      <c r="E2" s="65"/>
      <c r="F2" s="60" t="s">
        <v>71</v>
      </c>
    </row>
    <row r="3" spans="1:8" x14ac:dyDescent="0.3">
      <c r="A3" s="29" t="s">
        <v>0</v>
      </c>
      <c r="B3" s="30"/>
      <c r="C3" s="30"/>
      <c r="D3" s="30"/>
      <c r="E3" s="62"/>
    </row>
    <row r="4" spans="1:8" ht="17.149999999999999" customHeight="1" x14ac:dyDescent="0.3">
      <c r="A4" s="15" t="s">
        <v>1</v>
      </c>
      <c r="B4" s="31" t="s">
        <v>2</v>
      </c>
      <c r="C4" s="15" t="s">
        <v>3</v>
      </c>
      <c r="D4" s="30"/>
      <c r="E4" s="62"/>
    </row>
    <row r="5" spans="1:8" ht="15.5" x14ac:dyDescent="0.3">
      <c r="A5" s="32" t="s">
        <v>74</v>
      </c>
      <c r="B5" s="17">
        <v>0.12366666666666699</v>
      </c>
      <c r="C5" s="15">
        <v>0.44159196617336199</v>
      </c>
      <c r="D5" s="30"/>
      <c r="E5" s="62"/>
    </row>
    <row r="6" spans="1:8" ht="15.5" x14ac:dyDescent="0.3">
      <c r="A6" s="32" t="s">
        <v>8</v>
      </c>
      <c r="B6" s="17">
        <v>0.102666666666667</v>
      </c>
      <c r="C6" s="15">
        <v>0.36660465116279101</v>
      </c>
      <c r="D6" s="30"/>
      <c r="E6" s="62"/>
    </row>
    <row r="7" spans="1:8" ht="15.5" x14ac:dyDescent="0.3">
      <c r="A7" s="32" t="s">
        <v>9</v>
      </c>
      <c r="B7" s="17">
        <v>0.113666666666667</v>
      </c>
      <c r="C7" s="15">
        <v>0.40588372093023301</v>
      </c>
      <c r="D7" s="30"/>
      <c r="E7" s="62"/>
    </row>
    <row r="8" spans="1:8" ht="15.5" x14ac:dyDescent="0.3">
      <c r="A8" s="32" t="s">
        <v>55</v>
      </c>
      <c r="B8" s="17">
        <v>0.113666666666667</v>
      </c>
      <c r="C8" s="15">
        <v>0.40588372093023301</v>
      </c>
      <c r="D8" s="30"/>
      <c r="E8" s="62"/>
    </row>
    <row r="9" spans="1:8" ht="15.5" x14ac:dyDescent="0.3">
      <c r="A9" s="32" t="s">
        <v>56</v>
      </c>
      <c r="B9" s="17">
        <v>0.104666666666667</v>
      </c>
      <c r="C9" s="15">
        <v>0.37374630021141703</v>
      </c>
      <c r="D9" s="30"/>
      <c r="E9" s="62"/>
    </row>
    <row r="10" spans="1:8" ht="15.5" x14ac:dyDescent="0.3">
      <c r="A10" s="32" t="s">
        <v>57</v>
      </c>
      <c r="B10" s="17">
        <v>8.9666666666667005E-2</v>
      </c>
      <c r="C10" s="15">
        <v>0.32018393234672399</v>
      </c>
      <c r="D10" s="30"/>
      <c r="E10" s="62"/>
    </row>
    <row r="11" spans="1:8" ht="15.5" x14ac:dyDescent="0.3">
      <c r="A11" s="32" t="s">
        <v>58</v>
      </c>
      <c r="B11" s="17">
        <v>0.113666666666667</v>
      </c>
      <c r="C11" s="15">
        <v>0.40588372093023301</v>
      </c>
      <c r="D11" s="30"/>
      <c r="E11" s="62"/>
    </row>
    <row r="12" spans="1:8" ht="15.5" x14ac:dyDescent="0.3">
      <c r="A12" s="32" t="s">
        <v>59</v>
      </c>
      <c r="B12" s="17">
        <v>0.112666666666667</v>
      </c>
      <c r="C12" s="15">
        <v>0.40231289640592</v>
      </c>
      <c r="D12" s="30"/>
      <c r="E12" s="62"/>
    </row>
    <row r="13" spans="1:8" ht="15.5" x14ac:dyDescent="0.3">
      <c r="A13" s="32" t="s">
        <v>60</v>
      </c>
      <c r="B13" s="17">
        <v>9.7666666666666999E-2</v>
      </c>
      <c r="C13" s="15">
        <v>0.34875052854122701</v>
      </c>
      <c r="D13" s="30"/>
      <c r="E13" s="62"/>
    </row>
    <row r="14" spans="1:8" x14ac:dyDescent="0.3">
      <c r="A14" s="30"/>
      <c r="B14" s="31"/>
      <c r="C14" s="30"/>
      <c r="D14" s="30"/>
      <c r="E14" s="62"/>
    </row>
    <row r="15" spans="1:8" ht="15.5" x14ac:dyDescent="0.3">
      <c r="A15" s="29" t="s">
        <v>76</v>
      </c>
      <c r="B15" s="31"/>
      <c r="C15" s="30"/>
      <c r="D15" s="30"/>
      <c r="E15" s="62"/>
      <c r="F15" s="7" t="s">
        <v>10</v>
      </c>
      <c r="G15" s="8"/>
      <c r="H15" s="15"/>
    </row>
    <row r="16" spans="1:8" ht="18" customHeight="1" x14ac:dyDescent="0.3">
      <c r="A16" s="15" t="s">
        <v>1</v>
      </c>
      <c r="B16" s="31" t="s">
        <v>2</v>
      </c>
      <c r="C16" s="15" t="s">
        <v>11</v>
      </c>
      <c r="D16" s="15" t="s">
        <v>12</v>
      </c>
      <c r="E16" s="63" t="s">
        <v>13</v>
      </c>
      <c r="F16" s="8" t="s">
        <v>14</v>
      </c>
      <c r="G16" s="8" t="s">
        <v>61</v>
      </c>
      <c r="H16" s="15" t="s">
        <v>62</v>
      </c>
    </row>
    <row r="17" spans="1:13" ht="15.5" x14ac:dyDescent="0.3">
      <c r="A17" s="32" t="s">
        <v>7</v>
      </c>
      <c r="B17" s="17">
        <v>0.357333333333333</v>
      </c>
      <c r="C17" s="15">
        <v>9.2192000000000007</v>
      </c>
      <c r="D17" s="15">
        <v>46.095999999999997</v>
      </c>
      <c r="E17" s="63">
        <v>104.385957016943</v>
      </c>
      <c r="F17" s="33" t="s">
        <v>16</v>
      </c>
    </row>
    <row r="18" spans="1:13" ht="15.5" x14ac:dyDescent="0.3">
      <c r="A18" s="32" t="s">
        <v>8</v>
      </c>
      <c r="B18" s="17">
        <v>0.34333333333333299</v>
      </c>
      <c r="C18" s="15">
        <v>8.8580000000000005</v>
      </c>
      <c r="D18" s="15">
        <v>44.29</v>
      </c>
      <c r="E18" s="63">
        <v>120.811342298909</v>
      </c>
      <c r="F18" s="28" t="s">
        <v>17</v>
      </c>
      <c r="G18" s="28">
        <v>0.34749999999999998</v>
      </c>
      <c r="H18" s="28">
        <v>0.64459999999999995</v>
      </c>
    </row>
    <row r="19" spans="1:13" ht="15.5" x14ac:dyDescent="0.3">
      <c r="A19" s="32" t="s">
        <v>9</v>
      </c>
      <c r="B19" s="17">
        <v>0.34633333333333299</v>
      </c>
      <c r="C19" s="15">
        <v>8.9353999999999996</v>
      </c>
      <c r="D19" s="15">
        <v>44.677</v>
      </c>
      <c r="E19" s="63">
        <v>110.073397123704</v>
      </c>
      <c r="F19" s="28" t="s">
        <v>18</v>
      </c>
      <c r="G19" s="28" t="s">
        <v>19</v>
      </c>
      <c r="H19" s="15" t="s">
        <v>19</v>
      </c>
    </row>
    <row r="20" spans="1:13" ht="15.5" x14ac:dyDescent="0.3">
      <c r="A20" s="32" t="s">
        <v>55</v>
      </c>
      <c r="B20" s="31">
        <v>0.34133333300000002</v>
      </c>
      <c r="C20" s="30">
        <v>8.8064</v>
      </c>
      <c r="D20" s="15">
        <v>44.031999999999996</v>
      </c>
      <c r="E20" s="63">
        <v>108.484272044921</v>
      </c>
      <c r="F20" s="28" t="s">
        <v>20</v>
      </c>
      <c r="G20" s="28" t="s">
        <v>21</v>
      </c>
      <c r="H20" s="15" t="s">
        <v>21</v>
      </c>
    </row>
    <row r="21" spans="1:13" ht="15.5" x14ac:dyDescent="0.3">
      <c r="A21" s="32" t="s">
        <v>56</v>
      </c>
      <c r="B21" s="31">
        <v>0.34533333300000002</v>
      </c>
      <c r="C21" s="30">
        <v>8.9095999999999993</v>
      </c>
      <c r="D21" s="15">
        <v>44.548000000000002</v>
      </c>
      <c r="E21" s="63">
        <v>119.193153149076</v>
      </c>
      <c r="F21" s="28" t="s">
        <v>22</v>
      </c>
      <c r="G21" s="15" t="s">
        <v>23</v>
      </c>
      <c r="H21" s="15" t="s">
        <v>23</v>
      </c>
    </row>
    <row r="22" spans="1:13" ht="15.5" x14ac:dyDescent="0.3">
      <c r="A22" s="32" t="s">
        <v>57</v>
      </c>
      <c r="B22" s="31">
        <v>0.41433333300000003</v>
      </c>
      <c r="C22" s="30">
        <v>10.6898</v>
      </c>
      <c r="D22" s="15">
        <v>53.448999999999998</v>
      </c>
      <c r="E22" s="63">
        <v>166.93217429199601</v>
      </c>
      <c r="F22" s="33" t="s">
        <v>24</v>
      </c>
    </row>
    <row r="23" spans="1:13" ht="15.5" x14ac:dyDescent="0.3">
      <c r="A23" s="32" t="s">
        <v>58</v>
      </c>
      <c r="B23" s="31">
        <v>0.319333333</v>
      </c>
      <c r="C23" s="30">
        <v>8.2387999999999995</v>
      </c>
      <c r="D23" s="15">
        <v>41.194000000000003</v>
      </c>
      <c r="E23" s="63">
        <v>101.492121698275</v>
      </c>
      <c r="F23" s="28" t="s">
        <v>17</v>
      </c>
      <c r="G23" s="28">
        <v>0.1341</v>
      </c>
      <c r="H23" s="28">
        <v>0.2893</v>
      </c>
    </row>
    <row r="24" spans="1:13" ht="15.5" x14ac:dyDescent="0.3">
      <c r="A24" s="32" t="s">
        <v>59</v>
      </c>
      <c r="B24" s="31">
        <v>0.34933333300000002</v>
      </c>
      <c r="C24" s="30">
        <v>9.0128000000000004</v>
      </c>
      <c r="D24" s="15">
        <v>45.064</v>
      </c>
      <c r="E24" s="63">
        <v>112.012317781958</v>
      </c>
      <c r="F24" s="28" t="s">
        <v>18</v>
      </c>
      <c r="G24" s="28" t="s">
        <v>19</v>
      </c>
      <c r="H24" s="28" t="s">
        <v>19</v>
      </c>
    </row>
    <row r="25" spans="1:13" ht="15.5" x14ac:dyDescent="0.3">
      <c r="A25" s="32" t="s">
        <v>60</v>
      </c>
      <c r="B25" s="31">
        <v>0.380333333</v>
      </c>
      <c r="C25" s="30">
        <v>9.8125999999999998</v>
      </c>
      <c r="D25" s="15">
        <v>49.063000000000002</v>
      </c>
      <c r="E25" s="63">
        <v>140.68222406779799</v>
      </c>
      <c r="F25" s="28" t="s">
        <v>20</v>
      </c>
      <c r="G25" s="28" t="s">
        <v>21</v>
      </c>
      <c r="H25" s="28" t="s">
        <v>21</v>
      </c>
    </row>
    <row r="26" spans="1:13" ht="15.5" x14ac:dyDescent="0.3">
      <c r="A26" s="1"/>
      <c r="B26" s="17"/>
      <c r="C26" s="15"/>
      <c r="D26" s="15"/>
      <c r="E26" s="63"/>
    </row>
    <row r="27" spans="1:13" ht="15.5" x14ac:dyDescent="0.3">
      <c r="A27" s="29" t="s">
        <v>63</v>
      </c>
      <c r="B27" s="31"/>
      <c r="C27" s="30"/>
      <c r="D27" s="30"/>
      <c r="E27" s="62"/>
      <c r="F27" s="7" t="s">
        <v>10</v>
      </c>
      <c r="G27" s="8"/>
      <c r="H27" s="15"/>
      <c r="J27" s="34"/>
      <c r="K27" s="15"/>
      <c r="L27" s="15"/>
      <c r="M27" s="15"/>
    </row>
    <row r="28" spans="1:13" ht="15" customHeight="1" x14ac:dyDescent="0.3">
      <c r="A28" s="15" t="s">
        <v>1</v>
      </c>
      <c r="B28" s="31" t="s">
        <v>2</v>
      </c>
      <c r="C28" s="15" t="s">
        <v>26</v>
      </c>
      <c r="D28" s="15" t="s">
        <v>27</v>
      </c>
      <c r="E28" s="63" t="s">
        <v>28</v>
      </c>
      <c r="F28" s="8" t="s">
        <v>14</v>
      </c>
      <c r="G28" s="8" t="s">
        <v>61</v>
      </c>
      <c r="H28" s="15" t="s">
        <v>62</v>
      </c>
      <c r="J28" s="34"/>
      <c r="K28" s="15"/>
      <c r="L28" s="15"/>
      <c r="M28" s="15"/>
    </row>
    <row r="29" spans="1:13" ht="15.5" x14ac:dyDescent="0.3">
      <c r="A29" s="32" t="s">
        <v>7</v>
      </c>
      <c r="B29" s="17">
        <v>0.32466666666666699</v>
      </c>
      <c r="C29" s="15">
        <f t="shared" ref="C29:C31" si="0">(B29*145.6)</f>
        <v>47.271466666666711</v>
      </c>
      <c r="D29" s="15">
        <f t="shared" ref="D29:D31" si="1">C29*5</f>
        <v>236.35733333333354</v>
      </c>
      <c r="E29" s="63">
        <v>535.23920596087896</v>
      </c>
      <c r="F29" s="33" t="s">
        <v>16</v>
      </c>
      <c r="J29" s="34"/>
      <c r="K29" s="15"/>
      <c r="L29" s="15"/>
      <c r="M29" s="15"/>
    </row>
    <row r="30" spans="1:13" ht="15.5" x14ac:dyDescent="0.3">
      <c r="A30" s="32" t="s">
        <v>8</v>
      </c>
      <c r="B30" s="17">
        <v>0.25666666666666699</v>
      </c>
      <c r="C30" s="15">
        <f t="shared" si="0"/>
        <v>37.370666666666715</v>
      </c>
      <c r="D30" s="15">
        <f t="shared" si="1"/>
        <v>186.85333333333358</v>
      </c>
      <c r="E30" s="63">
        <f>D30/C6</f>
        <v>509.68620485494398</v>
      </c>
      <c r="F30" s="28" t="s">
        <v>17</v>
      </c>
      <c r="G30" s="28">
        <v>0.18909999999999999</v>
      </c>
      <c r="H30" s="28">
        <v>0.1288</v>
      </c>
      <c r="J30" s="34"/>
      <c r="K30" s="15"/>
      <c r="L30" s="15"/>
      <c r="M30" s="15"/>
    </row>
    <row r="31" spans="1:13" ht="15.5" x14ac:dyDescent="0.3">
      <c r="A31" s="32" t="s">
        <v>9</v>
      </c>
      <c r="B31" s="17">
        <v>0.29266666666666702</v>
      </c>
      <c r="C31" s="15">
        <f t="shared" si="0"/>
        <v>42.612266666666713</v>
      </c>
      <c r="D31" s="15">
        <f t="shared" si="1"/>
        <v>213.06133333333355</v>
      </c>
      <c r="E31" s="63">
        <v>524.93195057201206</v>
      </c>
      <c r="F31" s="28" t="s">
        <v>18</v>
      </c>
      <c r="G31" s="28" t="s">
        <v>19</v>
      </c>
      <c r="H31" s="28" t="s">
        <v>19</v>
      </c>
    </row>
    <row r="32" spans="1:13" ht="15.5" x14ac:dyDescent="0.3">
      <c r="A32" s="32" t="s">
        <v>55</v>
      </c>
      <c r="B32" s="17">
        <v>0.30966666666666698</v>
      </c>
      <c r="C32" s="15">
        <v>45.0874666666667</v>
      </c>
      <c r="D32" s="15">
        <v>225.43733333333299</v>
      </c>
      <c r="E32" s="63">
        <v>555.423442006149</v>
      </c>
      <c r="F32" s="28" t="s">
        <v>20</v>
      </c>
      <c r="G32" s="28" t="s">
        <v>21</v>
      </c>
      <c r="H32" s="28" t="s">
        <v>21</v>
      </c>
    </row>
    <row r="33" spans="1:8" ht="15.5" x14ac:dyDescent="0.3">
      <c r="A33" s="32" t="s">
        <v>56</v>
      </c>
      <c r="B33" s="17">
        <v>0.30566666666666698</v>
      </c>
      <c r="C33" s="15">
        <v>44.5050666666667</v>
      </c>
      <c r="D33" s="15">
        <v>222.52533333333301</v>
      </c>
      <c r="E33" s="63">
        <v>595.39140108532797</v>
      </c>
      <c r="F33" s="28" t="s">
        <v>22</v>
      </c>
      <c r="G33" s="28" t="s">
        <v>23</v>
      </c>
      <c r="H33" s="28" t="s">
        <v>23</v>
      </c>
    </row>
    <row r="34" spans="1:8" ht="15.5" x14ac:dyDescent="0.3">
      <c r="A34" s="32" t="s">
        <v>57</v>
      </c>
      <c r="B34" s="17">
        <v>0.36766666666666697</v>
      </c>
      <c r="C34" s="15">
        <v>53.5322666666667</v>
      </c>
      <c r="D34" s="15">
        <v>267.661333333333</v>
      </c>
      <c r="E34" s="63">
        <v>835.96116573234497</v>
      </c>
      <c r="F34" s="33" t="s">
        <v>24</v>
      </c>
    </row>
    <row r="35" spans="1:8" ht="15.5" x14ac:dyDescent="0.3">
      <c r="A35" s="32" t="s">
        <v>58</v>
      </c>
      <c r="B35" s="17">
        <v>0.32466666666666699</v>
      </c>
      <c r="C35" s="15">
        <v>47.271466666666697</v>
      </c>
      <c r="D35" s="15">
        <v>236.357333333333</v>
      </c>
      <c r="E35" s="63">
        <v>582.32769915391702</v>
      </c>
      <c r="F35" s="28" t="s">
        <v>17</v>
      </c>
      <c r="G35" s="28">
        <v>1.43E-2</v>
      </c>
      <c r="H35" s="28">
        <v>4.2900000000000001E-2</v>
      </c>
    </row>
    <row r="36" spans="1:8" ht="15.5" x14ac:dyDescent="0.3">
      <c r="A36" s="32" t="s">
        <v>59</v>
      </c>
      <c r="B36" s="17">
        <v>0.30866666666666698</v>
      </c>
      <c r="C36" s="15">
        <v>44.941866666666698</v>
      </c>
      <c r="D36" s="15">
        <v>224.70933333333301</v>
      </c>
      <c r="E36" s="63">
        <v>558.54369904813905</v>
      </c>
      <c r="F36" s="28" t="s">
        <v>18</v>
      </c>
      <c r="G36" s="28" t="s">
        <v>40</v>
      </c>
      <c r="H36" s="28" t="s">
        <v>40</v>
      </c>
    </row>
    <row r="37" spans="1:8" ht="15.5" x14ac:dyDescent="0.3">
      <c r="A37" s="32" t="s">
        <v>60</v>
      </c>
      <c r="B37" s="17">
        <v>0.34466666666666701</v>
      </c>
      <c r="C37" s="15">
        <v>50.183466666666703</v>
      </c>
      <c r="D37" s="15">
        <v>250.917333333333</v>
      </c>
      <c r="E37" s="63">
        <v>719.47513422527095</v>
      </c>
      <c r="F37" s="28" t="s">
        <v>20</v>
      </c>
      <c r="G37" s="28" t="s">
        <v>30</v>
      </c>
      <c r="H37" s="28" t="s">
        <v>30</v>
      </c>
    </row>
    <row r="42" spans="1:8" ht="15.5" x14ac:dyDescent="0.3">
      <c r="B42" s="34"/>
      <c r="C42" s="15"/>
      <c r="D42" s="15"/>
      <c r="E42" s="63"/>
      <c r="F42" s="15"/>
      <c r="G42" s="15"/>
    </row>
    <row r="43" spans="1:8" ht="15.5" x14ac:dyDescent="0.3">
      <c r="B43" s="34"/>
      <c r="C43" s="15"/>
      <c r="D43" s="15"/>
      <c r="E43" s="63"/>
      <c r="F43" s="15"/>
      <c r="G43" s="15"/>
    </row>
    <row r="44" spans="1:8" ht="15.5" x14ac:dyDescent="0.3">
      <c r="B44" s="34"/>
      <c r="C44" s="15"/>
      <c r="D44" s="15"/>
      <c r="E44" s="63"/>
      <c r="F44" s="15"/>
      <c r="G44" s="15"/>
    </row>
    <row r="45" spans="1:8" ht="15.5" x14ac:dyDescent="0.3">
      <c r="B45" s="34"/>
      <c r="C45" s="15"/>
      <c r="D45" s="15"/>
      <c r="E45" s="63"/>
      <c r="F45" s="15"/>
      <c r="G45" s="15"/>
    </row>
    <row r="46" spans="1:8" ht="15.5" x14ac:dyDescent="0.3">
      <c r="B46" s="34"/>
      <c r="C46" s="15"/>
      <c r="D46" s="15"/>
      <c r="E46" s="63"/>
      <c r="F46" s="15"/>
      <c r="G46" s="15"/>
    </row>
    <row r="47" spans="1:8" ht="15.5" x14ac:dyDescent="0.3">
      <c r="B47" s="34"/>
      <c r="C47" s="15"/>
      <c r="D47" s="15"/>
      <c r="E47" s="63"/>
      <c r="F47" s="15"/>
      <c r="G47" s="15"/>
    </row>
  </sheetData>
  <phoneticPr fontId="25" type="noConversion"/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W70"/>
  <sheetViews>
    <sheetView zoomScale="90" zoomScaleNormal="90" workbookViewId="0">
      <selection activeCell="K20" sqref="K20"/>
    </sheetView>
  </sheetViews>
  <sheetFormatPr defaultColWidth="8.58203125" defaultRowHeight="14" x14ac:dyDescent="0.3"/>
  <cols>
    <col min="1" max="1" width="20.08203125" style="2" customWidth="1"/>
    <col min="2" max="2" width="13.33203125" style="2" customWidth="1"/>
    <col min="3" max="3" width="15.33203125" style="2" customWidth="1"/>
    <col min="4" max="4" width="23.75" style="62" customWidth="1"/>
    <col min="5" max="5" width="27.08203125" style="3" customWidth="1"/>
    <col min="6" max="6" width="14.83203125" style="3" customWidth="1"/>
    <col min="7" max="7" width="17.58203125" style="3" customWidth="1"/>
    <col min="8" max="8" width="16.75" style="3" customWidth="1"/>
    <col min="9" max="9" width="17.58203125" style="4" customWidth="1"/>
    <col min="10" max="10" width="20.58203125" style="5" customWidth="1"/>
    <col min="11" max="48" width="8.58203125" style="2"/>
    <col min="49" max="50" width="8.75" style="2"/>
    <col min="51" max="16384" width="8.58203125" style="2"/>
  </cols>
  <sheetData>
    <row r="2" spans="1:49" ht="36" x14ac:dyDescent="0.3">
      <c r="B2" s="61" t="s">
        <v>70</v>
      </c>
      <c r="C2" s="30"/>
      <c r="E2" s="8"/>
      <c r="F2" s="60" t="s">
        <v>71</v>
      </c>
    </row>
    <row r="3" spans="1:49" ht="15.5" x14ac:dyDescent="0.3">
      <c r="A3" s="6" t="s">
        <v>35</v>
      </c>
      <c r="D3" s="62" t="s">
        <v>36</v>
      </c>
      <c r="E3" s="7" t="s">
        <v>10</v>
      </c>
      <c r="F3" s="8"/>
      <c r="G3" s="9"/>
      <c r="I3" s="13"/>
      <c r="J3" s="20"/>
    </row>
    <row r="4" spans="1:49" s="1" customFormat="1" ht="31" customHeight="1" x14ac:dyDescent="0.3">
      <c r="A4" s="1" t="s">
        <v>1</v>
      </c>
      <c r="B4" s="1" t="s">
        <v>37</v>
      </c>
      <c r="C4" s="10" t="s">
        <v>64</v>
      </c>
      <c r="D4" s="64" t="s">
        <v>39</v>
      </c>
      <c r="E4" s="8" t="s">
        <v>14</v>
      </c>
      <c r="F4" s="8" t="s">
        <v>50</v>
      </c>
      <c r="G4" s="9" t="s">
        <v>51</v>
      </c>
      <c r="H4" s="8" t="s">
        <v>61</v>
      </c>
      <c r="I4" s="9" t="s">
        <v>62</v>
      </c>
      <c r="J4" s="20"/>
    </row>
    <row r="5" spans="1:49" s="1" customFormat="1" ht="14.5" x14ac:dyDescent="0.3">
      <c r="A5" s="1" t="s">
        <v>75</v>
      </c>
      <c r="B5" s="1">
        <v>11.485146754682599</v>
      </c>
      <c r="C5" s="1">
        <v>0</v>
      </c>
      <c r="D5" s="64">
        <v>1</v>
      </c>
      <c r="E5" s="11" t="s">
        <v>16</v>
      </c>
      <c r="F5" s="12"/>
      <c r="G5" s="13"/>
      <c r="H5" s="13"/>
      <c r="I5" s="3"/>
    </row>
    <row r="6" spans="1:49" s="1" customFormat="1" x14ac:dyDescent="0.3">
      <c r="A6" s="1" t="s">
        <v>8</v>
      </c>
      <c r="B6" s="1">
        <v>11.2268111733081</v>
      </c>
      <c r="C6" s="1">
        <v>0</v>
      </c>
      <c r="D6" s="64">
        <v>1</v>
      </c>
      <c r="E6" s="3" t="s">
        <v>17</v>
      </c>
      <c r="F6" s="3">
        <v>3.2300000000000002E-2</v>
      </c>
      <c r="G6" s="13">
        <v>0.19139999999999999</v>
      </c>
      <c r="H6" s="13">
        <v>0.59109999999999996</v>
      </c>
      <c r="I6" s="3">
        <v>0.16839999999999999</v>
      </c>
    </row>
    <row r="7" spans="1:49" s="1" customFormat="1" x14ac:dyDescent="0.3">
      <c r="A7" s="1" t="s">
        <v>9</v>
      </c>
      <c r="B7" s="1">
        <v>14.3157178620617</v>
      </c>
      <c r="C7" s="1">
        <v>0</v>
      </c>
      <c r="D7" s="64">
        <v>1</v>
      </c>
      <c r="E7" s="3" t="s">
        <v>18</v>
      </c>
      <c r="F7" s="3" t="s">
        <v>40</v>
      </c>
      <c r="G7" s="13" t="s">
        <v>19</v>
      </c>
      <c r="H7" s="13" t="s">
        <v>19</v>
      </c>
      <c r="I7" s="3" t="s">
        <v>19</v>
      </c>
    </row>
    <row r="8" spans="1:49" x14ac:dyDescent="0.3">
      <c r="A8" s="1" t="s">
        <v>43</v>
      </c>
      <c r="B8" s="1">
        <v>12.268931882675799</v>
      </c>
      <c r="C8" s="1">
        <v>0.78378512799319999</v>
      </c>
      <c r="D8" s="64">
        <v>0.58084086875507901</v>
      </c>
      <c r="E8" s="3" t="s">
        <v>20</v>
      </c>
      <c r="F8" s="3" t="s">
        <v>30</v>
      </c>
      <c r="G8" s="13" t="s">
        <v>21</v>
      </c>
      <c r="H8" s="13" t="s">
        <v>21</v>
      </c>
      <c r="I8" s="3" t="s">
        <v>21</v>
      </c>
    </row>
    <row r="9" spans="1:49" x14ac:dyDescent="0.3">
      <c r="A9" s="1" t="s">
        <v>43</v>
      </c>
      <c r="B9" s="1">
        <v>13.8314977847243</v>
      </c>
      <c r="C9" s="1">
        <v>2.6046866114161999</v>
      </c>
      <c r="D9" s="64">
        <v>0.16440355361257999</v>
      </c>
      <c r="E9" s="3" t="s">
        <v>22</v>
      </c>
      <c r="F9" s="3" t="s">
        <v>23</v>
      </c>
      <c r="G9" s="13" t="s">
        <v>23</v>
      </c>
      <c r="H9" s="13" t="s">
        <v>23</v>
      </c>
      <c r="I9" s="3" t="s">
        <v>23</v>
      </c>
    </row>
    <row r="10" spans="1:49" x14ac:dyDescent="0.3">
      <c r="A10" s="1" t="s">
        <v>43</v>
      </c>
      <c r="B10" s="1">
        <v>14.8392875306149</v>
      </c>
      <c r="C10" s="1">
        <v>0.52356966855320097</v>
      </c>
      <c r="D10" s="64">
        <v>0.695648455039514</v>
      </c>
      <c r="E10" s="14" t="s">
        <v>24</v>
      </c>
      <c r="G10" s="13"/>
      <c r="H10" s="4"/>
      <c r="I10" s="3"/>
    </row>
    <row r="11" spans="1:49" s="1" customFormat="1" x14ac:dyDescent="0.3">
      <c r="A11" s="1" t="s">
        <v>46</v>
      </c>
      <c r="B11" s="1">
        <v>11.9214164044753</v>
      </c>
      <c r="C11" s="1">
        <v>-0.347515478200499</v>
      </c>
      <c r="D11" s="64">
        <v>1.2723675453360801</v>
      </c>
      <c r="E11" s="3" t="s">
        <v>17</v>
      </c>
      <c r="F11" s="3" t="s">
        <v>32</v>
      </c>
      <c r="G11" s="13" t="s">
        <v>32</v>
      </c>
      <c r="H11" s="13" t="s">
        <v>32</v>
      </c>
      <c r="I11" s="3" t="s">
        <v>32</v>
      </c>
      <c r="AR11" s="1">
        <v>12</v>
      </c>
      <c r="AS11" s="1" t="s">
        <v>65</v>
      </c>
      <c r="AT11" s="1" t="s">
        <v>65</v>
      </c>
      <c r="AU11" s="25">
        <v>55.679099999999998</v>
      </c>
      <c r="AV11" s="26">
        <v>61.259369999999997</v>
      </c>
      <c r="AW11" s="1">
        <f t="shared" ref="AW11:AW13" si="0">AV11/10</f>
        <v>6.1259369999999995</v>
      </c>
    </row>
    <row r="12" spans="1:49" s="1" customFormat="1" x14ac:dyDescent="0.3">
      <c r="A12" s="1" t="s">
        <v>47</v>
      </c>
      <c r="B12" s="1">
        <v>10.410154555634101</v>
      </c>
      <c r="C12" s="1">
        <v>-3.4213432290901999</v>
      </c>
      <c r="D12" s="64">
        <v>10.71339055694</v>
      </c>
      <c r="E12" s="3" t="s">
        <v>18</v>
      </c>
      <c r="F12" s="3" t="s">
        <v>33</v>
      </c>
      <c r="G12" s="13" t="s">
        <v>33</v>
      </c>
      <c r="H12" s="13" t="s">
        <v>33</v>
      </c>
      <c r="I12" s="3" t="s">
        <v>33</v>
      </c>
      <c r="AR12" s="1">
        <v>12</v>
      </c>
      <c r="AS12" s="1" t="s">
        <v>66</v>
      </c>
      <c r="AT12" s="1" t="s">
        <v>66</v>
      </c>
      <c r="AU12" s="25">
        <v>88.727800000000002</v>
      </c>
      <c r="AV12" s="26">
        <v>69.644649999999999</v>
      </c>
      <c r="AW12" s="1">
        <f t="shared" si="0"/>
        <v>6.9644649999999997</v>
      </c>
    </row>
    <row r="13" spans="1:49" s="1" customFormat="1" ht="15.5" x14ac:dyDescent="0.3">
      <c r="A13" s="1" t="s">
        <v>48</v>
      </c>
      <c r="B13" s="1">
        <v>12.779704867537999</v>
      </c>
      <c r="C13" s="1">
        <v>-2.0595826630768999</v>
      </c>
      <c r="D13" s="64">
        <v>4.1686569768828097</v>
      </c>
      <c r="E13" s="3" t="s">
        <v>20</v>
      </c>
      <c r="F13" s="3" t="s">
        <v>30</v>
      </c>
      <c r="G13" s="13" t="s">
        <v>30</v>
      </c>
      <c r="H13" s="13" t="s">
        <v>30</v>
      </c>
      <c r="I13" s="3" t="s">
        <v>30</v>
      </c>
      <c r="AR13" s="1">
        <v>13</v>
      </c>
      <c r="AS13" s="15" t="s">
        <v>67</v>
      </c>
      <c r="AT13" s="15" t="s">
        <v>67</v>
      </c>
      <c r="AU13" s="25">
        <v>104.12569999999999</v>
      </c>
      <c r="AV13" s="26">
        <v>67.664590000000004</v>
      </c>
      <c r="AW13" s="1">
        <f t="shared" si="0"/>
        <v>6.7664590000000002</v>
      </c>
    </row>
    <row r="14" spans="1:49" s="1" customFormat="1" x14ac:dyDescent="0.3">
      <c r="A14" s="1" t="s">
        <v>55</v>
      </c>
      <c r="B14" s="1">
        <v>13.395544048869899</v>
      </c>
      <c r="C14" s="1">
        <v>1.9103972941873</v>
      </c>
      <c r="D14" s="64">
        <v>0.26601927824661098</v>
      </c>
      <c r="E14" s="12"/>
      <c r="F14" s="12"/>
      <c r="G14" s="12"/>
      <c r="H14" s="12"/>
      <c r="I14" s="12"/>
    </row>
    <row r="15" spans="1:49" s="1" customFormat="1" x14ac:dyDescent="0.3">
      <c r="A15" s="1" t="s">
        <v>56</v>
      </c>
      <c r="B15" s="1">
        <v>13.4779122431757</v>
      </c>
      <c r="C15" s="1">
        <v>2.2511010698675999</v>
      </c>
      <c r="D15" s="64">
        <v>0.21006372125705799</v>
      </c>
      <c r="E15" s="4"/>
      <c r="F15" s="12"/>
      <c r="G15" s="12"/>
      <c r="H15" s="12"/>
      <c r="I15" s="13"/>
      <c r="J15" s="21"/>
    </row>
    <row r="16" spans="1:49" s="1" customFormat="1" x14ac:dyDescent="0.3">
      <c r="A16" s="1" t="s">
        <v>57</v>
      </c>
      <c r="B16" s="1">
        <v>13.565855832314</v>
      </c>
      <c r="C16" s="1">
        <v>-0.7498620297477</v>
      </c>
      <c r="D16" s="64">
        <v>1.68163200214133</v>
      </c>
      <c r="E16" s="4"/>
      <c r="F16" s="12"/>
      <c r="G16" s="12"/>
      <c r="H16" s="12"/>
      <c r="I16" s="13"/>
      <c r="J16" s="5"/>
    </row>
    <row r="17" spans="1:10" s="1" customFormat="1" x14ac:dyDescent="0.3">
      <c r="A17" s="1" t="s">
        <v>58</v>
      </c>
      <c r="B17" s="1">
        <v>11.300310427221699</v>
      </c>
      <c r="C17" s="1">
        <v>-2.0952336216481999</v>
      </c>
      <c r="D17" s="64">
        <v>4.2729535134225696</v>
      </c>
      <c r="E17" s="13"/>
      <c r="F17" s="12"/>
      <c r="G17" s="12"/>
      <c r="H17" s="12"/>
      <c r="I17" s="13"/>
      <c r="J17" s="21"/>
    </row>
    <row r="18" spans="1:10" s="1" customFormat="1" x14ac:dyDescent="0.3">
      <c r="A18" s="1" t="s">
        <v>59</v>
      </c>
      <c r="B18" s="1">
        <v>10.205356522181599</v>
      </c>
      <c r="C18" s="1">
        <v>-3.2725557209941001</v>
      </c>
      <c r="D18" s="64">
        <v>9.6635663864339794</v>
      </c>
      <c r="E18" s="13"/>
      <c r="F18" s="12"/>
      <c r="G18" s="12"/>
      <c r="H18" s="12"/>
      <c r="I18" s="13"/>
      <c r="J18" s="5"/>
    </row>
    <row r="19" spans="1:10" s="1" customFormat="1" x14ac:dyDescent="0.3">
      <c r="A19" s="1" t="s">
        <v>60</v>
      </c>
      <c r="B19" s="1">
        <v>13.892144568933601</v>
      </c>
      <c r="C19" s="1">
        <v>-0.42357329312809899</v>
      </c>
      <c r="D19" s="64">
        <v>1.34124546514681</v>
      </c>
      <c r="E19" s="13"/>
      <c r="F19" s="12"/>
      <c r="G19" s="12"/>
      <c r="H19" s="12"/>
      <c r="I19" s="13"/>
      <c r="J19" s="5"/>
    </row>
    <row r="20" spans="1:10" x14ac:dyDescent="0.3">
      <c r="I20" s="13"/>
    </row>
    <row r="21" spans="1:10" x14ac:dyDescent="0.3">
      <c r="A21" s="6" t="s">
        <v>0</v>
      </c>
      <c r="I21" s="13"/>
      <c r="J21" s="21"/>
    </row>
    <row r="22" spans="1:10" ht="19" customHeight="1" x14ac:dyDescent="0.3">
      <c r="A22" s="15" t="s">
        <v>1</v>
      </c>
      <c r="B22" s="16" t="s">
        <v>2</v>
      </c>
      <c r="C22" s="15" t="s">
        <v>3</v>
      </c>
      <c r="I22" s="13"/>
      <c r="J22" s="21"/>
    </row>
    <row r="23" spans="1:10" ht="15.5" x14ac:dyDescent="0.3">
      <c r="A23" s="1" t="s">
        <v>7</v>
      </c>
      <c r="B23" s="17">
        <v>0.12366666666666699</v>
      </c>
      <c r="C23" s="15">
        <v>0.44159196617336199</v>
      </c>
      <c r="I23" s="13"/>
      <c r="J23" s="21"/>
    </row>
    <row r="24" spans="1:10" ht="15.5" x14ac:dyDescent="0.3">
      <c r="A24" s="1" t="s">
        <v>8</v>
      </c>
      <c r="B24" s="17">
        <v>0.102666666666667</v>
      </c>
      <c r="C24" s="15">
        <v>0.36660465116279101</v>
      </c>
      <c r="I24" s="13"/>
      <c r="J24" s="21"/>
    </row>
    <row r="25" spans="1:10" ht="15.5" x14ac:dyDescent="0.3">
      <c r="A25" s="1" t="s">
        <v>9</v>
      </c>
      <c r="B25" s="17">
        <v>0.113666666666667</v>
      </c>
      <c r="C25" s="15">
        <v>0.40588372093023301</v>
      </c>
      <c r="I25" s="13"/>
      <c r="J25" s="21"/>
    </row>
    <row r="26" spans="1:10" ht="15.5" x14ac:dyDescent="0.3">
      <c r="A26" s="2" t="s">
        <v>43</v>
      </c>
      <c r="B26" s="17">
        <v>0.12666666666666701</v>
      </c>
      <c r="C26" s="15">
        <v>0.45230443974630002</v>
      </c>
      <c r="D26" s="63"/>
      <c r="I26" s="13"/>
      <c r="J26" s="21"/>
    </row>
    <row r="27" spans="1:10" ht="15.5" x14ac:dyDescent="0.3">
      <c r="A27" s="2" t="s">
        <v>43</v>
      </c>
      <c r="B27" s="17">
        <v>0.117666666666667</v>
      </c>
      <c r="C27" s="15">
        <v>0.42016701902748499</v>
      </c>
      <c r="D27" s="63"/>
      <c r="I27" s="13"/>
      <c r="J27" s="21"/>
    </row>
    <row r="28" spans="1:10" ht="15.5" x14ac:dyDescent="0.3">
      <c r="A28" s="2" t="s">
        <v>43</v>
      </c>
      <c r="B28" s="17">
        <v>0.12366666666666699</v>
      </c>
      <c r="C28" s="15">
        <v>0.44159196617336199</v>
      </c>
      <c r="D28" s="63"/>
      <c r="I28" s="13"/>
      <c r="J28" s="21"/>
    </row>
    <row r="29" spans="1:10" ht="15.5" x14ac:dyDescent="0.3">
      <c r="A29" s="1" t="s">
        <v>46</v>
      </c>
      <c r="B29" s="17">
        <v>0.18466666666666701</v>
      </c>
      <c r="C29" s="15">
        <v>0.65941226215644799</v>
      </c>
      <c r="D29" s="63"/>
      <c r="I29" s="13"/>
      <c r="J29" s="21"/>
    </row>
    <row r="30" spans="1:10" ht="15.5" x14ac:dyDescent="0.3">
      <c r="A30" s="1" t="s">
        <v>47</v>
      </c>
      <c r="B30" s="17">
        <v>0.112666666666667</v>
      </c>
      <c r="C30" s="15">
        <v>0.40231289640592</v>
      </c>
      <c r="D30" s="63"/>
      <c r="I30" s="13"/>
      <c r="J30" s="21"/>
    </row>
    <row r="31" spans="1:10" ht="15.5" x14ac:dyDescent="0.3">
      <c r="A31" s="1" t="s">
        <v>48</v>
      </c>
      <c r="B31" s="17">
        <v>0.113666666666667</v>
      </c>
      <c r="C31" s="15">
        <v>0.40588372093023301</v>
      </c>
      <c r="D31" s="63"/>
      <c r="I31" s="13"/>
      <c r="J31" s="21"/>
    </row>
    <row r="32" spans="1:10" ht="15.5" x14ac:dyDescent="0.3">
      <c r="A32" s="1" t="s">
        <v>55</v>
      </c>
      <c r="B32" s="17">
        <v>0.113666666666667</v>
      </c>
      <c r="C32" s="15">
        <v>0.40588372093023301</v>
      </c>
      <c r="D32" s="63"/>
      <c r="I32" s="13"/>
      <c r="J32" s="21"/>
    </row>
    <row r="33" spans="1:10" ht="15.5" x14ac:dyDescent="0.3">
      <c r="A33" s="1" t="s">
        <v>56</v>
      </c>
      <c r="B33" s="17">
        <v>0.104666666666667</v>
      </c>
      <c r="C33" s="15">
        <v>0.37374630021141703</v>
      </c>
      <c r="D33" s="63"/>
      <c r="I33" s="13"/>
    </row>
    <row r="34" spans="1:10" ht="15.5" x14ac:dyDescent="0.3">
      <c r="A34" s="1" t="s">
        <v>57</v>
      </c>
      <c r="B34" s="17">
        <v>8.9666666666667005E-2</v>
      </c>
      <c r="C34" s="15">
        <v>0.32018393234672399</v>
      </c>
      <c r="D34" s="63"/>
      <c r="I34" s="13"/>
    </row>
    <row r="35" spans="1:10" ht="15.5" x14ac:dyDescent="0.3">
      <c r="A35" s="1" t="s">
        <v>58</v>
      </c>
      <c r="B35" s="17">
        <v>0.113666666666667</v>
      </c>
      <c r="C35" s="15">
        <v>0.40588372093023301</v>
      </c>
      <c r="D35" s="63"/>
      <c r="I35" s="13"/>
    </row>
    <row r="36" spans="1:10" ht="15.5" x14ac:dyDescent="0.3">
      <c r="A36" s="1" t="s">
        <v>59</v>
      </c>
      <c r="B36" s="17">
        <v>0.112666666666667</v>
      </c>
      <c r="C36" s="15">
        <v>0.40231289640592</v>
      </c>
      <c r="D36" s="63"/>
      <c r="I36" s="13"/>
      <c r="J36" s="21"/>
    </row>
    <row r="37" spans="1:10" ht="15.5" x14ac:dyDescent="0.3">
      <c r="A37" s="1" t="s">
        <v>60</v>
      </c>
      <c r="B37" s="17">
        <v>9.7666666666666999E-2</v>
      </c>
      <c r="C37" s="15">
        <v>0.34875052854122701</v>
      </c>
      <c r="D37" s="63"/>
      <c r="I37" s="13"/>
      <c r="J37" s="21"/>
    </row>
    <row r="38" spans="1:10" x14ac:dyDescent="0.3">
      <c r="A38" s="1"/>
      <c r="B38" s="16"/>
      <c r="I38" s="13"/>
      <c r="J38" s="21"/>
    </row>
    <row r="39" spans="1:10" ht="16" x14ac:dyDescent="0.3">
      <c r="A39" s="6" t="s">
        <v>34</v>
      </c>
      <c r="B39" s="16"/>
      <c r="E39" s="7" t="s">
        <v>10</v>
      </c>
      <c r="F39" s="8"/>
      <c r="G39" s="9"/>
      <c r="I39" s="13"/>
      <c r="J39" s="21"/>
    </row>
    <row r="40" spans="1:10" ht="31" x14ac:dyDescent="0.3">
      <c r="A40" s="1" t="s">
        <v>1</v>
      </c>
      <c r="B40" s="16" t="s">
        <v>2</v>
      </c>
      <c r="C40" s="15" t="s">
        <v>26</v>
      </c>
      <c r="D40" s="63" t="s">
        <v>68</v>
      </c>
      <c r="E40" s="8" t="s">
        <v>14</v>
      </c>
      <c r="F40" s="8" t="s">
        <v>50</v>
      </c>
      <c r="G40" s="9" t="s">
        <v>51</v>
      </c>
      <c r="H40" s="8" t="s">
        <v>61</v>
      </c>
      <c r="I40" s="9" t="s">
        <v>62</v>
      </c>
      <c r="J40" s="21"/>
    </row>
    <row r="41" spans="1:10" x14ac:dyDescent="0.3">
      <c r="A41" s="1" t="s">
        <v>7</v>
      </c>
      <c r="B41" s="18">
        <v>6.2E-2</v>
      </c>
      <c r="C41" s="1">
        <f t="shared" ref="C41:C49" si="1">(B41/0.579)*163</f>
        <v>17.454231433506045</v>
      </c>
      <c r="D41" s="64">
        <v>39.525699674196098</v>
      </c>
      <c r="E41" s="14" t="s">
        <v>16</v>
      </c>
      <c r="H41" s="19"/>
      <c r="I41" s="22"/>
    </row>
    <row r="42" spans="1:10" x14ac:dyDescent="0.3">
      <c r="A42" s="1" t="s">
        <v>8</v>
      </c>
      <c r="B42" s="18">
        <v>3.7999999999999999E-2</v>
      </c>
      <c r="C42" s="1">
        <f t="shared" si="1"/>
        <v>10.697754749568222</v>
      </c>
      <c r="D42" s="64">
        <v>29.180630184688699</v>
      </c>
      <c r="E42" s="3" t="s">
        <v>17</v>
      </c>
      <c r="F42" s="3">
        <v>3.0999999999999999E-3</v>
      </c>
      <c r="G42" s="3">
        <v>3.8E-3</v>
      </c>
      <c r="H42" s="19">
        <v>0.75929999999999997</v>
      </c>
      <c r="I42" s="22">
        <v>8.0000000000000004E-4</v>
      </c>
    </row>
    <row r="43" spans="1:10" x14ac:dyDescent="0.3">
      <c r="A43" s="1" t="s">
        <v>9</v>
      </c>
      <c r="B43" s="18">
        <v>5.3999999999999999E-2</v>
      </c>
      <c r="C43" s="1">
        <f t="shared" si="1"/>
        <v>15.202072538860106</v>
      </c>
      <c r="D43" s="64">
        <v>37.454255381366202</v>
      </c>
      <c r="E43" s="3" t="s">
        <v>18</v>
      </c>
      <c r="F43" s="3" t="s">
        <v>29</v>
      </c>
      <c r="G43" s="3" t="s">
        <v>29</v>
      </c>
      <c r="H43" s="19" t="s">
        <v>19</v>
      </c>
      <c r="I43" s="22" t="s">
        <v>69</v>
      </c>
    </row>
    <row r="44" spans="1:10" x14ac:dyDescent="0.3">
      <c r="A44" s="2" t="s">
        <v>43</v>
      </c>
      <c r="B44" s="18">
        <v>2.4E-2</v>
      </c>
      <c r="C44" s="1">
        <f t="shared" si="1"/>
        <v>6.7564766839378239</v>
      </c>
      <c r="D44" s="64">
        <v>14.937896005901599</v>
      </c>
      <c r="E44" s="3" t="s">
        <v>20</v>
      </c>
      <c r="F44" s="3" t="s">
        <v>30</v>
      </c>
      <c r="G44" s="3" t="s">
        <v>30</v>
      </c>
      <c r="H44" s="19" t="s">
        <v>21</v>
      </c>
      <c r="I44" s="22" t="s">
        <v>30</v>
      </c>
    </row>
    <row r="45" spans="1:10" x14ac:dyDescent="0.3">
      <c r="A45" s="2" t="s">
        <v>43</v>
      </c>
      <c r="B45" s="18">
        <v>2.3E-2</v>
      </c>
      <c r="C45" s="1">
        <f t="shared" si="1"/>
        <v>6.4749568221070817</v>
      </c>
      <c r="D45" s="64">
        <v>15.410435681253499</v>
      </c>
      <c r="E45" s="3" t="s">
        <v>22</v>
      </c>
      <c r="F45" s="3" t="s">
        <v>23</v>
      </c>
      <c r="G45" s="3" t="s">
        <v>23</v>
      </c>
      <c r="H45" s="19" t="s">
        <v>23</v>
      </c>
      <c r="I45" s="22" t="s">
        <v>23</v>
      </c>
    </row>
    <row r="46" spans="1:10" x14ac:dyDescent="0.3">
      <c r="A46" s="2" t="s">
        <v>43</v>
      </c>
      <c r="B46" s="18">
        <v>2.4E-2</v>
      </c>
      <c r="C46" s="1">
        <f t="shared" si="1"/>
        <v>6.7564766839378239</v>
      </c>
      <c r="D46" s="64">
        <v>15.3002708416243</v>
      </c>
      <c r="E46" s="14" t="s">
        <v>24</v>
      </c>
      <c r="H46" s="19"/>
    </row>
    <row r="47" spans="1:10" x14ac:dyDescent="0.3">
      <c r="A47" s="1" t="s">
        <v>46</v>
      </c>
      <c r="B47" s="18">
        <v>0.128</v>
      </c>
      <c r="C47" s="1">
        <f t="shared" si="1"/>
        <v>36.034542314335063</v>
      </c>
      <c r="D47" s="64">
        <v>54.646454702696701</v>
      </c>
      <c r="E47" s="3" t="s">
        <v>17</v>
      </c>
      <c r="F47" s="3">
        <v>4.1000000000000003E-3</v>
      </c>
      <c r="G47" s="3">
        <v>8.7599999999999997E-2</v>
      </c>
      <c r="H47" s="19">
        <v>7.1999999999999995E-2</v>
      </c>
      <c r="I47" s="4">
        <v>0.81130000000000002</v>
      </c>
    </row>
    <row r="48" spans="1:10" x14ac:dyDescent="0.3">
      <c r="A48" s="1" t="s">
        <v>47</v>
      </c>
      <c r="B48" s="18">
        <v>7.6999999999999999E-2</v>
      </c>
      <c r="C48" s="1">
        <f t="shared" si="1"/>
        <v>21.677029360967186</v>
      </c>
      <c r="D48" s="64">
        <v>53.881020356592799</v>
      </c>
      <c r="E48" s="3" t="s">
        <v>18</v>
      </c>
      <c r="F48" s="3" t="s">
        <v>29</v>
      </c>
      <c r="G48" s="3" t="s">
        <v>19</v>
      </c>
      <c r="H48" s="19" t="s">
        <v>19</v>
      </c>
      <c r="I48" s="4" t="s">
        <v>19</v>
      </c>
    </row>
    <row r="49" spans="1:10" x14ac:dyDescent="0.3">
      <c r="A49" s="1" t="s">
        <v>48</v>
      </c>
      <c r="B49" s="18">
        <v>8.1000000000000003E-2</v>
      </c>
      <c r="C49" s="1">
        <f t="shared" si="1"/>
        <v>22.803108808290158</v>
      </c>
      <c r="D49" s="64">
        <v>56.1813830720493</v>
      </c>
      <c r="E49" s="3" t="s">
        <v>20</v>
      </c>
      <c r="F49" s="3" t="s">
        <v>30</v>
      </c>
      <c r="G49" s="3" t="s">
        <v>21</v>
      </c>
      <c r="H49" s="19" t="s">
        <v>21</v>
      </c>
      <c r="I49" s="4" t="s">
        <v>21</v>
      </c>
    </row>
    <row r="50" spans="1:10" x14ac:dyDescent="0.3">
      <c r="A50" s="1" t="s">
        <v>55</v>
      </c>
      <c r="B50" s="18">
        <v>0.05</v>
      </c>
      <c r="C50" s="1">
        <f t="shared" ref="C50:C52" si="2">(B50/0.579)*163</f>
        <v>14.075993091537136</v>
      </c>
      <c r="D50" s="64">
        <v>34.679866093857598</v>
      </c>
    </row>
    <row r="51" spans="1:10" x14ac:dyDescent="0.3">
      <c r="A51" s="1" t="s">
        <v>56</v>
      </c>
      <c r="B51" s="18">
        <v>4.3999999999999997E-2</v>
      </c>
      <c r="C51" s="1">
        <f t="shared" si="2"/>
        <v>12.386873920552677</v>
      </c>
      <c r="D51" s="64">
        <v>33.1424656606521</v>
      </c>
      <c r="I51" s="13"/>
    </row>
    <row r="52" spans="1:10" x14ac:dyDescent="0.3">
      <c r="A52" s="1" t="s">
        <v>57</v>
      </c>
      <c r="B52" s="18">
        <v>0.04</v>
      </c>
      <c r="C52" s="1">
        <f t="shared" si="2"/>
        <v>11.260794473229707</v>
      </c>
      <c r="D52" s="64">
        <v>35.169767547971503</v>
      </c>
      <c r="I52" s="13"/>
    </row>
    <row r="53" spans="1:10" x14ac:dyDescent="0.3">
      <c r="A53" s="1" t="s">
        <v>58</v>
      </c>
      <c r="B53" s="18">
        <v>9.9000000000000005E-2</v>
      </c>
      <c r="C53" s="1">
        <f t="shared" ref="C53:C55" si="3">(B53/0.579)*163</f>
        <v>27.870466321243526</v>
      </c>
      <c r="D53" s="64">
        <v>68.666134865838004</v>
      </c>
      <c r="I53" s="13"/>
      <c r="J53" s="23"/>
    </row>
    <row r="54" spans="1:10" x14ac:dyDescent="0.3">
      <c r="A54" s="1" t="s">
        <v>59</v>
      </c>
      <c r="B54" s="18">
        <v>0.10199999999999999</v>
      </c>
      <c r="C54" s="1">
        <f t="shared" si="3"/>
        <v>28.71502590673575</v>
      </c>
      <c r="D54" s="64">
        <v>71.374858134707296</v>
      </c>
      <c r="I54" s="13"/>
      <c r="J54" s="21"/>
    </row>
    <row r="55" spans="1:10" x14ac:dyDescent="0.3">
      <c r="A55" s="1" t="s">
        <v>60</v>
      </c>
      <c r="B55" s="18">
        <v>9.6000000000000002E-2</v>
      </c>
      <c r="C55" s="1">
        <f t="shared" si="3"/>
        <v>27.025906735751295</v>
      </c>
      <c r="D55" s="64">
        <v>77.493521941878598</v>
      </c>
      <c r="I55" s="13"/>
      <c r="J55" s="21"/>
    </row>
    <row r="56" spans="1:10" x14ac:dyDescent="0.3">
      <c r="I56" s="13"/>
      <c r="J56" s="21"/>
    </row>
    <row r="57" spans="1:10" x14ac:dyDescent="0.3">
      <c r="I57" s="22"/>
      <c r="J57" s="24"/>
    </row>
    <row r="58" spans="1:10" x14ac:dyDescent="0.3">
      <c r="I58" s="22"/>
      <c r="J58" s="24"/>
    </row>
    <row r="59" spans="1:10" x14ac:dyDescent="0.3">
      <c r="I59" s="22"/>
      <c r="J59" s="24"/>
    </row>
    <row r="60" spans="1:10" x14ac:dyDescent="0.3">
      <c r="I60" s="22"/>
      <c r="J60" s="24"/>
    </row>
    <row r="61" spans="1:10" x14ac:dyDescent="0.3">
      <c r="I61" s="22"/>
      <c r="J61" s="24"/>
    </row>
    <row r="62" spans="1:10" x14ac:dyDescent="0.3">
      <c r="I62" s="22"/>
      <c r="J62" s="24"/>
    </row>
    <row r="63" spans="1:10" x14ac:dyDescent="0.3">
      <c r="I63" s="22"/>
      <c r="J63" s="24"/>
    </row>
    <row r="64" spans="1:10" x14ac:dyDescent="0.3">
      <c r="I64" s="22"/>
      <c r="J64" s="24"/>
    </row>
    <row r="65" spans="9:10" x14ac:dyDescent="0.3">
      <c r="I65" s="22"/>
      <c r="J65" s="24"/>
    </row>
    <row r="66" spans="9:10" x14ac:dyDescent="0.3">
      <c r="I66" s="22"/>
      <c r="J66" s="24"/>
    </row>
    <row r="67" spans="9:10" x14ac:dyDescent="0.3">
      <c r="I67" s="22"/>
      <c r="J67" s="24"/>
    </row>
    <row r="68" spans="9:10" x14ac:dyDescent="0.3">
      <c r="I68" s="22"/>
      <c r="J68" s="24"/>
    </row>
    <row r="69" spans="9:10" x14ac:dyDescent="0.3">
      <c r="I69" s="22"/>
      <c r="J69" s="24"/>
    </row>
    <row r="70" spans="9:10" x14ac:dyDescent="0.3">
      <c r="I70" s="22"/>
      <c r="J70" s="27"/>
    </row>
  </sheetData>
  <phoneticPr fontId="25" type="noConversion"/>
  <pageMargins left="0.75" right="0.75" top="1" bottom="1" header="0.5" footer="0.5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Fig. 1</vt:lpstr>
      <vt:lpstr>Fig. 2</vt:lpstr>
      <vt:lpstr>Fig. 3</vt:lpstr>
      <vt:lpstr>Fig.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陈树河</dc:creator>
  <cp:lastModifiedBy>dingy</cp:lastModifiedBy>
  <dcterms:created xsi:type="dcterms:W3CDTF">2015-06-05T18:17:00Z</dcterms:created>
  <dcterms:modified xsi:type="dcterms:W3CDTF">2021-08-28T07:49:40Z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