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Raw data materials\2.qPCR\20 uM\"/>
    </mc:Choice>
  </mc:AlternateContent>
  <bookViews>
    <workbookView xWindow="0" yWindow="0" windowWidth="18585" windowHeight="9450" tabRatio="500"/>
  </bookViews>
  <sheets>
    <sheet name="TP53" sheetId="12" r:id="rId1"/>
    <sheet name="RB1" sheetId="13" r:id="rId2"/>
    <sheet name="TGFB1" sheetId="14" r:id="rId3"/>
    <sheet name="GSTP1" sheetId="15" r:id="rId4"/>
    <sheet name="GSTM1" sheetId="16" r:id="rId5"/>
  </sheets>
  <calcPr calcId="152511" concurrentCalc="0"/>
</workbook>
</file>

<file path=xl/calcChain.xml><?xml version="1.0" encoding="utf-8"?>
<calcChain xmlns="http://schemas.openxmlformats.org/spreadsheetml/2006/main">
  <c r="H12" i="16" l="1"/>
  <c r="G12" i="16"/>
  <c r="M10" i="16"/>
  <c r="G6" i="16"/>
  <c r="M2" i="16"/>
  <c r="N10" i="16"/>
  <c r="O10" i="16"/>
  <c r="M9" i="16"/>
  <c r="N9" i="16"/>
  <c r="O9" i="16"/>
  <c r="H9" i="16"/>
  <c r="G9" i="16"/>
  <c r="M8" i="16"/>
  <c r="N8" i="16"/>
  <c r="O8" i="16"/>
  <c r="P8" i="16"/>
  <c r="H6" i="16"/>
  <c r="M4" i="16"/>
  <c r="N4" i="16"/>
  <c r="O4" i="16"/>
  <c r="M3" i="16"/>
  <c r="N3" i="16"/>
  <c r="O3" i="16"/>
  <c r="H3" i="16"/>
  <c r="G3" i="16"/>
  <c r="N2" i="16"/>
  <c r="O2" i="16"/>
  <c r="P2" i="16"/>
  <c r="H12" i="15"/>
  <c r="G12" i="15"/>
  <c r="F10" i="15"/>
  <c r="M10" i="15"/>
  <c r="G6" i="15"/>
  <c r="M2" i="15"/>
  <c r="N10" i="15"/>
  <c r="O10" i="15"/>
  <c r="M9" i="15"/>
  <c r="N9" i="15"/>
  <c r="O9" i="15"/>
  <c r="H9" i="15"/>
  <c r="G9" i="15"/>
  <c r="M8" i="15"/>
  <c r="N8" i="15"/>
  <c r="O8" i="15"/>
  <c r="P8" i="15"/>
  <c r="H6" i="15"/>
  <c r="M4" i="15"/>
  <c r="N4" i="15"/>
  <c r="O4" i="15"/>
  <c r="F3" i="15"/>
  <c r="M3" i="15"/>
  <c r="N3" i="15"/>
  <c r="O3" i="15"/>
  <c r="H3" i="15"/>
  <c r="G3" i="15"/>
  <c r="N2" i="15"/>
  <c r="O2" i="15"/>
  <c r="P2" i="15"/>
  <c r="H12" i="14"/>
  <c r="G12" i="14"/>
  <c r="M10" i="14"/>
  <c r="G6" i="14"/>
  <c r="M2" i="14"/>
  <c r="N10" i="14"/>
  <c r="O10" i="14"/>
  <c r="M9" i="14"/>
  <c r="N9" i="14"/>
  <c r="O9" i="14"/>
  <c r="H9" i="14"/>
  <c r="G9" i="14"/>
  <c r="M8" i="14"/>
  <c r="N8" i="14"/>
  <c r="O8" i="14"/>
  <c r="P8" i="14"/>
  <c r="H6" i="14"/>
  <c r="M4" i="14"/>
  <c r="N4" i="14"/>
  <c r="O4" i="14"/>
  <c r="M3" i="14"/>
  <c r="N3" i="14"/>
  <c r="O3" i="14"/>
  <c r="H3" i="14"/>
  <c r="G3" i="14"/>
  <c r="N2" i="14"/>
  <c r="O2" i="14"/>
  <c r="P2" i="14"/>
  <c r="H12" i="13"/>
  <c r="G12" i="13"/>
  <c r="M10" i="13"/>
  <c r="G6" i="13"/>
  <c r="M2" i="13"/>
  <c r="N10" i="13"/>
  <c r="O10" i="13"/>
  <c r="M9" i="13"/>
  <c r="N9" i="13"/>
  <c r="O9" i="13"/>
  <c r="H9" i="13"/>
  <c r="G9" i="13"/>
  <c r="M8" i="13"/>
  <c r="N8" i="13"/>
  <c r="O8" i="13"/>
  <c r="P8" i="13"/>
  <c r="H6" i="13"/>
  <c r="M4" i="13"/>
  <c r="N4" i="13"/>
  <c r="O4" i="13"/>
  <c r="M3" i="13"/>
  <c r="N3" i="13"/>
  <c r="O3" i="13"/>
  <c r="H3" i="13"/>
  <c r="G3" i="13"/>
  <c r="N2" i="13"/>
  <c r="O2" i="13"/>
  <c r="P2" i="13"/>
  <c r="H12" i="12"/>
  <c r="G12" i="12"/>
  <c r="M10" i="12"/>
  <c r="G6" i="12"/>
  <c r="M2" i="12"/>
  <c r="N10" i="12"/>
  <c r="O10" i="12"/>
  <c r="M9" i="12"/>
  <c r="N9" i="12"/>
  <c r="O9" i="12"/>
  <c r="H9" i="12"/>
  <c r="G9" i="12"/>
  <c r="M8" i="12"/>
  <c r="N8" i="12"/>
  <c r="O8" i="12"/>
  <c r="P8" i="12"/>
  <c r="H6" i="12"/>
  <c r="M4" i="12"/>
  <c r="N4" i="12"/>
  <c r="O4" i="12"/>
  <c r="M3" i="12"/>
  <c r="N3" i="12"/>
  <c r="O3" i="12"/>
  <c r="H3" i="12"/>
  <c r="G3" i="12"/>
  <c r="N2" i="12"/>
  <c r="O2" i="12"/>
  <c r="P2" i="12"/>
</calcChain>
</file>

<file path=xl/sharedStrings.xml><?xml version="1.0" encoding="utf-8"?>
<sst xmlns="http://schemas.openxmlformats.org/spreadsheetml/2006/main" count="266" uniqueCount="40">
  <si>
    <t>Sample</t>
  </si>
  <si>
    <t>Well</t>
  </si>
  <si>
    <t>Fluor</t>
  </si>
  <si>
    <t>Identifier</t>
  </si>
  <si>
    <t>Threshold Cycle (Ct)</t>
  </si>
  <si>
    <t>Ct Mean</t>
  </si>
  <si>
    <t>Ct Std. Dev</t>
  </si>
  <si>
    <t>Starting Quantity (SQ)</t>
  </si>
  <si>
    <t>Log Starting Quantity</t>
  </si>
  <si>
    <t>SQ Mean</t>
  </si>
  <si>
    <t>SQ Std. Dev.</t>
  </si>
  <si>
    <r>
      <rPr>
        <sz val="12"/>
        <rFont val="Tahoma"/>
        <family val="2"/>
      </rPr>
      <t>△</t>
    </r>
    <r>
      <rPr>
        <sz val="12"/>
        <rFont val="Times New Roman"/>
        <family val="1"/>
      </rPr>
      <t>Ct</t>
    </r>
  </si>
  <si>
    <r>
      <rPr>
        <sz val="12"/>
        <rFont val="宋体"/>
        <charset val="134"/>
      </rPr>
      <t>△△</t>
    </r>
    <r>
      <rPr>
        <sz val="12"/>
        <rFont val="Times New Roman"/>
        <family val="1"/>
      </rPr>
      <t>Ct</t>
    </r>
  </si>
  <si>
    <r>
      <rPr>
        <sz val="12"/>
        <rFont val="Times New Roman"/>
        <family val="1"/>
      </rPr>
      <t>2-</t>
    </r>
    <r>
      <rPr>
        <sz val="12"/>
        <rFont val="宋体"/>
        <charset val="134"/>
      </rPr>
      <t>△△</t>
    </r>
    <r>
      <rPr>
        <sz val="12"/>
        <rFont val="Times New Roman"/>
        <family val="1"/>
      </rPr>
      <t>Ct</t>
    </r>
  </si>
  <si>
    <t>E01</t>
  </si>
  <si>
    <t>SYBR</t>
  </si>
  <si>
    <t>TP53</t>
  </si>
  <si>
    <t>E02</t>
  </si>
  <si>
    <t>E03</t>
  </si>
  <si>
    <t>E04</t>
  </si>
  <si>
    <r>
      <rPr>
        <sz val="12"/>
        <color rgb="FF000000"/>
        <rFont val="Arial"/>
        <family val="2"/>
      </rPr>
      <t>β</t>
    </r>
    <r>
      <rPr>
        <sz val="12"/>
        <color rgb="FF000000"/>
        <rFont val="Times New Roman"/>
        <family val="1"/>
      </rPr>
      <t>-Actin</t>
    </r>
  </si>
  <si>
    <t>E05</t>
  </si>
  <si>
    <t>E06</t>
  </si>
  <si>
    <t>D01</t>
  </si>
  <si>
    <t>D02</t>
  </si>
  <si>
    <t>D03</t>
  </si>
  <si>
    <t>D04</t>
  </si>
  <si>
    <t>D05</t>
  </si>
  <si>
    <t>D06</t>
  </si>
  <si>
    <t>β-Actin</t>
  </si>
  <si>
    <t>RB1</t>
  </si>
  <si>
    <t>TGFB1</t>
  </si>
  <si>
    <t>GSTP1</t>
  </si>
  <si>
    <t>GSTM1</t>
  </si>
  <si>
    <t>HepG2+ 20 μM curcumin</t>
    <phoneticPr fontId="9" type="noConversion"/>
  </si>
  <si>
    <r>
      <t>HepG2+0 μM curcumin</t>
    </r>
    <r>
      <rPr>
        <sz val="12"/>
        <rFont val="宋体"/>
        <charset val="134"/>
      </rPr>
      <t/>
    </r>
    <phoneticPr fontId="9" type="noConversion"/>
  </si>
  <si>
    <t>HepG2+0 μM curcumin</t>
    <phoneticPr fontId="9" type="noConversion"/>
  </si>
  <si>
    <t>HepG2+ 20 μM curcumin</t>
    <phoneticPr fontId="9" type="noConversion"/>
  </si>
  <si>
    <t>HepG2+0 μM curcumin</t>
    <phoneticPr fontId="9" type="noConversion"/>
  </si>
  <si>
    <t>HepG2+0 μM curcumin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</si>
</sst>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_ "/>
  </numFmts>
  <fonts count="10" x14ac:knownFonts="1">
    <font>
      <sz val="8.25"/>
      <name val="Tahoma"/>
      <charset val="134"/>
    </font>
    <font>
      <sz val="12"/>
      <name val="Times New Roman"/>
      <family val="1"/>
    </font>
    <font>
      <sz val="12"/>
      <color indexed="9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Arial"/>
      <family val="2"/>
    </font>
    <font>
      <sz val="12"/>
      <name val="宋体"/>
      <charset val="134"/>
    </font>
    <font>
      <sz val="10"/>
      <name val="Arial"/>
      <family val="2"/>
    </font>
    <font>
      <sz val="12"/>
      <name val="Tahoma"/>
      <family val="2"/>
    </font>
    <font>
      <sz val="9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protection locked="0"/>
    </xf>
  </cellStyleXfs>
  <cellXfs count="46">
    <xf numFmtId="0" fontId="0" fillId="0" borderId="0" xfId="0" applyAlignment="1">
      <alignment vertical="top"/>
      <protection locked="0"/>
    </xf>
    <xf numFmtId="0" fontId="1" fillId="2" borderId="0" xfId="0" applyFont="1" applyFill="1" applyAlignment="1">
      <alignment horizontal="center" vertical="center"/>
      <protection locked="0"/>
    </xf>
    <xf numFmtId="0" fontId="1" fillId="0" borderId="0" xfId="0" applyFont="1" applyBorder="1" applyAlignment="1">
      <alignment horizontal="center" vertical="top"/>
      <protection locked="0"/>
    </xf>
    <xf numFmtId="0" fontId="1" fillId="0" borderId="1" xfId="0" applyFont="1" applyBorder="1" applyAlignment="1">
      <alignment horizontal="center" vertical="top"/>
      <protection locked="0"/>
    </xf>
    <xf numFmtId="0" fontId="1" fillId="2" borderId="2" xfId="0" applyNumberFormat="1" applyFont="1" applyFill="1" applyBorder="1" applyAlignment="1">
      <alignment horizontal="center" vertical="center"/>
      <protection locked="0"/>
    </xf>
    <xf numFmtId="0" fontId="1" fillId="0" borderId="0" xfId="0" applyFont="1" applyAlignment="1">
      <alignment horizontal="center" vertical="top"/>
      <protection locked="0"/>
    </xf>
    <xf numFmtId="179" fontId="1" fillId="0" borderId="3" xfId="0" applyNumberFormat="1" applyFont="1" applyBorder="1" applyAlignment="1">
      <alignment horizontal="center" vertical="top"/>
      <protection locked="0"/>
    </xf>
    <xf numFmtId="0" fontId="0" fillId="0" borderId="0" xfId="0" applyFont="1" applyAlignment="1">
      <alignment vertical="top"/>
      <protection locked="0"/>
    </xf>
    <xf numFmtId="179" fontId="1" fillId="0" borderId="0" xfId="0" applyNumberFormat="1" applyFont="1" applyAlignment="1">
      <alignment horizontal="center" vertical="top"/>
      <protection locked="0"/>
    </xf>
    <xf numFmtId="178" fontId="1" fillId="0" borderId="0" xfId="0" applyNumberFormat="1" applyFont="1" applyAlignment="1">
      <alignment horizontal="center" vertical="top"/>
      <protection locked="0"/>
    </xf>
    <xf numFmtId="49" fontId="1" fillId="2" borderId="0" xfId="0" applyNumberFormat="1" applyFont="1" applyFill="1" applyAlignment="1">
      <alignment horizontal="center" vertical="center" wrapText="1"/>
      <protection locked="0"/>
    </xf>
    <xf numFmtId="179" fontId="1" fillId="2" borderId="3" xfId="0" applyNumberFormat="1" applyFont="1" applyFill="1" applyBorder="1" applyAlignment="1">
      <alignment horizontal="center" vertical="center" wrapText="1"/>
      <protection locked="0"/>
    </xf>
    <xf numFmtId="0" fontId="1" fillId="2" borderId="4" xfId="0" applyNumberFormat="1" applyFont="1" applyFill="1" applyBorder="1" applyAlignment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top"/>
    </xf>
    <xf numFmtId="49" fontId="2" fillId="3" borderId="5" xfId="0" applyNumberFormat="1" applyFont="1" applyFill="1" applyBorder="1" applyAlignment="1" applyProtection="1">
      <alignment horizontal="center" vertical="top"/>
    </xf>
    <xf numFmtId="49" fontId="3" fillId="4" borderId="5" xfId="0" applyNumberFormat="1" applyFont="1" applyFill="1" applyBorder="1" applyAlignment="1" applyProtection="1">
      <alignment horizontal="center" vertical="top" wrapText="1"/>
    </xf>
    <xf numFmtId="179" fontId="1" fillId="0" borderId="3" xfId="0" applyNumberFormat="1" applyFont="1" applyBorder="1" applyAlignment="1" applyProtection="1">
      <alignment horizontal="center" vertical="top"/>
    </xf>
    <xf numFmtId="179" fontId="1" fillId="5" borderId="6" xfId="0" applyNumberFormat="1" applyFont="1" applyFill="1" applyBorder="1" applyAlignment="1" applyProtection="1">
      <alignment horizontal="center" vertical="top"/>
    </xf>
    <xf numFmtId="179" fontId="1" fillId="5" borderId="7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Alignment="1" applyProtection="1">
      <alignment horizontal="center" vertical="top"/>
    </xf>
    <xf numFmtId="49" fontId="2" fillId="3" borderId="0" xfId="0" applyNumberFormat="1" applyFont="1" applyFill="1" applyAlignment="1" applyProtection="1">
      <alignment horizontal="center" vertical="top"/>
    </xf>
    <xf numFmtId="0" fontId="1" fillId="0" borderId="0" xfId="0" applyNumberFormat="1" applyFont="1" applyAlignment="1" applyProtection="1">
      <alignment horizontal="center"/>
    </xf>
    <xf numFmtId="179" fontId="1" fillId="0" borderId="0" xfId="0" applyNumberFormat="1" applyFont="1" applyBorder="1" applyAlignment="1" applyProtection="1">
      <alignment horizontal="center" vertical="top"/>
    </xf>
    <xf numFmtId="49" fontId="4" fillId="6" borderId="0" xfId="0" applyNumberFormat="1" applyFont="1" applyFill="1" applyAlignment="1" applyProtection="1">
      <alignment horizontal="center" vertical="top"/>
    </xf>
    <xf numFmtId="49" fontId="5" fillId="7" borderId="0" xfId="0" applyNumberFormat="1" applyFont="1" applyFill="1" applyAlignment="1" applyProtection="1">
      <alignment horizontal="center" vertical="top"/>
    </xf>
    <xf numFmtId="0" fontId="1" fillId="2" borderId="8" xfId="0" applyNumberFormat="1" applyFont="1" applyFill="1" applyBorder="1" applyAlignment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top"/>
    </xf>
    <xf numFmtId="49" fontId="4" fillId="6" borderId="1" xfId="0" applyNumberFormat="1" applyFont="1" applyFill="1" applyBorder="1" applyAlignment="1" applyProtection="1">
      <alignment horizontal="center" vertical="top"/>
    </xf>
    <xf numFmtId="179" fontId="1" fillId="0" borderId="9" xfId="0" applyNumberFormat="1" applyFont="1" applyBorder="1" applyAlignment="1" applyProtection="1">
      <alignment horizontal="center" vertical="top"/>
    </xf>
    <xf numFmtId="49" fontId="1" fillId="0" borderId="0" xfId="0" applyNumberFormat="1" applyFont="1" applyBorder="1" applyAlignment="1" applyProtection="1">
      <alignment horizontal="center" vertical="top"/>
    </xf>
    <xf numFmtId="179" fontId="1" fillId="0" borderId="10" xfId="0" applyNumberFormat="1" applyFont="1" applyBorder="1" applyAlignment="1" applyProtection="1">
      <alignment horizontal="center" vertical="top"/>
    </xf>
    <xf numFmtId="179" fontId="1" fillId="8" borderId="6" xfId="0" applyNumberFormat="1" applyFont="1" applyFill="1" applyBorder="1" applyAlignment="1" applyProtection="1">
      <alignment horizontal="center" vertical="top"/>
    </xf>
    <xf numFmtId="179" fontId="1" fillId="8" borderId="8" xfId="0" applyNumberFormat="1" applyFont="1" applyFill="1" applyBorder="1" applyAlignment="1" applyProtection="1">
      <alignment horizontal="center" vertical="top"/>
    </xf>
    <xf numFmtId="179" fontId="1" fillId="8" borderId="7" xfId="0" applyNumberFormat="1" applyFont="1" applyFill="1" applyBorder="1" applyAlignment="1" applyProtection="1">
      <alignment horizontal="center" vertical="top"/>
    </xf>
    <xf numFmtId="0" fontId="6" fillId="0" borderId="0" xfId="0" applyFont="1" applyAlignment="1">
      <alignment horizontal="justify"/>
      <protection locked="0"/>
    </xf>
    <xf numFmtId="179" fontId="1" fillId="2" borderId="0" xfId="0" applyNumberFormat="1" applyFont="1" applyFill="1" applyAlignment="1">
      <alignment horizontal="center" vertical="center" wrapText="1"/>
      <protection locked="0"/>
    </xf>
    <xf numFmtId="179" fontId="1" fillId="2" borderId="0" xfId="0" applyNumberFormat="1" applyFont="1" applyFill="1" applyAlignment="1">
      <alignment horizontal="center" vertical="center"/>
      <protection locked="0"/>
    </xf>
    <xf numFmtId="178" fontId="1" fillId="2" borderId="0" xfId="0" applyNumberFormat="1" applyFont="1" applyFill="1" applyAlignment="1">
      <alignment horizontal="center" vertical="center"/>
      <protection locked="0"/>
    </xf>
    <xf numFmtId="179" fontId="1" fillId="5" borderId="7" xfId="0" applyNumberFormat="1" applyFont="1" applyFill="1" applyBorder="1" applyAlignment="1">
      <alignment horizontal="center" vertical="top"/>
      <protection locked="0"/>
    </xf>
    <xf numFmtId="178" fontId="1" fillId="0" borderId="5" xfId="0" applyNumberFormat="1" applyFont="1" applyBorder="1" applyAlignment="1">
      <alignment horizontal="center" vertical="top"/>
      <protection locked="0"/>
    </xf>
    <xf numFmtId="178" fontId="1" fillId="0" borderId="1" xfId="0" applyNumberFormat="1" applyFont="1" applyBorder="1" applyAlignment="1">
      <alignment horizontal="center" vertical="top"/>
      <protection locked="0"/>
    </xf>
    <xf numFmtId="179" fontId="1" fillId="8" borderId="8" xfId="0" applyNumberFormat="1" applyFont="1" applyFill="1" applyBorder="1" applyAlignment="1">
      <alignment horizontal="center" vertical="top"/>
      <protection locked="0"/>
    </xf>
    <xf numFmtId="179" fontId="1" fillId="8" borderId="7" xfId="0" applyNumberFormat="1" applyFont="1" applyFill="1" applyBorder="1" applyAlignment="1">
      <alignment horizontal="center" vertical="top"/>
      <protection locked="0"/>
    </xf>
    <xf numFmtId="178" fontId="1" fillId="0" borderId="0" xfId="0" applyNumberFormat="1" applyFont="1" applyBorder="1" applyAlignment="1">
      <alignment horizontal="center" vertical="top"/>
      <protection locked="0"/>
    </xf>
    <xf numFmtId="0" fontId="1" fillId="2" borderId="0" xfId="0" applyFont="1" applyFill="1" applyBorder="1" applyAlignment="1">
      <alignment horizontal="center" vertical="center"/>
      <protection locked="0"/>
    </xf>
    <xf numFmtId="0" fontId="7" fillId="0" borderId="0" xfId="0" applyFont="1" applyBorder="1" applyAlignment="1" applyProtection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jpeg"/><Relationship Id="rId1" Type="http://schemas.openxmlformats.org/officeDocument/2006/relationships/image" Target="../media/image9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jpeg"/><Relationship Id="rId1" Type="http://schemas.openxmlformats.org/officeDocument/2006/relationships/image" Target="../media/image1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15</xdr:row>
      <xdr:rowOff>9525</xdr:rowOff>
    </xdr:from>
    <xdr:to>
      <xdr:col>3</xdr:col>
      <xdr:colOff>384810</xdr:colOff>
      <xdr:row>40</xdr:row>
      <xdr:rowOff>48895</xdr:rowOff>
    </xdr:to>
    <xdr:pic>
      <xdr:nvPicPr>
        <xdr:cNvPr id="2" name="图片 1" descr="Melt Curve-HTP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143885"/>
          <a:ext cx="4286885" cy="4992370"/>
        </a:xfrm>
        <a:prstGeom prst="rect">
          <a:avLst/>
        </a:prstGeom>
      </xdr:spPr>
    </xdr:pic>
    <xdr:clientData/>
  </xdr:twoCellAnchor>
  <xdr:twoCellAnchor editAs="oneCell">
    <xdr:from>
      <xdr:col>5</xdr:col>
      <xdr:colOff>140335</xdr:colOff>
      <xdr:row>18</xdr:row>
      <xdr:rowOff>159385</xdr:rowOff>
    </xdr:from>
    <xdr:to>
      <xdr:col>15</xdr:col>
      <xdr:colOff>492760</xdr:colOff>
      <xdr:row>35</xdr:row>
      <xdr:rowOff>83185</xdr:rowOff>
    </xdr:to>
    <xdr:pic>
      <xdr:nvPicPr>
        <xdr:cNvPr id="3" name="图片 2" descr="Amplification Plot-HTP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79135" y="3888105"/>
          <a:ext cx="5838825" cy="329184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43</xdr:row>
      <xdr:rowOff>9525</xdr:rowOff>
    </xdr:from>
    <xdr:to>
      <xdr:col>3</xdr:col>
      <xdr:colOff>384810</xdr:colOff>
      <xdr:row>68</xdr:row>
      <xdr:rowOff>48895</xdr:rowOff>
    </xdr:to>
    <xdr:pic>
      <xdr:nvPicPr>
        <xdr:cNvPr id="4" name="图片 3" descr="Melt Curv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8691245"/>
          <a:ext cx="4286885" cy="4992370"/>
        </a:xfrm>
        <a:prstGeom prst="rect">
          <a:avLst/>
        </a:prstGeom>
      </xdr:spPr>
    </xdr:pic>
    <xdr:clientData/>
  </xdr:twoCellAnchor>
  <xdr:twoCellAnchor editAs="oneCell">
    <xdr:from>
      <xdr:col>4</xdr:col>
      <xdr:colOff>540385</xdr:colOff>
      <xdr:row>45</xdr:row>
      <xdr:rowOff>168910</xdr:rowOff>
    </xdr:from>
    <xdr:to>
      <xdr:col>15</xdr:col>
      <xdr:colOff>226060</xdr:colOff>
      <xdr:row>62</xdr:row>
      <xdr:rowOff>92710</xdr:rowOff>
    </xdr:to>
    <xdr:pic>
      <xdr:nvPicPr>
        <xdr:cNvPr id="5" name="图片 4" descr="Amplification Plot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67985" y="9246870"/>
          <a:ext cx="5883275" cy="3291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609600</xdr:colOff>
      <xdr:row>15</xdr:row>
      <xdr:rowOff>47625</xdr:rowOff>
    </xdr:from>
    <xdr:to>
      <xdr:col>15</xdr:col>
      <xdr:colOff>295275</xdr:colOff>
      <xdr:row>31</xdr:row>
      <xdr:rowOff>171450</xdr:rowOff>
    </xdr:to>
    <xdr:pic>
      <xdr:nvPicPr>
        <xdr:cNvPr id="2" name="图片 1" descr="Amplification Plot-R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7200" y="3181985"/>
          <a:ext cx="5883275" cy="3293745"/>
        </a:xfrm>
        <a:prstGeom prst="rect">
          <a:avLst/>
        </a:prstGeom>
      </xdr:spPr>
    </xdr:pic>
    <xdr:clientData/>
  </xdr:twoCellAnchor>
  <xdr:twoCellAnchor editAs="oneCell">
    <xdr:from>
      <xdr:col>0</xdr:col>
      <xdr:colOff>159385</xdr:colOff>
      <xdr:row>14</xdr:row>
      <xdr:rowOff>159385</xdr:rowOff>
    </xdr:from>
    <xdr:to>
      <xdr:col>3</xdr:col>
      <xdr:colOff>534670</xdr:colOff>
      <xdr:row>39</xdr:row>
      <xdr:rowOff>198755</xdr:rowOff>
    </xdr:to>
    <xdr:pic>
      <xdr:nvPicPr>
        <xdr:cNvPr id="3" name="图片 2" descr="Melt Curve-R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9385" y="3095625"/>
          <a:ext cx="4286885" cy="49923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15</xdr:row>
      <xdr:rowOff>9525</xdr:rowOff>
    </xdr:from>
    <xdr:to>
      <xdr:col>3</xdr:col>
      <xdr:colOff>384810</xdr:colOff>
      <xdr:row>40</xdr:row>
      <xdr:rowOff>48895</xdr:rowOff>
    </xdr:to>
    <xdr:pic>
      <xdr:nvPicPr>
        <xdr:cNvPr id="2" name="图片 1" descr="Melt Curve-T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143885"/>
          <a:ext cx="4286885" cy="4992370"/>
        </a:xfrm>
        <a:prstGeom prst="rect">
          <a:avLst/>
        </a:prstGeom>
      </xdr:spPr>
    </xdr:pic>
    <xdr:clientData/>
  </xdr:twoCellAnchor>
  <xdr:twoCellAnchor editAs="oneCell">
    <xdr:from>
      <xdr:col>4</xdr:col>
      <xdr:colOff>283210</xdr:colOff>
      <xdr:row>17</xdr:row>
      <xdr:rowOff>64135</xdr:rowOff>
    </xdr:from>
    <xdr:to>
      <xdr:col>14</xdr:col>
      <xdr:colOff>711835</xdr:colOff>
      <xdr:row>33</xdr:row>
      <xdr:rowOff>187960</xdr:rowOff>
    </xdr:to>
    <xdr:pic>
      <xdr:nvPicPr>
        <xdr:cNvPr id="3" name="图片 2" descr="Amplification Plot-T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0810" y="3594735"/>
          <a:ext cx="5833745" cy="32937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16</xdr:row>
      <xdr:rowOff>190500</xdr:rowOff>
    </xdr:from>
    <xdr:to>
      <xdr:col>15</xdr:col>
      <xdr:colOff>381000</xdr:colOff>
      <xdr:row>33</xdr:row>
      <xdr:rowOff>114300</xdr:rowOff>
    </xdr:to>
    <xdr:pic>
      <xdr:nvPicPr>
        <xdr:cNvPr id="2" name="图片 1" descr="Amplification Plot-G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7375" y="3522980"/>
          <a:ext cx="5838825" cy="3291840"/>
        </a:xfrm>
        <a:prstGeom prst="rect">
          <a:avLst/>
        </a:prstGeom>
      </xdr:spPr>
    </xdr:pic>
    <xdr:clientData/>
  </xdr:twoCellAnchor>
  <xdr:twoCellAnchor editAs="oneCell">
    <xdr:from>
      <xdr:col>0</xdr:col>
      <xdr:colOff>149860</xdr:colOff>
      <xdr:row>14</xdr:row>
      <xdr:rowOff>149860</xdr:rowOff>
    </xdr:from>
    <xdr:to>
      <xdr:col>3</xdr:col>
      <xdr:colOff>525145</xdr:colOff>
      <xdr:row>39</xdr:row>
      <xdr:rowOff>189230</xdr:rowOff>
    </xdr:to>
    <xdr:pic>
      <xdr:nvPicPr>
        <xdr:cNvPr id="3" name="图片 2" descr="Melt Curve-GS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9860" y="3086100"/>
          <a:ext cx="4286885" cy="49923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16</xdr:row>
      <xdr:rowOff>9525</xdr:rowOff>
    </xdr:from>
    <xdr:to>
      <xdr:col>3</xdr:col>
      <xdr:colOff>384810</xdr:colOff>
      <xdr:row>41</xdr:row>
      <xdr:rowOff>48895</xdr:rowOff>
    </xdr:to>
    <xdr:pic>
      <xdr:nvPicPr>
        <xdr:cNvPr id="2" name="图片 1" descr="Melt Curve-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342005"/>
          <a:ext cx="4286885" cy="4992370"/>
        </a:xfrm>
        <a:prstGeom prst="rect">
          <a:avLst/>
        </a:prstGeom>
      </xdr:spPr>
    </xdr:pic>
    <xdr:clientData/>
  </xdr:twoCellAnchor>
  <xdr:twoCellAnchor editAs="oneCell">
    <xdr:from>
      <xdr:col>3</xdr:col>
      <xdr:colOff>854710</xdr:colOff>
      <xdr:row>16</xdr:row>
      <xdr:rowOff>159385</xdr:rowOff>
    </xdr:from>
    <xdr:to>
      <xdr:col>14</xdr:col>
      <xdr:colOff>330835</xdr:colOff>
      <xdr:row>33</xdr:row>
      <xdr:rowOff>83185</xdr:rowOff>
    </xdr:to>
    <xdr:pic>
      <xdr:nvPicPr>
        <xdr:cNvPr id="3" name="图片 2" descr="Amplification Plot-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6310" y="3491865"/>
          <a:ext cx="5897245" cy="3291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3"/>
  <sheetViews>
    <sheetView tabSelected="1" zoomScale="80" zoomScaleNormal="80" workbookViewId="0">
      <selection activeCell="M93" sqref="M93"/>
    </sheetView>
  </sheetViews>
  <sheetFormatPr defaultColWidth="10" defaultRowHeight="15.75" x14ac:dyDescent="0.15"/>
  <cols>
    <col min="1" max="1" width="44.1640625" style="4" customWidth="1"/>
    <col min="2" max="2" width="8.33203125" style="5" customWidth="1"/>
    <col min="3" max="3" width="11.6640625" style="5" customWidth="1"/>
    <col min="4" max="4" width="16.6640625" style="5" customWidth="1"/>
    <col min="5" max="5" width="11.6640625" style="5" customWidth="1"/>
    <col min="6" max="6" width="16.6640625" style="6" customWidth="1"/>
    <col min="7" max="7" width="15.6640625" style="7" customWidth="1"/>
    <col min="8" max="8" width="13.33203125" style="6" customWidth="1"/>
    <col min="9" max="9" width="16.6640625" style="8" hidden="1" customWidth="1"/>
    <col min="10" max="10" width="8.33203125" style="8" hidden="1" customWidth="1"/>
    <col min="11" max="12" width="13.33203125" style="8" hidden="1" customWidth="1"/>
    <col min="13" max="13" width="16.5" style="8" customWidth="1"/>
    <col min="14" max="14" width="14.83203125" style="8" customWidth="1"/>
    <col min="15" max="15" width="13" style="8" customWidth="1"/>
    <col min="16" max="16" width="14.6640625" style="9" customWidth="1"/>
    <col min="17" max="17" width="15.1640625" style="2" customWidth="1"/>
    <col min="18" max="18" width="10" style="2"/>
    <col min="19" max="22" width="17.33203125" style="2" customWidth="1"/>
    <col min="23" max="254" width="10" style="5"/>
  </cols>
  <sheetData>
    <row r="1" spans="1:22" s="1" customFormat="1" ht="32.1" customHeight="1" x14ac:dyDescent="0.15">
      <c r="A1" s="4" t="s">
        <v>0</v>
      </c>
      <c r="B1" s="10" t="s">
        <v>1</v>
      </c>
      <c r="C1" s="10" t="s">
        <v>2</v>
      </c>
      <c r="D1" s="10" t="s">
        <v>3</v>
      </c>
      <c r="F1" s="11" t="s">
        <v>4</v>
      </c>
      <c r="G1" s="11" t="s">
        <v>5</v>
      </c>
      <c r="H1" s="11" t="s">
        <v>6</v>
      </c>
      <c r="I1" s="35" t="s">
        <v>7</v>
      </c>
      <c r="J1" s="35" t="s">
        <v>8</v>
      </c>
      <c r="K1" s="35" t="s">
        <v>9</v>
      </c>
      <c r="L1" s="35" t="s">
        <v>10</v>
      </c>
      <c r="M1" s="36" t="s">
        <v>11</v>
      </c>
      <c r="N1" s="36" t="s">
        <v>12</v>
      </c>
      <c r="O1" s="36" t="s">
        <v>13</v>
      </c>
      <c r="P1" s="37"/>
      <c r="Q1" s="44"/>
      <c r="R1" s="44"/>
      <c r="S1" s="44"/>
      <c r="T1" s="44"/>
      <c r="U1" s="44"/>
      <c r="V1" s="44"/>
    </row>
    <row r="2" spans="1:22" s="2" customFormat="1" ht="15" customHeight="1" x14ac:dyDescent="0.2">
      <c r="A2" s="12"/>
      <c r="B2" s="13" t="s">
        <v>14</v>
      </c>
      <c r="C2" s="14" t="s">
        <v>15</v>
      </c>
      <c r="D2" s="15" t="s">
        <v>16</v>
      </c>
      <c r="F2" s="16">
        <v>25.068000000000001</v>
      </c>
      <c r="G2" s="17"/>
      <c r="H2" s="18"/>
      <c r="I2" s="18">
        <v>0</v>
      </c>
      <c r="J2" s="18" t="e">
        <v>#NUM!</v>
      </c>
      <c r="K2" s="18">
        <v>0</v>
      </c>
      <c r="L2" s="18">
        <v>0</v>
      </c>
      <c r="M2" s="38">
        <f>F2-G6</f>
        <v>11.400666666666668</v>
      </c>
      <c r="N2" s="38">
        <f>M2-$M$2</f>
        <v>0</v>
      </c>
      <c r="O2" s="38">
        <f>POWER(2,-N2)</f>
        <v>1</v>
      </c>
      <c r="P2" s="39">
        <f>AVERAGE(O2:O4)</f>
        <v>1.0079430858388176</v>
      </c>
      <c r="Q2" s="45"/>
    </row>
    <row r="3" spans="1:22" s="2" customFormat="1" ht="15" customHeight="1" x14ac:dyDescent="0.2">
      <c r="A3" s="4"/>
      <c r="B3" s="19" t="s">
        <v>17</v>
      </c>
      <c r="C3" s="20" t="s">
        <v>15</v>
      </c>
      <c r="D3" s="15" t="s">
        <v>16</v>
      </c>
      <c r="F3" s="16">
        <v>25.150223</v>
      </c>
      <c r="G3" s="17">
        <f>AVERAGE(F2:F4)</f>
        <v>25.058740999999998</v>
      </c>
      <c r="H3" s="18">
        <f>STDEV(F2:F4)</f>
        <v>9.6445410689157282E-2</v>
      </c>
      <c r="I3" s="18">
        <v>0</v>
      </c>
      <c r="J3" s="18" t="e">
        <v>#NUM!</v>
      </c>
      <c r="K3" s="18">
        <v>0</v>
      </c>
      <c r="L3" s="18">
        <v>0</v>
      </c>
      <c r="M3" s="38">
        <f>F3-G6</f>
        <v>11.482889666666667</v>
      </c>
      <c r="N3" s="38">
        <f>M3-$M$2</f>
        <v>8.2222999999999047E-2</v>
      </c>
      <c r="O3" s="38">
        <f t="shared" ref="O3:O10" si="0">POWER(2,-N3)</f>
        <v>0.94460102101202337</v>
      </c>
      <c r="P3" s="9"/>
      <c r="Q3" s="45"/>
    </row>
    <row r="4" spans="1:22" s="2" customFormat="1" ht="15" customHeight="1" x14ac:dyDescent="0.25">
      <c r="A4" s="21" t="s">
        <v>39</v>
      </c>
      <c r="B4" s="19" t="s">
        <v>18</v>
      </c>
      <c r="C4" s="20" t="s">
        <v>15</v>
      </c>
      <c r="D4" s="15" t="s">
        <v>16</v>
      </c>
      <c r="E4" s="22"/>
      <c r="F4" s="16">
        <v>24.957999999999998</v>
      </c>
      <c r="G4" s="17"/>
      <c r="H4" s="18"/>
      <c r="I4" s="18">
        <v>0</v>
      </c>
      <c r="J4" s="18" t="e">
        <v>#NUM!</v>
      </c>
      <c r="K4" s="18">
        <v>0</v>
      </c>
      <c r="L4" s="18">
        <v>0</v>
      </c>
      <c r="M4" s="38">
        <f>F4-G6</f>
        <v>11.290666666666665</v>
      </c>
      <c r="N4" s="38">
        <f>M4-$M$2</f>
        <v>-0.11000000000000298</v>
      </c>
      <c r="O4" s="38">
        <f t="shared" si="0"/>
        <v>1.0792282365044295</v>
      </c>
      <c r="P4" s="9"/>
      <c r="Q4" s="45"/>
    </row>
    <row r="5" spans="1:22" s="2" customFormat="1" ht="15" customHeight="1" x14ac:dyDescent="0.15">
      <c r="A5" s="4">
        <v>19070658</v>
      </c>
      <c r="B5" s="19" t="s">
        <v>19</v>
      </c>
      <c r="C5" s="23" t="s">
        <v>15</v>
      </c>
      <c r="D5" s="24" t="s">
        <v>20</v>
      </c>
      <c r="F5" s="16">
        <v>13.563000000000001</v>
      </c>
      <c r="G5" s="17"/>
      <c r="H5" s="18"/>
      <c r="I5" s="18">
        <v>0</v>
      </c>
      <c r="J5" s="18" t="e">
        <v>#NUM!</v>
      </c>
      <c r="K5" s="18">
        <v>0</v>
      </c>
      <c r="L5" s="18">
        <v>0</v>
      </c>
      <c r="M5" s="38"/>
      <c r="N5" s="38"/>
      <c r="O5" s="38"/>
      <c r="P5" s="9"/>
    </row>
    <row r="6" spans="1:22" s="2" customFormat="1" ht="15" customHeight="1" x14ac:dyDescent="0.15">
      <c r="A6" s="4"/>
      <c r="B6" s="19" t="s">
        <v>21</v>
      </c>
      <c r="C6" s="23" t="s">
        <v>15</v>
      </c>
      <c r="D6" s="24" t="s">
        <v>20</v>
      </c>
      <c r="F6" s="16">
        <v>13.656000000000001</v>
      </c>
      <c r="G6" s="17">
        <f>AVERAGE(F5:F7)</f>
        <v>13.667333333333334</v>
      </c>
      <c r="H6" s="18">
        <f>STDEV(F5:F7)</f>
        <v>0.11043701070444274</v>
      </c>
      <c r="I6" s="18">
        <v>0</v>
      </c>
      <c r="J6" s="18" t="e">
        <v>#NUM!</v>
      </c>
      <c r="K6" s="18">
        <v>0</v>
      </c>
      <c r="L6" s="18">
        <v>0</v>
      </c>
      <c r="M6" s="38"/>
      <c r="N6" s="38"/>
      <c r="O6" s="38"/>
      <c r="P6" s="9"/>
    </row>
    <row r="7" spans="1:22" s="3" customFormat="1" ht="15" customHeight="1" x14ac:dyDescent="0.15">
      <c r="A7" s="25"/>
      <c r="B7" s="26" t="s">
        <v>22</v>
      </c>
      <c r="C7" s="27" t="s">
        <v>15</v>
      </c>
      <c r="D7" s="24" t="s">
        <v>20</v>
      </c>
      <c r="F7" s="28">
        <v>13.782999999999999</v>
      </c>
      <c r="G7" s="17"/>
      <c r="H7" s="18"/>
      <c r="I7" s="18">
        <v>0</v>
      </c>
      <c r="J7" s="18" t="e">
        <v>#NUM!</v>
      </c>
      <c r="K7" s="18">
        <v>0</v>
      </c>
      <c r="L7" s="18">
        <v>0</v>
      </c>
      <c r="M7" s="38"/>
      <c r="N7" s="38"/>
      <c r="O7" s="38"/>
      <c r="P7" s="40"/>
      <c r="Q7" s="2"/>
      <c r="R7" s="2"/>
      <c r="S7" s="2"/>
      <c r="T7" s="2"/>
      <c r="U7" s="2"/>
      <c r="V7" s="2"/>
    </row>
    <row r="8" spans="1:22" x14ac:dyDescent="0.15">
      <c r="B8" s="29" t="s">
        <v>23</v>
      </c>
      <c r="C8" s="20" t="s">
        <v>15</v>
      </c>
      <c r="D8" s="15" t="s">
        <v>16</v>
      </c>
      <c r="E8" s="2"/>
      <c r="F8" s="30">
        <v>25.315999999999999</v>
      </c>
      <c r="G8" s="31"/>
      <c r="H8" s="32"/>
      <c r="I8" s="32">
        <v>0</v>
      </c>
      <c r="J8" s="32" t="e">
        <v>#NUM!</v>
      </c>
      <c r="K8" s="32">
        <v>0</v>
      </c>
      <c r="L8" s="32">
        <v>0</v>
      </c>
      <c r="M8" s="41">
        <f>F8-G12</f>
        <v>11.556999999999999</v>
      </c>
      <c r="N8" s="41">
        <f>M8-$M$2</f>
        <v>0.15633333333333077</v>
      </c>
      <c r="O8" s="42">
        <f t="shared" si="0"/>
        <v>0.89730270576789284</v>
      </c>
      <c r="P8" s="43">
        <f>AVERAGE(O8:O10)</f>
        <v>0.93832331632917498</v>
      </c>
    </row>
    <row r="9" spans="1:22" x14ac:dyDescent="0.15">
      <c r="B9" s="19" t="s">
        <v>24</v>
      </c>
      <c r="C9" s="20" t="s">
        <v>15</v>
      </c>
      <c r="D9" s="15" t="s">
        <v>16</v>
      </c>
      <c r="E9" s="2"/>
      <c r="F9" s="16">
        <v>25.28</v>
      </c>
      <c r="G9" s="31">
        <f>AVERAGE(F8:F10)</f>
        <v>25.253</v>
      </c>
      <c r="H9" s="33">
        <f>STDEV(F8:F10)</f>
        <v>7.9993749755839935E-2</v>
      </c>
      <c r="I9" s="33">
        <v>0</v>
      </c>
      <c r="J9" s="33" t="e">
        <v>#NUM!</v>
      </c>
      <c r="K9" s="33">
        <v>0</v>
      </c>
      <c r="L9" s="33">
        <v>0</v>
      </c>
      <c r="M9" s="42">
        <f>F9-G12</f>
        <v>11.521000000000001</v>
      </c>
      <c r="N9" s="41">
        <f>M9-$M$2</f>
        <v>0.12033333333333296</v>
      </c>
      <c r="O9" s="42">
        <f t="shared" si="0"/>
        <v>0.91997506669260776</v>
      </c>
    </row>
    <row r="10" spans="1:22" x14ac:dyDescent="0.25">
      <c r="A10" s="21" t="s">
        <v>37</v>
      </c>
      <c r="B10" s="19" t="s">
        <v>25</v>
      </c>
      <c r="C10" s="20" t="s">
        <v>15</v>
      </c>
      <c r="D10" s="15" t="s">
        <v>16</v>
      </c>
      <c r="E10" s="2"/>
      <c r="F10" s="16">
        <v>25.163</v>
      </c>
      <c r="G10" s="31"/>
      <c r="H10" s="33"/>
      <c r="I10" s="33">
        <v>0</v>
      </c>
      <c r="J10" s="33" t="e">
        <v>#NUM!</v>
      </c>
      <c r="K10" s="33">
        <v>0</v>
      </c>
      <c r="L10" s="33">
        <v>0</v>
      </c>
      <c r="M10" s="42">
        <f>F10-G12</f>
        <v>11.404</v>
      </c>
      <c r="N10" s="41">
        <f>M10-$M$2</f>
        <v>3.333333333332078E-3</v>
      </c>
      <c r="O10" s="42">
        <f t="shared" si="0"/>
        <v>0.99769217652702424</v>
      </c>
    </row>
    <row r="11" spans="1:22" x14ac:dyDescent="0.15">
      <c r="A11" s="4">
        <v>19070659</v>
      </c>
      <c r="B11" s="19" t="s">
        <v>26</v>
      </c>
      <c r="C11" s="23" t="s">
        <v>15</v>
      </c>
      <c r="D11" s="24" t="s">
        <v>20</v>
      </c>
      <c r="E11" s="2"/>
      <c r="F11" s="16">
        <v>13.672000000000001</v>
      </c>
      <c r="G11" s="31"/>
      <c r="H11" s="33"/>
      <c r="I11" s="33">
        <v>0</v>
      </c>
      <c r="J11" s="33" t="e">
        <v>#NUM!</v>
      </c>
      <c r="K11" s="33">
        <v>0</v>
      </c>
      <c r="L11" s="33">
        <v>0</v>
      </c>
      <c r="M11" s="42"/>
      <c r="N11" s="41"/>
      <c r="O11" s="42"/>
    </row>
    <row r="12" spans="1:22" x14ac:dyDescent="0.15">
      <c r="B12" s="19" t="s">
        <v>27</v>
      </c>
      <c r="C12" s="23" t="s">
        <v>15</v>
      </c>
      <c r="D12" s="24" t="s">
        <v>20</v>
      </c>
      <c r="E12" s="22"/>
      <c r="F12" s="16">
        <v>13.833</v>
      </c>
      <c r="G12" s="31">
        <f>AVERAGE(F11:F13)</f>
        <v>13.759</v>
      </c>
      <c r="H12" s="33">
        <f>STDEV(F11:F13)</f>
        <v>8.1283454650992557E-2</v>
      </c>
      <c r="I12" s="33">
        <v>0</v>
      </c>
      <c r="J12" s="33" t="e">
        <v>#NUM!</v>
      </c>
      <c r="K12" s="33">
        <v>0</v>
      </c>
      <c r="L12" s="33">
        <v>0</v>
      </c>
      <c r="M12" s="42"/>
      <c r="N12" s="41"/>
      <c r="O12" s="42"/>
    </row>
    <row r="13" spans="1:22" x14ac:dyDescent="0.15">
      <c r="A13" s="25"/>
      <c r="B13" s="26" t="s">
        <v>28</v>
      </c>
      <c r="C13" s="27" t="s">
        <v>15</v>
      </c>
      <c r="D13" s="24" t="s">
        <v>20</v>
      </c>
      <c r="E13" s="3"/>
      <c r="F13" s="28">
        <v>13.772</v>
      </c>
      <c r="G13" s="31"/>
      <c r="H13" s="33"/>
      <c r="I13" s="33">
        <v>0</v>
      </c>
      <c r="J13" s="33" t="e">
        <v>#NUM!</v>
      </c>
      <c r="K13" s="33">
        <v>0</v>
      </c>
      <c r="L13" s="33">
        <v>0</v>
      </c>
      <c r="M13" s="42"/>
      <c r="N13" s="41"/>
      <c r="O13" s="42"/>
      <c r="P13" s="40"/>
    </row>
    <row r="14" spans="1:22" x14ac:dyDescent="0.15">
      <c r="C14" s="34" t="s">
        <v>16</v>
      </c>
    </row>
    <row r="43" spans="3:3" x14ac:dyDescent="0.15">
      <c r="C43" s="5" t="s">
        <v>29</v>
      </c>
    </row>
  </sheetData>
  <phoneticPr fontId="9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4"/>
  <sheetViews>
    <sheetView zoomScale="80" zoomScaleNormal="80" workbookViewId="0">
      <selection activeCell="A10" sqref="A10"/>
    </sheetView>
  </sheetViews>
  <sheetFormatPr defaultColWidth="10" defaultRowHeight="15.75" x14ac:dyDescent="0.15"/>
  <cols>
    <col min="1" max="1" width="44.1640625" style="4" customWidth="1"/>
    <col min="2" max="2" width="8.33203125" style="5" customWidth="1"/>
    <col min="3" max="3" width="11.6640625" style="5" customWidth="1"/>
    <col min="4" max="4" width="16.6640625" style="5" customWidth="1"/>
    <col min="5" max="5" width="11.6640625" style="5" customWidth="1"/>
    <col min="6" max="6" width="16.6640625" style="6" customWidth="1"/>
    <col min="7" max="7" width="15.6640625" style="7" customWidth="1"/>
    <col min="8" max="8" width="13.33203125" style="6" customWidth="1"/>
    <col min="9" max="9" width="16.6640625" style="8" hidden="1" customWidth="1"/>
    <col min="10" max="10" width="8.33203125" style="8" hidden="1" customWidth="1"/>
    <col min="11" max="12" width="13.33203125" style="8" hidden="1" customWidth="1"/>
    <col min="13" max="13" width="16.5" style="8" customWidth="1"/>
    <col min="14" max="14" width="14.83203125" style="8" customWidth="1"/>
    <col min="15" max="15" width="13" style="8" customWidth="1"/>
    <col min="16" max="16" width="14.6640625" style="9" customWidth="1"/>
    <col min="17" max="17" width="15.1640625" style="2" customWidth="1"/>
    <col min="18" max="18" width="10" style="2"/>
    <col min="19" max="22" width="17.33203125" style="2" customWidth="1"/>
    <col min="23" max="254" width="10" style="5"/>
  </cols>
  <sheetData>
    <row r="1" spans="1:22" s="1" customFormat="1" ht="32.1" customHeight="1" x14ac:dyDescent="0.15">
      <c r="A1" s="4" t="s">
        <v>0</v>
      </c>
      <c r="B1" s="10" t="s">
        <v>1</v>
      </c>
      <c r="C1" s="10" t="s">
        <v>2</v>
      </c>
      <c r="D1" s="10" t="s">
        <v>3</v>
      </c>
      <c r="F1" s="11" t="s">
        <v>4</v>
      </c>
      <c r="G1" s="11" t="s">
        <v>5</v>
      </c>
      <c r="H1" s="11" t="s">
        <v>6</v>
      </c>
      <c r="I1" s="35" t="s">
        <v>7</v>
      </c>
      <c r="J1" s="35" t="s">
        <v>8</v>
      </c>
      <c r="K1" s="35" t="s">
        <v>9</v>
      </c>
      <c r="L1" s="35" t="s">
        <v>10</v>
      </c>
      <c r="M1" s="36" t="s">
        <v>11</v>
      </c>
      <c r="N1" s="36" t="s">
        <v>12</v>
      </c>
      <c r="O1" s="36" t="s">
        <v>13</v>
      </c>
      <c r="P1" s="37"/>
      <c r="Q1" s="44"/>
      <c r="R1" s="44"/>
      <c r="S1" s="44"/>
      <c r="T1" s="44"/>
      <c r="U1" s="44"/>
      <c r="V1" s="44"/>
    </row>
    <row r="2" spans="1:22" s="2" customFormat="1" ht="15" customHeight="1" x14ac:dyDescent="0.2">
      <c r="A2" s="12"/>
      <c r="B2" s="13" t="s">
        <v>14</v>
      </c>
      <c r="C2" s="14" t="s">
        <v>15</v>
      </c>
      <c r="D2" s="15" t="s">
        <v>30</v>
      </c>
      <c r="F2" s="16">
        <v>20.974</v>
      </c>
      <c r="G2" s="17"/>
      <c r="H2" s="18"/>
      <c r="I2" s="18">
        <v>0</v>
      </c>
      <c r="J2" s="18" t="e">
        <v>#NUM!</v>
      </c>
      <c r="K2" s="18">
        <v>0</v>
      </c>
      <c r="L2" s="18">
        <v>0</v>
      </c>
      <c r="M2" s="38">
        <f>F2-G6</f>
        <v>7.3066666666666666</v>
      </c>
      <c r="N2" s="38">
        <f>M2-$M$2</f>
        <v>0</v>
      </c>
      <c r="O2" s="38">
        <f>POWER(2,-N2)</f>
        <v>1</v>
      </c>
      <c r="P2" s="39">
        <f>AVERAGE(O2:O4)</f>
        <v>0.99751212734555883</v>
      </c>
      <c r="Q2" s="45"/>
    </row>
    <row r="3" spans="1:22" s="2" customFormat="1" ht="15" customHeight="1" x14ac:dyDescent="0.2">
      <c r="A3" s="4"/>
      <c r="B3" s="19" t="s">
        <v>17</v>
      </c>
      <c r="C3" s="20" t="s">
        <v>15</v>
      </c>
      <c r="D3" s="15" t="s">
        <v>30</v>
      </c>
      <c r="F3" s="16">
        <v>21.036999999999999</v>
      </c>
      <c r="G3" s="17">
        <f>AVERAGE(F2:F4)</f>
        <v>20.978333333333332</v>
      </c>
      <c r="H3" s="18">
        <f>STDEV(F2:F4)</f>
        <v>5.6624494111058542E-2</v>
      </c>
      <c r="I3" s="18">
        <v>0</v>
      </c>
      <c r="J3" s="18" t="e">
        <v>#NUM!</v>
      </c>
      <c r="K3" s="18">
        <v>0</v>
      </c>
      <c r="L3" s="18">
        <v>0</v>
      </c>
      <c r="M3" s="38">
        <f>F3-G6</f>
        <v>7.3696666666666655</v>
      </c>
      <c r="N3" s="38">
        <f>M3-$M$2</f>
        <v>6.2999999999998835E-2</v>
      </c>
      <c r="O3" s="38">
        <f t="shared" ref="O3:O10" si="0">POWER(2,-N3)</f>
        <v>0.95727145819529835</v>
      </c>
      <c r="P3" s="9"/>
      <c r="Q3" s="45"/>
    </row>
    <row r="4" spans="1:22" s="2" customFormat="1" ht="15" customHeight="1" x14ac:dyDescent="0.25">
      <c r="A4" s="21" t="s">
        <v>36</v>
      </c>
      <c r="B4" s="19" t="s">
        <v>18</v>
      </c>
      <c r="C4" s="20" t="s">
        <v>15</v>
      </c>
      <c r="D4" s="15" t="s">
        <v>30</v>
      </c>
      <c r="E4" s="22"/>
      <c r="F4" s="16">
        <v>20.923999999999999</v>
      </c>
      <c r="G4" s="17"/>
      <c r="H4" s="18"/>
      <c r="I4" s="18">
        <v>0</v>
      </c>
      <c r="J4" s="18" t="e">
        <v>#NUM!</v>
      </c>
      <c r="K4" s="18">
        <v>0</v>
      </c>
      <c r="L4" s="18">
        <v>0</v>
      </c>
      <c r="M4" s="38">
        <f>F4-G6</f>
        <v>7.2566666666666659</v>
      </c>
      <c r="N4" s="38">
        <f>M4-$M$2</f>
        <v>-5.0000000000000711E-2</v>
      </c>
      <c r="O4" s="38">
        <f t="shared" si="0"/>
        <v>1.035264923841378</v>
      </c>
      <c r="P4" s="9"/>
      <c r="Q4" s="45"/>
    </row>
    <row r="5" spans="1:22" s="2" customFormat="1" ht="15" customHeight="1" x14ac:dyDescent="0.15">
      <c r="A5" s="4">
        <v>19070658</v>
      </c>
      <c r="B5" s="19" t="s">
        <v>19</v>
      </c>
      <c r="C5" s="23" t="s">
        <v>15</v>
      </c>
      <c r="D5" s="24" t="s">
        <v>20</v>
      </c>
      <c r="F5" s="16">
        <v>13.563000000000001</v>
      </c>
      <c r="G5" s="17"/>
      <c r="H5" s="18"/>
      <c r="I5" s="18">
        <v>0</v>
      </c>
      <c r="J5" s="18" t="e">
        <v>#NUM!</v>
      </c>
      <c r="K5" s="18">
        <v>0</v>
      </c>
      <c r="L5" s="18">
        <v>0</v>
      </c>
      <c r="M5" s="38"/>
      <c r="N5" s="38"/>
      <c r="O5" s="38"/>
      <c r="P5" s="9"/>
    </row>
    <row r="6" spans="1:22" s="2" customFormat="1" ht="15" customHeight="1" x14ac:dyDescent="0.15">
      <c r="A6" s="4"/>
      <c r="B6" s="19" t="s">
        <v>21</v>
      </c>
      <c r="C6" s="23" t="s">
        <v>15</v>
      </c>
      <c r="D6" s="24" t="s">
        <v>20</v>
      </c>
      <c r="F6" s="16">
        <v>13.656000000000001</v>
      </c>
      <c r="G6" s="17">
        <f>AVERAGE(F5:F7)</f>
        <v>13.667333333333334</v>
      </c>
      <c r="H6" s="18">
        <f>STDEV(F5:F7)</f>
        <v>0.11043701070444274</v>
      </c>
      <c r="I6" s="18">
        <v>0</v>
      </c>
      <c r="J6" s="18" t="e">
        <v>#NUM!</v>
      </c>
      <c r="K6" s="18">
        <v>0</v>
      </c>
      <c r="L6" s="18">
        <v>0</v>
      </c>
      <c r="M6" s="38"/>
      <c r="N6" s="38"/>
      <c r="O6" s="38"/>
      <c r="P6" s="9"/>
    </row>
    <row r="7" spans="1:22" s="3" customFormat="1" ht="15" customHeight="1" x14ac:dyDescent="0.15">
      <c r="A7" s="25"/>
      <c r="B7" s="26" t="s">
        <v>22</v>
      </c>
      <c r="C7" s="27" t="s">
        <v>15</v>
      </c>
      <c r="D7" s="24" t="s">
        <v>20</v>
      </c>
      <c r="F7" s="28">
        <v>13.782999999999999</v>
      </c>
      <c r="G7" s="17"/>
      <c r="H7" s="18"/>
      <c r="I7" s="18">
        <v>0</v>
      </c>
      <c r="J7" s="18" t="e">
        <v>#NUM!</v>
      </c>
      <c r="K7" s="18">
        <v>0</v>
      </c>
      <c r="L7" s="18">
        <v>0</v>
      </c>
      <c r="M7" s="38"/>
      <c r="N7" s="38"/>
      <c r="O7" s="38"/>
      <c r="P7" s="40"/>
      <c r="Q7" s="2"/>
      <c r="R7" s="2"/>
      <c r="S7" s="2"/>
      <c r="T7" s="2"/>
      <c r="U7" s="2"/>
      <c r="V7" s="2"/>
    </row>
    <row r="8" spans="1:22" x14ac:dyDescent="0.15">
      <c r="B8" s="29" t="s">
        <v>23</v>
      </c>
      <c r="C8" s="20" t="s">
        <v>15</v>
      </c>
      <c r="D8" s="15" t="s">
        <v>30</v>
      </c>
      <c r="E8" s="2"/>
      <c r="F8" s="30">
        <v>20.96</v>
      </c>
      <c r="G8" s="31"/>
      <c r="H8" s="32"/>
      <c r="I8" s="32">
        <v>0</v>
      </c>
      <c r="J8" s="32" t="e">
        <v>#NUM!</v>
      </c>
      <c r="K8" s="32">
        <v>0</v>
      </c>
      <c r="L8" s="32">
        <v>0</v>
      </c>
      <c r="M8" s="41">
        <f>F8-G12</f>
        <v>7.2010000000000005</v>
      </c>
      <c r="N8" s="41">
        <f>M8-$M$2</f>
        <v>-0.10566666666666613</v>
      </c>
      <c r="O8" s="42">
        <f t="shared" si="0"/>
        <v>1.0759914892390408</v>
      </c>
      <c r="P8" s="43">
        <f>AVERAGE(O8:O10)</f>
        <v>1.054022908779678</v>
      </c>
    </row>
    <row r="9" spans="1:22" x14ac:dyDescent="0.15">
      <c r="B9" s="19" t="s">
        <v>24</v>
      </c>
      <c r="C9" s="20" t="s">
        <v>15</v>
      </c>
      <c r="D9" s="15" t="s">
        <v>30</v>
      </c>
      <c r="E9" s="2"/>
      <c r="F9" s="16">
        <v>21.047999999999998</v>
      </c>
      <c r="G9" s="31">
        <f>AVERAGE(F8:F10)</f>
        <v>20.990333333333332</v>
      </c>
      <c r="H9" s="33">
        <f>STDEV(F8:F10)</f>
        <v>4.9963319879019058E-2</v>
      </c>
      <c r="I9" s="33">
        <v>0</v>
      </c>
      <c r="J9" s="33" t="e">
        <v>#NUM!</v>
      </c>
      <c r="K9" s="33">
        <v>0</v>
      </c>
      <c r="L9" s="33">
        <v>0</v>
      </c>
      <c r="M9" s="42">
        <f>F9-G12</f>
        <v>7.2889999999999979</v>
      </c>
      <c r="N9" s="41">
        <f>M9-$M$2</f>
        <v>-1.7666666666668718E-2</v>
      </c>
      <c r="O9" s="42">
        <f t="shared" si="0"/>
        <v>1.0123208845387321</v>
      </c>
    </row>
    <row r="10" spans="1:22" x14ac:dyDescent="0.25">
      <c r="A10" s="21" t="s">
        <v>37</v>
      </c>
      <c r="B10" s="19" t="s">
        <v>25</v>
      </c>
      <c r="C10" s="20" t="s">
        <v>15</v>
      </c>
      <c r="D10" s="15" t="s">
        <v>30</v>
      </c>
      <c r="E10" s="2"/>
      <c r="F10" s="16">
        <v>20.963000000000001</v>
      </c>
      <c r="G10" s="31"/>
      <c r="H10" s="33"/>
      <c r="I10" s="33">
        <v>0</v>
      </c>
      <c r="J10" s="33" t="e">
        <v>#NUM!</v>
      </c>
      <c r="K10" s="33">
        <v>0</v>
      </c>
      <c r="L10" s="33">
        <v>0</v>
      </c>
      <c r="M10" s="42">
        <f>F10-G12</f>
        <v>7.2040000000000006</v>
      </c>
      <c r="N10" s="41">
        <f>M10-$M$2</f>
        <v>-0.10266666666666602</v>
      </c>
      <c r="O10" s="42">
        <f t="shared" si="0"/>
        <v>1.0737563525612612</v>
      </c>
    </row>
    <row r="11" spans="1:22" x14ac:dyDescent="0.15">
      <c r="A11" s="4">
        <v>19070659</v>
      </c>
      <c r="B11" s="19" t="s">
        <v>26</v>
      </c>
      <c r="C11" s="23" t="s">
        <v>15</v>
      </c>
      <c r="D11" s="24" t="s">
        <v>20</v>
      </c>
      <c r="E11" s="2"/>
      <c r="F11" s="16">
        <v>13.672000000000001</v>
      </c>
      <c r="G11" s="31"/>
      <c r="H11" s="33"/>
      <c r="I11" s="33">
        <v>0</v>
      </c>
      <c r="J11" s="33" t="e">
        <v>#NUM!</v>
      </c>
      <c r="K11" s="33">
        <v>0</v>
      </c>
      <c r="L11" s="33">
        <v>0</v>
      </c>
      <c r="M11" s="42"/>
      <c r="N11" s="41"/>
      <c r="O11" s="42"/>
    </row>
    <row r="12" spans="1:22" x14ac:dyDescent="0.15">
      <c r="B12" s="19" t="s">
        <v>27</v>
      </c>
      <c r="C12" s="23" t="s">
        <v>15</v>
      </c>
      <c r="D12" s="24" t="s">
        <v>20</v>
      </c>
      <c r="E12" s="22"/>
      <c r="F12" s="16">
        <v>13.833</v>
      </c>
      <c r="G12" s="31">
        <f>AVERAGE(F11:F13)</f>
        <v>13.759</v>
      </c>
      <c r="H12" s="33">
        <f>STDEV(F11:F13)</f>
        <v>8.1283454650992557E-2</v>
      </c>
      <c r="I12" s="33">
        <v>0</v>
      </c>
      <c r="J12" s="33" t="e">
        <v>#NUM!</v>
      </c>
      <c r="K12" s="33">
        <v>0</v>
      </c>
      <c r="L12" s="33">
        <v>0</v>
      </c>
      <c r="M12" s="42"/>
      <c r="N12" s="41"/>
      <c r="O12" s="42"/>
    </row>
    <row r="13" spans="1:22" x14ac:dyDescent="0.15">
      <c r="A13" s="25"/>
      <c r="B13" s="26" t="s">
        <v>28</v>
      </c>
      <c r="C13" s="27" t="s">
        <v>15</v>
      </c>
      <c r="D13" s="24" t="s">
        <v>20</v>
      </c>
      <c r="E13" s="3"/>
      <c r="F13" s="28">
        <v>13.772</v>
      </c>
      <c r="G13" s="31"/>
      <c r="H13" s="33"/>
      <c r="I13" s="33">
        <v>0</v>
      </c>
      <c r="J13" s="33" t="e">
        <v>#NUM!</v>
      </c>
      <c r="K13" s="33">
        <v>0</v>
      </c>
      <c r="L13" s="33">
        <v>0</v>
      </c>
      <c r="M13" s="42"/>
      <c r="N13" s="41"/>
      <c r="O13" s="42"/>
      <c r="P13" s="40"/>
    </row>
    <row r="14" spans="1:22" x14ac:dyDescent="0.15">
      <c r="C14" s="34" t="s">
        <v>30</v>
      </c>
    </row>
  </sheetData>
  <phoneticPr fontId="9" type="noConversion"/>
  <pageMargins left="0.75" right="0.75" top="1" bottom="1" header="0.51180555555555596" footer="0.51180555555555596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4"/>
  <sheetViews>
    <sheetView zoomScale="80" zoomScaleNormal="80" workbookViewId="0">
      <selection activeCell="A4" sqref="A4"/>
    </sheetView>
  </sheetViews>
  <sheetFormatPr defaultColWidth="10" defaultRowHeight="15.75" x14ac:dyDescent="0.15"/>
  <cols>
    <col min="1" max="1" width="44.1640625" style="4" customWidth="1"/>
    <col min="2" max="2" width="8.33203125" style="5" customWidth="1"/>
    <col min="3" max="3" width="11.6640625" style="5" customWidth="1"/>
    <col min="4" max="4" width="16.6640625" style="5" customWidth="1"/>
    <col min="5" max="5" width="11.6640625" style="5" customWidth="1"/>
    <col min="6" max="6" width="16.6640625" style="6" customWidth="1"/>
    <col min="7" max="7" width="15.6640625" style="7" customWidth="1"/>
    <col min="8" max="8" width="13.33203125" style="6" customWidth="1"/>
    <col min="9" max="9" width="16.6640625" style="8" hidden="1" customWidth="1"/>
    <col min="10" max="10" width="8.33203125" style="8" hidden="1" customWidth="1"/>
    <col min="11" max="12" width="13.33203125" style="8" hidden="1" customWidth="1"/>
    <col min="13" max="13" width="16.5" style="8" customWidth="1"/>
    <col min="14" max="14" width="14.83203125" style="8" customWidth="1"/>
    <col min="15" max="15" width="13" style="8" customWidth="1"/>
    <col min="16" max="16" width="14.6640625" style="9" customWidth="1"/>
    <col min="17" max="17" width="15.1640625" style="2" customWidth="1"/>
    <col min="18" max="18" width="10" style="2"/>
    <col min="19" max="22" width="17.33203125" style="2" customWidth="1"/>
    <col min="23" max="254" width="10" style="5"/>
  </cols>
  <sheetData>
    <row r="1" spans="1:22" s="1" customFormat="1" ht="32.1" customHeight="1" x14ac:dyDescent="0.15">
      <c r="A1" s="4" t="s">
        <v>0</v>
      </c>
      <c r="B1" s="10" t="s">
        <v>1</v>
      </c>
      <c r="C1" s="10" t="s">
        <v>2</v>
      </c>
      <c r="D1" s="10" t="s">
        <v>3</v>
      </c>
      <c r="F1" s="11" t="s">
        <v>4</v>
      </c>
      <c r="G1" s="11" t="s">
        <v>5</v>
      </c>
      <c r="H1" s="11" t="s">
        <v>6</v>
      </c>
      <c r="I1" s="35" t="s">
        <v>7</v>
      </c>
      <c r="J1" s="35" t="s">
        <v>8</v>
      </c>
      <c r="K1" s="35" t="s">
        <v>9</v>
      </c>
      <c r="L1" s="35" t="s">
        <v>10</v>
      </c>
      <c r="M1" s="36" t="s">
        <v>11</v>
      </c>
      <c r="N1" s="36" t="s">
        <v>12</v>
      </c>
      <c r="O1" s="36" t="s">
        <v>13</v>
      </c>
      <c r="P1" s="37"/>
      <c r="Q1" s="44"/>
      <c r="R1" s="44"/>
      <c r="S1" s="44"/>
      <c r="T1" s="44"/>
      <c r="U1" s="44"/>
      <c r="V1" s="44"/>
    </row>
    <row r="2" spans="1:22" s="2" customFormat="1" ht="15" customHeight="1" x14ac:dyDescent="0.2">
      <c r="A2" s="12"/>
      <c r="B2" s="13" t="s">
        <v>14</v>
      </c>
      <c r="C2" s="14" t="s">
        <v>15</v>
      </c>
      <c r="D2" s="15" t="s">
        <v>31</v>
      </c>
      <c r="F2" s="16">
        <v>18.395</v>
      </c>
      <c r="G2" s="17"/>
      <c r="H2" s="18"/>
      <c r="I2" s="18">
        <v>0</v>
      </c>
      <c r="J2" s="18" t="e">
        <v>#NUM!</v>
      </c>
      <c r="K2" s="18">
        <v>0</v>
      </c>
      <c r="L2" s="18">
        <v>0</v>
      </c>
      <c r="M2" s="38">
        <f>F2-G6</f>
        <v>4.727666666666666</v>
      </c>
      <c r="N2" s="38">
        <f>M2-$M$2</f>
        <v>0</v>
      </c>
      <c r="O2" s="38">
        <f>POWER(2,-N2)</f>
        <v>1</v>
      </c>
      <c r="P2" s="39">
        <f>AVERAGE(O2:O4)</f>
        <v>0.94798420588853605</v>
      </c>
      <c r="Q2" s="45"/>
    </row>
    <row r="3" spans="1:22" s="2" customFormat="1" ht="15" customHeight="1" x14ac:dyDescent="0.2">
      <c r="A3" s="4"/>
      <c r="B3" s="19" t="s">
        <v>17</v>
      </c>
      <c r="C3" s="20" t="s">
        <v>15</v>
      </c>
      <c r="D3" s="15" t="s">
        <v>31</v>
      </c>
      <c r="F3" s="16">
        <v>18.542000000000002</v>
      </c>
      <c r="G3" s="17">
        <f>AVERAGE(F2:F4)</f>
        <v>18.473333333333333</v>
      </c>
      <c r="H3" s="18">
        <f>STDEV(F2:F4)</f>
        <v>7.3975221076611059E-2</v>
      </c>
      <c r="I3" s="18">
        <v>0</v>
      </c>
      <c r="J3" s="18" t="e">
        <v>#NUM!</v>
      </c>
      <c r="K3" s="18">
        <v>0</v>
      </c>
      <c r="L3" s="18">
        <v>0</v>
      </c>
      <c r="M3" s="38">
        <f>F3-G6</f>
        <v>4.874666666666668</v>
      </c>
      <c r="N3" s="38">
        <f>M3-$M$2</f>
        <v>0.14700000000000202</v>
      </c>
      <c r="O3" s="38">
        <f t="shared" ref="O3:O10" si="0">POWER(2,-N3)</f>
        <v>0.9031265101518211</v>
      </c>
      <c r="P3" s="9"/>
      <c r="Q3" s="45"/>
    </row>
    <row r="4" spans="1:22" s="2" customFormat="1" ht="15" customHeight="1" x14ac:dyDescent="0.25">
      <c r="A4" s="21" t="s">
        <v>38</v>
      </c>
      <c r="B4" s="19" t="s">
        <v>18</v>
      </c>
      <c r="C4" s="20" t="s">
        <v>15</v>
      </c>
      <c r="D4" s="15" t="s">
        <v>31</v>
      </c>
      <c r="E4" s="22"/>
      <c r="F4" s="16">
        <v>18.483000000000001</v>
      </c>
      <c r="G4" s="17"/>
      <c r="H4" s="18"/>
      <c r="I4" s="18">
        <v>0</v>
      </c>
      <c r="J4" s="18" t="e">
        <v>#NUM!</v>
      </c>
      <c r="K4" s="18">
        <v>0</v>
      </c>
      <c r="L4" s="18">
        <v>0</v>
      </c>
      <c r="M4" s="38">
        <f>F4-G6</f>
        <v>4.815666666666667</v>
      </c>
      <c r="N4" s="38">
        <f>M4-$M$2</f>
        <v>8.8000000000000966E-2</v>
      </c>
      <c r="O4" s="38">
        <f t="shared" si="0"/>
        <v>0.94082610751378692</v>
      </c>
      <c r="P4" s="9"/>
      <c r="Q4" s="45"/>
    </row>
    <row r="5" spans="1:22" s="2" customFormat="1" ht="15" customHeight="1" x14ac:dyDescent="0.15">
      <c r="A5" s="4">
        <v>19070658</v>
      </c>
      <c r="B5" s="19" t="s">
        <v>19</v>
      </c>
      <c r="C5" s="23" t="s">
        <v>15</v>
      </c>
      <c r="D5" s="24" t="s">
        <v>20</v>
      </c>
      <c r="F5" s="16">
        <v>13.563000000000001</v>
      </c>
      <c r="G5" s="17"/>
      <c r="H5" s="18"/>
      <c r="I5" s="18">
        <v>0</v>
      </c>
      <c r="J5" s="18" t="e">
        <v>#NUM!</v>
      </c>
      <c r="K5" s="18">
        <v>0</v>
      </c>
      <c r="L5" s="18">
        <v>0</v>
      </c>
      <c r="M5" s="38"/>
      <c r="N5" s="38"/>
      <c r="O5" s="38"/>
      <c r="P5" s="9"/>
    </row>
    <row r="6" spans="1:22" s="2" customFormat="1" ht="15" customHeight="1" x14ac:dyDescent="0.15">
      <c r="A6" s="4"/>
      <c r="B6" s="19" t="s">
        <v>21</v>
      </c>
      <c r="C6" s="23" t="s">
        <v>15</v>
      </c>
      <c r="D6" s="24" t="s">
        <v>20</v>
      </c>
      <c r="F6" s="16">
        <v>13.656000000000001</v>
      </c>
      <c r="G6" s="17">
        <f>AVERAGE(F5:F7)</f>
        <v>13.667333333333334</v>
      </c>
      <c r="H6" s="18">
        <f>STDEV(F5:F7)</f>
        <v>0.11043701070444274</v>
      </c>
      <c r="I6" s="18">
        <v>0</v>
      </c>
      <c r="J6" s="18" t="e">
        <v>#NUM!</v>
      </c>
      <c r="K6" s="18">
        <v>0</v>
      </c>
      <c r="L6" s="18">
        <v>0</v>
      </c>
      <c r="M6" s="38"/>
      <c r="N6" s="38"/>
      <c r="O6" s="38"/>
      <c r="P6" s="9"/>
    </row>
    <row r="7" spans="1:22" s="3" customFormat="1" ht="15" customHeight="1" x14ac:dyDescent="0.15">
      <c r="A7" s="25"/>
      <c r="B7" s="26" t="s">
        <v>22</v>
      </c>
      <c r="C7" s="27" t="s">
        <v>15</v>
      </c>
      <c r="D7" s="24" t="s">
        <v>20</v>
      </c>
      <c r="F7" s="28">
        <v>13.782999999999999</v>
      </c>
      <c r="G7" s="17"/>
      <c r="H7" s="18"/>
      <c r="I7" s="18">
        <v>0</v>
      </c>
      <c r="J7" s="18" t="e">
        <v>#NUM!</v>
      </c>
      <c r="K7" s="18">
        <v>0</v>
      </c>
      <c r="L7" s="18">
        <v>0</v>
      </c>
      <c r="M7" s="38"/>
      <c r="N7" s="38"/>
      <c r="O7" s="38"/>
      <c r="P7" s="40"/>
      <c r="Q7" s="2"/>
      <c r="R7" s="2"/>
      <c r="S7" s="2"/>
      <c r="T7" s="2"/>
      <c r="U7" s="2"/>
      <c r="V7" s="2"/>
    </row>
    <row r="8" spans="1:22" x14ac:dyDescent="0.15">
      <c r="B8" s="29" t="s">
        <v>23</v>
      </c>
      <c r="C8" s="20" t="s">
        <v>15</v>
      </c>
      <c r="D8" s="15" t="s">
        <v>31</v>
      </c>
      <c r="E8" s="2"/>
      <c r="F8" s="30">
        <v>18.413</v>
      </c>
      <c r="G8" s="31"/>
      <c r="H8" s="32"/>
      <c r="I8" s="32">
        <v>0</v>
      </c>
      <c r="J8" s="32" t="e">
        <v>#NUM!</v>
      </c>
      <c r="K8" s="32">
        <v>0</v>
      </c>
      <c r="L8" s="32">
        <v>0</v>
      </c>
      <c r="M8" s="41">
        <f>F8-G12</f>
        <v>4.6539999999999999</v>
      </c>
      <c r="N8" s="41">
        <f>M8-$M$2</f>
        <v>-7.3666666666666103E-2</v>
      </c>
      <c r="O8" s="42">
        <f t="shared" si="0"/>
        <v>1.0523879733649117</v>
      </c>
      <c r="P8" s="43">
        <f>AVERAGE(O8:O10)</f>
        <v>1.0506273802845474</v>
      </c>
    </row>
    <row r="9" spans="1:22" x14ac:dyDescent="0.15">
      <c r="B9" s="19" t="s">
        <v>24</v>
      </c>
      <c r="C9" s="20" t="s">
        <v>15</v>
      </c>
      <c r="D9" s="15" t="s">
        <v>31</v>
      </c>
      <c r="E9" s="2"/>
      <c r="F9" s="16">
        <v>18.481000000000002</v>
      </c>
      <c r="G9" s="31">
        <f>AVERAGE(F8:F10)</f>
        <v>18.416333333333338</v>
      </c>
      <c r="H9" s="33">
        <f>STDEV(F8:F10)</f>
        <v>6.3066102886839392E-2</v>
      </c>
      <c r="I9" s="33">
        <v>0</v>
      </c>
      <c r="J9" s="33" t="e">
        <v>#NUM!</v>
      </c>
      <c r="K9" s="33">
        <v>0</v>
      </c>
      <c r="L9" s="33">
        <v>0</v>
      </c>
      <c r="M9" s="42">
        <f>F9-G12</f>
        <v>4.7220000000000013</v>
      </c>
      <c r="N9" s="41">
        <f>M9-$M$2</f>
        <v>-5.6666666666647103E-3</v>
      </c>
      <c r="O9" s="42">
        <f t="shared" si="0"/>
        <v>1.0039355580728457</v>
      </c>
    </row>
    <row r="10" spans="1:22" x14ac:dyDescent="0.25">
      <c r="A10" s="21" t="s">
        <v>37</v>
      </c>
      <c r="B10" s="19" t="s">
        <v>25</v>
      </c>
      <c r="C10" s="20" t="s">
        <v>15</v>
      </c>
      <c r="D10" s="15" t="s">
        <v>31</v>
      </c>
      <c r="E10" s="2"/>
      <c r="F10" s="16">
        <v>18.355</v>
      </c>
      <c r="G10" s="31"/>
      <c r="H10" s="33"/>
      <c r="I10" s="33">
        <v>0</v>
      </c>
      <c r="J10" s="33" t="e">
        <v>#NUM!</v>
      </c>
      <c r="K10" s="33">
        <v>0</v>
      </c>
      <c r="L10" s="33">
        <v>0</v>
      </c>
      <c r="M10" s="42">
        <f>F10-G12</f>
        <v>4.5960000000000001</v>
      </c>
      <c r="N10" s="41">
        <f>M10-$M$2</f>
        <v>-0.13166666666666593</v>
      </c>
      <c r="O10" s="42">
        <f t="shared" si="0"/>
        <v>1.0955586094158845</v>
      </c>
    </row>
    <row r="11" spans="1:22" x14ac:dyDescent="0.15">
      <c r="A11" s="4">
        <v>19070659</v>
      </c>
      <c r="B11" s="19" t="s">
        <v>26</v>
      </c>
      <c r="C11" s="23" t="s">
        <v>15</v>
      </c>
      <c r="D11" s="24" t="s">
        <v>20</v>
      </c>
      <c r="E11" s="2"/>
      <c r="F11" s="16">
        <v>13.672000000000001</v>
      </c>
      <c r="G11" s="31"/>
      <c r="H11" s="33"/>
      <c r="I11" s="33">
        <v>0</v>
      </c>
      <c r="J11" s="33" t="e">
        <v>#NUM!</v>
      </c>
      <c r="K11" s="33">
        <v>0</v>
      </c>
      <c r="L11" s="33">
        <v>0</v>
      </c>
      <c r="M11" s="42"/>
      <c r="N11" s="41"/>
      <c r="O11" s="42"/>
    </row>
    <row r="12" spans="1:22" x14ac:dyDescent="0.15">
      <c r="B12" s="19" t="s">
        <v>27</v>
      </c>
      <c r="C12" s="23" t="s">
        <v>15</v>
      </c>
      <c r="D12" s="24" t="s">
        <v>20</v>
      </c>
      <c r="E12" s="22"/>
      <c r="F12" s="16">
        <v>13.833</v>
      </c>
      <c r="G12" s="31">
        <f>AVERAGE(F11:F13)</f>
        <v>13.759</v>
      </c>
      <c r="H12" s="33">
        <f>STDEV(F11:F13)</f>
        <v>8.1283454650992557E-2</v>
      </c>
      <c r="I12" s="33">
        <v>0</v>
      </c>
      <c r="J12" s="33" t="e">
        <v>#NUM!</v>
      </c>
      <c r="K12" s="33">
        <v>0</v>
      </c>
      <c r="L12" s="33">
        <v>0</v>
      </c>
      <c r="M12" s="42"/>
      <c r="N12" s="41"/>
      <c r="O12" s="42"/>
    </row>
    <row r="13" spans="1:22" x14ac:dyDescent="0.15">
      <c r="A13" s="25"/>
      <c r="B13" s="26" t="s">
        <v>28</v>
      </c>
      <c r="C13" s="27" t="s">
        <v>15</v>
      </c>
      <c r="D13" s="24" t="s">
        <v>20</v>
      </c>
      <c r="E13" s="3"/>
      <c r="F13" s="28">
        <v>13.772</v>
      </c>
      <c r="G13" s="31"/>
      <c r="H13" s="33"/>
      <c r="I13" s="33">
        <v>0</v>
      </c>
      <c r="J13" s="33" t="e">
        <v>#NUM!</v>
      </c>
      <c r="K13" s="33">
        <v>0</v>
      </c>
      <c r="L13" s="33">
        <v>0</v>
      </c>
      <c r="M13" s="42"/>
      <c r="N13" s="41"/>
      <c r="O13" s="42"/>
      <c r="P13" s="40"/>
    </row>
    <row r="14" spans="1:22" x14ac:dyDescent="0.15">
      <c r="C14" s="34" t="s">
        <v>31</v>
      </c>
    </row>
  </sheetData>
  <phoneticPr fontId="9" type="noConversion"/>
  <pageMargins left="0.75" right="0.75" top="1" bottom="1" header="0.51180555555555596" footer="0.51180555555555596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4"/>
  <sheetViews>
    <sheetView zoomScale="80" zoomScaleNormal="80" workbookViewId="0">
      <selection activeCell="A10" sqref="A10"/>
    </sheetView>
  </sheetViews>
  <sheetFormatPr defaultColWidth="10" defaultRowHeight="15.75" x14ac:dyDescent="0.15"/>
  <cols>
    <col min="1" max="1" width="44.1640625" style="4" customWidth="1"/>
    <col min="2" max="2" width="8.33203125" style="5" customWidth="1"/>
    <col min="3" max="3" width="11.6640625" style="5" customWidth="1"/>
    <col min="4" max="4" width="16.6640625" style="5" customWidth="1"/>
    <col min="5" max="5" width="11.6640625" style="5" customWidth="1"/>
    <col min="6" max="6" width="16.6640625" style="6" customWidth="1"/>
    <col min="7" max="7" width="15.6640625" style="7" customWidth="1"/>
    <col min="8" max="8" width="13.33203125" style="6" customWidth="1"/>
    <col min="9" max="9" width="16.6640625" style="8" hidden="1" customWidth="1"/>
    <col min="10" max="10" width="8.33203125" style="8" hidden="1" customWidth="1"/>
    <col min="11" max="12" width="13.33203125" style="8" hidden="1" customWidth="1"/>
    <col min="13" max="13" width="16.5" style="8" customWidth="1"/>
    <col min="14" max="14" width="14.83203125" style="8" customWidth="1"/>
    <col min="15" max="15" width="13" style="8" customWidth="1"/>
    <col min="16" max="16" width="14.6640625" style="9" customWidth="1"/>
    <col min="17" max="17" width="15.1640625" style="2" customWidth="1"/>
    <col min="18" max="18" width="10" style="2"/>
    <col min="19" max="22" width="17.33203125" style="2" customWidth="1"/>
    <col min="23" max="254" width="10" style="5"/>
  </cols>
  <sheetData>
    <row r="1" spans="1:22" s="1" customFormat="1" ht="32.1" customHeight="1" x14ac:dyDescent="0.15">
      <c r="A1" s="4" t="s">
        <v>0</v>
      </c>
      <c r="B1" s="10" t="s">
        <v>1</v>
      </c>
      <c r="C1" s="10" t="s">
        <v>2</v>
      </c>
      <c r="D1" s="10" t="s">
        <v>3</v>
      </c>
      <c r="F1" s="11" t="s">
        <v>4</v>
      </c>
      <c r="G1" s="11" t="s">
        <v>5</v>
      </c>
      <c r="H1" s="11" t="s">
        <v>6</v>
      </c>
      <c r="I1" s="35" t="s">
        <v>7</v>
      </c>
      <c r="J1" s="35" t="s">
        <v>8</v>
      </c>
      <c r="K1" s="35" t="s">
        <v>9</v>
      </c>
      <c r="L1" s="35" t="s">
        <v>10</v>
      </c>
      <c r="M1" s="36" t="s">
        <v>11</v>
      </c>
      <c r="N1" s="36" t="s">
        <v>12</v>
      </c>
      <c r="O1" s="36" t="s">
        <v>13</v>
      </c>
      <c r="P1" s="37"/>
      <c r="Q1" s="44"/>
      <c r="R1" s="44"/>
      <c r="S1" s="44"/>
      <c r="T1" s="44"/>
      <c r="U1" s="44"/>
      <c r="V1" s="44"/>
    </row>
    <row r="2" spans="1:22" s="2" customFormat="1" ht="15" customHeight="1" x14ac:dyDescent="0.2">
      <c r="A2" s="12"/>
      <c r="B2" s="13" t="s">
        <v>14</v>
      </c>
      <c r="C2" s="14" t="s">
        <v>15</v>
      </c>
      <c r="D2" s="15" t="s">
        <v>32</v>
      </c>
      <c r="F2" s="16">
        <v>30.332999999999998</v>
      </c>
      <c r="G2" s="17"/>
      <c r="H2" s="18"/>
      <c r="I2" s="18">
        <v>0</v>
      </c>
      <c r="J2" s="18" t="e">
        <v>#NUM!</v>
      </c>
      <c r="K2" s="18">
        <v>0</v>
      </c>
      <c r="L2" s="18">
        <v>0</v>
      </c>
      <c r="M2" s="38">
        <f>F2-G6</f>
        <v>16.665666666666667</v>
      </c>
      <c r="N2" s="38">
        <f>M2-$M$2</f>
        <v>0</v>
      </c>
      <c r="O2" s="38">
        <f>POWER(2,-N2)</f>
        <v>1</v>
      </c>
      <c r="P2" s="39">
        <f>AVERAGE(O2:O4)</f>
        <v>0.98017612599929471</v>
      </c>
      <c r="Q2" s="45"/>
    </row>
    <row r="3" spans="1:22" s="2" customFormat="1" ht="15" customHeight="1" x14ac:dyDescent="0.2">
      <c r="A3" s="4"/>
      <c r="B3" s="19" t="s">
        <v>17</v>
      </c>
      <c r="C3" s="20" t="s">
        <v>15</v>
      </c>
      <c r="D3" s="15" t="s">
        <v>32</v>
      </c>
      <c r="F3" s="16">
        <f>AVERAGE(F4,F2)</f>
        <v>30.3620825</v>
      </c>
      <c r="G3" s="17">
        <f>AVERAGE(F2:F4)</f>
        <v>30.3620825</v>
      </c>
      <c r="H3" s="18">
        <f>STDEV(F2:F4)</f>
        <v>2.9082500000001232E-2</v>
      </c>
      <c r="I3" s="18">
        <v>0</v>
      </c>
      <c r="J3" s="18" t="e">
        <v>#NUM!</v>
      </c>
      <c r="K3" s="18">
        <v>0</v>
      </c>
      <c r="L3" s="18">
        <v>0</v>
      </c>
      <c r="M3" s="38">
        <f>F3-G6</f>
        <v>16.694749166666668</v>
      </c>
      <c r="N3" s="38">
        <f>M3-$M$2</f>
        <v>2.9082500000001232E-2</v>
      </c>
      <c r="O3" s="38">
        <f t="shared" ref="O3:O10" si="0">POWER(2,-N3)</f>
        <v>0.98004337030976352</v>
      </c>
      <c r="P3" s="9"/>
      <c r="Q3" s="45"/>
    </row>
    <row r="4" spans="1:22" s="2" customFormat="1" ht="15" customHeight="1" x14ac:dyDescent="0.25">
      <c r="A4" s="21" t="s">
        <v>36</v>
      </c>
      <c r="B4" s="19" t="s">
        <v>18</v>
      </c>
      <c r="C4" s="20" t="s">
        <v>15</v>
      </c>
      <c r="D4" s="15" t="s">
        <v>32</v>
      </c>
      <c r="E4" s="22"/>
      <c r="F4" s="16">
        <v>30.391165000000001</v>
      </c>
      <c r="G4" s="17"/>
      <c r="H4" s="18"/>
      <c r="I4" s="18">
        <v>0</v>
      </c>
      <c r="J4" s="18" t="e">
        <v>#NUM!</v>
      </c>
      <c r="K4" s="18">
        <v>0</v>
      </c>
      <c r="L4" s="18">
        <v>0</v>
      </c>
      <c r="M4" s="38">
        <f>F4-G6</f>
        <v>16.723831666666669</v>
      </c>
      <c r="N4" s="38">
        <f>M4-$M$2</f>
        <v>5.8165000000002465E-2</v>
      </c>
      <c r="O4" s="38">
        <f t="shared" si="0"/>
        <v>0.9604850076881204</v>
      </c>
      <c r="P4" s="9"/>
      <c r="Q4" s="45"/>
    </row>
    <row r="5" spans="1:22" s="2" customFormat="1" ht="15" customHeight="1" x14ac:dyDescent="0.15">
      <c r="A5" s="4">
        <v>19070658</v>
      </c>
      <c r="B5" s="19" t="s">
        <v>19</v>
      </c>
      <c r="C5" s="23" t="s">
        <v>15</v>
      </c>
      <c r="D5" s="24" t="s">
        <v>20</v>
      </c>
      <c r="F5" s="16">
        <v>13.563000000000001</v>
      </c>
      <c r="G5" s="17"/>
      <c r="H5" s="18"/>
      <c r="I5" s="18">
        <v>0</v>
      </c>
      <c r="J5" s="18" t="e">
        <v>#NUM!</v>
      </c>
      <c r="K5" s="18">
        <v>0</v>
      </c>
      <c r="L5" s="18">
        <v>0</v>
      </c>
      <c r="M5" s="38"/>
      <c r="N5" s="38"/>
      <c r="O5" s="38"/>
      <c r="P5" s="9"/>
    </row>
    <row r="6" spans="1:22" s="2" customFormat="1" ht="15" customHeight="1" x14ac:dyDescent="0.15">
      <c r="A6" s="4"/>
      <c r="B6" s="19" t="s">
        <v>21</v>
      </c>
      <c r="C6" s="23" t="s">
        <v>15</v>
      </c>
      <c r="D6" s="24" t="s">
        <v>20</v>
      </c>
      <c r="F6" s="16">
        <v>13.656000000000001</v>
      </c>
      <c r="G6" s="17">
        <f>AVERAGE(F5:F7)</f>
        <v>13.667333333333334</v>
      </c>
      <c r="H6" s="18">
        <f>STDEV(F5:F7)</f>
        <v>0.11043701070444274</v>
      </c>
      <c r="I6" s="18">
        <v>0</v>
      </c>
      <c r="J6" s="18" t="e">
        <v>#NUM!</v>
      </c>
      <c r="K6" s="18">
        <v>0</v>
      </c>
      <c r="L6" s="18">
        <v>0</v>
      </c>
      <c r="M6" s="38"/>
      <c r="N6" s="38"/>
      <c r="O6" s="38"/>
      <c r="P6" s="9"/>
    </row>
    <row r="7" spans="1:22" s="3" customFormat="1" ht="15" customHeight="1" x14ac:dyDescent="0.15">
      <c r="A7" s="25"/>
      <c r="B7" s="26" t="s">
        <v>22</v>
      </c>
      <c r="C7" s="27" t="s">
        <v>15</v>
      </c>
      <c r="D7" s="24" t="s">
        <v>20</v>
      </c>
      <c r="F7" s="28">
        <v>13.782999999999999</v>
      </c>
      <c r="G7" s="17"/>
      <c r="H7" s="18"/>
      <c r="I7" s="18">
        <v>0</v>
      </c>
      <c r="J7" s="18" t="e">
        <v>#NUM!</v>
      </c>
      <c r="K7" s="18">
        <v>0</v>
      </c>
      <c r="L7" s="18">
        <v>0</v>
      </c>
      <c r="M7" s="38"/>
      <c r="N7" s="38"/>
      <c r="O7" s="38"/>
      <c r="P7" s="40"/>
      <c r="Q7" s="2"/>
      <c r="R7" s="2"/>
      <c r="S7" s="2"/>
      <c r="T7" s="2"/>
      <c r="U7" s="2"/>
      <c r="V7" s="2"/>
    </row>
    <row r="8" spans="1:22" x14ac:dyDescent="0.15">
      <c r="B8" s="29" t="s">
        <v>23</v>
      </c>
      <c r="C8" s="20" t="s">
        <v>15</v>
      </c>
      <c r="D8" s="15" t="s">
        <v>32</v>
      </c>
      <c r="E8" s="2"/>
      <c r="F8" s="30">
        <v>30.965</v>
      </c>
      <c r="G8" s="31"/>
      <c r="H8" s="32"/>
      <c r="I8" s="32">
        <v>0</v>
      </c>
      <c r="J8" s="32" t="e">
        <v>#NUM!</v>
      </c>
      <c r="K8" s="32">
        <v>0</v>
      </c>
      <c r="L8" s="32">
        <v>0</v>
      </c>
      <c r="M8" s="41">
        <f>F8-G12</f>
        <v>17.206</v>
      </c>
      <c r="N8" s="41">
        <f>M8-$M$2</f>
        <v>0.54033333333333289</v>
      </c>
      <c r="O8" s="42">
        <f t="shared" si="0"/>
        <v>0.68761201860416099</v>
      </c>
      <c r="P8" s="43">
        <f>AVERAGE(O8:O10)</f>
        <v>0.71395485934011305</v>
      </c>
    </row>
    <row r="9" spans="1:22" x14ac:dyDescent="0.15">
      <c r="B9" s="19" t="s">
        <v>24</v>
      </c>
      <c r="C9" s="20" t="s">
        <v>15</v>
      </c>
      <c r="D9" s="15" t="s">
        <v>32</v>
      </c>
      <c r="E9" s="2"/>
      <c r="F9" s="16">
        <v>30.857849999999999</v>
      </c>
      <c r="G9" s="31">
        <f>AVERAGE(F8:F10)</f>
        <v>30.911424999999998</v>
      </c>
      <c r="H9" s="33">
        <f>STDEV(F8:F10)</f>
        <v>5.3575000000000372E-2</v>
      </c>
      <c r="I9" s="33">
        <v>0</v>
      </c>
      <c r="J9" s="33" t="e">
        <v>#NUM!</v>
      </c>
      <c r="K9" s="33">
        <v>0</v>
      </c>
      <c r="L9" s="33">
        <v>0</v>
      </c>
      <c r="M9" s="42">
        <f>F9-G12</f>
        <v>17.098849999999999</v>
      </c>
      <c r="N9" s="41">
        <f>M9-$M$2</f>
        <v>0.43318333333333214</v>
      </c>
      <c r="O9" s="42">
        <f t="shared" si="0"/>
        <v>0.74062577654059658</v>
      </c>
    </row>
    <row r="10" spans="1:22" x14ac:dyDescent="0.25">
      <c r="A10" s="21" t="s">
        <v>37</v>
      </c>
      <c r="B10" s="19" t="s">
        <v>25</v>
      </c>
      <c r="C10" s="20" t="s">
        <v>15</v>
      </c>
      <c r="D10" s="15" t="s">
        <v>32</v>
      </c>
      <c r="E10" s="2"/>
      <c r="F10" s="16">
        <f>AVERAGE(F8:F9)</f>
        <v>30.911425000000001</v>
      </c>
      <c r="G10" s="31"/>
      <c r="H10" s="33"/>
      <c r="I10" s="33">
        <v>0</v>
      </c>
      <c r="J10" s="33" t="e">
        <v>#NUM!</v>
      </c>
      <c r="K10" s="33">
        <v>0</v>
      </c>
      <c r="L10" s="33">
        <v>0</v>
      </c>
      <c r="M10" s="42">
        <f>F10-G12</f>
        <v>17.152425000000001</v>
      </c>
      <c r="N10" s="41">
        <f>M10-$M$2</f>
        <v>0.48675833333333429</v>
      </c>
      <c r="O10" s="42">
        <f t="shared" si="0"/>
        <v>0.71362678287558179</v>
      </c>
    </row>
    <row r="11" spans="1:22" x14ac:dyDescent="0.15">
      <c r="A11" s="4">
        <v>19070659</v>
      </c>
      <c r="B11" s="19" t="s">
        <v>26</v>
      </c>
      <c r="C11" s="23" t="s">
        <v>15</v>
      </c>
      <c r="D11" s="24" t="s">
        <v>20</v>
      </c>
      <c r="E11" s="2"/>
      <c r="F11" s="16">
        <v>13.672000000000001</v>
      </c>
      <c r="G11" s="31"/>
      <c r="H11" s="33"/>
      <c r="I11" s="33">
        <v>0</v>
      </c>
      <c r="J11" s="33" t="e">
        <v>#NUM!</v>
      </c>
      <c r="K11" s="33">
        <v>0</v>
      </c>
      <c r="L11" s="33">
        <v>0</v>
      </c>
      <c r="M11" s="42"/>
      <c r="N11" s="41"/>
      <c r="O11" s="42"/>
    </row>
    <row r="12" spans="1:22" x14ac:dyDescent="0.15">
      <c r="B12" s="19" t="s">
        <v>27</v>
      </c>
      <c r="C12" s="23" t="s">
        <v>15</v>
      </c>
      <c r="D12" s="24" t="s">
        <v>20</v>
      </c>
      <c r="E12" s="22"/>
      <c r="F12" s="16">
        <v>13.833</v>
      </c>
      <c r="G12" s="31">
        <f>AVERAGE(F11:F13)</f>
        <v>13.759</v>
      </c>
      <c r="H12" s="33">
        <f>STDEV(F11:F13)</f>
        <v>8.1283454650992557E-2</v>
      </c>
      <c r="I12" s="33">
        <v>0</v>
      </c>
      <c r="J12" s="33" t="e">
        <v>#NUM!</v>
      </c>
      <c r="K12" s="33">
        <v>0</v>
      </c>
      <c r="L12" s="33">
        <v>0</v>
      </c>
      <c r="M12" s="42"/>
      <c r="N12" s="41"/>
      <c r="O12" s="42"/>
    </row>
    <row r="13" spans="1:22" x14ac:dyDescent="0.15">
      <c r="A13" s="25"/>
      <c r="B13" s="26" t="s">
        <v>28</v>
      </c>
      <c r="C13" s="27" t="s">
        <v>15</v>
      </c>
      <c r="D13" s="24" t="s">
        <v>20</v>
      </c>
      <c r="E13" s="3"/>
      <c r="F13" s="28">
        <v>13.772</v>
      </c>
      <c r="G13" s="31"/>
      <c r="H13" s="33"/>
      <c r="I13" s="33">
        <v>0</v>
      </c>
      <c r="J13" s="33" t="e">
        <v>#NUM!</v>
      </c>
      <c r="K13" s="33">
        <v>0</v>
      </c>
      <c r="L13" s="33">
        <v>0</v>
      </c>
      <c r="M13" s="42"/>
      <c r="N13" s="41"/>
      <c r="O13" s="42"/>
      <c r="P13" s="40"/>
    </row>
    <row r="14" spans="1:22" x14ac:dyDescent="0.15">
      <c r="C14" s="34" t="s">
        <v>32</v>
      </c>
    </row>
  </sheetData>
  <phoneticPr fontId="9" type="noConversion"/>
  <pageMargins left="0.75" right="0.75" top="1" bottom="1" header="0.51180555555555596" footer="0.51180555555555596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4"/>
  <sheetViews>
    <sheetView zoomScale="80" zoomScaleNormal="80" workbookViewId="0">
      <selection activeCell="A4" sqref="A4"/>
    </sheetView>
  </sheetViews>
  <sheetFormatPr defaultColWidth="10" defaultRowHeight="15.75" x14ac:dyDescent="0.15"/>
  <cols>
    <col min="1" max="1" width="44.1640625" style="4" customWidth="1"/>
    <col min="2" max="2" width="8.33203125" style="5" customWidth="1"/>
    <col min="3" max="3" width="11.6640625" style="5" customWidth="1"/>
    <col min="4" max="4" width="16.6640625" style="5" customWidth="1"/>
    <col min="5" max="5" width="11.6640625" style="5" customWidth="1"/>
    <col min="6" max="6" width="16.6640625" style="6" customWidth="1"/>
    <col min="7" max="7" width="15.6640625" style="7" customWidth="1"/>
    <col min="8" max="8" width="13.33203125" style="6" customWidth="1"/>
    <col min="9" max="9" width="16.6640625" style="8" hidden="1" customWidth="1"/>
    <col min="10" max="10" width="8.33203125" style="8" hidden="1" customWidth="1"/>
    <col min="11" max="12" width="13.33203125" style="8" hidden="1" customWidth="1"/>
    <col min="13" max="13" width="16.5" style="8" customWidth="1"/>
    <col min="14" max="14" width="14.83203125" style="8" customWidth="1"/>
    <col min="15" max="15" width="13" style="8" customWidth="1"/>
    <col min="16" max="16" width="14.6640625" style="9" customWidth="1"/>
    <col min="17" max="17" width="15.1640625" style="2" customWidth="1"/>
    <col min="18" max="18" width="10" style="2"/>
    <col min="19" max="22" width="17.33203125" style="2" customWidth="1"/>
    <col min="23" max="254" width="10" style="5"/>
  </cols>
  <sheetData>
    <row r="1" spans="1:22" s="1" customFormat="1" ht="32.1" customHeight="1" x14ac:dyDescent="0.15">
      <c r="A1" s="4" t="s">
        <v>0</v>
      </c>
      <c r="B1" s="10" t="s">
        <v>1</v>
      </c>
      <c r="C1" s="10" t="s">
        <v>2</v>
      </c>
      <c r="D1" s="10" t="s">
        <v>3</v>
      </c>
      <c r="F1" s="11" t="s">
        <v>4</v>
      </c>
      <c r="G1" s="11" t="s">
        <v>5</v>
      </c>
      <c r="H1" s="11" t="s">
        <v>6</v>
      </c>
      <c r="I1" s="35" t="s">
        <v>7</v>
      </c>
      <c r="J1" s="35" t="s">
        <v>8</v>
      </c>
      <c r="K1" s="35" t="s">
        <v>9</v>
      </c>
      <c r="L1" s="35" t="s">
        <v>10</v>
      </c>
      <c r="M1" s="36" t="s">
        <v>11</v>
      </c>
      <c r="N1" s="36" t="s">
        <v>12</v>
      </c>
      <c r="O1" s="36" t="s">
        <v>13</v>
      </c>
      <c r="P1" s="37"/>
      <c r="Q1" s="44"/>
      <c r="R1" s="44"/>
      <c r="S1" s="44"/>
      <c r="T1" s="44"/>
      <c r="U1" s="44"/>
      <c r="V1" s="44"/>
    </row>
    <row r="2" spans="1:22" s="2" customFormat="1" ht="15" customHeight="1" x14ac:dyDescent="0.2">
      <c r="A2" s="12"/>
      <c r="B2" s="13" t="s">
        <v>14</v>
      </c>
      <c r="C2" s="14" t="s">
        <v>15</v>
      </c>
      <c r="D2" s="15" t="s">
        <v>33</v>
      </c>
      <c r="F2" s="16">
        <v>21.373000000000001</v>
      </c>
      <c r="G2" s="17"/>
      <c r="H2" s="18"/>
      <c r="I2" s="18">
        <v>0</v>
      </c>
      <c r="J2" s="18" t="e">
        <v>#NUM!</v>
      </c>
      <c r="K2" s="18">
        <v>0</v>
      </c>
      <c r="L2" s="18">
        <v>0</v>
      </c>
      <c r="M2" s="38">
        <f>F2-G6</f>
        <v>7.7056666666666676</v>
      </c>
      <c r="N2" s="38">
        <f>M2-$M$2</f>
        <v>0</v>
      </c>
      <c r="O2" s="38">
        <f>POWER(2,-N2)</f>
        <v>1</v>
      </c>
      <c r="P2" s="39">
        <f>AVERAGE(O2:O4)</f>
        <v>0.99059401381091072</v>
      </c>
      <c r="Q2" s="45"/>
    </row>
    <row r="3" spans="1:22" s="2" customFormat="1" ht="15" customHeight="1" x14ac:dyDescent="0.2">
      <c r="A3" s="4"/>
      <c r="B3" s="19" t="s">
        <v>17</v>
      </c>
      <c r="C3" s="20" t="s">
        <v>15</v>
      </c>
      <c r="D3" s="15" t="s">
        <v>33</v>
      </c>
      <c r="F3" s="16">
        <v>21.393999999999998</v>
      </c>
      <c r="G3" s="17">
        <f>AVERAGE(F2:F4)</f>
        <v>21.386666666666667</v>
      </c>
      <c r="H3" s="18">
        <f>STDEV(F2:F4)</f>
        <v>1.1846237095943606E-2</v>
      </c>
      <c r="I3" s="18">
        <v>0</v>
      </c>
      <c r="J3" s="18" t="e">
        <v>#NUM!</v>
      </c>
      <c r="K3" s="18">
        <v>0</v>
      </c>
      <c r="L3" s="18">
        <v>0</v>
      </c>
      <c r="M3" s="38">
        <f>F3-G6</f>
        <v>7.7266666666666648</v>
      </c>
      <c r="N3" s="38">
        <f>M3-$M$2</f>
        <v>2.0999999999997243E-2</v>
      </c>
      <c r="O3" s="38">
        <f t="shared" ref="O3:O10" si="0">POWER(2,-N3)</f>
        <v>0.98554933693937274</v>
      </c>
      <c r="P3" s="9"/>
      <c r="Q3" s="45"/>
    </row>
    <row r="4" spans="1:22" s="2" customFormat="1" ht="15" customHeight="1" x14ac:dyDescent="0.25">
      <c r="A4" s="21" t="s">
        <v>35</v>
      </c>
      <c r="B4" s="19" t="s">
        <v>18</v>
      </c>
      <c r="C4" s="20" t="s">
        <v>15</v>
      </c>
      <c r="D4" s="15" t="s">
        <v>33</v>
      </c>
      <c r="E4" s="22"/>
      <c r="F4" s="16">
        <v>21.393000000000001</v>
      </c>
      <c r="G4" s="17"/>
      <c r="H4" s="18"/>
      <c r="I4" s="18">
        <v>0</v>
      </c>
      <c r="J4" s="18" t="e">
        <v>#NUM!</v>
      </c>
      <c r="K4" s="18">
        <v>0</v>
      </c>
      <c r="L4" s="18">
        <v>0</v>
      </c>
      <c r="M4" s="38">
        <f>F4-G6</f>
        <v>7.7256666666666671</v>
      </c>
      <c r="N4" s="38">
        <f>M4-$M$2</f>
        <v>1.9999999999999574E-2</v>
      </c>
      <c r="O4" s="38">
        <f t="shared" si="0"/>
        <v>0.98623270449335942</v>
      </c>
      <c r="P4" s="9"/>
      <c r="Q4" s="45"/>
    </row>
    <row r="5" spans="1:22" s="2" customFormat="1" ht="15" customHeight="1" x14ac:dyDescent="0.15">
      <c r="A5" s="4">
        <v>19070658</v>
      </c>
      <c r="B5" s="19" t="s">
        <v>19</v>
      </c>
      <c r="C5" s="23" t="s">
        <v>15</v>
      </c>
      <c r="D5" s="24" t="s">
        <v>20</v>
      </c>
      <c r="F5" s="16">
        <v>13.563000000000001</v>
      </c>
      <c r="G5" s="17"/>
      <c r="H5" s="18"/>
      <c r="I5" s="18">
        <v>0</v>
      </c>
      <c r="J5" s="18" t="e">
        <v>#NUM!</v>
      </c>
      <c r="K5" s="18">
        <v>0</v>
      </c>
      <c r="L5" s="18">
        <v>0</v>
      </c>
      <c r="M5" s="38"/>
      <c r="N5" s="38"/>
      <c r="O5" s="38"/>
      <c r="P5" s="9"/>
    </row>
    <row r="6" spans="1:22" s="2" customFormat="1" ht="15" customHeight="1" x14ac:dyDescent="0.15">
      <c r="A6" s="4"/>
      <c r="B6" s="19" t="s">
        <v>21</v>
      </c>
      <c r="C6" s="23" t="s">
        <v>15</v>
      </c>
      <c r="D6" s="24" t="s">
        <v>20</v>
      </c>
      <c r="F6" s="16">
        <v>13.656000000000001</v>
      </c>
      <c r="G6" s="17">
        <f>AVERAGE(F5:F7)</f>
        <v>13.667333333333334</v>
      </c>
      <c r="H6" s="18">
        <f>STDEV(F5:F7)</f>
        <v>0.11043701070444274</v>
      </c>
      <c r="I6" s="18">
        <v>0</v>
      </c>
      <c r="J6" s="18" t="e">
        <v>#NUM!</v>
      </c>
      <c r="K6" s="18">
        <v>0</v>
      </c>
      <c r="L6" s="18">
        <v>0</v>
      </c>
      <c r="M6" s="38"/>
      <c r="N6" s="38"/>
      <c r="O6" s="38"/>
      <c r="P6" s="9"/>
    </row>
    <row r="7" spans="1:22" s="3" customFormat="1" ht="15" customHeight="1" x14ac:dyDescent="0.15">
      <c r="A7" s="25"/>
      <c r="B7" s="26" t="s">
        <v>22</v>
      </c>
      <c r="C7" s="27" t="s">
        <v>15</v>
      </c>
      <c r="D7" s="24" t="s">
        <v>20</v>
      </c>
      <c r="F7" s="28">
        <v>13.782999999999999</v>
      </c>
      <c r="G7" s="17"/>
      <c r="H7" s="18"/>
      <c r="I7" s="18">
        <v>0</v>
      </c>
      <c r="J7" s="18" t="e">
        <v>#NUM!</v>
      </c>
      <c r="K7" s="18">
        <v>0</v>
      </c>
      <c r="L7" s="18">
        <v>0</v>
      </c>
      <c r="M7" s="38"/>
      <c r="N7" s="38"/>
      <c r="O7" s="38"/>
      <c r="P7" s="40"/>
      <c r="Q7" s="2"/>
      <c r="R7" s="2"/>
      <c r="S7" s="2"/>
      <c r="T7" s="2"/>
      <c r="U7" s="2"/>
      <c r="V7" s="2"/>
    </row>
    <row r="8" spans="1:22" x14ac:dyDescent="0.15">
      <c r="B8" s="29" t="s">
        <v>23</v>
      </c>
      <c r="C8" s="20" t="s">
        <v>15</v>
      </c>
      <c r="D8" s="15" t="s">
        <v>33</v>
      </c>
      <c r="E8" s="2"/>
      <c r="F8" s="30">
        <v>21.515999999999998</v>
      </c>
      <c r="G8" s="31"/>
      <c r="H8" s="32"/>
      <c r="I8" s="32">
        <v>0</v>
      </c>
      <c r="J8" s="32" t="e">
        <v>#NUM!</v>
      </c>
      <c r="K8" s="32">
        <v>0</v>
      </c>
      <c r="L8" s="32">
        <v>0</v>
      </c>
      <c r="M8" s="41">
        <f>F8-G12</f>
        <v>7.7569999999999979</v>
      </c>
      <c r="N8" s="41">
        <f>M8-$M$2</f>
        <v>5.1333333333330344E-2</v>
      </c>
      <c r="O8" s="42">
        <f t="shared" si="0"/>
        <v>0.96504402659559618</v>
      </c>
      <c r="P8" s="43">
        <f>AVERAGE(O8:O10)</f>
        <v>0.98146988630850363</v>
      </c>
    </row>
    <row r="9" spans="1:22" x14ac:dyDescent="0.15">
      <c r="B9" s="19" t="s">
        <v>24</v>
      </c>
      <c r="C9" s="20" t="s">
        <v>15</v>
      </c>
      <c r="D9" s="15" t="s">
        <v>33</v>
      </c>
      <c r="E9" s="2"/>
      <c r="F9" s="16">
        <v>21.408000000000001</v>
      </c>
      <c r="G9" s="31">
        <f>AVERAGE(F8:F10)</f>
        <v>21.492999999999999</v>
      </c>
      <c r="H9" s="33">
        <f>STDEV(F8:F10)</f>
        <v>7.6151165453982622E-2</v>
      </c>
      <c r="I9" s="33">
        <v>0</v>
      </c>
      <c r="J9" s="33" t="e">
        <v>#NUM!</v>
      </c>
      <c r="K9" s="33">
        <v>0</v>
      </c>
      <c r="L9" s="33">
        <v>0</v>
      </c>
      <c r="M9" s="42">
        <f>F9-G12</f>
        <v>7.6490000000000009</v>
      </c>
      <c r="N9" s="41">
        <f>M9-$M$2</f>
        <v>-5.6666666666666643E-2</v>
      </c>
      <c r="O9" s="42">
        <f t="shared" si="0"/>
        <v>1.0400599338884777</v>
      </c>
    </row>
    <row r="10" spans="1:22" x14ac:dyDescent="0.25">
      <c r="A10" s="21" t="s">
        <v>34</v>
      </c>
      <c r="B10" s="19" t="s">
        <v>25</v>
      </c>
      <c r="C10" s="20" t="s">
        <v>15</v>
      </c>
      <c r="D10" s="15" t="s">
        <v>33</v>
      </c>
      <c r="E10" s="2"/>
      <c r="F10" s="16">
        <v>21.555</v>
      </c>
      <c r="G10" s="31"/>
      <c r="H10" s="33"/>
      <c r="I10" s="33">
        <v>0</v>
      </c>
      <c r="J10" s="33" t="e">
        <v>#NUM!</v>
      </c>
      <c r="K10" s="33">
        <v>0</v>
      </c>
      <c r="L10" s="33">
        <v>0</v>
      </c>
      <c r="M10" s="42">
        <f>F10-G12</f>
        <v>7.7959999999999994</v>
      </c>
      <c r="N10" s="41">
        <f>M10-$M$2</f>
        <v>9.0333333333331822E-2</v>
      </c>
      <c r="O10" s="42">
        <f t="shared" si="0"/>
        <v>0.93930569844143696</v>
      </c>
    </row>
    <row r="11" spans="1:22" x14ac:dyDescent="0.15">
      <c r="A11" s="4">
        <v>19070659</v>
      </c>
      <c r="B11" s="19" t="s">
        <v>26</v>
      </c>
      <c r="C11" s="23" t="s">
        <v>15</v>
      </c>
      <c r="D11" s="24" t="s">
        <v>20</v>
      </c>
      <c r="E11" s="2"/>
      <c r="F11" s="16">
        <v>13.672000000000001</v>
      </c>
      <c r="G11" s="31"/>
      <c r="H11" s="33"/>
      <c r="I11" s="33">
        <v>0</v>
      </c>
      <c r="J11" s="33" t="e">
        <v>#NUM!</v>
      </c>
      <c r="K11" s="33">
        <v>0</v>
      </c>
      <c r="L11" s="33">
        <v>0</v>
      </c>
      <c r="M11" s="42"/>
      <c r="N11" s="41"/>
      <c r="O11" s="42"/>
    </row>
    <row r="12" spans="1:22" x14ac:dyDescent="0.15">
      <c r="B12" s="19" t="s">
        <v>27</v>
      </c>
      <c r="C12" s="23" t="s">
        <v>15</v>
      </c>
      <c r="D12" s="24" t="s">
        <v>20</v>
      </c>
      <c r="E12" s="22"/>
      <c r="F12" s="16">
        <v>13.833</v>
      </c>
      <c r="G12" s="31">
        <f>AVERAGE(F11:F13)</f>
        <v>13.759</v>
      </c>
      <c r="H12" s="33">
        <f>STDEV(F11:F13)</f>
        <v>8.1283454650992557E-2</v>
      </c>
      <c r="I12" s="33">
        <v>0</v>
      </c>
      <c r="J12" s="33" t="e">
        <v>#NUM!</v>
      </c>
      <c r="K12" s="33">
        <v>0</v>
      </c>
      <c r="L12" s="33">
        <v>0</v>
      </c>
      <c r="M12" s="42"/>
      <c r="N12" s="41"/>
      <c r="O12" s="42"/>
    </row>
    <row r="13" spans="1:22" x14ac:dyDescent="0.15">
      <c r="A13" s="25"/>
      <c r="B13" s="26" t="s">
        <v>28</v>
      </c>
      <c r="C13" s="27" t="s">
        <v>15</v>
      </c>
      <c r="D13" s="24" t="s">
        <v>20</v>
      </c>
      <c r="E13" s="3"/>
      <c r="F13" s="28">
        <v>13.772</v>
      </c>
      <c r="G13" s="31"/>
      <c r="H13" s="33"/>
      <c r="I13" s="33">
        <v>0</v>
      </c>
      <c r="J13" s="33" t="e">
        <v>#NUM!</v>
      </c>
      <c r="K13" s="33">
        <v>0</v>
      </c>
      <c r="L13" s="33">
        <v>0</v>
      </c>
      <c r="M13" s="42"/>
      <c r="N13" s="41"/>
      <c r="O13" s="42"/>
      <c r="P13" s="40"/>
    </row>
    <row r="14" spans="1:22" x14ac:dyDescent="0.15">
      <c r="C14" s="34" t="s">
        <v>33</v>
      </c>
    </row>
  </sheetData>
  <phoneticPr fontId="9" type="noConversion"/>
  <pageMargins left="0.75" right="0.75" top="1" bottom="1" header="0.51180555555555596" footer="0.51180555555555596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TP53</vt:lpstr>
      <vt:lpstr>RB1</vt:lpstr>
      <vt:lpstr>TGFB1</vt:lpstr>
      <vt:lpstr>GSTP1</vt:lpstr>
      <vt:lpstr>GSTM1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Windows User</cp:lastModifiedBy>
  <dcterms:created xsi:type="dcterms:W3CDTF">2012-08-13T02:08:00Z</dcterms:created>
  <dcterms:modified xsi:type="dcterms:W3CDTF">2021-07-31T10:51:28Z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