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herranz\Desktop\Peer\R1\"/>
    </mc:Choice>
  </mc:AlternateContent>
  <bookViews>
    <workbookView xWindow="0" yWindow="0" windowWidth="22260" windowHeight="12648"/>
  </bookViews>
  <sheets>
    <sheet name="TAS-20 MA" sheetId="1" r:id="rId1"/>
    <sheet name="TAS-DDF MA" sheetId="2" r:id="rId2"/>
    <sheet name="TAS-DIF MA" sheetId="3" r:id="rId3"/>
    <sheet name="TAS-EOT MA" sheetId="4" r:id="rId4"/>
    <sheet name="Alex-Anxie MA Corr" sheetId="5" r:id="rId5"/>
    <sheet name="Alex-Depress" sheetId="6" r:id="rId6"/>
    <sheet name="Meta-regression Alex-Anxi" sheetId="7" r:id="rId7"/>
    <sheet name="Meta-regression Alex-Depress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6" l="1"/>
  <c r="I13" i="6" s="1"/>
  <c r="L13" i="6" s="1"/>
  <c r="G13" i="6"/>
  <c r="F13" i="6"/>
  <c r="K13" i="6" s="1"/>
  <c r="H12" i="6"/>
  <c r="I12" i="6" s="1"/>
  <c r="L12" i="6" s="1"/>
  <c r="G12" i="6"/>
  <c r="F12" i="6"/>
  <c r="K12" i="6" s="1"/>
  <c r="H11" i="6"/>
  <c r="I11" i="6" s="1"/>
  <c r="L11" i="6" s="1"/>
  <c r="G11" i="6"/>
  <c r="F11" i="6"/>
  <c r="K11" i="6" s="1"/>
  <c r="H10" i="6"/>
  <c r="I10" i="6" s="1"/>
  <c r="L10" i="6" s="1"/>
  <c r="G10" i="6"/>
  <c r="F10" i="6"/>
  <c r="K10" i="6" s="1"/>
  <c r="H9" i="6"/>
  <c r="I9" i="6" s="1"/>
  <c r="L9" i="6" s="1"/>
  <c r="G9" i="6"/>
  <c r="F9" i="6"/>
  <c r="K9" i="6" s="1"/>
  <c r="H8" i="6"/>
  <c r="I8" i="6" s="1"/>
  <c r="L8" i="6" s="1"/>
  <c r="G8" i="6"/>
  <c r="F8" i="6"/>
  <c r="K8" i="6" s="1"/>
  <c r="H7" i="6"/>
  <c r="I7" i="6" s="1"/>
  <c r="L7" i="6" s="1"/>
  <c r="G7" i="6"/>
  <c r="F7" i="6"/>
  <c r="K7" i="6" s="1"/>
  <c r="H6" i="6"/>
  <c r="I6" i="6" s="1"/>
  <c r="L6" i="6" s="1"/>
  <c r="G6" i="6"/>
  <c r="F6" i="6"/>
  <c r="K6" i="6" s="1"/>
  <c r="H5" i="6"/>
  <c r="I5" i="6" s="1"/>
  <c r="L5" i="6" s="1"/>
  <c r="G5" i="6"/>
  <c r="F5" i="6"/>
  <c r="K5" i="6" s="1"/>
  <c r="H4" i="6"/>
  <c r="I4" i="6" s="1"/>
  <c r="L4" i="6" s="1"/>
  <c r="G4" i="6"/>
  <c r="F4" i="6"/>
  <c r="K4" i="6" s="1"/>
  <c r="J5" i="6" l="1"/>
  <c r="M5" i="6" s="1"/>
  <c r="J6" i="6"/>
  <c r="M6" i="6" s="1"/>
  <c r="J7" i="6"/>
  <c r="M7" i="6" s="1"/>
  <c r="J8" i="6"/>
  <c r="M8" i="6" s="1"/>
  <c r="J9" i="6"/>
  <c r="M9" i="6" s="1"/>
  <c r="J10" i="6"/>
  <c r="M10" i="6" s="1"/>
  <c r="J11" i="6"/>
  <c r="M11" i="6" s="1"/>
  <c r="J12" i="6"/>
  <c r="M12" i="6" s="1"/>
  <c r="J13" i="6"/>
  <c r="M13" i="6" s="1"/>
  <c r="J4" i="6"/>
  <c r="M4" i="6" s="1"/>
  <c r="G13" i="5" l="1"/>
  <c r="H13" i="5" s="1"/>
  <c r="F13" i="5"/>
  <c r="I13" i="5" s="1"/>
  <c r="L13" i="5" s="1"/>
  <c r="G12" i="5"/>
  <c r="H12" i="5" s="1"/>
  <c r="F12" i="5"/>
  <c r="I12" i="5" s="1"/>
  <c r="L12" i="5" s="1"/>
  <c r="G11" i="5"/>
  <c r="H11" i="5" s="1"/>
  <c r="F11" i="5"/>
  <c r="I11" i="5" s="1"/>
  <c r="L11" i="5" s="1"/>
  <c r="G10" i="5"/>
  <c r="H10" i="5" s="1"/>
  <c r="F10" i="5"/>
  <c r="I10" i="5" s="1"/>
  <c r="L10" i="5" s="1"/>
  <c r="G9" i="5"/>
  <c r="H9" i="5" s="1"/>
  <c r="F9" i="5"/>
  <c r="I9" i="5" s="1"/>
  <c r="L9" i="5" s="1"/>
  <c r="G8" i="5"/>
  <c r="H8" i="5" s="1"/>
  <c r="F8" i="5"/>
  <c r="I8" i="5" s="1"/>
  <c r="L8" i="5" s="1"/>
  <c r="G7" i="5"/>
  <c r="H7" i="5" s="1"/>
  <c r="F7" i="5"/>
  <c r="I7" i="5" s="1"/>
  <c r="L7" i="5" s="1"/>
  <c r="J7" i="5" l="1"/>
  <c r="M7" i="5" s="1"/>
  <c r="J8" i="5"/>
  <c r="M8" i="5" s="1"/>
  <c r="J9" i="5"/>
  <c r="M9" i="5" s="1"/>
  <c r="J10" i="5"/>
  <c r="M10" i="5" s="1"/>
  <c r="K7" i="5"/>
  <c r="K8" i="5"/>
  <c r="K11" i="5"/>
  <c r="K12" i="5"/>
  <c r="K13" i="5"/>
  <c r="J12" i="5"/>
  <c r="M12" i="5" s="1"/>
  <c r="J13" i="5"/>
  <c r="M13" i="5" s="1"/>
  <c r="K10" i="5"/>
  <c r="J11" i="5"/>
  <c r="M11" i="5" s="1"/>
  <c r="K9" i="5"/>
</calcChain>
</file>

<file path=xl/sharedStrings.xml><?xml version="1.0" encoding="utf-8"?>
<sst xmlns="http://schemas.openxmlformats.org/spreadsheetml/2006/main" count="237" uniqueCount="62">
  <si>
    <t>TAS-DDF Meta-analysis</t>
  </si>
  <si>
    <t>TAS-DIF Meta-analysis</t>
  </si>
  <si>
    <t>TAS-EOT Meta-analysis</t>
  </si>
  <si>
    <t>Meta-analysis correlation between alexithymia and anxiety</t>
  </si>
  <si>
    <t>Meta-regression between alexithymia and anxiety</t>
  </si>
  <si>
    <t>Meta-regression between alexithymia and depression</t>
  </si>
  <si>
    <t>Meta-analysis correlation between alexithymia and depression</t>
  </si>
  <si>
    <t>TAS-20 Meta-analysis</t>
  </si>
  <si>
    <t>Sd_Exp</t>
  </si>
  <si>
    <t>n_Exp</t>
  </si>
  <si>
    <t>Sd_Cont</t>
  </si>
  <si>
    <t>n_Cont</t>
  </si>
  <si>
    <t>Cerutti et al.</t>
  </si>
  <si>
    <t>Galli et al. a</t>
  </si>
  <si>
    <t>Galli et al. b</t>
  </si>
  <si>
    <t>Glaros et al.</t>
  </si>
  <si>
    <t>Haas et al.</t>
  </si>
  <si>
    <t>Muftouglu et al.</t>
  </si>
  <si>
    <t>Shim et al. a</t>
  </si>
  <si>
    <t>Shim et al. b</t>
  </si>
  <si>
    <t>Vieira et al.</t>
  </si>
  <si>
    <t>Yalinay et al. a</t>
  </si>
  <si>
    <t>Yalinay et al. b</t>
  </si>
  <si>
    <t>Yalinay et al. c</t>
  </si>
  <si>
    <t>Yücel et al.</t>
  </si>
  <si>
    <t>Cerutti et al</t>
  </si>
  <si>
    <t xml:space="preserve">Vieira et al. </t>
  </si>
  <si>
    <t>n</t>
  </si>
  <si>
    <t>r</t>
  </si>
  <si>
    <t>Fz</t>
  </si>
  <si>
    <t>VarFz</t>
  </si>
  <si>
    <t>SdFz</t>
  </si>
  <si>
    <t>rback</t>
  </si>
  <si>
    <t xml:space="preserve">Shim et al. </t>
  </si>
  <si>
    <t>DIF</t>
  </si>
  <si>
    <t>DDF</t>
  </si>
  <si>
    <t>EOT</t>
  </si>
  <si>
    <t>Vieira et al. a</t>
  </si>
  <si>
    <t>Vieira et al. b</t>
  </si>
  <si>
    <t>Vieira et al. c</t>
  </si>
  <si>
    <t>Glaros et al. a</t>
  </si>
  <si>
    <t>Glaros et al. b</t>
  </si>
  <si>
    <t>Glaros et al. c</t>
  </si>
  <si>
    <t>Shim et al.</t>
  </si>
  <si>
    <t>Ans_Glob_Norm</t>
  </si>
  <si>
    <t>Dep_Glob_Norm</t>
  </si>
  <si>
    <t>Author</t>
  </si>
  <si>
    <t>Year</t>
  </si>
  <si>
    <t>Comparison</t>
  </si>
  <si>
    <t>Mean_Exp</t>
  </si>
  <si>
    <t>Mean_Cont</t>
  </si>
  <si>
    <t>LowLimFz</t>
  </si>
  <si>
    <t>UppLimFz</t>
  </si>
  <si>
    <t>LowLimrback</t>
  </si>
  <si>
    <t>UppLimrback</t>
  </si>
  <si>
    <t>Migraine-CG</t>
  </si>
  <si>
    <t>TMD-CG</t>
  </si>
  <si>
    <t>TTH-CG</t>
  </si>
  <si>
    <t>Freq migraine-CG</t>
  </si>
  <si>
    <t>Inf migraine-CG</t>
  </si>
  <si>
    <t>Chro migraine-CG</t>
  </si>
  <si>
    <t>Epis migraine-CG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</si>
</sst>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26" sqref="C26"/>
    </sheetView>
  </sheetViews>
  <sheetFormatPr baseColWidth="10" defaultColWidth="8.88671875" defaultRowHeight="14.4" x14ac:dyDescent="0.3"/>
  <cols>
    <col min="1" max="1" width="18.5546875" bestFit="1" customWidth="1"/>
    <col min="3" max="3" width="15.88671875" customWidth="1"/>
  </cols>
  <sheetData>
    <row r="1" spans="1:11" x14ac:dyDescent="0.3">
      <c r="A1" t="s">
        <v>7</v>
      </c>
    </row>
    <row r="3" spans="1:11" x14ac:dyDescent="0.3">
      <c r="A3" s="1" t="s">
        <v>46</v>
      </c>
      <c r="B3" s="1" t="s">
        <v>47</v>
      </c>
      <c r="C3" s="1" t="s">
        <v>48</v>
      </c>
      <c r="D3" s="1" t="s">
        <v>49</v>
      </c>
      <c r="E3" s="1" t="s">
        <v>8</v>
      </c>
      <c r="F3" s="1" t="s">
        <v>9</v>
      </c>
      <c r="G3" s="1" t="s">
        <v>50</v>
      </c>
      <c r="H3" s="1" t="s">
        <v>10</v>
      </c>
      <c r="I3" s="1" t="s">
        <v>11</v>
      </c>
      <c r="J3" s="1"/>
      <c r="K3" s="1"/>
    </row>
    <row r="4" spans="1:11" x14ac:dyDescent="0.3">
      <c r="A4" s="1" t="s">
        <v>12</v>
      </c>
      <c r="B4" s="1">
        <v>2016</v>
      </c>
      <c r="C4" s="1" t="s">
        <v>55</v>
      </c>
      <c r="D4" s="1">
        <v>55.26</v>
      </c>
      <c r="E4" s="1">
        <v>12.54</v>
      </c>
      <c r="F4" s="1">
        <v>53</v>
      </c>
      <c r="G4" s="1">
        <v>50.86</v>
      </c>
      <c r="H4" s="1">
        <v>14.53</v>
      </c>
      <c r="I4" s="1">
        <v>53</v>
      </c>
      <c r="J4" s="1"/>
      <c r="K4" s="1"/>
    </row>
    <row r="5" spans="1:11" x14ac:dyDescent="0.3">
      <c r="A5" s="1" t="s">
        <v>13</v>
      </c>
      <c r="B5" s="1">
        <v>2017</v>
      </c>
      <c r="C5" s="1" t="s">
        <v>60</v>
      </c>
      <c r="D5" s="1">
        <v>48.94</v>
      </c>
      <c r="E5" s="1">
        <v>13.44</v>
      </c>
      <c r="F5" s="1">
        <v>80</v>
      </c>
      <c r="G5" s="1">
        <v>42.19</v>
      </c>
      <c r="H5" s="1">
        <v>10.23</v>
      </c>
      <c r="I5" s="1">
        <v>67</v>
      </c>
      <c r="J5" s="1"/>
      <c r="K5" s="1"/>
    </row>
    <row r="6" spans="1:11" x14ac:dyDescent="0.3">
      <c r="A6" s="1" t="s">
        <v>14</v>
      </c>
      <c r="B6" s="1">
        <v>2017</v>
      </c>
      <c r="C6" s="1" t="s">
        <v>61</v>
      </c>
      <c r="D6" s="1">
        <v>46.87</v>
      </c>
      <c r="E6" s="1">
        <v>13.99</v>
      </c>
      <c r="F6" s="1">
        <v>44</v>
      </c>
      <c r="G6" s="1">
        <v>42.19</v>
      </c>
      <c r="H6" s="1">
        <v>10.23</v>
      </c>
      <c r="I6" s="1">
        <v>67</v>
      </c>
      <c r="J6" s="1"/>
      <c r="K6" s="1"/>
    </row>
    <row r="7" spans="1:11" x14ac:dyDescent="0.3">
      <c r="A7" s="1" t="s">
        <v>15</v>
      </c>
      <c r="B7" s="1">
        <v>2005</v>
      </c>
      <c r="C7" s="1" t="s">
        <v>56</v>
      </c>
      <c r="D7" s="1">
        <v>45.59</v>
      </c>
      <c r="E7" s="1">
        <v>11.36</v>
      </c>
      <c r="F7" s="1">
        <v>49</v>
      </c>
      <c r="G7" s="1">
        <v>42.65</v>
      </c>
      <c r="H7" s="1">
        <v>9.64</v>
      </c>
      <c r="I7" s="1">
        <v>52</v>
      </c>
      <c r="J7" s="1"/>
      <c r="K7" s="1"/>
    </row>
    <row r="8" spans="1:11" x14ac:dyDescent="0.3">
      <c r="A8" s="1" t="s">
        <v>16</v>
      </c>
      <c r="B8" s="1">
        <v>2013</v>
      </c>
      <c r="C8" s="1" t="s">
        <v>56</v>
      </c>
      <c r="D8" s="1">
        <v>44.65</v>
      </c>
      <c r="E8" s="1">
        <v>10.31</v>
      </c>
      <c r="F8" s="2">
        <v>20</v>
      </c>
      <c r="G8" s="1">
        <v>35.9</v>
      </c>
      <c r="H8" s="1">
        <v>6.74</v>
      </c>
      <c r="I8" s="1">
        <v>20</v>
      </c>
      <c r="J8" s="1"/>
      <c r="K8" s="1"/>
    </row>
    <row r="9" spans="1:11" x14ac:dyDescent="0.3">
      <c r="A9" s="1" t="s">
        <v>17</v>
      </c>
      <c r="B9" s="1">
        <v>2004</v>
      </c>
      <c r="C9" s="1" t="s">
        <v>55</v>
      </c>
      <c r="D9" s="1">
        <v>12.2</v>
      </c>
      <c r="E9" s="1">
        <v>3.2</v>
      </c>
      <c r="F9" s="2">
        <v>50</v>
      </c>
      <c r="G9" s="1">
        <v>9.4</v>
      </c>
      <c r="H9" s="1">
        <v>0.5</v>
      </c>
      <c r="I9" s="1">
        <v>50</v>
      </c>
      <c r="J9" s="1"/>
      <c r="K9" s="1"/>
    </row>
    <row r="10" spans="1:11" x14ac:dyDescent="0.3">
      <c r="A10" s="1" t="s">
        <v>18</v>
      </c>
      <c r="B10" s="1">
        <v>2018</v>
      </c>
      <c r="C10" s="1" t="s">
        <v>55</v>
      </c>
      <c r="D10" s="1">
        <v>49</v>
      </c>
      <c r="E10" s="1">
        <v>10.5</v>
      </c>
      <c r="F10" s="1">
        <v>91</v>
      </c>
      <c r="G10" s="1">
        <v>45.3</v>
      </c>
      <c r="H10" s="1">
        <v>11.14</v>
      </c>
      <c r="I10" s="1">
        <v>124</v>
      </c>
      <c r="J10" s="1"/>
      <c r="K10" s="1"/>
    </row>
    <row r="11" spans="1:11" x14ac:dyDescent="0.3">
      <c r="A11" s="1" t="s">
        <v>19</v>
      </c>
      <c r="B11" s="1">
        <v>2018</v>
      </c>
      <c r="C11" s="1" t="s">
        <v>57</v>
      </c>
      <c r="D11" s="1">
        <v>54.2</v>
      </c>
      <c r="E11" s="1">
        <v>10.75</v>
      </c>
      <c r="F11" s="1">
        <v>32</v>
      </c>
      <c r="G11" s="1">
        <v>45.3</v>
      </c>
      <c r="H11" s="1">
        <v>11.14</v>
      </c>
      <c r="I11" s="1">
        <v>124</v>
      </c>
      <c r="J11" s="1"/>
      <c r="K11" s="1"/>
    </row>
    <row r="12" spans="1:11" x14ac:dyDescent="0.3">
      <c r="A12" s="1" t="s">
        <v>20</v>
      </c>
      <c r="B12" s="1">
        <v>2013</v>
      </c>
      <c r="C12" s="1" t="s">
        <v>55</v>
      </c>
      <c r="D12" s="1">
        <v>63.72</v>
      </c>
      <c r="E12" s="1">
        <v>8.3000000000000007</v>
      </c>
      <c r="F12" s="2">
        <v>40</v>
      </c>
      <c r="G12" s="1">
        <v>53.21</v>
      </c>
      <c r="H12" s="1">
        <v>9.49</v>
      </c>
      <c r="I12" s="1">
        <v>33</v>
      </c>
      <c r="J12" s="1"/>
      <c r="K12" s="1"/>
    </row>
    <row r="13" spans="1:11" x14ac:dyDescent="0.3">
      <c r="A13" s="1" t="s">
        <v>21</v>
      </c>
      <c r="B13" s="3">
        <v>2017</v>
      </c>
      <c r="C13" t="s">
        <v>59</v>
      </c>
      <c r="D13" s="3">
        <v>42.4</v>
      </c>
      <c r="E13" s="3">
        <v>9.8000000000000007</v>
      </c>
      <c r="F13" s="2">
        <v>55</v>
      </c>
      <c r="G13" s="3">
        <v>47.1</v>
      </c>
      <c r="H13" s="3">
        <v>11.3</v>
      </c>
      <c r="I13" s="3">
        <v>50</v>
      </c>
      <c r="J13" s="1"/>
      <c r="K13" s="1"/>
    </row>
    <row r="14" spans="1:11" x14ac:dyDescent="0.3">
      <c r="A14" s="1" t="s">
        <v>22</v>
      </c>
      <c r="B14" s="3">
        <v>2017</v>
      </c>
      <c r="C14" t="s">
        <v>58</v>
      </c>
      <c r="D14" s="3">
        <v>47.4</v>
      </c>
      <c r="E14" s="3">
        <v>10.4</v>
      </c>
      <c r="F14" s="2">
        <v>40</v>
      </c>
      <c r="G14" s="3">
        <v>47.1</v>
      </c>
      <c r="H14" s="3">
        <v>11.3</v>
      </c>
      <c r="I14" s="3">
        <v>50</v>
      </c>
      <c r="J14" s="1"/>
      <c r="K14" s="1"/>
    </row>
    <row r="15" spans="1:11" x14ac:dyDescent="0.3">
      <c r="A15" s="1" t="s">
        <v>23</v>
      </c>
      <c r="B15" s="3">
        <v>2017</v>
      </c>
      <c r="C15" t="s">
        <v>60</v>
      </c>
      <c r="D15" s="3">
        <v>45.8</v>
      </c>
      <c r="E15" s="3">
        <v>9.1</v>
      </c>
      <c r="F15" s="2">
        <v>50</v>
      </c>
      <c r="G15" s="3">
        <v>47.1</v>
      </c>
      <c r="H15" s="3">
        <v>11.3</v>
      </c>
      <c r="I15" s="3">
        <v>50</v>
      </c>
      <c r="J15" s="1"/>
      <c r="K15" s="1"/>
    </row>
    <row r="16" spans="1:11" x14ac:dyDescent="0.3">
      <c r="A16" s="1" t="s">
        <v>24</v>
      </c>
      <c r="B16" s="1">
        <v>2002</v>
      </c>
      <c r="C16" s="1" t="s">
        <v>57</v>
      </c>
      <c r="D16" s="1">
        <v>11</v>
      </c>
      <c r="E16" s="1">
        <v>4.2</v>
      </c>
      <c r="F16" s="2">
        <v>105</v>
      </c>
      <c r="G16" s="1">
        <v>8.2200000000000006</v>
      </c>
      <c r="H16" s="1">
        <v>3.69</v>
      </c>
      <c r="I16" s="1">
        <v>70</v>
      </c>
      <c r="J16" s="1"/>
      <c r="K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C9" sqref="C9:C11"/>
    </sheetView>
  </sheetViews>
  <sheetFormatPr baseColWidth="10" defaultRowHeight="14.4" x14ac:dyDescent="0.3"/>
  <cols>
    <col min="1" max="1" width="16.33203125" customWidth="1"/>
    <col min="3" max="3" width="18.21875" customWidth="1"/>
  </cols>
  <sheetData>
    <row r="1" spans="1:9" x14ac:dyDescent="0.3">
      <c r="A1" t="s">
        <v>0</v>
      </c>
    </row>
    <row r="3" spans="1:9" x14ac:dyDescent="0.3">
      <c r="A3" s="1" t="s">
        <v>46</v>
      </c>
      <c r="B3" s="1" t="s">
        <v>47</v>
      </c>
      <c r="C3" s="1" t="s">
        <v>48</v>
      </c>
      <c r="D3" s="1" t="s">
        <v>49</v>
      </c>
      <c r="E3" s="1" t="s">
        <v>8</v>
      </c>
      <c r="F3" s="1" t="s">
        <v>9</v>
      </c>
      <c r="G3" s="1" t="s">
        <v>50</v>
      </c>
      <c r="H3" s="1" t="s">
        <v>10</v>
      </c>
      <c r="I3" s="1" t="s">
        <v>11</v>
      </c>
    </row>
    <row r="4" spans="1:9" x14ac:dyDescent="0.3">
      <c r="A4" s="1" t="s">
        <v>15</v>
      </c>
      <c r="B4" s="1">
        <v>2005</v>
      </c>
      <c r="C4" s="1" t="s">
        <v>56</v>
      </c>
      <c r="D4" s="1">
        <v>11.78</v>
      </c>
      <c r="E4" s="1">
        <v>4.22</v>
      </c>
      <c r="F4" s="1">
        <v>49</v>
      </c>
      <c r="G4" s="1">
        <v>10.63</v>
      </c>
      <c r="H4" s="1">
        <v>3.57</v>
      </c>
      <c r="I4" s="1">
        <v>52</v>
      </c>
    </row>
    <row r="5" spans="1:9" x14ac:dyDescent="0.3">
      <c r="A5" s="1" t="s">
        <v>13</v>
      </c>
      <c r="B5" s="1">
        <v>2017</v>
      </c>
      <c r="C5" s="1" t="s">
        <v>60</v>
      </c>
      <c r="D5" s="1">
        <v>12.96</v>
      </c>
      <c r="E5" s="1">
        <v>4.29</v>
      </c>
      <c r="F5" s="1">
        <v>80</v>
      </c>
      <c r="G5" s="1">
        <v>12.13</v>
      </c>
      <c r="H5" s="1">
        <v>3.83</v>
      </c>
      <c r="I5" s="1">
        <v>67</v>
      </c>
    </row>
    <row r="6" spans="1:9" x14ac:dyDescent="0.3">
      <c r="A6" s="1" t="s">
        <v>14</v>
      </c>
      <c r="B6" s="1">
        <v>2017</v>
      </c>
      <c r="C6" s="1" t="s">
        <v>61</v>
      </c>
      <c r="D6" s="1">
        <v>12.58</v>
      </c>
      <c r="E6" s="1">
        <v>5.33</v>
      </c>
      <c r="F6" s="1">
        <v>44</v>
      </c>
      <c r="G6" s="1">
        <v>12.13</v>
      </c>
      <c r="H6" s="1">
        <v>3.83</v>
      </c>
      <c r="I6" s="1">
        <v>67</v>
      </c>
    </row>
    <row r="7" spans="1:9" x14ac:dyDescent="0.3">
      <c r="A7" s="1" t="s">
        <v>18</v>
      </c>
      <c r="B7" s="1">
        <v>2018</v>
      </c>
      <c r="C7" s="1" t="s">
        <v>55</v>
      </c>
      <c r="D7" s="1">
        <v>12.7</v>
      </c>
      <c r="E7" s="1">
        <v>3.82</v>
      </c>
      <c r="F7" s="1">
        <v>91</v>
      </c>
      <c r="G7" s="1">
        <v>11.8</v>
      </c>
      <c r="H7" s="1">
        <v>4.46</v>
      </c>
      <c r="I7" s="1">
        <v>124</v>
      </c>
    </row>
    <row r="8" spans="1:9" x14ac:dyDescent="0.3">
      <c r="A8" s="1" t="s">
        <v>19</v>
      </c>
      <c r="B8" s="1">
        <v>2018</v>
      </c>
      <c r="C8" s="1" t="s">
        <v>57</v>
      </c>
      <c r="D8" s="1">
        <v>14.3</v>
      </c>
      <c r="E8" s="1">
        <v>3.96</v>
      </c>
      <c r="F8" s="1">
        <v>32</v>
      </c>
      <c r="G8" s="1">
        <v>11.8</v>
      </c>
      <c r="H8" s="1">
        <v>4.46</v>
      </c>
      <c r="I8" s="1">
        <v>124</v>
      </c>
    </row>
    <row r="9" spans="1:9" x14ac:dyDescent="0.3">
      <c r="A9" s="1" t="s">
        <v>21</v>
      </c>
      <c r="B9" s="1">
        <v>2017</v>
      </c>
      <c r="C9" t="s">
        <v>59</v>
      </c>
      <c r="D9" s="3">
        <v>10</v>
      </c>
      <c r="E9" s="1">
        <v>3.1</v>
      </c>
      <c r="F9" s="1">
        <v>55</v>
      </c>
      <c r="G9" s="1">
        <v>12</v>
      </c>
      <c r="H9" s="1">
        <v>6.1</v>
      </c>
      <c r="I9" s="1">
        <v>50</v>
      </c>
    </row>
    <row r="10" spans="1:9" x14ac:dyDescent="0.3">
      <c r="A10" s="1" t="s">
        <v>22</v>
      </c>
      <c r="B10" s="1">
        <v>2017</v>
      </c>
      <c r="C10" t="s">
        <v>58</v>
      </c>
      <c r="D10" s="1">
        <v>11.7</v>
      </c>
      <c r="E10" s="1">
        <v>3.9</v>
      </c>
      <c r="F10" s="1">
        <v>40</v>
      </c>
      <c r="G10" s="1">
        <v>12</v>
      </c>
      <c r="H10" s="1">
        <v>6.1</v>
      </c>
      <c r="I10" s="1">
        <v>50</v>
      </c>
    </row>
    <row r="11" spans="1:9" x14ac:dyDescent="0.3">
      <c r="A11" s="1" t="s">
        <v>23</v>
      </c>
      <c r="B11" s="1">
        <v>2017</v>
      </c>
      <c r="C11" t="s">
        <v>60</v>
      </c>
      <c r="D11" s="1">
        <v>11.3</v>
      </c>
      <c r="E11" s="1">
        <v>3.4</v>
      </c>
      <c r="F11" s="1">
        <v>50</v>
      </c>
      <c r="G11" s="1">
        <v>12</v>
      </c>
      <c r="H11" s="1">
        <v>6.1</v>
      </c>
      <c r="I11" s="1">
        <v>50</v>
      </c>
    </row>
    <row r="12" spans="1:9" x14ac:dyDescent="0.3">
      <c r="A12" s="1" t="s">
        <v>20</v>
      </c>
      <c r="B12" s="1">
        <v>2013</v>
      </c>
      <c r="C12" s="1" t="s">
        <v>55</v>
      </c>
      <c r="D12" s="1">
        <v>19.3</v>
      </c>
      <c r="E12" s="1">
        <v>5.46</v>
      </c>
      <c r="F12" s="1">
        <v>40</v>
      </c>
      <c r="G12" s="1">
        <v>16.09</v>
      </c>
      <c r="H12" s="1">
        <v>4.57</v>
      </c>
      <c r="I12" s="1">
        <v>33</v>
      </c>
    </row>
    <row r="13" spans="1:9" x14ac:dyDescent="0.3">
      <c r="A13" s="2" t="s">
        <v>25</v>
      </c>
      <c r="B13" s="1">
        <v>2016</v>
      </c>
      <c r="C13" s="1" t="s">
        <v>55</v>
      </c>
      <c r="D13" s="1">
        <v>12.75</v>
      </c>
      <c r="E13" s="1">
        <v>4.03</v>
      </c>
      <c r="F13" s="1">
        <v>53</v>
      </c>
      <c r="G13" s="1">
        <v>12.28</v>
      </c>
      <c r="H13" s="1">
        <v>4.6100000000000003</v>
      </c>
      <c r="I13" s="1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C11" sqref="C11:C13"/>
    </sheetView>
  </sheetViews>
  <sheetFormatPr baseColWidth="10" defaultRowHeight="14.4" x14ac:dyDescent="0.3"/>
  <cols>
    <col min="1" max="1" width="15.6640625" customWidth="1"/>
    <col min="3" max="3" width="15.33203125" customWidth="1"/>
  </cols>
  <sheetData>
    <row r="1" spans="1:11" x14ac:dyDescent="0.3">
      <c r="A1" t="s">
        <v>1</v>
      </c>
    </row>
    <row r="3" spans="1:11" x14ac:dyDescent="0.3">
      <c r="A3" s="1" t="s">
        <v>46</v>
      </c>
      <c r="B3" s="1" t="s">
        <v>47</v>
      </c>
      <c r="C3" s="1" t="s">
        <v>48</v>
      </c>
      <c r="D3" s="1" t="s">
        <v>49</v>
      </c>
      <c r="E3" s="1" t="s">
        <v>8</v>
      </c>
      <c r="F3" s="1" t="s">
        <v>9</v>
      </c>
      <c r="G3" s="1" t="s">
        <v>50</v>
      </c>
      <c r="H3" s="1" t="s">
        <v>10</v>
      </c>
      <c r="I3" s="1" t="s">
        <v>11</v>
      </c>
      <c r="J3" s="1"/>
      <c r="K3" s="1"/>
    </row>
    <row r="4" spans="1:11" x14ac:dyDescent="0.3">
      <c r="A4" s="2" t="s">
        <v>12</v>
      </c>
      <c r="B4" s="1">
        <v>2016</v>
      </c>
      <c r="C4" s="1" t="s">
        <v>55</v>
      </c>
      <c r="D4" s="1">
        <v>16.09</v>
      </c>
      <c r="E4" s="1">
        <v>5.52</v>
      </c>
      <c r="F4" s="1">
        <v>53</v>
      </c>
      <c r="G4" s="1">
        <v>13.45</v>
      </c>
      <c r="H4" s="1">
        <v>5.78</v>
      </c>
      <c r="I4" s="1">
        <v>53</v>
      </c>
      <c r="J4" s="1"/>
      <c r="K4" s="1"/>
    </row>
    <row r="5" spans="1:11" x14ac:dyDescent="0.3">
      <c r="A5" s="1" t="s">
        <v>13</v>
      </c>
      <c r="B5" s="1">
        <v>2017</v>
      </c>
      <c r="C5" s="1" t="s">
        <v>60</v>
      </c>
      <c r="D5" s="1">
        <v>17.77</v>
      </c>
      <c r="E5" s="1">
        <v>7.59</v>
      </c>
      <c r="F5" s="1">
        <v>80</v>
      </c>
      <c r="G5" s="1">
        <v>13.25</v>
      </c>
      <c r="H5" s="1">
        <v>4.9800000000000004</v>
      </c>
      <c r="I5" s="1">
        <v>67</v>
      </c>
      <c r="J5" s="1"/>
      <c r="K5" s="1"/>
    </row>
    <row r="6" spans="1:11" x14ac:dyDescent="0.3">
      <c r="A6" s="1" t="s">
        <v>14</v>
      </c>
      <c r="B6" s="1">
        <v>2017</v>
      </c>
      <c r="C6" s="1" t="s">
        <v>61</v>
      </c>
      <c r="D6" s="1">
        <v>15.91</v>
      </c>
      <c r="E6" s="1">
        <v>7.8</v>
      </c>
      <c r="F6" s="1">
        <v>44</v>
      </c>
      <c r="G6" s="1">
        <v>13.25</v>
      </c>
      <c r="H6" s="1">
        <v>4.9800000000000004</v>
      </c>
      <c r="I6" s="1">
        <v>67</v>
      </c>
      <c r="J6" s="1"/>
      <c r="K6" s="1"/>
    </row>
    <row r="7" spans="1:11" x14ac:dyDescent="0.3">
      <c r="A7" s="1" t="s">
        <v>15</v>
      </c>
      <c r="B7" s="1">
        <v>2005</v>
      </c>
      <c r="C7" s="1" t="s">
        <v>56</v>
      </c>
      <c r="D7" s="1">
        <v>15.59</v>
      </c>
      <c r="E7" s="1">
        <v>6.27</v>
      </c>
      <c r="F7" s="1">
        <v>49</v>
      </c>
      <c r="G7" s="1">
        <v>12.25</v>
      </c>
      <c r="H7" s="1">
        <v>4.68</v>
      </c>
      <c r="I7" s="1">
        <v>52</v>
      </c>
      <c r="J7" s="1"/>
      <c r="K7" s="1"/>
    </row>
    <row r="8" spans="1:11" x14ac:dyDescent="0.3">
      <c r="A8" s="1" t="s">
        <v>18</v>
      </c>
      <c r="B8" s="1">
        <v>2018</v>
      </c>
      <c r="C8" s="1" t="s">
        <v>55</v>
      </c>
      <c r="D8" s="1">
        <v>15</v>
      </c>
      <c r="E8" s="1">
        <v>5.73</v>
      </c>
      <c r="F8" s="1">
        <v>91</v>
      </c>
      <c r="G8" s="1">
        <v>13.1</v>
      </c>
      <c r="H8" s="1">
        <v>5.57</v>
      </c>
      <c r="I8" s="1">
        <v>124</v>
      </c>
      <c r="J8" s="1"/>
      <c r="K8" s="1"/>
    </row>
    <row r="9" spans="1:11" x14ac:dyDescent="0.3">
      <c r="A9" s="1" t="s">
        <v>19</v>
      </c>
      <c r="B9" s="1">
        <v>2018</v>
      </c>
      <c r="C9" s="1" t="s">
        <v>57</v>
      </c>
      <c r="D9" s="1">
        <v>17.07</v>
      </c>
      <c r="E9" s="1">
        <v>6.23</v>
      </c>
      <c r="F9" s="1">
        <v>32</v>
      </c>
      <c r="G9" s="1">
        <v>13.1</v>
      </c>
      <c r="H9" s="1">
        <v>5.57</v>
      </c>
      <c r="I9" s="1">
        <v>124</v>
      </c>
      <c r="J9" s="1"/>
      <c r="K9" s="1"/>
    </row>
    <row r="10" spans="1:11" x14ac:dyDescent="0.3">
      <c r="A10" s="1" t="s">
        <v>26</v>
      </c>
      <c r="B10" s="1">
        <v>2013</v>
      </c>
      <c r="C10" s="1" t="s">
        <v>55</v>
      </c>
      <c r="D10" s="1">
        <v>32.28</v>
      </c>
      <c r="E10" s="1">
        <v>7.82</v>
      </c>
      <c r="F10" s="1">
        <v>40</v>
      </c>
      <c r="G10" s="1">
        <v>26.3</v>
      </c>
      <c r="H10" s="1">
        <v>7.7</v>
      </c>
      <c r="I10" s="1">
        <v>33</v>
      </c>
      <c r="J10" s="1"/>
      <c r="K10" s="1"/>
    </row>
    <row r="11" spans="1:11" x14ac:dyDescent="0.3">
      <c r="A11" s="1" t="s">
        <v>21</v>
      </c>
      <c r="B11" s="1">
        <v>2017</v>
      </c>
      <c r="C11" t="s">
        <v>59</v>
      </c>
      <c r="D11" s="1">
        <v>12.1</v>
      </c>
      <c r="E11" s="1">
        <v>4.5</v>
      </c>
      <c r="F11" s="1">
        <v>55</v>
      </c>
      <c r="G11" s="1">
        <v>13.5</v>
      </c>
      <c r="H11" s="1">
        <v>5.0999999999999996</v>
      </c>
      <c r="I11" s="1">
        <v>50</v>
      </c>
      <c r="J11" s="1"/>
      <c r="K11" s="1"/>
    </row>
    <row r="12" spans="1:11" x14ac:dyDescent="0.3">
      <c r="A12" s="1" t="s">
        <v>22</v>
      </c>
      <c r="B12" s="1">
        <v>2017</v>
      </c>
      <c r="C12" t="s">
        <v>58</v>
      </c>
      <c r="D12" s="1">
        <v>14.6</v>
      </c>
      <c r="E12" s="1">
        <v>5.6</v>
      </c>
      <c r="F12" s="1">
        <v>40</v>
      </c>
      <c r="G12" s="1">
        <v>13.5</v>
      </c>
      <c r="H12" s="1">
        <v>5.0999999999999996</v>
      </c>
      <c r="I12" s="1">
        <v>50</v>
      </c>
      <c r="J12" s="1"/>
      <c r="K12" s="1"/>
    </row>
    <row r="13" spans="1:11" x14ac:dyDescent="0.3">
      <c r="A13" s="1" t="s">
        <v>23</v>
      </c>
      <c r="B13" s="1">
        <v>2017</v>
      </c>
      <c r="C13" t="s">
        <v>60</v>
      </c>
      <c r="D13" s="1">
        <v>13.7</v>
      </c>
      <c r="E13" s="1">
        <v>5.0999999999999996</v>
      </c>
      <c r="F13" s="1">
        <v>50</v>
      </c>
      <c r="G13" s="1">
        <v>13.5</v>
      </c>
      <c r="H13" s="1">
        <v>5.0999999999999996</v>
      </c>
      <c r="I13" s="1">
        <v>50</v>
      </c>
      <c r="J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2" workbookViewId="0">
      <selection activeCell="C26" sqref="C26:C27"/>
    </sheetView>
  </sheetViews>
  <sheetFormatPr baseColWidth="10" defaultRowHeight="14.4" x14ac:dyDescent="0.3"/>
  <cols>
    <col min="1" max="1" width="17.33203125" customWidth="1"/>
    <col min="3" max="3" width="14.77734375" customWidth="1"/>
  </cols>
  <sheetData>
    <row r="1" spans="1:1" x14ac:dyDescent="0.3">
      <c r="A1" t="s">
        <v>2</v>
      </c>
    </row>
    <row r="22" spans="1:11" x14ac:dyDescent="0.3">
      <c r="A22" s="1" t="s">
        <v>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46</v>
      </c>
      <c r="B24" s="1" t="s">
        <v>47</v>
      </c>
      <c r="C24" s="1" t="s">
        <v>48</v>
      </c>
      <c r="D24" s="1" t="s">
        <v>49</v>
      </c>
      <c r="E24" s="1" t="s">
        <v>8</v>
      </c>
      <c r="F24" s="1" t="s">
        <v>9</v>
      </c>
      <c r="G24" s="1" t="s">
        <v>50</v>
      </c>
      <c r="H24" s="1" t="s">
        <v>10</v>
      </c>
      <c r="I24" s="1" t="s">
        <v>11</v>
      </c>
      <c r="J24" s="1"/>
      <c r="K24" s="1"/>
    </row>
    <row r="25" spans="1:11" x14ac:dyDescent="0.3">
      <c r="A25" s="1" t="s">
        <v>15</v>
      </c>
      <c r="B25" s="1">
        <v>2005</v>
      </c>
      <c r="C25" s="1" t="s">
        <v>56</v>
      </c>
      <c r="D25" s="1">
        <v>18.22</v>
      </c>
      <c r="E25" s="1">
        <v>3.98</v>
      </c>
      <c r="F25" s="1">
        <v>49</v>
      </c>
      <c r="G25" s="1">
        <v>19.78</v>
      </c>
      <c r="H25" s="1">
        <v>3.61</v>
      </c>
      <c r="I25" s="1">
        <v>52</v>
      </c>
      <c r="J25" s="1"/>
      <c r="K25" s="1"/>
    </row>
    <row r="26" spans="1:11" x14ac:dyDescent="0.3">
      <c r="A26" s="1" t="s">
        <v>13</v>
      </c>
      <c r="B26" s="1">
        <v>2017</v>
      </c>
      <c r="C26" s="1" t="s">
        <v>60</v>
      </c>
      <c r="D26" s="1">
        <v>18.2</v>
      </c>
      <c r="E26" s="1">
        <v>5.4</v>
      </c>
      <c r="F26" s="1">
        <v>80</v>
      </c>
      <c r="G26" s="1">
        <v>16.809999999999999</v>
      </c>
      <c r="H26" s="1">
        <v>5.14</v>
      </c>
      <c r="I26" s="1">
        <v>67</v>
      </c>
      <c r="J26" s="1"/>
      <c r="K26" s="1"/>
    </row>
    <row r="27" spans="1:11" x14ac:dyDescent="0.3">
      <c r="A27" s="1" t="s">
        <v>14</v>
      </c>
      <c r="B27" s="1">
        <v>2017</v>
      </c>
      <c r="C27" s="1" t="s">
        <v>61</v>
      </c>
      <c r="D27" s="1">
        <v>18.38</v>
      </c>
      <c r="E27" s="1">
        <v>4.63</v>
      </c>
      <c r="F27" s="1">
        <v>44</v>
      </c>
      <c r="G27" s="1">
        <v>16.809999999999999</v>
      </c>
      <c r="H27" s="1">
        <v>5.14</v>
      </c>
      <c r="I27" s="1">
        <v>67</v>
      </c>
      <c r="J27" s="1"/>
      <c r="K27" s="1"/>
    </row>
    <row r="28" spans="1:11" x14ac:dyDescent="0.3">
      <c r="A28" s="1" t="s">
        <v>18</v>
      </c>
      <c r="B28" s="1">
        <v>2018</v>
      </c>
      <c r="C28" s="1" t="s">
        <v>55</v>
      </c>
      <c r="D28" s="1">
        <v>21.2</v>
      </c>
      <c r="E28" s="1">
        <v>3.82</v>
      </c>
      <c r="F28" s="1">
        <v>91</v>
      </c>
      <c r="G28" s="1">
        <v>20.5</v>
      </c>
      <c r="H28" s="1">
        <v>3.35</v>
      </c>
      <c r="I28" s="1">
        <v>124</v>
      </c>
      <c r="J28" s="1"/>
      <c r="K28" s="1"/>
    </row>
    <row r="29" spans="1:11" x14ac:dyDescent="0.3">
      <c r="A29" s="1" t="s">
        <v>19</v>
      </c>
      <c r="B29" s="1">
        <v>2018</v>
      </c>
      <c r="C29" s="1" t="s">
        <v>57</v>
      </c>
      <c r="D29" s="1">
        <v>22.7</v>
      </c>
      <c r="E29" s="1">
        <v>3.96</v>
      </c>
      <c r="F29" s="1">
        <v>32</v>
      </c>
      <c r="G29" s="1">
        <v>20.5</v>
      </c>
      <c r="H29" s="1">
        <v>3.35</v>
      </c>
      <c r="I29" s="1">
        <v>124</v>
      </c>
      <c r="J29" s="1"/>
      <c r="K29" s="1"/>
    </row>
    <row r="30" spans="1:11" x14ac:dyDescent="0.3">
      <c r="A30" s="1" t="s">
        <v>21</v>
      </c>
      <c r="B30" s="1">
        <v>2017</v>
      </c>
      <c r="C30" t="s">
        <v>59</v>
      </c>
      <c r="D30" s="1">
        <v>20.3</v>
      </c>
      <c r="E30" s="1">
        <v>4.2</v>
      </c>
      <c r="F30" s="1">
        <v>55</v>
      </c>
      <c r="G30" s="1">
        <v>21.5</v>
      </c>
      <c r="H30" s="1">
        <v>3.7</v>
      </c>
      <c r="I30" s="1">
        <v>50</v>
      </c>
      <c r="J30" s="1"/>
      <c r="K30" s="1"/>
    </row>
    <row r="31" spans="1:11" x14ac:dyDescent="0.3">
      <c r="A31" s="1" t="s">
        <v>22</v>
      </c>
      <c r="B31" s="1">
        <v>2017</v>
      </c>
      <c r="C31" t="s">
        <v>58</v>
      </c>
      <c r="D31" s="1">
        <v>21.2</v>
      </c>
      <c r="E31" s="1">
        <v>3.1</v>
      </c>
      <c r="F31" s="1">
        <v>40</v>
      </c>
      <c r="G31" s="1">
        <v>21.5</v>
      </c>
      <c r="H31" s="1">
        <v>3.7</v>
      </c>
      <c r="I31" s="1">
        <v>50</v>
      </c>
      <c r="J31" s="1"/>
      <c r="K31" s="1"/>
    </row>
    <row r="32" spans="1:11" x14ac:dyDescent="0.3">
      <c r="A32" s="1" t="s">
        <v>23</v>
      </c>
      <c r="B32" s="1">
        <v>2017</v>
      </c>
      <c r="C32" t="s">
        <v>60</v>
      </c>
      <c r="D32" s="1">
        <v>20.8</v>
      </c>
      <c r="E32" s="1">
        <v>4.0999999999999996</v>
      </c>
      <c r="F32" s="1">
        <v>50</v>
      </c>
      <c r="G32" s="1">
        <v>21.5</v>
      </c>
      <c r="H32" s="1">
        <v>3.7</v>
      </c>
      <c r="I32" s="1">
        <v>50</v>
      </c>
      <c r="J32" s="1"/>
      <c r="K32" s="1"/>
    </row>
    <row r="33" spans="1:11" x14ac:dyDescent="0.3">
      <c r="A33" s="1" t="s">
        <v>26</v>
      </c>
      <c r="B33" s="1">
        <v>2013</v>
      </c>
      <c r="C33" s="1" t="s">
        <v>55</v>
      </c>
      <c r="D33" s="1">
        <v>12.15</v>
      </c>
      <c r="E33" s="1">
        <v>2.52</v>
      </c>
      <c r="F33" s="1">
        <v>40</v>
      </c>
      <c r="G33" s="1">
        <v>10.82</v>
      </c>
      <c r="H33" s="1">
        <v>2.2000000000000002</v>
      </c>
      <c r="I33" s="1">
        <v>33</v>
      </c>
      <c r="J33" s="1"/>
      <c r="K33" s="1"/>
    </row>
    <row r="34" spans="1:11" x14ac:dyDescent="0.3">
      <c r="A34" s="3" t="s">
        <v>25</v>
      </c>
      <c r="B34" s="1">
        <v>2016</v>
      </c>
      <c r="C34" s="1" t="s">
        <v>55</v>
      </c>
      <c r="D34" s="1">
        <v>26.41</v>
      </c>
      <c r="E34" s="1">
        <v>5.55</v>
      </c>
      <c r="F34" s="1">
        <v>53</v>
      </c>
      <c r="G34" s="1">
        <v>25.13</v>
      </c>
      <c r="H34" s="1">
        <v>7</v>
      </c>
      <c r="I34" s="1">
        <v>53</v>
      </c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3"/>
  <sheetViews>
    <sheetView topLeftCell="A4" workbookViewId="0">
      <selection activeCell="I6" sqref="I6:M6"/>
    </sheetView>
  </sheetViews>
  <sheetFormatPr baseColWidth="10" defaultRowHeight="14.4" x14ac:dyDescent="0.3"/>
  <cols>
    <col min="1" max="1" width="17.5546875" customWidth="1"/>
  </cols>
  <sheetData>
    <row r="4" spans="1:13" x14ac:dyDescent="0.3">
      <c r="A4" t="s">
        <v>3</v>
      </c>
    </row>
    <row r="6" spans="1:13" x14ac:dyDescent="0.3">
      <c r="A6" t="s">
        <v>46</v>
      </c>
      <c r="C6" t="s">
        <v>47</v>
      </c>
      <c r="D6" t="s">
        <v>27</v>
      </c>
      <c r="E6" t="s">
        <v>28</v>
      </c>
      <c r="F6" t="s">
        <v>29</v>
      </c>
      <c r="G6" t="s">
        <v>30</v>
      </c>
      <c r="H6" t="s">
        <v>31</v>
      </c>
      <c r="I6" t="s">
        <v>51</v>
      </c>
      <c r="J6" t="s">
        <v>52</v>
      </c>
      <c r="K6" t="s">
        <v>32</v>
      </c>
      <c r="L6" t="s">
        <v>53</v>
      </c>
      <c r="M6" t="s">
        <v>54</v>
      </c>
    </row>
    <row r="7" spans="1:13" x14ac:dyDescent="0.3">
      <c r="A7" t="s">
        <v>33</v>
      </c>
      <c r="C7">
        <v>2019</v>
      </c>
      <c r="D7">
        <v>123</v>
      </c>
      <c r="E7">
        <v>0.65800000000000003</v>
      </c>
      <c r="F7">
        <f t="shared" ref="F7:F13" si="0">0.5*LN((1+E7)/(1-E7))</f>
        <v>0.78927829931631754</v>
      </c>
      <c r="G7">
        <f t="shared" ref="G7:G13" si="1">1/(D7-3)</f>
        <v>8.3333333333333332E-3</v>
      </c>
      <c r="H7">
        <f t="shared" ref="H7:H13" si="2">SQRT(G7)</f>
        <v>9.1287092917527679E-2</v>
      </c>
      <c r="I7">
        <f t="shared" ref="I7:I13" si="3">F7-1.96*H7</f>
        <v>0.61035559719796328</v>
      </c>
      <c r="J7">
        <f t="shared" ref="J7:J13" si="4">F7+1.96*H7</f>
        <v>0.9682010014346718</v>
      </c>
      <c r="K7">
        <f t="shared" ref="K7:K13" si="5">(EXP(2*F7)-1)/(EXP(2*F7)+1)</f>
        <v>0.65800000000000003</v>
      </c>
      <c r="L7">
        <f t="shared" ref="L7:M13" si="6">(EXP(2*I7)-1)/(EXP(2*I7)+1)</f>
        <v>0.54437736442571394</v>
      </c>
      <c r="M7">
        <f t="shared" si="6"/>
        <v>0.74791266624428587</v>
      </c>
    </row>
    <row r="8" spans="1:13" x14ac:dyDescent="0.3">
      <c r="A8" t="s">
        <v>21</v>
      </c>
      <c r="B8" t="s">
        <v>34</v>
      </c>
      <c r="C8">
        <v>2017</v>
      </c>
      <c r="D8">
        <v>145</v>
      </c>
      <c r="E8">
        <v>0.47299999999999998</v>
      </c>
      <c r="F8">
        <f t="shared" si="0"/>
        <v>0.51392793396063385</v>
      </c>
      <c r="G8">
        <f t="shared" si="1"/>
        <v>7.0422535211267607E-3</v>
      </c>
      <c r="H8">
        <f t="shared" si="2"/>
        <v>8.3918135829668908E-2</v>
      </c>
      <c r="I8">
        <f t="shared" si="3"/>
        <v>0.34944838773448283</v>
      </c>
      <c r="J8">
        <f t="shared" si="4"/>
        <v>0.67840748018678487</v>
      </c>
      <c r="K8">
        <f t="shared" si="5"/>
        <v>0.47299999999999992</v>
      </c>
      <c r="L8">
        <f t="shared" si="6"/>
        <v>0.33588625543762712</v>
      </c>
      <c r="M8">
        <f t="shared" si="6"/>
        <v>0.59048311534307329</v>
      </c>
    </row>
    <row r="9" spans="1:13" x14ac:dyDescent="0.3">
      <c r="A9" t="s">
        <v>22</v>
      </c>
      <c r="B9" t="s">
        <v>35</v>
      </c>
      <c r="C9">
        <v>2017</v>
      </c>
      <c r="D9">
        <v>145</v>
      </c>
      <c r="E9">
        <v>0.39800000000000002</v>
      </c>
      <c r="F9">
        <f t="shared" si="0"/>
        <v>0.42127023874246738</v>
      </c>
      <c r="G9">
        <f t="shared" si="1"/>
        <v>7.0422535211267607E-3</v>
      </c>
      <c r="H9">
        <f t="shared" si="2"/>
        <v>8.3918135829668908E-2</v>
      </c>
      <c r="I9">
        <f t="shared" si="3"/>
        <v>0.25679069251631637</v>
      </c>
      <c r="J9">
        <f t="shared" si="4"/>
        <v>0.5857497849686184</v>
      </c>
      <c r="K9">
        <f t="shared" si="5"/>
        <v>0.39800000000000008</v>
      </c>
      <c r="L9">
        <f t="shared" si="6"/>
        <v>0.25129131745619754</v>
      </c>
      <c r="M9">
        <f t="shared" si="6"/>
        <v>0.52683192614851981</v>
      </c>
    </row>
    <row r="10" spans="1:13" x14ac:dyDescent="0.3">
      <c r="A10" t="s">
        <v>23</v>
      </c>
      <c r="B10" t="s">
        <v>36</v>
      </c>
      <c r="C10">
        <v>2017</v>
      </c>
      <c r="D10">
        <v>145</v>
      </c>
      <c r="E10">
        <v>0.22</v>
      </c>
      <c r="F10">
        <f t="shared" si="0"/>
        <v>0.22365610902183242</v>
      </c>
      <c r="G10">
        <f t="shared" si="1"/>
        <v>7.0422535211267607E-3</v>
      </c>
      <c r="H10">
        <f t="shared" si="2"/>
        <v>8.3918135829668908E-2</v>
      </c>
      <c r="I10">
        <f t="shared" si="3"/>
        <v>5.917656279568137E-2</v>
      </c>
      <c r="J10">
        <f t="shared" si="4"/>
        <v>0.38813565524798344</v>
      </c>
      <c r="K10">
        <f t="shared" si="5"/>
        <v>0.22000000000000003</v>
      </c>
      <c r="L10">
        <f t="shared" si="6"/>
        <v>5.9107583293963609E-2</v>
      </c>
      <c r="M10">
        <f t="shared" si="6"/>
        <v>0.36975188029587108</v>
      </c>
    </row>
    <row r="11" spans="1:13" x14ac:dyDescent="0.3">
      <c r="A11" t="s">
        <v>37</v>
      </c>
      <c r="B11" t="s">
        <v>34</v>
      </c>
      <c r="C11">
        <v>2013</v>
      </c>
      <c r="D11">
        <v>40</v>
      </c>
      <c r="E11">
        <v>0.41</v>
      </c>
      <c r="F11">
        <f t="shared" si="0"/>
        <v>0.43561122323622431</v>
      </c>
      <c r="G11">
        <f t="shared" si="1"/>
        <v>2.7027027027027029E-2</v>
      </c>
      <c r="H11">
        <f t="shared" si="2"/>
        <v>0.16439898730535729</v>
      </c>
      <c r="I11">
        <f t="shared" si="3"/>
        <v>0.11338920811772402</v>
      </c>
      <c r="J11">
        <f t="shared" si="4"/>
        <v>0.7578332383547246</v>
      </c>
      <c r="K11">
        <f t="shared" si="5"/>
        <v>0.40999999999999992</v>
      </c>
      <c r="L11">
        <f t="shared" si="6"/>
        <v>0.11290574175579966</v>
      </c>
      <c r="M11">
        <f t="shared" si="6"/>
        <v>0.63979892125104554</v>
      </c>
    </row>
    <row r="12" spans="1:13" x14ac:dyDescent="0.3">
      <c r="A12" t="s">
        <v>38</v>
      </c>
      <c r="B12" t="s">
        <v>35</v>
      </c>
      <c r="C12">
        <v>2013</v>
      </c>
      <c r="D12">
        <v>40</v>
      </c>
      <c r="E12">
        <v>-0.23</v>
      </c>
      <c r="F12">
        <f t="shared" si="0"/>
        <v>-0.23418946675936678</v>
      </c>
      <c r="G12">
        <f t="shared" si="1"/>
        <v>2.7027027027027029E-2</v>
      </c>
      <c r="H12">
        <f t="shared" si="2"/>
        <v>0.16439898730535729</v>
      </c>
      <c r="I12">
        <f t="shared" si="3"/>
        <v>-0.55641148187786704</v>
      </c>
      <c r="J12">
        <f t="shared" si="4"/>
        <v>8.8032548359133517E-2</v>
      </c>
      <c r="K12">
        <f t="shared" si="5"/>
        <v>-0.22999999999999995</v>
      </c>
      <c r="L12">
        <f t="shared" si="6"/>
        <v>-0.50531004895234155</v>
      </c>
      <c r="M12">
        <f t="shared" si="6"/>
        <v>8.7805841618515748E-2</v>
      </c>
    </row>
    <row r="13" spans="1:13" x14ac:dyDescent="0.3">
      <c r="A13" t="s">
        <v>39</v>
      </c>
      <c r="B13" t="s">
        <v>36</v>
      </c>
      <c r="C13">
        <v>2013</v>
      </c>
      <c r="D13">
        <v>40</v>
      </c>
      <c r="E13">
        <v>-0.04</v>
      </c>
      <c r="F13">
        <f t="shared" si="0"/>
        <v>-4.0021353836768248E-2</v>
      </c>
      <c r="G13">
        <f t="shared" si="1"/>
        <v>2.7027027027027029E-2</v>
      </c>
      <c r="H13">
        <f t="shared" si="2"/>
        <v>0.16439898730535729</v>
      </c>
      <c r="I13">
        <f t="shared" si="3"/>
        <v>-0.36224336895526854</v>
      </c>
      <c r="J13">
        <f t="shared" si="4"/>
        <v>0.28220066128173205</v>
      </c>
      <c r="K13">
        <f t="shared" si="5"/>
        <v>-4.0000000000000036E-2</v>
      </c>
      <c r="L13">
        <f t="shared" si="6"/>
        <v>-0.34718852224967528</v>
      </c>
      <c r="M13">
        <f t="shared" si="6"/>
        <v>0.27494061702042072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I3" sqref="I3:M3"/>
    </sheetView>
  </sheetViews>
  <sheetFormatPr baseColWidth="10" defaultRowHeight="14.4" x14ac:dyDescent="0.3"/>
  <cols>
    <col min="1" max="1" width="13.88671875" customWidth="1"/>
  </cols>
  <sheetData>
    <row r="1" spans="1:13" x14ac:dyDescent="0.3">
      <c r="A1" t="s">
        <v>6</v>
      </c>
    </row>
    <row r="3" spans="1:13" x14ac:dyDescent="0.3">
      <c r="A3" t="s">
        <v>46</v>
      </c>
      <c r="C3" t="s">
        <v>47</v>
      </c>
      <c r="D3" t="s">
        <v>27</v>
      </c>
      <c r="E3" t="s">
        <v>28</v>
      </c>
      <c r="F3" t="s">
        <v>29</v>
      </c>
      <c r="G3" t="s">
        <v>30</v>
      </c>
      <c r="H3" t="s">
        <v>31</v>
      </c>
      <c r="I3" t="s">
        <v>51</v>
      </c>
      <c r="J3" t="s">
        <v>52</v>
      </c>
      <c r="K3" t="s">
        <v>32</v>
      </c>
      <c r="L3" t="s">
        <v>53</v>
      </c>
      <c r="M3" t="s">
        <v>54</v>
      </c>
    </row>
    <row r="4" spans="1:13" x14ac:dyDescent="0.3">
      <c r="A4" t="s">
        <v>40</v>
      </c>
      <c r="B4" t="s">
        <v>34</v>
      </c>
      <c r="C4">
        <v>2005</v>
      </c>
      <c r="D4">
        <v>49</v>
      </c>
      <c r="E4">
        <v>0.7</v>
      </c>
      <c r="F4">
        <f t="shared" ref="F4:F13" si="0">0.5*LN((1+E4)/(1-E4))</f>
        <v>0.86730052769405319</v>
      </c>
      <c r="G4">
        <f t="shared" ref="G4:G13" si="1">1/(D4-3)</f>
        <v>2.1739130434782608E-2</v>
      </c>
      <c r="H4">
        <f t="shared" ref="H4:H13" si="2">SQRT(G4)</f>
        <v>0.14744195615489714</v>
      </c>
      <c r="I4">
        <f t="shared" ref="I4:I13" si="3">F4-1.96*H4</f>
        <v>0.57831429363045483</v>
      </c>
      <c r="J4">
        <f t="shared" ref="J4:J13" si="4">F4+1.96*H4</f>
        <v>1.1562867617576515</v>
      </c>
      <c r="K4">
        <f t="shared" ref="K4:K13" si="5">(EXP(2*F4)-1)/(EXP(2*F4)+1)</f>
        <v>0.70000000000000007</v>
      </c>
      <c r="L4">
        <f t="shared" ref="L4:M13" si="6">(EXP(2*I4)-1)/(EXP(2*I4)+1)</f>
        <v>0.52143914388142332</v>
      </c>
      <c r="M4">
        <f t="shared" si="6"/>
        <v>0.81982606607642328</v>
      </c>
    </row>
    <row r="5" spans="1:13" x14ac:dyDescent="0.3">
      <c r="A5" t="s">
        <v>41</v>
      </c>
      <c r="B5" t="s">
        <v>35</v>
      </c>
      <c r="C5">
        <v>2005</v>
      </c>
      <c r="D5">
        <v>49</v>
      </c>
      <c r="E5">
        <v>0.35</v>
      </c>
      <c r="F5">
        <f t="shared" si="0"/>
        <v>0.36544375427139619</v>
      </c>
      <c r="G5">
        <f t="shared" si="1"/>
        <v>2.1739130434782608E-2</v>
      </c>
      <c r="H5">
        <f t="shared" si="2"/>
        <v>0.14744195615489714</v>
      </c>
      <c r="I5">
        <f t="shared" si="3"/>
        <v>7.6457520207797836E-2</v>
      </c>
      <c r="J5">
        <f t="shared" si="4"/>
        <v>0.65442998833499455</v>
      </c>
      <c r="K5">
        <f t="shared" si="5"/>
        <v>0.35000000000000003</v>
      </c>
      <c r="L5">
        <f t="shared" si="6"/>
        <v>7.6308883844020084E-2</v>
      </c>
      <c r="M5">
        <f t="shared" si="6"/>
        <v>0.57464465238895568</v>
      </c>
    </row>
    <row r="6" spans="1:13" x14ac:dyDescent="0.3">
      <c r="A6" t="s">
        <v>42</v>
      </c>
      <c r="B6" t="s">
        <v>36</v>
      </c>
      <c r="C6">
        <v>2005</v>
      </c>
      <c r="D6">
        <v>49</v>
      </c>
      <c r="E6">
        <v>-0.01</v>
      </c>
      <c r="F6">
        <f t="shared" si="0"/>
        <v>-1.0000333353334771E-2</v>
      </c>
      <c r="G6">
        <f t="shared" si="1"/>
        <v>2.1739130434782608E-2</v>
      </c>
      <c r="H6">
        <f t="shared" si="2"/>
        <v>0.14744195615489714</v>
      </c>
      <c r="I6">
        <f t="shared" si="3"/>
        <v>-0.29898656741693314</v>
      </c>
      <c r="J6">
        <f t="shared" si="4"/>
        <v>0.27898590071026358</v>
      </c>
      <c r="K6">
        <f t="shared" si="5"/>
        <v>-1.0000000000000009E-2</v>
      </c>
      <c r="L6">
        <f t="shared" si="6"/>
        <v>-0.29038490927229049</v>
      </c>
      <c r="M6">
        <f t="shared" si="6"/>
        <v>0.27196624902930472</v>
      </c>
    </row>
    <row r="7" spans="1:13" x14ac:dyDescent="0.3">
      <c r="A7" t="s">
        <v>43</v>
      </c>
      <c r="C7">
        <v>2018</v>
      </c>
      <c r="D7">
        <v>123</v>
      </c>
      <c r="E7">
        <v>0.63600000000000001</v>
      </c>
      <c r="F7">
        <f t="shared" si="0"/>
        <v>0.75142782476297587</v>
      </c>
      <c r="G7">
        <f t="shared" si="1"/>
        <v>8.3333333333333332E-3</v>
      </c>
      <c r="H7">
        <f t="shared" si="2"/>
        <v>9.1287092917527679E-2</v>
      </c>
      <c r="I7">
        <f t="shared" si="3"/>
        <v>0.57250512264462161</v>
      </c>
      <c r="J7">
        <f t="shared" si="4"/>
        <v>0.93035052688133013</v>
      </c>
      <c r="K7">
        <f t="shared" si="5"/>
        <v>0.63600000000000001</v>
      </c>
      <c r="L7">
        <f t="shared" si="6"/>
        <v>0.51719667614391973</v>
      </c>
      <c r="M7">
        <f t="shared" si="6"/>
        <v>0.73075728129235606</v>
      </c>
    </row>
    <row r="8" spans="1:13" x14ac:dyDescent="0.3">
      <c r="A8" t="s">
        <v>21</v>
      </c>
      <c r="B8" t="s">
        <v>34</v>
      </c>
      <c r="C8">
        <v>2017</v>
      </c>
      <c r="D8">
        <v>145</v>
      </c>
      <c r="E8">
        <v>0.47299999999999998</v>
      </c>
      <c r="F8">
        <f t="shared" si="0"/>
        <v>0.51392793396063385</v>
      </c>
      <c r="G8">
        <f t="shared" si="1"/>
        <v>7.0422535211267607E-3</v>
      </c>
      <c r="H8">
        <f t="shared" si="2"/>
        <v>8.3918135829668908E-2</v>
      </c>
      <c r="I8">
        <f t="shared" si="3"/>
        <v>0.34944838773448283</v>
      </c>
      <c r="J8">
        <f t="shared" si="4"/>
        <v>0.67840748018678487</v>
      </c>
      <c r="K8">
        <f t="shared" si="5"/>
        <v>0.47299999999999992</v>
      </c>
      <c r="L8">
        <f t="shared" si="6"/>
        <v>0.33588625543762712</v>
      </c>
      <c r="M8">
        <f t="shared" si="6"/>
        <v>0.59048311534307329</v>
      </c>
    </row>
    <row r="9" spans="1:13" x14ac:dyDescent="0.3">
      <c r="A9" t="s">
        <v>22</v>
      </c>
      <c r="B9" t="s">
        <v>35</v>
      </c>
      <c r="C9">
        <v>2017</v>
      </c>
      <c r="D9">
        <v>145</v>
      </c>
      <c r="E9">
        <v>0.45100000000000001</v>
      </c>
      <c r="F9">
        <f t="shared" si="0"/>
        <v>0.48595490568732869</v>
      </c>
      <c r="G9">
        <f t="shared" si="1"/>
        <v>7.0422535211267607E-3</v>
      </c>
      <c r="H9">
        <f t="shared" si="2"/>
        <v>8.3918135829668908E-2</v>
      </c>
      <c r="I9">
        <f t="shared" si="3"/>
        <v>0.32147535946117767</v>
      </c>
      <c r="J9">
        <f t="shared" si="4"/>
        <v>0.65043445191347971</v>
      </c>
      <c r="K9">
        <f t="shared" si="5"/>
        <v>0.45100000000000007</v>
      </c>
      <c r="L9">
        <f t="shared" si="6"/>
        <v>0.31084033944980599</v>
      </c>
      <c r="M9">
        <f t="shared" si="6"/>
        <v>0.57196236362839814</v>
      </c>
    </row>
    <row r="10" spans="1:13" x14ac:dyDescent="0.3">
      <c r="A10" t="s">
        <v>23</v>
      </c>
      <c r="B10" t="s">
        <v>36</v>
      </c>
      <c r="C10">
        <v>2017</v>
      </c>
      <c r="D10">
        <v>145</v>
      </c>
      <c r="E10">
        <v>0.30199999999999999</v>
      </c>
      <c r="F10">
        <f t="shared" si="0"/>
        <v>0.31171886000307109</v>
      </c>
      <c r="G10">
        <f t="shared" si="1"/>
        <v>7.0422535211267607E-3</v>
      </c>
      <c r="H10">
        <f t="shared" si="2"/>
        <v>8.3918135829668908E-2</v>
      </c>
      <c r="I10">
        <f t="shared" si="3"/>
        <v>0.14723931377692004</v>
      </c>
      <c r="J10">
        <f t="shared" si="4"/>
        <v>0.47619840622922216</v>
      </c>
      <c r="K10">
        <f t="shared" si="5"/>
        <v>0.30200000000000005</v>
      </c>
      <c r="L10">
        <f t="shared" si="6"/>
        <v>0.14618443970002243</v>
      </c>
      <c r="M10">
        <f t="shared" si="6"/>
        <v>0.4431938816371675</v>
      </c>
    </row>
    <row r="11" spans="1:13" x14ac:dyDescent="0.3">
      <c r="A11" t="s">
        <v>37</v>
      </c>
      <c r="B11" t="s">
        <v>34</v>
      </c>
      <c r="C11">
        <v>2013</v>
      </c>
      <c r="D11">
        <v>40</v>
      </c>
      <c r="E11">
        <v>0.4</v>
      </c>
      <c r="F11">
        <f t="shared" si="0"/>
        <v>0.42364893019360184</v>
      </c>
      <c r="G11">
        <f t="shared" si="1"/>
        <v>2.7027027027027029E-2</v>
      </c>
      <c r="H11">
        <f t="shared" si="2"/>
        <v>0.16439898730535729</v>
      </c>
      <c r="I11">
        <f t="shared" si="3"/>
        <v>0.10142691507510154</v>
      </c>
      <c r="J11">
        <f t="shared" si="4"/>
        <v>0.74587094531210218</v>
      </c>
      <c r="K11">
        <f t="shared" si="5"/>
        <v>0.4</v>
      </c>
      <c r="L11">
        <f t="shared" si="6"/>
        <v>0.10108053329394122</v>
      </c>
      <c r="M11">
        <f t="shared" si="6"/>
        <v>0.63267915378802653</v>
      </c>
    </row>
    <row r="12" spans="1:13" x14ac:dyDescent="0.3">
      <c r="A12" t="s">
        <v>38</v>
      </c>
      <c r="B12" t="s">
        <v>35</v>
      </c>
      <c r="C12">
        <v>2013</v>
      </c>
      <c r="D12">
        <v>40</v>
      </c>
      <c r="E12">
        <v>0.01</v>
      </c>
      <c r="F12">
        <f t="shared" si="0"/>
        <v>1.0000333353334718E-2</v>
      </c>
      <c r="G12">
        <f t="shared" si="1"/>
        <v>2.7027027027027029E-2</v>
      </c>
      <c r="H12">
        <f t="shared" si="2"/>
        <v>0.16439898730535729</v>
      </c>
      <c r="I12">
        <f t="shared" si="3"/>
        <v>-0.31222168176516557</v>
      </c>
      <c r="J12">
        <f t="shared" si="4"/>
        <v>0.33222234847183502</v>
      </c>
      <c r="K12">
        <f t="shared" si="5"/>
        <v>9.9999999999999568E-3</v>
      </c>
      <c r="L12">
        <f t="shared" si="6"/>
        <v>-0.30245689298740652</v>
      </c>
      <c r="M12">
        <f t="shared" si="6"/>
        <v>0.32051624012985858</v>
      </c>
    </row>
    <row r="13" spans="1:13" x14ac:dyDescent="0.3">
      <c r="A13" t="s">
        <v>39</v>
      </c>
      <c r="B13" t="s">
        <v>36</v>
      </c>
      <c r="C13">
        <v>2013</v>
      </c>
      <c r="D13">
        <v>40</v>
      </c>
      <c r="E13">
        <v>0.06</v>
      </c>
      <c r="F13">
        <f t="shared" si="0"/>
        <v>6.0072155921031704E-2</v>
      </c>
      <c r="G13">
        <f t="shared" si="1"/>
        <v>2.7027027027027029E-2</v>
      </c>
      <c r="H13">
        <f t="shared" si="2"/>
        <v>0.16439898730535729</v>
      </c>
      <c r="I13">
        <f t="shared" si="3"/>
        <v>-0.26214985919746858</v>
      </c>
      <c r="J13">
        <f t="shared" si="4"/>
        <v>0.382294171039532</v>
      </c>
      <c r="K13">
        <f t="shared" si="5"/>
        <v>6.0000000000000088E-2</v>
      </c>
      <c r="L13">
        <f t="shared" si="6"/>
        <v>-0.2563052667434364</v>
      </c>
      <c r="M13">
        <f t="shared" si="6"/>
        <v>0.36469816505256691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6"/>
  <sheetViews>
    <sheetView topLeftCell="A7" workbookViewId="0">
      <selection activeCell="E29" sqref="E29"/>
    </sheetView>
  </sheetViews>
  <sheetFormatPr baseColWidth="10" defaultRowHeight="14.4" x14ac:dyDescent="0.3"/>
  <cols>
    <col min="3" max="3" width="17.6640625" customWidth="1"/>
  </cols>
  <sheetData>
    <row r="7" spans="1:10" x14ac:dyDescent="0.3">
      <c r="A7" t="s">
        <v>4</v>
      </c>
    </row>
    <row r="9" spans="1:10" x14ac:dyDescent="0.3">
      <c r="A9" t="s">
        <v>46</v>
      </c>
      <c r="B9" t="s">
        <v>47</v>
      </c>
      <c r="C9" t="s">
        <v>48</v>
      </c>
      <c r="D9" t="s">
        <v>49</v>
      </c>
      <c r="E9" t="s">
        <v>8</v>
      </c>
      <c r="F9" t="s">
        <v>9</v>
      </c>
      <c r="G9" t="s">
        <v>50</v>
      </c>
      <c r="H9" t="s">
        <v>10</v>
      </c>
      <c r="I9" t="s">
        <v>11</v>
      </c>
      <c r="J9" t="s">
        <v>44</v>
      </c>
    </row>
    <row r="10" spans="1:10" x14ac:dyDescent="0.3">
      <c r="A10" t="s">
        <v>25</v>
      </c>
      <c r="B10">
        <v>2016</v>
      </c>
      <c r="C10" t="s">
        <v>55</v>
      </c>
      <c r="D10">
        <v>16.09</v>
      </c>
      <c r="E10">
        <v>5.52</v>
      </c>
      <c r="F10">
        <v>53</v>
      </c>
      <c r="G10">
        <v>13.45</v>
      </c>
      <c r="H10">
        <v>5.78</v>
      </c>
      <c r="I10">
        <v>53</v>
      </c>
      <c r="J10">
        <v>13.653846153846155</v>
      </c>
    </row>
    <row r="11" spans="1:10" x14ac:dyDescent="0.3">
      <c r="A11" t="s">
        <v>18</v>
      </c>
      <c r="B11">
        <v>2018</v>
      </c>
      <c r="C11" t="s">
        <v>55</v>
      </c>
      <c r="D11">
        <v>15</v>
      </c>
      <c r="E11">
        <v>5.73</v>
      </c>
      <c r="F11">
        <v>91</v>
      </c>
      <c r="G11">
        <v>13.1</v>
      </c>
      <c r="H11">
        <v>5.57</v>
      </c>
      <c r="I11">
        <v>124</v>
      </c>
      <c r="J11">
        <v>26.868217054263564</v>
      </c>
    </row>
    <row r="12" spans="1:10" x14ac:dyDescent="0.3">
      <c r="A12" t="s">
        <v>19</v>
      </c>
      <c r="B12">
        <v>2018</v>
      </c>
      <c r="C12" t="s">
        <v>57</v>
      </c>
      <c r="D12">
        <v>17.07</v>
      </c>
      <c r="E12">
        <v>6.23</v>
      </c>
      <c r="F12">
        <v>32</v>
      </c>
      <c r="G12">
        <v>13.1</v>
      </c>
      <c r="H12">
        <v>5.57</v>
      </c>
      <c r="I12">
        <v>124</v>
      </c>
      <c r="J12">
        <v>24.662867996201328</v>
      </c>
    </row>
    <row r="13" spans="1:10" x14ac:dyDescent="0.3">
      <c r="A13" t="s">
        <v>26</v>
      </c>
      <c r="B13">
        <v>2013</v>
      </c>
      <c r="C13" t="s">
        <v>55</v>
      </c>
      <c r="D13">
        <v>32.28</v>
      </c>
      <c r="E13">
        <v>7.82</v>
      </c>
      <c r="F13">
        <v>40</v>
      </c>
      <c r="G13">
        <v>26.3</v>
      </c>
      <c r="H13">
        <v>7.7</v>
      </c>
      <c r="I13">
        <v>33</v>
      </c>
      <c r="J13">
        <v>21.594694498804088</v>
      </c>
    </row>
    <row r="14" spans="1:10" x14ac:dyDescent="0.3">
      <c r="A14" t="s">
        <v>21</v>
      </c>
      <c r="B14">
        <v>2017</v>
      </c>
      <c r="C14" t="s">
        <v>59</v>
      </c>
      <c r="D14">
        <v>12.1</v>
      </c>
      <c r="E14">
        <v>4.5</v>
      </c>
      <c r="F14">
        <v>55</v>
      </c>
      <c r="G14">
        <v>13.5</v>
      </c>
      <c r="H14">
        <v>5.0999999999999996</v>
      </c>
      <c r="I14">
        <v>50</v>
      </c>
      <c r="J14">
        <v>16.152683295540438</v>
      </c>
    </row>
    <row r="15" spans="1:10" x14ac:dyDescent="0.3">
      <c r="A15" t="s">
        <v>22</v>
      </c>
      <c r="B15">
        <v>2017</v>
      </c>
      <c r="C15" t="s">
        <v>58</v>
      </c>
      <c r="D15">
        <v>14.6</v>
      </c>
      <c r="E15">
        <v>5.6</v>
      </c>
      <c r="F15">
        <v>40</v>
      </c>
      <c r="G15">
        <v>13.5</v>
      </c>
      <c r="H15">
        <v>5.0999999999999996</v>
      </c>
      <c r="I15">
        <v>50</v>
      </c>
      <c r="J15">
        <v>16.278659611992946</v>
      </c>
    </row>
    <row r="16" spans="1:10" x14ac:dyDescent="0.3">
      <c r="A16" t="s">
        <v>23</v>
      </c>
      <c r="B16">
        <v>2017</v>
      </c>
      <c r="C16" t="s">
        <v>60</v>
      </c>
      <c r="D16">
        <v>13.7</v>
      </c>
      <c r="E16">
        <v>5.0999999999999996</v>
      </c>
      <c r="F16">
        <v>50</v>
      </c>
      <c r="G16">
        <v>13.5</v>
      </c>
      <c r="H16">
        <v>5.0999999999999996</v>
      </c>
      <c r="I16">
        <v>50</v>
      </c>
      <c r="J16">
        <v>15.555555555555554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C9" sqref="C9:C11"/>
    </sheetView>
  </sheetViews>
  <sheetFormatPr baseColWidth="10" defaultRowHeight="14.4" x14ac:dyDescent="0.3"/>
  <cols>
    <col min="1" max="1" width="15.109375" customWidth="1"/>
    <col min="3" max="3" width="16.44140625" customWidth="1"/>
  </cols>
  <sheetData>
    <row r="1" spans="1:10" x14ac:dyDescent="0.3">
      <c r="A1" t="s">
        <v>5</v>
      </c>
    </row>
    <row r="3" spans="1:10" x14ac:dyDescent="0.3">
      <c r="A3" t="s">
        <v>46</v>
      </c>
      <c r="B3" t="s">
        <v>47</v>
      </c>
      <c r="C3" t="s">
        <v>48</v>
      </c>
      <c r="D3" t="s">
        <v>49</v>
      </c>
      <c r="E3" t="s">
        <v>8</v>
      </c>
      <c r="F3" t="s">
        <v>9</v>
      </c>
      <c r="G3" t="s">
        <v>50</v>
      </c>
      <c r="H3" t="s">
        <v>10</v>
      </c>
      <c r="I3" t="s">
        <v>11</v>
      </c>
      <c r="J3" t="s">
        <v>45</v>
      </c>
    </row>
    <row r="4" spans="1:10" x14ac:dyDescent="0.3">
      <c r="A4" t="s">
        <v>25</v>
      </c>
      <c r="B4">
        <v>2016</v>
      </c>
      <c r="C4" t="s">
        <v>55</v>
      </c>
      <c r="D4">
        <v>16.09</v>
      </c>
      <c r="E4">
        <v>5.52</v>
      </c>
      <c r="F4">
        <v>53</v>
      </c>
      <c r="G4">
        <v>13.45</v>
      </c>
      <c r="H4">
        <v>5.78</v>
      </c>
      <c r="I4">
        <v>53</v>
      </c>
      <c r="J4">
        <v>18.096153846153847</v>
      </c>
    </row>
    <row r="5" spans="1:10" x14ac:dyDescent="0.3">
      <c r="A5" t="s">
        <v>15</v>
      </c>
      <c r="B5">
        <v>2005</v>
      </c>
      <c r="C5" t="s">
        <v>56</v>
      </c>
      <c r="D5">
        <v>15.59</v>
      </c>
      <c r="E5">
        <v>6.27</v>
      </c>
      <c r="F5">
        <v>49</v>
      </c>
      <c r="G5">
        <v>12.25</v>
      </c>
      <c r="H5">
        <v>4.68</v>
      </c>
      <c r="I5">
        <v>52</v>
      </c>
      <c r="J5">
        <v>1.2718964204112717</v>
      </c>
    </row>
    <row r="6" spans="1:10" x14ac:dyDescent="0.3">
      <c r="A6" t="s">
        <v>18</v>
      </c>
      <c r="B6">
        <v>2018</v>
      </c>
      <c r="C6" t="s">
        <v>55</v>
      </c>
      <c r="D6">
        <v>15</v>
      </c>
      <c r="E6">
        <v>5.73</v>
      </c>
      <c r="F6">
        <v>91</v>
      </c>
      <c r="G6">
        <v>13.1</v>
      </c>
      <c r="H6">
        <v>5.57</v>
      </c>
      <c r="I6">
        <v>124</v>
      </c>
      <c r="J6">
        <v>24.289405684754524</v>
      </c>
    </row>
    <row r="7" spans="1:10" x14ac:dyDescent="0.3">
      <c r="A7" t="s">
        <v>19</v>
      </c>
      <c r="B7">
        <v>2018</v>
      </c>
      <c r="C7" t="s">
        <v>57</v>
      </c>
      <c r="D7">
        <v>17.07</v>
      </c>
      <c r="E7">
        <v>6.23</v>
      </c>
      <c r="F7">
        <v>32</v>
      </c>
      <c r="G7">
        <v>13.1</v>
      </c>
      <c r="H7">
        <v>5.57</v>
      </c>
      <c r="I7">
        <v>124</v>
      </c>
      <c r="J7">
        <v>22.725546058879392</v>
      </c>
    </row>
    <row r="8" spans="1:10" x14ac:dyDescent="0.3">
      <c r="A8" t="s">
        <v>26</v>
      </c>
      <c r="B8">
        <v>2013</v>
      </c>
      <c r="C8" t="s">
        <v>55</v>
      </c>
      <c r="D8">
        <v>32.28</v>
      </c>
      <c r="E8">
        <v>7.82</v>
      </c>
      <c r="F8">
        <v>40</v>
      </c>
      <c r="G8">
        <v>26.3</v>
      </c>
      <c r="H8">
        <v>7.7</v>
      </c>
      <c r="I8">
        <v>33</v>
      </c>
      <c r="J8">
        <v>20.50206566644923</v>
      </c>
    </row>
    <row r="9" spans="1:10" x14ac:dyDescent="0.3">
      <c r="A9" t="s">
        <v>21</v>
      </c>
      <c r="B9">
        <v>2017</v>
      </c>
      <c r="C9" t="s">
        <v>59</v>
      </c>
      <c r="D9">
        <v>12.1</v>
      </c>
      <c r="E9">
        <v>4.5</v>
      </c>
      <c r="F9">
        <v>55</v>
      </c>
      <c r="G9">
        <v>13.5</v>
      </c>
      <c r="H9">
        <v>5.0999999999999996</v>
      </c>
      <c r="I9">
        <v>50</v>
      </c>
      <c r="J9">
        <v>11.458805744520031</v>
      </c>
    </row>
    <row r="10" spans="1:10" x14ac:dyDescent="0.3">
      <c r="A10" t="s">
        <v>22</v>
      </c>
      <c r="B10">
        <v>2017</v>
      </c>
      <c r="C10" t="s">
        <v>58</v>
      </c>
      <c r="D10">
        <v>14.6</v>
      </c>
      <c r="E10">
        <v>5.6</v>
      </c>
      <c r="F10">
        <v>40</v>
      </c>
      <c r="G10">
        <v>13.5</v>
      </c>
      <c r="H10">
        <v>5.0999999999999996</v>
      </c>
      <c r="I10">
        <v>50</v>
      </c>
      <c r="J10">
        <v>13.333333333333334</v>
      </c>
    </row>
    <row r="11" spans="1:10" x14ac:dyDescent="0.3">
      <c r="A11" t="s">
        <v>23</v>
      </c>
      <c r="B11">
        <v>2017</v>
      </c>
      <c r="C11" t="s">
        <v>60</v>
      </c>
      <c r="D11">
        <v>13.7</v>
      </c>
      <c r="E11">
        <v>5.0999999999999996</v>
      </c>
      <c r="F11">
        <v>50</v>
      </c>
      <c r="G11">
        <v>13.5</v>
      </c>
      <c r="H11">
        <v>5.0999999999999996</v>
      </c>
      <c r="I11">
        <v>50</v>
      </c>
      <c r="J11">
        <v>15.873015873015875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TAS-20 MA</vt:lpstr>
      <vt:lpstr>TAS-DDF MA</vt:lpstr>
      <vt:lpstr>TAS-DIF MA</vt:lpstr>
      <vt:lpstr>TAS-EOT MA</vt:lpstr>
      <vt:lpstr>Alex-Anxie MA Corr</vt:lpstr>
      <vt:lpstr>Alex-Depress</vt:lpstr>
      <vt:lpstr>Meta-regression Alex-Anxi</vt:lpstr>
      <vt:lpstr>Meta-regression Alex-Depress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Herranz Gómez</dc:creator>
  <cp:lastModifiedBy>Aida Herranz Gómez</cp:lastModifiedBy>
  <dcterms:created xsi:type="dcterms:W3CDTF">2015-06-05T18:17:20Z</dcterms:created>
  <dcterms:modified xsi:type="dcterms:W3CDTF">2021-10-19T14:17:11Z</dcterms:modified>
</cp:coreProperties>
</file>