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060" windowHeight="13140" tabRatio="922" activeTab="6"/>
  </bookViews>
  <sheets>
    <sheet name="f1A qPCR" sheetId="2" r:id="rId1"/>
    <sheet name="F2C qPCR" sheetId="3" r:id="rId2"/>
    <sheet name="F2A qPCR" sheetId="4" r:id="rId3"/>
    <sheet name="F2B cell viability" sheetId="5" r:id="rId4"/>
    <sheet name="F2D MAVER-1 cell viability" sheetId="6" r:id="rId5"/>
    <sheet name="F2F Jeko-1 TUNEL" sheetId="7" r:id="rId6"/>
    <sheet name="F2H MAVER-1 TUNEL" sheetId="8" r:id="rId7"/>
  </sheets>
  <calcPr calcId="144525"/>
</workbook>
</file>

<file path=xl/sharedStrings.xml><?xml version="1.0" encoding="utf-8"?>
<sst xmlns="http://schemas.openxmlformats.org/spreadsheetml/2006/main" count="130" uniqueCount="74">
  <si>
    <t>18s</t>
  </si>
  <si>
    <t>f1A</t>
  </si>
  <si>
    <t>CT2-CT1</t>
  </si>
  <si>
    <t>∆CT-对照组的∆CT平均值</t>
  </si>
  <si>
    <t>2的-∆∆CT次幂</t>
  </si>
  <si>
    <t>2-∆∆CT/对照组的2-∆∆CT均值</t>
  </si>
  <si>
    <t>平均</t>
  </si>
  <si>
    <t>CT1</t>
  </si>
  <si>
    <t>CT2</t>
  </si>
  <si>
    <t>∆CT</t>
  </si>
  <si>
    <t>对照组的∆CT均值</t>
  </si>
  <si>
    <t>∆∆CT</t>
  </si>
  <si>
    <t>2-∆∆CT</t>
  </si>
  <si>
    <t>对照组的2-∆∆CT均值</t>
  </si>
  <si>
    <t>以对照组的2-∆∆CT均值为1</t>
  </si>
  <si>
    <t>JeKo-1</t>
  </si>
  <si>
    <t>19.86</t>
  </si>
  <si>
    <t xml:space="preserve"> </t>
  </si>
  <si>
    <t>Mino</t>
  </si>
  <si>
    <t>19.09</t>
  </si>
  <si>
    <t>18.62</t>
  </si>
  <si>
    <t>18.41</t>
  </si>
  <si>
    <t>RC-1</t>
  </si>
  <si>
    <t>18.76</t>
  </si>
  <si>
    <t>19.13</t>
  </si>
  <si>
    <t>18.81</t>
  </si>
  <si>
    <t>MAVER-1</t>
  </si>
  <si>
    <t>18.25</t>
  </si>
  <si>
    <t>18.13</t>
  </si>
  <si>
    <t>17.82</t>
  </si>
  <si>
    <t>Granta-519</t>
  </si>
  <si>
    <t>18.09</t>
  </si>
  <si>
    <t>17.84</t>
  </si>
  <si>
    <t>17.63</t>
  </si>
  <si>
    <t>组别</t>
  </si>
  <si>
    <t>1±0.04</t>
  </si>
  <si>
    <t>1.87±0.24</t>
  </si>
  <si>
    <t>1.71±0.22</t>
  </si>
  <si>
    <t>3.23±0.29</t>
  </si>
  <si>
    <t>3.09±0.23</t>
  </si>
  <si>
    <t>f2C</t>
  </si>
  <si>
    <t>siCtrl</t>
  </si>
  <si>
    <t>20.26</t>
  </si>
  <si>
    <t>siLINK-A</t>
  </si>
  <si>
    <t>21.69</t>
  </si>
  <si>
    <t>22.02</t>
  </si>
  <si>
    <t>21.55</t>
  </si>
  <si>
    <t>0.31±0.04</t>
  </si>
  <si>
    <t>Control</t>
  </si>
  <si>
    <t>20.82</t>
  </si>
  <si>
    <t>20.91</t>
  </si>
  <si>
    <t>LINK-A</t>
  </si>
  <si>
    <t>18.53</t>
  </si>
  <si>
    <t>18.56</t>
  </si>
  <si>
    <t>18.37</t>
  </si>
  <si>
    <t>1±0.10</t>
  </si>
  <si>
    <t>4.27±0.13</t>
  </si>
  <si>
    <t>Vehicle</t>
  </si>
  <si>
    <t>Ibru</t>
  </si>
  <si>
    <t>Ibru+LINK-A</t>
  </si>
  <si>
    <t>4.00</t>
  </si>
  <si>
    <t>26.00</t>
  </si>
  <si>
    <t>12.00</t>
  </si>
  <si>
    <t>7.00</t>
  </si>
  <si>
    <t>31.00</t>
  </si>
  <si>
    <t>15.00</t>
  </si>
  <si>
    <t>6.00</t>
  </si>
  <si>
    <t>29.00</t>
  </si>
  <si>
    <t>13.00</t>
  </si>
  <si>
    <t>14.00</t>
  </si>
  <si>
    <t>28.00</t>
  </si>
  <si>
    <t>11.00</t>
  </si>
  <si>
    <t>5.00</t>
  </si>
  <si>
    <t>33.00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</si>
</sst>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color rgb="FFFF0000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sz val="10.5"/>
      <color theme="1"/>
      <name val="等线"/>
      <charset val="134"/>
    </font>
    <font>
      <b/>
      <sz val="12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4" borderId="4" applyNumberFormat="0" applyFon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3" fillId="16" borderId="8" applyNumberFormat="0" applyAlignment="0" applyProtection="0">
      <alignment vertical="center"/>
    </xf>
    <xf numFmtId="0" fontId="17" fillId="16" borderId="2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49" fontId="0" fillId="0" borderId="0" xfId="0" applyNumberFormat="1" applyAlignment="1">
      <alignment horizontal="right" vertical="center"/>
    </xf>
    <xf numFmtId="49" fontId="0" fillId="0" borderId="0" xfId="0" applyNumberFormat="1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justify" vertical="center" wrapText="1"/>
    </xf>
    <xf numFmtId="0" fontId="0" fillId="0" borderId="1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11</xdr:col>
      <xdr:colOff>523875</xdr:colOff>
      <xdr:row>11</xdr:row>
      <xdr:rowOff>152400</xdr:rowOff>
    </xdr:from>
    <xdr:to>
      <xdr:col>17</xdr:col>
      <xdr:colOff>571500</xdr:colOff>
      <xdr:row>32</xdr:row>
      <xdr:rowOff>19050</xdr:rowOff>
    </xdr:to>
    <xdr:pic>
      <xdr:nvPicPr>
        <xdr:cNvPr id="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96375" y="2124075"/>
          <a:ext cx="4162425" cy="35337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12</xdr:col>
      <xdr:colOff>133350</xdr:colOff>
      <xdr:row>0</xdr:row>
      <xdr:rowOff>152400</xdr:rowOff>
    </xdr:from>
    <xdr:to>
      <xdr:col>18</xdr:col>
      <xdr:colOff>419100</xdr:colOff>
      <xdr:row>19</xdr:row>
      <xdr:rowOff>19050</xdr:rowOff>
    </xdr:to>
    <xdr:pic>
      <xdr:nvPicPr>
        <xdr:cNvPr id="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05950" y="152400"/>
          <a:ext cx="4400550" cy="32766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12</xdr:col>
      <xdr:colOff>9525</xdr:colOff>
      <xdr:row>0</xdr:row>
      <xdr:rowOff>123825</xdr:rowOff>
    </xdr:from>
    <xdr:to>
      <xdr:col>18</xdr:col>
      <xdr:colOff>123825</xdr:colOff>
      <xdr:row>19</xdr:row>
      <xdr:rowOff>85725</xdr:rowOff>
    </xdr:to>
    <xdr:pic>
      <xdr:nvPicPr>
        <xdr:cNvPr id="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91575" y="123825"/>
          <a:ext cx="4229100" cy="32861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5</xdr:col>
      <xdr:colOff>57150</xdr:colOff>
      <xdr:row>0</xdr:row>
      <xdr:rowOff>635</xdr:rowOff>
    </xdr:from>
    <xdr:to>
      <xdr:col>11</xdr:col>
      <xdr:colOff>304800</xdr:colOff>
      <xdr:row>19</xdr:row>
      <xdr:rowOff>38735</xdr:rowOff>
    </xdr:to>
    <xdr:pic>
      <xdr:nvPicPr>
        <xdr:cNvPr id="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2375" y="635"/>
          <a:ext cx="4362450" cy="3295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6</xdr:col>
      <xdr:colOff>123825</xdr:colOff>
      <xdr:row>0</xdr:row>
      <xdr:rowOff>635</xdr:rowOff>
    </xdr:from>
    <xdr:to>
      <xdr:col>12</xdr:col>
      <xdr:colOff>552450</xdr:colOff>
      <xdr:row>18</xdr:row>
      <xdr:rowOff>172085</xdr:rowOff>
    </xdr:to>
    <xdr:pic>
      <xdr:nvPicPr>
        <xdr:cNvPr id="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8625" y="635"/>
          <a:ext cx="4543425" cy="32575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7</xdr:col>
      <xdr:colOff>161925</xdr:colOff>
      <xdr:row>3</xdr:row>
      <xdr:rowOff>38100</xdr:rowOff>
    </xdr:from>
    <xdr:to>
      <xdr:col>13</xdr:col>
      <xdr:colOff>276225</xdr:colOff>
      <xdr:row>22</xdr:row>
      <xdr:rowOff>19050</xdr:rowOff>
    </xdr:to>
    <xdr:pic>
      <xdr:nvPicPr>
        <xdr:cNvPr id="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552450"/>
          <a:ext cx="4229100" cy="32385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6</xdr:col>
      <xdr:colOff>28575</xdr:colOff>
      <xdr:row>0</xdr:row>
      <xdr:rowOff>95250</xdr:rowOff>
    </xdr:from>
    <xdr:to>
      <xdr:col>12</xdr:col>
      <xdr:colOff>238125</xdr:colOff>
      <xdr:row>19</xdr:row>
      <xdr:rowOff>0</xdr:rowOff>
    </xdr:to>
    <xdr:pic>
      <xdr:nvPicPr>
        <xdr:cNvPr id="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3375" y="95250"/>
          <a:ext cx="4324350" cy="31623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8"/>
  <sheetViews>
    <sheetView workbookViewId="0">
      <selection activeCell="F36" sqref="F36"/>
    </sheetView>
  </sheetViews>
  <sheetFormatPr defaultColWidth="9" defaultRowHeight="13.5"/>
  <cols>
    <col min="1" max="1" width="11.75" customWidth="1"/>
    <col min="10" max="10" width="14.5" customWidth="1"/>
    <col min="11" max="11" width="14.25" customWidth="1"/>
  </cols>
  <sheetData>
    <row r="1" spans="1:11">
      <c r="A1" s="3"/>
      <c r="B1" s="3" t="s">
        <v>0</v>
      </c>
      <c r="C1" s="4" t="s">
        <v>1</v>
      </c>
      <c r="D1" s="3" t="s">
        <v>2</v>
      </c>
      <c r="E1" s="3"/>
      <c r="F1" s="3" t="s">
        <v>3</v>
      </c>
      <c r="G1" s="3" t="s">
        <v>4</v>
      </c>
      <c r="H1" s="3"/>
      <c r="I1" s="3" t="s">
        <v>5</v>
      </c>
      <c r="J1" s="3" t="s">
        <v>6</v>
      </c>
      <c r="K1" s="3"/>
    </row>
    <row r="2" spans="1:11">
      <c r="A2" s="3"/>
      <c r="B2" s="3" t="s">
        <v>7</v>
      </c>
      <c r="C2" s="4" t="s">
        <v>8</v>
      </c>
      <c r="D2" s="3" t="s">
        <v>9</v>
      </c>
      <c r="E2" s="3" t="s">
        <v>10</v>
      </c>
      <c r="F2" s="3" t="s">
        <v>11</v>
      </c>
      <c r="G2" s="3" t="s">
        <v>12</v>
      </c>
      <c r="H2" s="3" t="s">
        <v>13</v>
      </c>
      <c r="I2" s="3" t="s">
        <v>14</v>
      </c>
      <c r="J2" s="3"/>
      <c r="K2" s="3"/>
    </row>
    <row r="3" ht="14.25" spans="1:11">
      <c r="A3" s="3" t="s">
        <v>15</v>
      </c>
      <c r="B3" s="5">
        <v>11.77</v>
      </c>
      <c r="C3" s="5">
        <v>19.84</v>
      </c>
      <c r="D3" s="6">
        <f t="shared" ref="D3:D18" si="0">C3-B3</f>
        <v>8.07</v>
      </c>
      <c r="E3" s="7">
        <f t="shared" ref="E3:E18" si="1">$D$6</f>
        <v>8.13</v>
      </c>
      <c r="F3" s="7">
        <f t="shared" ref="F3:F18" si="2">D3-E3</f>
        <v>-0.0600000000000005</v>
      </c>
      <c r="G3" s="7">
        <f t="shared" ref="G3:G18" si="3">POWER(2,-F3)</f>
        <v>1.04246576084112</v>
      </c>
      <c r="H3" s="7">
        <f t="shared" ref="H3:H18" si="4">$G$6</f>
        <v>1.00049819506767</v>
      </c>
      <c r="I3" s="6">
        <f t="shared" ref="I3:I18" si="5">G3/H3</f>
        <v>1.04194666815028</v>
      </c>
      <c r="J3" s="7"/>
      <c r="K3" s="7"/>
    </row>
    <row r="4" ht="14.25" spans="1:11">
      <c r="A4" s="3"/>
      <c r="B4" s="5">
        <v>11.72</v>
      </c>
      <c r="C4" s="8" t="s">
        <v>16</v>
      </c>
      <c r="D4" s="6">
        <f t="shared" si="0"/>
        <v>8.14</v>
      </c>
      <c r="E4" s="7">
        <f t="shared" si="1"/>
        <v>8.13</v>
      </c>
      <c r="F4" s="7">
        <f t="shared" si="2"/>
        <v>0.00999999999999801</v>
      </c>
      <c r="G4" s="7">
        <f t="shared" si="3"/>
        <v>0.993092495437037</v>
      </c>
      <c r="H4" s="7">
        <f t="shared" si="4"/>
        <v>1.00049819506767</v>
      </c>
      <c r="I4" s="6">
        <f t="shared" si="5"/>
        <v>0.992597988015231</v>
      </c>
      <c r="J4" s="7"/>
      <c r="K4" s="7"/>
    </row>
    <row r="5" ht="14.25" spans="1:11">
      <c r="A5" s="3"/>
      <c r="B5" s="5">
        <v>11.68</v>
      </c>
      <c r="C5" s="8" t="s">
        <v>16</v>
      </c>
      <c r="D5" s="6">
        <f t="shared" si="0"/>
        <v>8.18</v>
      </c>
      <c r="E5" s="7">
        <f t="shared" si="1"/>
        <v>8.13</v>
      </c>
      <c r="F5" s="7">
        <f t="shared" si="2"/>
        <v>0.0499999999999989</v>
      </c>
      <c r="G5" s="7">
        <f t="shared" si="3"/>
        <v>0.965936328924846</v>
      </c>
      <c r="H5" s="7">
        <f t="shared" si="4"/>
        <v>1.00049819506767</v>
      </c>
      <c r="I5" s="6">
        <f t="shared" si="5"/>
        <v>0.965455343834494</v>
      </c>
      <c r="J5" s="13">
        <f>AVERAGE(I3:I5)</f>
        <v>1</v>
      </c>
      <c r="K5" s="7">
        <f>STDEV(I3:I5)</f>
        <v>0.0387791569011309</v>
      </c>
    </row>
    <row r="6" ht="14.25" spans="1:11">
      <c r="A6" s="3"/>
      <c r="B6" s="9"/>
      <c r="C6" s="5"/>
      <c r="D6" s="7">
        <f>AVERAGE(D3:D5)</f>
        <v>8.13</v>
      </c>
      <c r="E6" s="7" t="s">
        <v>17</v>
      </c>
      <c r="F6" s="7"/>
      <c r="G6" s="7">
        <f>AVERAGE(G3:G5)</f>
        <v>1.00049819506767</v>
      </c>
      <c r="H6" s="7"/>
      <c r="I6" s="7"/>
      <c r="J6" s="13"/>
      <c r="K6" s="7"/>
    </row>
    <row r="7" ht="14.25" spans="1:11">
      <c r="A7" s="3" t="s">
        <v>18</v>
      </c>
      <c r="B7" s="5">
        <v>11.65</v>
      </c>
      <c r="C7" s="8" t="s">
        <v>19</v>
      </c>
      <c r="D7" s="7">
        <f t="shared" si="0"/>
        <v>7.44</v>
      </c>
      <c r="E7" s="7">
        <f t="shared" si="1"/>
        <v>8.13</v>
      </c>
      <c r="F7" s="7">
        <f t="shared" si="2"/>
        <v>-0.690000000000001</v>
      </c>
      <c r="G7" s="7">
        <f t="shared" si="3"/>
        <v>1.61328351844425</v>
      </c>
      <c r="H7" s="7">
        <f t="shared" si="4"/>
        <v>1.00049819506767</v>
      </c>
      <c r="I7" s="7">
        <f t="shared" si="5"/>
        <v>1.6124801887675</v>
      </c>
      <c r="J7" s="13"/>
      <c r="K7" s="7"/>
    </row>
    <row r="8" ht="14.25" spans="1:11">
      <c r="A8" s="3"/>
      <c r="B8" s="5">
        <v>11.42</v>
      </c>
      <c r="C8" s="8" t="s">
        <v>20</v>
      </c>
      <c r="D8" s="7">
        <f t="shared" si="0"/>
        <v>7.2</v>
      </c>
      <c r="E8" s="7">
        <f t="shared" si="1"/>
        <v>8.13</v>
      </c>
      <c r="F8" s="7">
        <f t="shared" si="2"/>
        <v>-0.93</v>
      </c>
      <c r="G8" s="7">
        <f t="shared" si="3"/>
        <v>1.90527599608787</v>
      </c>
      <c r="H8" s="7">
        <f t="shared" si="4"/>
        <v>1.00049819506767</v>
      </c>
      <c r="I8" s="7">
        <f t="shared" si="5"/>
        <v>1.90432726963492</v>
      </c>
      <c r="J8" s="13"/>
      <c r="K8" s="7"/>
    </row>
    <row r="9" ht="14.25" spans="1:11">
      <c r="A9" s="3"/>
      <c r="B9" s="5">
        <v>11.35</v>
      </c>
      <c r="C9" s="8" t="s">
        <v>21</v>
      </c>
      <c r="D9" s="7">
        <f t="shared" si="0"/>
        <v>7.06</v>
      </c>
      <c r="E9" s="7">
        <f t="shared" si="1"/>
        <v>8.13</v>
      </c>
      <c r="F9" s="7">
        <f t="shared" si="2"/>
        <v>-1.07</v>
      </c>
      <c r="G9" s="7">
        <f t="shared" si="3"/>
        <v>2.09943336724613</v>
      </c>
      <c r="H9" s="7">
        <f t="shared" si="4"/>
        <v>1.00049819506767</v>
      </c>
      <c r="I9" s="7">
        <f t="shared" si="5"/>
        <v>2.09838796071405</v>
      </c>
      <c r="J9" s="13">
        <f>AVERAGE(I7:I9)</f>
        <v>1.87173180637216</v>
      </c>
      <c r="K9" s="7">
        <f>STDEV(I7:I9)</f>
        <v>0.244588304868614</v>
      </c>
    </row>
    <row r="10" ht="14.25" spans="1:11">
      <c r="A10" s="3" t="s">
        <v>22</v>
      </c>
      <c r="B10" s="9">
        <v>11.45</v>
      </c>
      <c r="C10" s="8" t="s">
        <v>23</v>
      </c>
      <c r="D10" s="7">
        <f t="shared" si="0"/>
        <v>7.31</v>
      </c>
      <c r="E10" s="7">
        <f t="shared" si="1"/>
        <v>8.13</v>
      </c>
      <c r="F10" s="7">
        <f t="shared" si="2"/>
        <v>-0.819999999999999</v>
      </c>
      <c r="G10" s="7">
        <f t="shared" si="3"/>
        <v>1.76540599258131</v>
      </c>
      <c r="H10" s="7">
        <f t="shared" si="4"/>
        <v>1.00049819506767</v>
      </c>
      <c r="I10" s="7">
        <f t="shared" si="5"/>
        <v>1.764526913976</v>
      </c>
      <c r="J10" s="13"/>
      <c r="K10" s="7"/>
    </row>
    <row r="11" ht="14.25" spans="1:11">
      <c r="A11" s="3"/>
      <c r="B11" s="9">
        <v>11.56</v>
      </c>
      <c r="C11" s="8" t="s">
        <v>24</v>
      </c>
      <c r="D11" s="7">
        <f t="shared" si="0"/>
        <v>7.57</v>
      </c>
      <c r="E11" s="7">
        <f t="shared" si="1"/>
        <v>8.13</v>
      </c>
      <c r="F11" s="7">
        <f t="shared" si="2"/>
        <v>-0.560000000000002</v>
      </c>
      <c r="G11" s="7">
        <f t="shared" si="3"/>
        <v>1.4742692172911</v>
      </c>
      <c r="H11" s="7">
        <f t="shared" si="4"/>
        <v>1.00049819506767</v>
      </c>
      <c r="I11" s="7">
        <f t="shared" si="5"/>
        <v>1.47353510936758</v>
      </c>
      <c r="J11" s="13"/>
      <c r="K11" s="7"/>
    </row>
    <row r="12" ht="14.25" spans="1:11">
      <c r="A12" s="3"/>
      <c r="B12" s="9">
        <v>11.61</v>
      </c>
      <c r="C12" s="8" t="s">
        <v>25</v>
      </c>
      <c r="D12" s="7">
        <f t="shared" si="0"/>
        <v>7.2</v>
      </c>
      <c r="E12" s="7">
        <f t="shared" si="1"/>
        <v>8.13</v>
      </c>
      <c r="F12" s="7">
        <f t="shared" si="2"/>
        <v>-0.930000000000001</v>
      </c>
      <c r="G12" s="7">
        <f t="shared" si="3"/>
        <v>1.90527599608788</v>
      </c>
      <c r="H12" s="7">
        <f t="shared" si="4"/>
        <v>1.00049819506767</v>
      </c>
      <c r="I12" s="7">
        <f t="shared" si="5"/>
        <v>1.90432726963492</v>
      </c>
      <c r="J12" s="13">
        <f>AVERAGE(I10:I12)</f>
        <v>1.71412976432617</v>
      </c>
      <c r="K12" s="7">
        <f>STDEV(I10:I12)</f>
        <v>0.219773464860003</v>
      </c>
    </row>
    <row r="13" ht="14.25" spans="1:11">
      <c r="A13" s="3" t="s">
        <v>26</v>
      </c>
      <c r="B13" s="9">
        <v>11.71</v>
      </c>
      <c r="C13" s="8" t="s">
        <v>27</v>
      </c>
      <c r="D13" s="7">
        <f t="shared" si="0"/>
        <v>6.54</v>
      </c>
      <c r="E13" s="7">
        <f t="shared" si="1"/>
        <v>8.13</v>
      </c>
      <c r="F13" s="7">
        <f t="shared" si="2"/>
        <v>-1.59</v>
      </c>
      <c r="G13" s="7">
        <f t="shared" si="3"/>
        <v>3.01049349482214</v>
      </c>
      <c r="H13" s="7">
        <f t="shared" si="4"/>
        <v>1.00049819506767</v>
      </c>
      <c r="I13" s="7">
        <f t="shared" si="5"/>
        <v>3.00899442863915</v>
      </c>
      <c r="J13" s="13"/>
      <c r="K13" s="7"/>
    </row>
    <row r="14" ht="14.25" spans="1:11">
      <c r="A14" s="3"/>
      <c r="B14" s="9">
        <v>11.64</v>
      </c>
      <c r="C14" s="8" t="s">
        <v>28</v>
      </c>
      <c r="D14" s="7">
        <f t="shared" si="0"/>
        <v>6.49</v>
      </c>
      <c r="E14" s="7">
        <f t="shared" si="1"/>
        <v>8.13</v>
      </c>
      <c r="F14" s="7">
        <f t="shared" si="2"/>
        <v>-1.64</v>
      </c>
      <c r="G14" s="7">
        <f t="shared" si="3"/>
        <v>3.116658318642</v>
      </c>
      <c r="H14" s="7">
        <f t="shared" si="4"/>
        <v>1.00049819506767</v>
      </c>
      <c r="I14" s="7">
        <f t="shared" si="5"/>
        <v>3.11510638800424</v>
      </c>
      <c r="J14" s="13"/>
      <c r="K14" s="7"/>
    </row>
    <row r="15" ht="14.25" spans="1:11">
      <c r="A15" s="3"/>
      <c r="B15" s="9">
        <v>11.52</v>
      </c>
      <c r="C15" s="8" t="s">
        <v>29</v>
      </c>
      <c r="D15" s="7">
        <f t="shared" si="0"/>
        <v>6.3</v>
      </c>
      <c r="E15" s="7">
        <f t="shared" si="1"/>
        <v>8.13</v>
      </c>
      <c r="F15" s="7">
        <f t="shared" si="2"/>
        <v>-1.83</v>
      </c>
      <c r="G15" s="7">
        <f t="shared" si="3"/>
        <v>3.55537072466628</v>
      </c>
      <c r="H15" s="7">
        <f t="shared" si="4"/>
        <v>1.00049819506767</v>
      </c>
      <c r="I15" s="7">
        <f t="shared" si="5"/>
        <v>3.55360033850517</v>
      </c>
      <c r="J15" s="13">
        <f>AVERAGE(I13:I15)</f>
        <v>3.22590038504952</v>
      </c>
      <c r="K15" s="7">
        <f>STDEV(I13:I15)</f>
        <v>0.28871332078933</v>
      </c>
    </row>
    <row r="16" ht="14.25" spans="1:11">
      <c r="A16" s="3" t="s">
        <v>30</v>
      </c>
      <c r="B16" s="9">
        <v>11.47</v>
      </c>
      <c r="C16" s="8" t="s">
        <v>31</v>
      </c>
      <c r="D16" s="7">
        <f t="shared" si="0"/>
        <v>6.62</v>
      </c>
      <c r="E16" s="7">
        <f t="shared" si="1"/>
        <v>8.13</v>
      </c>
      <c r="F16" s="7">
        <f t="shared" si="2"/>
        <v>-1.51</v>
      </c>
      <c r="G16" s="7">
        <f t="shared" si="3"/>
        <v>2.84810039119415</v>
      </c>
      <c r="H16" s="7">
        <f t="shared" si="4"/>
        <v>1.00049819506767</v>
      </c>
      <c r="I16" s="7">
        <f t="shared" si="5"/>
        <v>2.84668218816878</v>
      </c>
      <c r="J16" s="13"/>
      <c r="K16" s="7"/>
    </row>
    <row r="17" ht="14.25" spans="1:11">
      <c r="A17" s="3"/>
      <c r="B17" s="9">
        <v>11.36</v>
      </c>
      <c r="C17" s="8" t="s">
        <v>32</v>
      </c>
      <c r="D17" s="7">
        <f t="shared" si="0"/>
        <v>6.48</v>
      </c>
      <c r="E17" s="7">
        <f t="shared" si="1"/>
        <v>8.13</v>
      </c>
      <c r="F17" s="7">
        <f t="shared" si="2"/>
        <v>-1.65</v>
      </c>
      <c r="G17" s="7">
        <f t="shared" si="3"/>
        <v>3.138336391587</v>
      </c>
      <c r="H17" s="7">
        <f t="shared" si="4"/>
        <v>1.00049819506767</v>
      </c>
      <c r="I17" s="7">
        <f t="shared" si="5"/>
        <v>3.136773666418</v>
      </c>
      <c r="J17" s="13"/>
      <c r="K17" s="7"/>
    </row>
    <row r="18" ht="14.25" spans="1:11">
      <c r="A18" s="3"/>
      <c r="B18" s="9">
        <v>11.22</v>
      </c>
      <c r="C18" s="8" t="s">
        <v>33</v>
      </c>
      <c r="D18" s="7">
        <f t="shared" si="0"/>
        <v>6.41</v>
      </c>
      <c r="E18" s="7">
        <f t="shared" si="1"/>
        <v>8.13</v>
      </c>
      <c r="F18" s="7">
        <f t="shared" si="2"/>
        <v>-1.72</v>
      </c>
      <c r="G18" s="7">
        <f t="shared" si="3"/>
        <v>3.2943640690703</v>
      </c>
      <c r="H18" s="7">
        <f t="shared" si="4"/>
        <v>1.00049819506767</v>
      </c>
      <c r="I18" s="7">
        <f t="shared" si="5"/>
        <v>3.29272365038848</v>
      </c>
      <c r="J18" s="13">
        <f>AVERAGE(I16:I18)</f>
        <v>3.09205983499175</v>
      </c>
      <c r="K18" s="7">
        <f>STDEV(I16:I18)</f>
        <v>0.226357552437251</v>
      </c>
    </row>
    <row r="21" spans="1:3">
      <c r="A21" s="10" t="s">
        <v>34</v>
      </c>
      <c r="B21" s="10"/>
      <c r="C21" s="10"/>
    </row>
    <row r="22" spans="1:3">
      <c r="A22" s="11" t="s">
        <v>15</v>
      </c>
      <c r="B22" s="10">
        <v>3</v>
      </c>
      <c r="C22" s="10" t="s">
        <v>35</v>
      </c>
    </row>
    <row r="23" spans="1:3">
      <c r="A23" s="11" t="s">
        <v>18</v>
      </c>
      <c r="B23" s="10">
        <v>3</v>
      </c>
      <c r="C23" s="10" t="s">
        <v>36</v>
      </c>
    </row>
    <row r="24" spans="1:3">
      <c r="A24" s="11" t="s">
        <v>22</v>
      </c>
      <c r="B24" s="10">
        <v>3</v>
      </c>
      <c r="C24" s="10" t="s">
        <v>37</v>
      </c>
    </row>
    <row r="25" spans="1:3">
      <c r="A25" s="11" t="s">
        <v>26</v>
      </c>
      <c r="B25" s="10">
        <v>3</v>
      </c>
      <c r="C25" s="10" t="s">
        <v>38</v>
      </c>
    </row>
    <row r="26" spans="1:3">
      <c r="A26" s="11" t="s">
        <v>30</v>
      </c>
      <c r="B26" s="10">
        <v>3</v>
      </c>
      <c r="C26" s="10" t="s">
        <v>39</v>
      </c>
    </row>
    <row r="43" ht="14.25" spans="2:6">
      <c r="B43" s="7"/>
      <c r="C43" s="7"/>
      <c r="D43" s="7"/>
      <c r="E43" s="7"/>
      <c r="F43" s="7"/>
    </row>
    <row r="44" ht="14.25" spans="2:6">
      <c r="B44" s="7"/>
      <c r="C44" s="7"/>
      <c r="D44" s="7"/>
      <c r="E44" s="7"/>
      <c r="F44" s="7"/>
    </row>
    <row r="45" ht="14.25" spans="2:6">
      <c r="B45" s="7"/>
      <c r="C45" s="7"/>
      <c r="D45" s="7"/>
      <c r="E45" s="7"/>
      <c r="F45" s="7"/>
    </row>
    <row r="46" ht="14.25" spans="2:6">
      <c r="B46" s="7"/>
      <c r="C46" s="7"/>
      <c r="D46" s="7"/>
      <c r="E46" s="7"/>
      <c r="F46" s="7"/>
    </row>
    <row r="47" spans="2:6">
      <c r="B47" s="3"/>
      <c r="C47" s="3"/>
      <c r="D47" s="3"/>
      <c r="E47" s="3"/>
      <c r="F47" s="3"/>
    </row>
    <row r="48" spans="2:6">
      <c r="B48" s="3"/>
      <c r="C48" s="3"/>
      <c r="D48" s="3"/>
      <c r="E48" s="3"/>
      <c r="F48" s="3"/>
    </row>
  </sheetData>
  <pageMargins left="0.7" right="0.7" top="0.75" bottom="0.75" header="0.3" footer="0.3"/>
  <pageSetup paperSize="9"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6"/>
  <sheetViews>
    <sheetView workbookViewId="0">
      <selection activeCell="I27" sqref="I27"/>
    </sheetView>
  </sheetViews>
  <sheetFormatPr defaultColWidth="9" defaultRowHeight="13.5"/>
  <cols>
    <col min="2" max="2" width="10.375" customWidth="1"/>
    <col min="9" max="9" width="12.625"/>
    <col min="10" max="10" width="13.875" customWidth="1"/>
    <col min="11" max="11" width="14.125" customWidth="1"/>
  </cols>
  <sheetData>
    <row r="1" spans="1:13">
      <c r="A1" s="3"/>
      <c r="B1" s="3" t="s">
        <v>0</v>
      </c>
      <c r="C1" s="4" t="s">
        <v>40</v>
      </c>
      <c r="D1" s="3" t="s">
        <v>2</v>
      </c>
      <c r="E1" s="3"/>
      <c r="F1" s="3" t="s">
        <v>3</v>
      </c>
      <c r="G1" s="3" t="s">
        <v>4</v>
      </c>
      <c r="H1" s="3"/>
      <c r="I1" s="3" t="s">
        <v>5</v>
      </c>
      <c r="J1" s="3" t="s">
        <v>6</v>
      </c>
      <c r="K1" s="3"/>
      <c r="L1" s="3"/>
      <c r="M1" s="3"/>
    </row>
    <row r="2" spans="1:13">
      <c r="A2" s="3"/>
      <c r="B2" s="3" t="s">
        <v>7</v>
      </c>
      <c r="C2" s="4" t="s">
        <v>8</v>
      </c>
      <c r="D2" s="3" t="s">
        <v>9</v>
      </c>
      <c r="E2" s="3" t="s">
        <v>10</v>
      </c>
      <c r="F2" s="3" t="s">
        <v>11</v>
      </c>
      <c r="G2" s="3" t="s">
        <v>12</v>
      </c>
      <c r="H2" s="3" t="s">
        <v>13</v>
      </c>
      <c r="I2" s="3" t="s">
        <v>14</v>
      </c>
      <c r="J2" s="3"/>
      <c r="K2" s="3"/>
      <c r="L2" s="3"/>
      <c r="M2" s="3"/>
    </row>
    <row r="3" ht="14.25" spans="1:13">
      <c r="A3" s="3" t="s">
        <v>41</v>
      </c>
      <c r="B3" s="5">
        <v>9.67</v>
      </c>
      <c r="C3" s="5">
        <v>20.23</v>
      </c>
      <c r="D3" s="6">
        <f>C3-B3</f>
        <v>10.56</v>
      </c>
      <c r="E3" s="7">
        <f>$D$6</f>
        <v>10.6266666666667</v>
      </c>
      <c r="F3" s="7">
        <f>D3-E3</f>
        <v>-0.0666666666666664</v>
      </c>
      <c r="G3" s="7">
        <f>POWER(2,-F3)</f>
        <v>1.04729412282063</v>
      </c>
      <c r="H3" s="7">
        <f>$G$6</f>
        <v>1.00060061815914</v>
      </c>
      <c r="I3" s="6">
        <f>G3/H3</f>
        <v>1.04666547652888</v>
      </c>
      <c r="J3" s="7"/>
      <c r="K3" s="7"/>
      <c r="L3" s="7"/>
      <c r="M3" s="7"/>
    </row>
    <row r="4" ht="14.25" spans="1:13">
      <c r="A4" s="3"/>
      <c r="B4" s="5">
        <v>9.62</v>
      </c>
      <c r="C4" s="8" t="s">
        <v>42</v>
      </c>
      <c r="D4" s="6">
        <f>C4-B4</f>
        <v>10.64</v>
      </c>
      <c r="E4" s="7">
        <f>$D$6</f>
        <v>10.6266666666667</v>
      </c>
      <c r="F4" s="7">
        <f>D4-E4</f>
        <v>0.0133333333333354</v>
      </c>
      <c r="G4" s="7">
        <f>POWER(2,-F4)</f>
        <v>0.990800613265228</v>
      </c>
      <c r="H4" s="7">
        <f>$G$6</f>
        <v>1.00060061815914</v>
      </c>
      <c r="I4" s="6">
        <f>G4/H4</f>
        <v>0.990205877633839</v>
      </c>
      <c r="J4" s="7"/>
      <c r="K4" s="7"/>
      <c r="L4" s="7"/>
      <c r="M4" s="7"/>
    </row>
    <row r="5" ht="14.25" spans="1:13">
      <c r="A5" s="3"/>
      <c r="B5" s="5">
        <v>9.58</v>
      </c>
      <c r="C5" s="8" t="s">
        <v>42</v>
      </c>
      <c r="D5" s="6">
        <f>C5-B5</f>
        <v>10.68</v>
      </c>
      <c r="E5" s="7">
        <f>$D$6</f>
        <v>10.6266666666667</v>
      </c>
      <c r="F5" s="7">
        <f>D5-E5</f>
        <v>0.0533333333333346</v>
      </c>
      <c r="G5" s="7">
        <f>POWER(2,-F5)</f>
        <v>0.963707118391551</v>
      </c>
      <c r="H5" s="7">
        <f>$G$6</f>
        <v>1.00060061815914</v>
      </c>
      <c r="I5" s="6">
        <f>G5/H5</f>
        <v>0.963128645837278</v>
      </c>
      <c r="J5" s="13">
        <f>AVERAGE(I3:I5)</f>
        <v>1</v>
      </c>
      <c r="K5" s="7">
        <f>STDEV(I3:I5)</f>
        <v>0.0426209355269449</v>
      </c>
      <c r="L5" s="13"/>
      <c r="M5" s="7"/>
    </row>
    <row r="6" ht="14.25" spans="1:13">
      <c r="A6" s="3"/>
      <c r="B6" s="9"/>
      <c r="C6" s="5"/>
      <c r="D6" s="7">
        <f>AVERAGE(D3:D5)</f>
        <v>10.6266666666667</v>
      </c>
      <c r="E6" s="7" t="s">
        <v>17</v>
      </c>
      <c r="F6" s="7"/>
      <c r="G6" s="7">
        <f>AVERAGE(G3:G5)</f>
        <v>1.00060061815914</v>
      </c>
      <c r="H6" s="7"/>
      <c r="I6" s="7"/>
      <c r="J6" s="13"/>
      <c r="K6" s="7"/>
      <c r="L6" s="13"/>
      <c r="M6" s="7"/>
    </row>
    <row r="7" ht="14.25" spans="1:13">
      <c r="A7" s="3" t="s">
        <v>43</v>
      </c>
      <c r="B7" s="5">
        <v>9.47</v>
      </c>
      <c r="C7" s="8" t="s">
        <v>44</v>
      </c>
      <c r="D7" s="7">
        <f>C7-B7</f>
        <v>12.22</v>
      </c>
      <c r="E7" s="7">
        <f>$D$6</f>
        <v>10.6266666666667</v>
      </c>
      <c r="F7" s="7">
        <f>D7-E7</f>
        <v>1.59333333333333</v>
      </c>
      <c r="G7" s="7">
        <f>POWER(2,-F7)</f>
        <v>0.331404860446632</v>
      </c>
      <c r="H7" s="7">
        <f>$G$6</f>
        <v>1.00060061815914</v>
      </c>
      <c r="I7" s="7">
        <f>G7/H7</f>
        <v>0.33120593214937</v>
      </c>
      <c r="J7" s="13"/>
      <c r="K7" s="7"/>
      <c r="L7" s="13"/>
      <c r="M7" s="7"/>
    </row>
    <row r="8" ht="14.25" spans="1:13">
      <c r="A8" s="3"/>
      <c r="B8" s="5">
        <v>9.42</v>
      </c>
      <c r="C8" s="8" t="s">
        <v>45</v>
      </c>
      <c r="D8" s="7">
        <f>C8-B8</f>
        <v>12.6</v>
      </c>
      <c r="E8" s="7">
        <f>$D$6</f>
        <v>10.6266666666667</v>
      </c>
      <c r="F8" s="7">
        <f>D8-E8</f>
        <v>1.97333333333333</v>
      </c>
      <c r="G8" s="7">
        <f>POWER(2,-F8)</f>
        <v>0.254663952489323</v>
      </c>
      <c r="H8" s="7">
        <f>$G$6</f>
        <v>1.00060061815914</v>
      </c>
      <c r="I8" s="7">
        <f>G8/H8</f>
        <v>0.254511088507864</v>
      </c>
      <c r="J8" s="13"/>
      <c r="K8" s="7"/>
      <c r="L8" s="13"/>
      <c r="M8" s="7"/>
    </row>
    <row r="9" ht="14.25" spans="1:13">
      <c r="A9" s="3"/>
      <c r="B9" s="5">
        <v>9.33</v>
      </c>
      <c r="C9" s="8" t="s">
        <v>46</v>
      </c>
      <c r="D9" s="7">
        <f>C9-B9</f>
        <v>12.22</v>
      </c>
      <c r="E9" s="7">
        <f>$D$6</f>
        <v>10.6266666666667</v>
      </c>
      <c r="F9" s="7">
        <f>D9-E9</f>
        <v>1.59333333333333</v>
      </c>
      <c r="G9" s="7">
        <f>POWER(2,-F9)</f>
        <v>0.331404860446632</v>
      </c>
      <c r="H9" s="7">
        <f>$G$6</f>
        <v>1.00060061815914</v>
      </c>
      <c r="I9" s="7">
        <f>G9/H9</f>
        <v>0.33120593214937</v>
      </c>
      <c r="J9" s="13">
        <f>AVERAGE(I7:I9)</f>
        <v>0.305640984268868</v>
      </c>
      <c r="K9" s="7">
        <f>STDEV(I7:I9)</f>
        <v>0.0442797886218792</v>
      </c>
      <c r="L9" s="13"/>
      <c r="M9" s="7"/>
    </row>
    <row r="10" ht="14.25" spans="1:13">
      <c r="A10" s="3"/>
      <c r="B10" s="9"/>
      <c r="C10" s="8"/>
      <c r="D10" s="7"/>
      <c r="E10" s="7"/>
      <c r="F10" s="7"/>
      <c r="G10" s="7"/>
      <c r="H10" s="7"/>
      <c r="I10" s="7"/>
      <c r="J10" s="13"/>
      <c r="K10" s="7"/>
      <c r="L10" s="13"/>
      <c r="M10" s="7"/>
    </row>
    <row r="11" ht="14.25" spans="1:13">
      <c r="A11" s="3"/>
      <c r="B11" s="9"/>
      <c r="C11" s="8"/>
      <c r="D11" s="7"/>
      <c r="E11" s="7"/>
      <c r="F11" s="7"/>
      <c r="G11" s="7"/>
      <c r="H11" s="7"/>
      <c r="I11" s="7"/>
      <c r="J11" s="13"/>
      <c r="K11" s="7"/>
      <c r="L11" s="13"/>
      <c r="M11" s="7"/>
    </row>
    <row r="12" ht="14.25" spans="1:13">
      <c r="A12" s="10" t="s">
        <v>34</v>
      </c>
      <c r="B12" s="10"/>
      <c r="C12" s="10"/>
      <c r="D12" s="12"/>
      <c r="E12" s="7"/>
      <c r="F12" s="7"/>
      <c r="G12" s="7"/>
      <c r="H12" s="7"/>
      <c r="I12" s="7"/>
      <c r="J12" s="13"/>
      <c r="K12" s="7"/>
      <c r="L12" s="13"/>
      <c r="M12" s="7"/>
    </row>
    <row r="13" ht="14.25" spans="1:13">
      <c r="A13" s="11" t="s">
        <v>41</v>
      </c>
      <c r="B13" s="10">
        <v>3</v>
      </c>
      <c r="C13" s="10" t="s">
        <v>35</v>
      </c>
      <c r="D13" s="12"/>
      <c r="E13" s="7"/>
      <c r="F13" s="7"/>
      <c r="G13" s="7"/>
      <c r="H13" s="7"/>
      <c r="I13" s="7"/>
      <c r="J13" s="13"/>
      <c r="K13" s="7"/>
      <c r="L13" s="13"/>
      <c r="M13" s="7"/>
    </row>
    <row r="14" ht="14.25" spans="1:13">
      <c r="A14" s="11" t="s">
        <v>43</v>
      </c>
      <c r="B14" s="10">
        <v>3</v>
      </c>
      <c r="C14" s="10" t="s">
        <v>47</v>
      </c>
      <c r="D14" s="12"/>
      <c r="E14" s="7"/>
      <c r="F14" s="7"/>
      <c r="G14" s="7"/>
      <c r="H14" s="7"/>
      <c r="I14" s="7"/>
      <c r="J14" s="13"/>
      <c r="K14" s="7"/>
      <c r="L14" s="13"/>
      <c r="M14" s="7"/>
    </row>
    <row r="15" ht="14.25" spans="1:13">
      <c r="A15" s="3"/>
      <c r="B15" s="12"/>
      <c r="C15" s="12"/>
      <c r="D15" s="12"/>
      <c r="E15" s="7"/>
      <c r="F15" s="7"/>
      <c r="G15" s="7"/>
      <c r="H15" s="7"/>
      <c r="I15" s="7"/>
      <c r="J15" s="13"/>
      <c r="K15" s="7"/>
      <c r="L15" s="13"/>
      <c r="M15" s="7"/>
    </row>
    <row r="16" ht="14.25" spans="1:13">
      <c r="A16" s="3"/>
      <c r="B16" s="12"/>
      <c r="C16" s="12"/>
      <c r="D16" s="12"/>
      <c r="E16" s="7"/>
      <c r="F16" s="7"/>
      <c r="G16" s="7"/>
      <c r="H16" s="7"/>
      <c r="I16" s="7"/>
      <c r="J16" s="13"/>
      <c r="K16" s="7"/>
      <c r="L16" s="13"/>
      <c r="M16" s="7"/>
    </row>
    <row r="17" ht="14.25" spans="1:13">
      <c r="A17" s="3"/>
      <c r="B17" s="12"/>
      <c r="C17" s="12"/>
      <c r="D17" s="12"/>
      <c r="E17" s="7"/>
      <c r="F17" s="7"/>
      <c r="G17" s="7"/>
      <c r="H17" s="7"/>
      <c r="I17" s="7"/>
      <c r="J17" s="13"/>
      <c r="K17" s="7"/>
      <c r="L17" s="13"/>
      <c r="M17" s="7"/>
    </row>
    <row r="18" ht="14.25" spans="1:13">
      <c r="A18" s="3"/>
      <c r="B18" s="9"/>
      <c r="C18" s="8"/>
      <c r="D18" s="7"/>
      <c r="E18" s="7"/>
      <c r="F18" s="7"/>
      <c r="G18" s="7"/>
      <c r="H18" s="7"/>
      <c r="I18" s="7"/>
      <c r="J18" s="13"/>
      <c r="K18" s="7"/>
      <c r="L18" s="13"/>
      <c r="M18" s="7"/>
    </row>
    <row r="25" spans="9:10">
      <c r="I25" s="3"/>
      <c r="J25" s="3"/>
    </row>
    <row r="26" spans="9:10">
      <c r="I26" s="3"/>
      <c r="J26" s="3"/>
    </row>
  </sheetData>
  <pageMargins left="0.7" right="0.7" top="0.75" bottom="0.75" header="0.3" footer="0.3"/>
  <pageSetup paperSize="9" orientation="portrait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0"/>
  <sheetViews>
    <sheetView workbookViewId="0">
      <selection activeCell="H28" sqref="H28"/>
    </sheetView>
  </sheetViews>
  <sheetFormatPr defaultColWidth="9" defaultRowHeight="13.5"/>
  <cols>
    <col min="4" max="5" width="12.625"/>
  </cols>
  <sheetData>
    <row r="1" spans="1:11">
      <c r="A1" s="3"/>
      <c r="B1" s="3" t="s">
        <v>0</v>
      </c>
      <c r="C1" s="4" t="s">
        <v>40</v>
      </c>
      <c r="D1" s="3" t="s">
        <v>2</v>
      </c>
      <c r="E1" s="3"/>
      <c r="F1" s="3" t="s">
        <v>3</v>
      </c>
      <c r="G1" s="3" t="s">
        <v>4</v>
      </c>
      <c r="H1" s="3"/>
      <c r="I1" s="3" t="s">
        <v>5</v>
      </c>
      <c r="J1" s="3" t="s">
        <v>6</v>
      </c>
      <c r="K1" s="3"/>
    </row>
    <row r="2" spans="1:11">
      <c r="A2" s="3"/>
      <c r="B2" s="3" t="s">
        <v>7</v>
      </c>
      <c r="C2" s="4" t="s">
        <v>8</v>
      </c>
      <c r="D2" s="3" t="s">
        <v>9</v>
      </c>
      <c r="E2" s="3" t="s">
        <v>10</v>
      </c>
      <c r="F2" s="3" t="s">
        <v>11</v>
      </c>
      <c r="G2" s="3" t="s">
        <v>12</v>
      </c>
      <c r="H2" s="3" t="s">
        <v>13</v>
      </c>
      <c r="I2" s="3" t="s">
        <v>14</v>
      </c>
      <c r="J2" s="3"/>
      <c r="K2" s="3"/>
    </row>
    <row r="3" ht="14.25" spans="1:11">
      <c r="A3" t="s">
        <v>48</v>
      </c>
      <c r="B3" s="5">
        <v>10.74</v>
      </c>
      <c r="C3" s="5">
        <v>20.73</v>
      </c>
      <c r="D3" s="6">
        <f t="shared" ref="D3:D9" si="0">C3-B3</f>
        <v>9.99</v>
      </c>
      <c r="E3" s="7">
        <f t="shared" ref="E3:E9" si="1">$D$6</f>
        <v>10.1266666666667</v>
      </c>
      <c r="F3" s="7">
        <f t="shared" ref="F3:F9" si="2">D3-E3</f>
        <v>-0.136666666666667</v>
      </c>
      <c r="G3" s="7">
        <f t="shared" ref="G3:G9" si="3">POWER(2,-F3)</f>
        <v>1.0993621133852</v>
      </c>
      <c r="H3" s="7">
        <f t="shared" ref="H3:H9" si="4">$G$6</f>
        <v>1.00292559282348</v>
      </c>
      <c r="I3" s="6">
        <f t="shared" ref="I3:I9" si="5">G3/H3</f>
        <v>1.09615520957066</v>
      </c>
      <c r="J3" s="7"/>
      <c r="K3" s="7"/>
    </row>
    <row r="4" ht="14.25" spans="1:11">
      <c r="A4" s="3"/>
      <c r="B4" s="5">
        <v>10.69</v>
      </c>
      <c r="C4" s="8" t="s">
        <v>49</v>
      </c>
      <c r="D4" s="6">
        <f t="shared" si="0"/>
        <v>10.13</v>
      </c>
      <c r="E4" s="7">
        <f t="shared" si="1"/>
        <v>10.1266666666667</v>
      </c>
      <c r="F4" s="7">
        <f t="shared" si="2"/>
        <v>0.00333333333333385</v>
      </c>
      <c r="G4" s="7">
        <f t="shared" si="3"/>
        <v>0.997692176527023</v>
      </c>
      <c r="H4" s="7">
        <f t="shared" si="4"/>
        <v>1.00292559282348</v>
      </c>
      <c r="I4" s="6">
        <f t="shared" si="5"/>
        <v>0.994781849886069</v>
      </c>
      <c r="J4" s="7"/>
      <c r="K4" s="7"/>
    </row>
    <row r="5" ht="14.25" spans="1:11">
      <c r="A5" s="3"/>
      <c r="B5" s="5">
        <v>10.65</v>
      </c>
      <c r="C5" s="8" t="s">
        <v>50</v>
      </c>
      <c r="D5" s="6">
        <f t="shared" si="0"/>
        <v>10.26</v>
      </c>
      <c r="E5" s="7">
        <f t="shared" si="1"/>
        <v>10.1266666666667</v>
      </c>
      <c r="F5" s="7">
        <f t="shared" si="2"/>
        <v>0.133333333333333</v>
      </c>
      <c r="G5" s="7">
        <f t="shared" si="3"/>
        <v>0.911722488558217</v>
      </c>
      <c r="H5" s="7">
        <f t="shared" si="4"/>
        <v>1.00292559282348</v>
      </c>
      <c r="I5" s="6">
        <f t="shared" si="5"/>
        <v>0.909062940543273</v>
      </c>
      <c r="J5" s="13">
        <f>AVERAGE(I3:I5)</f>
        <v>1</v>
      </c>
      <c r="K5" s="7">
        <f>STDEV(I3:I5)</f>
        <v>0.0936552246295558</v>
      </c>
    </row>
    <row r="6" ht="14.25" spans="1:11">
      <c r="A6" s="3"/>
      <c r="B6" s="9"/>
      <c r="C6" s="5"/>
      <c r="D6" s="7">
        <f>AVERAGE(D3:D5)</f>
        <v>10.1266666666667</v>
      </c>
      <c r="E6" s="7" t="s">
        <v>17</v>
      </c>
      <c r="F6" s="7"/>
      <c r="G6" s="7">
        <f>AVERAGE(G3:G5)</f>
        <v>1.00292559282348</v>
      </c>
      <c r="H6" s="7"/>
      <c r="I6" s="7"/>
      <c r="J6" s="13"/>
      <c r="K6" s="7"/>
    </row>
    <row r="7" ht="14.25" spans="1:11">
      <c r="A7" s="3" t="s">
        <v>51</v>
      </c>
      <c r="B7" s="5">
        <v>10.53</v>
      </c>
      <c r="C7" s="8" t="s">
        <v>52</v>
      </c>
      <c r="D7" s="7">
        <f t="shared" si="0"/>
        <v>8</v>
      </c>
      <c r="E7" s="7">
        <f t="shared" si="1"/>
        <v>10.1266666666667</v>
      </c>
      <c r="F7" s="7">
        <f t="shared" si="2"/>
        <v>-2.12666666666667</v>
      </c>
      <c r="G7" s="7">
        <f t="shared" si="3"/>
        <v>4.36707305828255</v>
      </c>
      <c r="H7" s="7">
        <f t="shared" si="4"/>
        <v>1.00292559282348</v>
      </c>
      <c r="I7" s="7">
        <f t="shared" si="5"/>
        <v>4.35433404983532</v>
      </c>
      <c r="J7" s="13"/>
      <c r="K7" s="7"/>
    </row>
    <row r="8" ht="14.25" spans="1:11">
      <c r="A8" s="3"/>
      <c r="B8" s="5">
        <v>10.48</v>
      </c>
      <c r="C8" s="8" t="s">
        <v>53</v>
      </c>
      <c r="D8" s="7">
        <f t="shared" si="0"/>
        <v>8.08</v>
      </c>
      <c r="E8" s="7">
        <f t="shared" si="1"/>
        <v>10.1266666666667</v>
      </c>
      <c r="F8" s="7">
        <f t="shared" si="2"/>
        <v>-2.04666666666667</v>
      </c>
      <c r="G8" s="7">
        <f t="shared" si="3"/>
        <v>4.13150286059755</v>
      </c>
      <c r="H8" s="7">
        <f t="shared" si="4"/>
        <v>1.00292559282348</v>
      </c>
      <c r="I8" s="7">
        <f t="shared" si="5"/>
        <v>4.11945102424435</v>
      </c>
      <c r="J8" s="13"/>
      <c r="K8" s="7"/>
    </row>
    <row r="9" ht="14.25" spans="1:11">
      <c r="A9" s="3"/>
      <c r="B9" s="5">
        <v>10.36</v>
      </c>
      <c r="C9" s="8" t="s">
        <v>54</v>
      </c>
      <c r="D9" s="7">
        <f t="shared" si="0"/>
        <v>8.01</v>
      </c>
      <c r="E9" s="7">
        <f t="shared" si="1"/>
        <v>10.1266666666667</v>
      </c>
      <c r="F9" s="7">
        <f t="shared" si="2"/>
        <v>-2.11666666666667</v>
      </c>
      <c r="G9" s="7">
        <f t="shared" si="3"/>
        <v>4.33690748120567</v>
      </c>
      <c r="H9" s="7">
        <f t="shared" si="4"/>
        <v>1.00292559282348</v>
      </c>
      <c r="I9" s="7">
        <f t="shared" si="5"/>
        <v>4.32425646751742</v>
      </c>
      <c r="J9" s="13">
        <f>AVERAGE(I7:I9)</f>
        <v>4.26601384719903</v>
      </c>
      <c r="K9" s="7">
        <f>STDEV(I7:I9)</f>
        <v>0.127814948436622</v>
      </c>
    </row>
    <row r="12" spans="1:3">
      <c r="A12" s="10" t="s">
        <v>34</v>
      </c>
      <c r="B12" s="10"/>
      <c r="C12" s="10"/>
    </row>
    <row r="13" spans="1:3">
      <c r="A13" s="11" t="s">
        <v>41</v>
      </c>
      <c r="B13" s="10">
        <v>3</v>
      </c>
      <c r="C13" s="10" t="s">
        <v>55</v>
      </c>
    </row>
    <row r="14" spans="1:3">
      <c r="A14" s="11" t="s">
        <v>43</v>
      </c>
      <c r="B14" s="10">
        <v>3</v>
      </c>
      <c r="C14" s="10" t="s">
        <v>56</v>
      </c>
    </row>
    <row r="15" spans="1:3">
      <c r="A15" s="3"/>
      <c r="B15" s="12"/>
      <c r="C15" s="12"/>
    </row>
    <row r="16" spans="1:3">
      <c r="A16" s="3"/>
      <c r="B16" s="12"/>
      <c r="C16" s="12"/>
    </row>
    <row r="17" spans="1:3">
      <c r="A17" s="3"/>
      <c r="B17" s="12"/>
      <c r="C17" s="12"/>
    </row>
    <row r="29" spans="4:5">
      <c r="D29" s="3"/>
      <c r="E29" s="3"/>
    </row>
    <row r="30" spans="4:5">
      <c r="D30" s="3"/>
      <c r="E30" s="3"/>
    </row>
  </sheetData>
  <pageMargins left="0.75" right="0.75" top="1" bottom="1" header="0.5" footer="0.5"/>
  <headerFooter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C4"/>
  <sheetViews>
    <sheetView workbookViewId="0">
      <selection activeCell="E15" sqref="E15"/>
    </sheetView>
  </sheetViews>
  <sheetFormatPr defaultColWidth="9" defaultRowHeight="13.5" outlineLevelRow="3" outlineLevelCol="2"/>
  <cols>
    <col min="2" max="2" width="12.625"/>
  </cols>
  <sheetData>
    <row r="1" spans="2:3">
      <c r="B1" t="s">
        <v>48</v>
      </c>
      <c r="C1" t="s">
        <v>51</v>
      </c>
    </row>
    <row r="2" spans="2:3">
      <c r="B2">
        <v>100</v>
      </c>
      <c r="C2">
        <v>135.3</v>
      </c>
    </row>
    <row r="3" spans="2:3">
      <c r="B3">
        <v>92.3</v>
      </c>
      <c r="C3">
        <v>157.1</v>
      </c>
    </row>
    <row r="4" spans="2:3">
      <c r="B4">
        <v>105.2</v>
      </c>
      <c r="C4">
        <v>146.2</v>
      </c>
    </row>
  </sheetData>
  <pageMargins left="0.75" right="0.75" top="1" bottom="1" header="0.5" footer="0.5"/>
  <headerFooter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C7"/>
  <sheetViews>
    <sheetView workbookViewId="0">
      <selection activeCell="E17" sqref="E17"/>
    </sheetView>
  </sheetViews>
  <sheetFormatPr defaultColWidth="9" defaultRowHeight="13.5" outlineLevelRow="6" outlineLevelCol="2"/>
  <sheetData>
    <row r="1" spans="2:3">
      <c r="B1" t="s">
        <v>41</v>
      </c>
      <c r="C1" t="s">
        <v>43</v>
      </c>
    </row>
    <row r="2" spans="2:3">
      <c r="B2">
        <v>100</v>
      </c>
      <c r="C2">
        <v>67.5</v>
      </c>
    </row>
    <row r="3" spans="2:3">
      <c r="B3">
        <v>92.6</v>
      </c>
      <c r="C3">
        <v>59.3</v>
      </c>
    </row>
    <row r="4" spans="2:3">
      <c r="B4">
        <v>102.3</v>
      </c>
      <c r="C4">
        <v>61.8</v>
      </c>
    </row>
    <row r="6" spans="2:3">
      <c r="B6">
        <f t="shared" ref="B6:C6" si="0">AVERAGE(B2:B4)</f>
        <v>98.3</v>
      </c>
      <c r="C6">
        <f t="shared" si="0"/>
        <v>62.8666666666667</v>
      </c>
    </row>
    <row r="7" spans="2:3">
      <c r="B7">
        <f t="shared" ref="B7:C7" si="1">STDEV(B2,B4)</f>
        <v>1.62634559672906</v>
      </c>
      <c r="C7">
        <f t="shared" si="1"/>
        <v>4.03050865276332</v>
      </c>
    </row>
  </sheetData>
  <pageMargins left="0.75" right="0.75" top="1" bottom="1" header="0.5" footer="0.5"/>
  <headerFooter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D6"/>
  <sheetViews>
    <sheetView workbookViewId="0">
      <selection activeCell="D17" sqref="D17"/>
    </sheetView>
  </sheetViews>
  <sheetFormatPr defaultColWidth="9" defaultRowHeight="13.5" outlineLevelRow="5" outlineLevelCol="3"/>
  <cols>
    <col min="2" max="2" width="9.5" customWidth="1"/>
    <col min="3" max="3" width="10.625" customWidth="1"/>
    <col min="4" max="4" width="11.625" customWidth="1"/>
  </cols>
  <sheetData>
    <row r="1" spans="2:4">
      <c r="B1" t="s">
        <v>57</v>
      </c>
      <c r="C1" t="s">
        <v>58</v>
      </c>
      <c r="D1" t="s">
        <v>59</v>
      </c>
    </row>
    <row r="2" spans="2:4">
      <c r="B2" s="1" t="s">
        <v>60</v>
      </c>
      <c r="C2" s="1" t="s">
        <v>61</v>
      </c>
      <c r="D2" s="1" t="s">
        <v>62</v>
      </c>
    </row>
    <row r="3" spans="2:4">
      <c r="B3" s="1" t="s">
        <v>63</v>
      </c>
      <c r="C3" s="1" t="s">
        <v>64</v>
      </c>
      <c r="D3" s="1" t="s">
        <v>65</v>
      </c>
    </row>
    <row r="4" spans="2:4">
      <c r="B4" s="1" t="s">
        <v>66</v>
      </c>
      <c r="C4" s="1" t="s">
        <v>67</v>
      </c>
      <c r="D4" s="1" t="s">
        <v>68</v>
      </c>
    </row>
    <row r="5" spans="2:4">
      <c r="B5" s="1"/>
      <c r="C5" s="1"/>
      <c r="D5" s="1"/>
    </row>
    <row r="6" spans="2:2">
      <c r="B6" s="2"/>
    </row>
  </sheetData>
  <pageMargins left="0.75" right="0.75" top="1" bottom="1" header="0.5" footer="0.5"/>
  <headerFooter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D4"/>
  <sheetViews>
    <sheetView tabSelected="1" workbookViewId="0">
      <selection activeCell="E17" sqref="E17"/>
    </sheetView>
  </sheetViews>
  <sheetFormatPr defaultColWidth="9" defaultRowHeight="13.5" outlineLevelRow="3" outlineLevelCol="3"/>
  <sheetData>
    <row r="1" spans="2:4">
      <c r="B1" t="s">
        <v>57</v>
      </c>
      <c r="C1" t="s">
        <v>58</v>
      </c>
      <c r="D1" t="s">
        <v>59</v>
      </c>
    </row>
    <row r="2" spans="2:4">
      <c r="B2" s="1" t="s">
        <v>66</v>
      </c>
      <c r="C2" s="1" t="s">
        <v>69</v>
      </c>
      <c r="D2" s="1" t="s">
        <v>70</v>
      </c>
    </row>
    <row r="3" spans="2:4">
      <c r="B3" s="1" t="s">
        <v>60</v>
      </c>
      <c r="C3" s="1" t="s">
        <v>71</v>
      </c>
      <c r="D3" s="1" t="s">
        <v>64</v>
      </c>
    </row>
    <row r="4" spans="2:4">
      <c r="B4" s="1" t="s">
        <v>72</v>
      </c>
      <c r="C4" s="1" t="s">
        <v>65</v>
      </c>
      <c r="D4" s="1" t="s">
        <v>73</v>
      </c>
    </row>
  </sheetData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f1A qPCR</vt:lpstr>
      <vt:lpstr>F2C qPCR</vt:lpstr>
      <vt:lpstr>F2A qPCR</vt:lpstr>
      <vt:lpstr>F2B cell viability</vt:lpstr>
      <vt:lpstr>F2D MAVER-1 cell viability</vt:lpstr>
      <vt:lpstr>F2F Jeko-1 TUNEL</vt:lpstr>
      <vt:lpstr>F2H MAVER-1 TUNEL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NING MEI</dc:creator>
  <cp:lastModifiedBy>吴兰</cp:lastModifiedBy>
  <dcterms:created xsi:type="dcterms:W3CDTF">2021-06-15T06:37:00Z</dcterms:created>
  <dcterms:modified xsi:type="dcterms:W3CDTF">2021-06-24T06:52:04Z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516626A78B5348C59B152625FCF27069</vt:lpwstr>
  </property>
  <property fmtid="{D5CDD505-2E9C-101B-9397-08002B2CF9AE}" pid="3" name="KSOProductBuildVer">
    <vt:lpwstr>2052-11.1.0.10577</vt:lpwstr>
  </property>
</Properties>
</file>