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<sst xmlns="http://schemas.openxmlformats.org/spreadsheetml/2006/main" count="46" uniqueCount="39">
  <si>
    <t>665(nm)</t>
  </si>
  <si>
    <t>649(nm)</t>
  </si>
  <si>
    <t>470(nm)</t>
  </si>
  <si>
    <t>Chla concentration</t>
  </si>
  <si>
    <t>Chlb concentration</t>
  </si>
  <si>
    <t>Chl(a+b)concentration</t>
  </si>
  <si>
    <t>Chl(a+b) contents（mg/g）</t>
  </si>
  <si>
    <t>Chla contents（mg/g）</t>
  </si>
  <si>
    <t>Chlb contents（mg/g）</t>
  </si>
  <si>
    <t>Chla contents mean</t>
  </si>
  <si>
    <t>Chlb contents mean</t>
  </si>
  <si>
    <t>Chl(a+b) contents mean</t>
  </si>
  <si>
    <t>Fo</t>
  </si>
  <si>
    <t>Fm</t>
  </si>
  <si>
    <t>Fv/Fo</t>
  </si>
  <si>
    <t>Fv/Fm</t>
  </si>
  <si>
    <t>Fv/Fo mean</t>
  </si>
  <si>
    <t>Fv/Fm mean</t>
  </si>
  <si>
    <t>S</t>
  </si>
  <si>
    <t>S-1</t>
  </si>
  <si>
    <t>S-2</t>
  </si>
  <si>
    <t>SE</t>
  </si>
  <si>
    <t>S-3</t>
  </si>
  <si>
    <t>S-4</t>
  </si>
  <si>
    <t>S-5</t>
  </si>
  <si>
    <t>S-6</t>
  </si>
  <si>
    <t>S-7</t>
  </si>
  <si>
    <t>S-8</t>
  </si>
  <si>
    <t>S-9</t>
  </si>
  <si>
    <t>X</t>
  </si>
  <si>
    <t>X-1</t>
  </si>
  <si>
    <t>X-2</t>
  </si>
  <si>
    <t>X-3</t>
  </si>
  <si>
    <t>X-4</t>
  </si>
  <si>
    <t>X-5</t>
  </si>
  <si>
    <t>X-6</t>
  </si>
  <si>
    <t>X-7</t>
  </si>
  <si>
    <t>X-8</t>
  </si>
  <si>
    <t>X-9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</si>
</sst>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3"/>
  <sheetViews>
    <sheetView tabSelected="1" topLeftCell="P1" workbookViewId="0">
      <selection activeCell="O11" sqref="O11:O19"/>
    </sheetView>
  </sheetViews>
  <sheetFormatPr defaultColWidth="9" defaultRowHeight="13.5"/>
  <cols>
    <col min="7" max="7" width="4.75" customWidth="1"/>
    <col min="8" max="8" width="10.6666666666667"/>
    <col min="9" max="9" width="9.66666666666667"/>
    <col min="11" max="11" width="10.6666666666667"/>
    <col min="13" max="13" width="12.8916666666667"/>
    <col min="15" max="15" width="12.8916666666667"/>
    <col min="16" max="16" width="11.775"/>
    <col min="17" max="17" width="10.5583333333333" customWidth="1"/>
    <col min="18" max="20" width="12.8916666666667"/>
    <col min="25" max="26" width="12.625"/>
    <col min="27" max="27" width="15.25" customWidth="1"/>
    <col min="28" max="28" width="20.75" customWidth="1"/>
  </cols>
  <sheetData>
    <row r="1" spans="3:28">
      <c r="C1" s="2"/>
      <c r="D1" s="2" t="s">
        <v>0</v>
      </c>
      <c r="E1" s="2" t="s">
        <v>1</v>
      </c>
      <c r="F1" s="2" t="s">
        <v>2</v>
      </c>
      <c r="G1" s="2"/>
      <c r="H1" s="2" t="s">
        <v>3</v>
      </c>
      <c r="I1" s="2" t="s">
        <v>4</v>
      </c>
      <c r="J1" s="2"/>
      <c r="K1" s="2" t="s">
        <v>5</v>
      </c>
      <c r="L1" s="2"/>
      <c r="M1" s="2" t="s">
        <v>6</v>
      </c>
      <c r="O1" t="s">
        <v>7</v>
      </c>
      <c r="P1" t="s">
        <v>8</v>
      </c>
      <c r="R1" t="s">
        <v>9</v>
      </c>
      <c r="S1" t="s">
        <v>10</v>
      </c>
      <c r="T1" t="s">
        <v>11</v>
      </c>
      <c r="W1" t="s">
        <v>12</v>
      </c>
      <c r="X1" t="s">
        <v>13</v>
      </c>
      <c r="Y1" t="s">
        <v>14</v>
      </c>
      <c r="Z1" t="s">
        <v>15</v>
      </c>
      <c r="AA1" s="2" t="s">
        <v>16</v>
      </c>
      <c r="AB1" s="2" t="s">
        <v>17</v>
      </c>
    </row>
    <row r="2" s="1" customFormat="1" ht="14.25" spans="1:28">
      <c r="A2" s="3" t="s">
        <v>18</v>
      </c>
      <c r="B2" s="3" t="s">
        <v>19</v>
      </c>
      <c r="C2" s="3" t="s">
        <v>19</v>
      </c>
      <c r="D2" s="3">
        <v>0.8754</v>
      </c>
      <c r="E2" s="3">
        <v>0.3743</v>
      </c>
      <c r="F2" s="3">
        <v>0.9475</v>
      </c>
      <c r="G2" s="3"/>
      <c r="H2" s="3">
        <f>13.95*D2-6.88*E2</f>
        <v>9.636646</v>
      </c>
      <c r="I2" s="3">
        <f>24.96*E2-7.32*D2</f>
        <v>2.9346</v>
      </c>
      <c r="J2" s="3"/>
      <c r="K2" s="3">
        <f>H2+I2</f>
        <v>12.571246</v>
      </c>
      <c r="L2" s="3"/>
      <c r="M2" s="3">
        <f>(K2*0.025*1)/0.2</f>
        <v>1.57140575</v>
      </c>
      <c r="O2" s="1">
        <f>(H2*0.025*1)/0.2</f>
        <v>1.20458075</v>
      </c>
      <c r="P2" s="1">
        <f>(I2*0.025*1)/0.2</f>
        <v>0.366825</v>
      </c>
      <c r="R2" s="1">
        <f>AVERAGE(O2:O10)</f>
        <v>1.16614538888889</v>
      </c>
      <c r="S2" s="1">
        <f>AVERAGE(P2:P10)</f>
        <v>0.351024666666667</v>
      </c>
      <c r="T2" s="1">
        <f>AVERAGE(M2:M10)</f>
        <v>1.51717005555556</v>
      </c>
      <c r="W2" s="5">
        <v>36</v>
      </c>
      <c r="X2" s="5">
        <v>146</v>
      </c>
      <c r="Y2" s="1">
        <f>(X2-W2)/W2</f>
        <v>3.05555555555556</v>
      </c>
      <c r="Z2" s="1">
        <f>(X2-W2)/X2</f>
        <v>0.753424657534247</v>
      </c>
      <c r="AA2">
        <f>AVERAGE(Y2:Y10)</f>
        <v>3.45035679347832</v>
      </c>
      <c r="AB2" s="2">
        <f>AVERAGE(Z2:Z10)</f>
        <v>0.774549825684534</v>
      </c>
    </row>
    <row r="3" s="1" customFormat="1" ht="14.25" spans="1:28">
      <c r="A3" s="3"/>
      <c r="B3" s="3"/>
      <c r="C3" s="3" t="s">
        <v>20</v>
      </c>
      <c r="D3" s="3">
        <v>0.8845</v>
      </c>
      <c r="E3" s="3">
        <v>0.3831</v>
      </c>
      <c r="F3" s="3">
        <v>0.9811</v>
      </c>
      <c r="G3" s="3"/>
      <c r="H3" s="3">
        <f t="shared" ref="H3:H19" si="0">13.95*D3-6.88*E3</f>
        <v>9.703047</v>
      </c>
      <c r="I3" s="3">
        <f t="shared" ref="I3:I19" si="1">24.96*E3-7.32*D3</f>
        <v>3.087636</v>
      </c>
      <c r="J3" s="3"/>
      <c r="K3" s="3">
        <f t="shared" ref="K3:K19" si="2">H3+I3</f>
        <v>12.790683</v>
      </c>
      <c r="L3" s="3"/>
      <c r="M3" s="3">
        <f t="shared" ref="M3:M19" si="3">(K3*0.025*1)/0.2</f>
        <v>1.598835375</v>
      </c>
      <c r="O3" s="1">
        <f t="shared" ref="O3:O19" si="4">(H3*0.025*1)/0.2</f>
        <v>1.212880875</v>
      </c>
      <c r="P3" s="1">
        <f t="shared" ref="P3:P19" si="5">(I3*0.025*1)/0.2</f>
        <v>0.3859545</v>
      </c>
      <c r="Q3" s="6" t="s">
        <v>21</v>
      </c>
      <c r="R3" s="6">
        <f>STDEVP(O2:O10)</f>
        <v>0.0520217082367505</v>
      </c>
      <c r="S3" s="6">
        <f>STDEVP(P2:P10)</f>
        <v>0.0340141528566501</v>
      </c>
      <c r="T3" s="6">
        <f>STDEVP(M2:M10)</f>
        <v>0.0750228020698151</v>
      </c>
      <c r="W3" s="5">
        <v>42</v>
      </c>
      <c r="X3" s="5">
        <v>186</v>
      </c>
      <c r="Y3" s="1">
        <f t="shared" ref="Y3:Y20" si="6">(X3-W3)/W3</f>
        <v>3.42857142857143</v>
      </c>
      <c r="Z3" s="1">
        <f t="shared" ref="Z3:Z20" si="7">(X3-W3)/X3</f>
        <v>0.774193548387097</v>
      </c>
      <c r="AA3" s="6">
        <f>STDEVP(Z2:Z10)</f>
        <v>0.0131289660491472</v>
      </c>
      <c r="AB3" s="6">
        <f>STDEVP(Z2:Z10)</f>
        <v>0.0131289660491472</v>
      </c>
    </row>
    <row r="4" s="1" customFormat="1" ht="14.25" spans="1:26">
      <c r="A4" s="3"/>
      <c r="B4" s="3"/>
      <c r="C4" s="3" t="s">
        <v>22</v>
      </c>
      <c r="D4" s="3">
        <v>0.7542</v>
      </c>
      <c r="E4" s="3">
        <v>0.3229</v>
      </c>
      <c r="F4" s="3">
        <v>0.8208</v>
      </c>
      <c r="G4" s="3"/>
      <c r="H4" s="3">
        <f t="shared" si="0"/>
        <v>8.299538</v>
      </c>
      <c r="I4" s="3">
        <f t="shared" si="1"/>
        <v>2.53884</v>
      </c>
      <c r="J4" s="3"/>
      <c r="K4" s="3">
        <f t="shared" si="2"/>
        <v>10.838378</v>
      </c>
      <c r="L4" s="3"/>
      <c r="M4" s="3">
        <f t="shared" si="3"/>
        <v>1.35479725</v>
      </c>
      <c r="O4" s="1">
        <f t="shared" si="4"/>
        <v>1.03744225</v>
      </c>
      <c r="P4" s="1">
        <f t="shared" si="5"/>
        <v>0.317355</v>
      </c>
      <c r="W4" s="5">
        <v>41</v>
      </c>
      <c r="X4" s="5">
        <v>184</v>
      </c>
      <c r="Y4" s="1">
        <f t="shared" si="6"/>
        <v>3.48780487804878</v>
      </c>
      <c r="Z4" s="1">
        <f t="shared" si="7"/>
        <v>0.777173913043478</v>
      </c>
    </row>
    <row r="5" s="1" customFormat="1" ht="14.25" spans="1:26">
      <c r="A5" s="3"/>
      <c r="B5" s="3" t="s">
        <v>20</v>
      </c>
      <c r="C5" s="3" t="s">
        <v>23</v>
      </c>
      <c r="D5" s="3">
        <v>0.8316</v>
      </c>
      <c r="E5" s="3">
        <v>0.3577</v>
      </c>
      <c r="F5" s="3">
        <v>0.9085</v>
      </c>
      <c r="G5" s="3"/>
      <c r="H5" s="3">
        <f t="shared" si="0"/>
        <v>9.139844</v>
      </c>
      <c r="I5" s="3">
        <f t="shared" si="1"/>
        <v>2.84088</v>
      </c>
      <c r="J5" s="3"/>
      <c r="K5" s="3">
        <f t="shared" si="2"/>
        <v>11.980724</v>
      </c>
      <c r="L5" s="3"/>
      <c r="M5" s="3">
        <f t="shared" si="3"/>
        <v>1.4975905</v>
      </c>
      <c r="O5" s="1">
        <f t="shared" si="4"/>
        <v>1.1424805</v>
      </c>
      <c r="P5" s="1">
        <f t="shared" si="5"/>
        <v>0.35511</v>
      </c>
      <c r="W5" s="5">
        <v>44</v>
      </c>
      <c r="X5" s="5">
        <v>204</v>
      </c>
      <c r="Y5" s="1">
        <f t="shared" si="6"/>
        <v>3.63636363636364</v>
      </c>
      <c r="Z5" s="1">
        <f t="shared" si="7"/>
        <v>0.784313725490196</v>
      </c>
    </row>
    <row r="6" s="1" customFormat="1" ht="14.25" spans="1:26">
      <c r="A6" s="3"/>
      <c r="B6" s="3"/>
      <c r="C6" s="3" t="s">
        <v>24</v>
      </c>
      <c r="D6" s="3">
        <v>0.8725</v>
      </c>
      <c r="E6" s="3">
        <v>0.3731</v>
      </c>
      <c r="F6" s="3">
        <v>0.9439</v>
      </c>
      <c r="G6" s="3"/>
      <c r="H6" s="3">
        <f t="shared" si="0"/>
        <v>9.604447</v>
      </c>
      <c r="I6" s="3">
        <f t="shared" si="1"/>
        <v>2.925876</v>
      </c>
      <c r="J6" s="3"/>
      <c r="K6" s="3">
        <f t="shared" si="2"/>
        <v>12.530323</v>
      </c>
      <c r="L6" s="3"/>
      <c r="M6" s="3">
        <f t="shared" si="3"/>
        <v>1.566290375</v>
      </c>
      <c r="O6" s="1">
        <f t="shared" si="4"/>
        <v>1.200555875</v>
      </c>
      <c r="P6" s="1">
        <f t="shared" si="5"/>
        <v>0.3657345</v>
      </c>
      <c r="W6" s="5">
        <v>41</v>
      </c>
      <c r="X6" s="5">
        <v>197</v>
      </c>
      <c r="Y6" s="1">
        <f t="shared" si="6"/>
        <v>3.80487804878049</v>
      </c>
      <c r="Z6" s="1">
        <f t="shared" si="7"/>
        <v>0.791878172588833</v>
      </c>
    </row>
    <row r="7" s="1" customFormat="1" ht="14.25" spans="1:26">
      <c r="A7" s="3"/>
      <c r="B7" s="3"/>
      <c r="C7" s="3" t="s">
        <v>25</v>
      </c>
      <c r="D7" s="3">
        <v>0.8806</v>
      </c>
      <c r="E7" s="3">
        <v>0.3819</v>
      </c>
      <c r="F7" s="3">
        <v>0.9746</v>
      </c>
      <c r="G7" s="3"/>
      <c r="H7" s="3">
        <f t="shared" si="0"/>
        <v>9.656898</v>
      </c>
      <c r="I7" s="3">
        <f t="shared" si="1"/>
        <v>3.086232</v>
      </c>
      <c r="J7" s="3"/>
      <c r="K7" s="3">
        <f t="shared" si="2"/>
        <v>12.74313</v>
      </c>
      <c r="L7" s="3"/>
      <c r="M7" s="3">
        <f t="shared" si="3"/>
        <v>1.59289125</v>
      </c>
      <c r="O7" s="1">
        <f t="shared" si="4"/>
        <v>1.20711225</v>
      </c>
      <c r="P7" s="1">
        <f t="shared" si="5"/>
        <v>0.385779</v>
      </c>
      <c r="W7" s="5">
        <v>40</v>
      </c>
      <c r="X7" s="5">
        <v>165</v>
      </c>
      <c r="Y7" s="1">
        <f t="shared" si="6"/>
        <v>3.125</v>
      </c>
      <c r="Z7" s="1">
        <f t="shared" si="7"/>
        <v>0.757575757575758</v>
      </c>
    </row>
    <row r="8" s="1" customFormat="1" spans="1:26">
      <c r="A8" s="3"/>
      <c r="B8" s="3" t="s">
        <v>22</v>
      </c>
      <c r="C8" s="3" t="s">
        <v>26</v>
      </c>
      <c r="D8" s="3">
        <v>0.8313</v>
      </c>
      <c r="E8" s="3">
        <v>0.3574</v>
      </c>
      <c r="F8" s="3">
        <v>0.9079</v>
      </c>
      <c r="G8" s="3"/>
      <c r="H8" s="3">
        <f t="shared" si="0"/>
        <v>9.137723</v>
      </c>
      <c r="I8" s="3">
        <f t="shared" si="1"/>
        <v>2.835588</v>
      </c>
      <c r="J8" s="3"/>
      <c r="K8" s="3">
        <f t="shared" si="2"/>
        <v>11.973311</v>
      </c>
      <c r="L8" s="3"/>
      <c r="M8" s="3">
        <f t="shared" si="3"/>
        <v>1.496663875</v>
      </c>
      <c r="O8" s="1">
        <f t="shared" si="4"/>
        <v>1.142215375</v>
      </c>
      <c r="P8" s="1">
        <f t="shared" si="5"/>
        <v>0.3544485</v>
      </c>
      <c r="W8" s="1">
        <v>42</v>
      </c>
      <c r="X8" s="1">
        <v>176</v>
      </c>
      <c r="Y8" s="1">
        <f t="shared" si="6"/>
        <v>3.19047619047619</v>
      </c>
      <c r="Z8" s="1">
        <f t="shared" si="7"/>
        <v>0.761363636363636</v>
      </c>
    </row>
    <row r="9" s="1" customFormat="1" spans="1:26">
      <c r="A9" s="3"/>
      <c r="B9" s="3"/>
      <c r="C9" s="3" t="s">
        <v>27</v>
      </c>
      <c r="D9" s="3">
        <v>0.8546</v>
      </c>
      <c r="E9" s="3">
        <v>0.3649</v>
      </c>
      <c r="F9" s="3">
        <v>0.8879</v>
      </c>
      <c r="G9" s="3"/>
      <c r="H9" s="3">
        <f t="shared" si="0"/>
        <v>9.411158</v>
      </c>
      <c r="I9" s="3">
        <f t="shared" si="1"/>
        <v>2.852232</v>
      </c>
      <c r="J9" s="3"/>
      <c r="K9" s="3">
        <f t="shared" si="2"/>
        <v>12.26339</v>
      </c>
      <c r="L9" s="3"/>
      <c r="M9" s="3">
        <f t="shared" si="3"/>
        <v>1.53292375</v>
      </c>
      <c r="O9" s="1">
        <f t="shared" si="4"/>
        <v>1.17639475</v>
      </c>
      <c r="P9" s="1">
        <f t="shared" si="5"/>
        <v>0.356529</v>
      </c>
      <c r="W9" s="1">
        <v>45</v>
      </c>
      <c r="X9" s="1">
        <v>210</v>
      </c>
      <c r="Y9" s="1">
        <f t="shared" si="6"/>
        <v>3.66666666666667</v>
      </c>
      <c r="Z9" s="1">
        <f t="shared" si="7"/>
        <v>0.785714285714286</v>
      </c>
    </row>
    <row r="10" s="1" customFormat="1" spans="1:26">
      <c r="A10" s="3"/>
      <c r="B10" s="3"/>
      <c r="C10" s="3" t="s">
        <v>28</v>
      </c>
      <c r="D10" s="3">
        <v>0.8357</v>
      </c>
      <c r="E10" s="3">
        <v>0.3321</v>
      </c>
      <c r="F10" s="3">
        <v>0.9512</v>
      </c>
      <c r="G10" s="3"/>
      <c r="H10" s="3">
        <f t="shared" si="0"/>
        <v>9.373167</v>
      </c>
      <c r="I10" s="3">
        <f t="shared" si="1"/>
        <v>2.171892</v>
      </c>
      <c r="J10" s="3"/>
      <c r="K10" s="3">
        <f t="shared" si="2"/>
        <v>11.545059</v>
      </c>
      <c r="L10" s="3"/>
      <c r="M10" s="3">
        <f t="shared" si="3"/>
        <v>1.443132375</v>
      </c>
      <c r="O10" s="1">
        <f t="shared" si="4"/>
        <v>1.171645875</v>
      </c>
      <c r="P10" s="1">
        <f t="shared" si="5"/>
        <v>0.2714865</v>
      </c>
      <c r="W10" s="1">
        <v>38</v>
      </c>
      <c r="X10" s="1">
        <v>177</v>
      </c>
      <c r="Y10" s="1">
        <f t="shared" si="6"/>
        <v>3.65789473684211</v>
      </c>
      <c r="Z10" s="1">
        <f t="shared" si="7"/>
        <v>0.785310734463277</v>
      </c>
    </row>
    <row r="11" ht="14.25" spans="1:28">
      <c r="A11" s="2" t="s">
        <v>29</v>
      </c>
      <c r="B11" s="2" t="s">
        <v>30</v>
      </c>
      <c r="C11" s="2" t="s">
        <v>30</v>
      </c>
      <c r="D11" s="2">
        <v>1.2114</v>
      </c>
      <c r="E11" s="2">
        <v>0.5105</v>
      </c>
      <c r="F11" s="2">
        <v>1.2595</v>
      </c>
      <c r="G11" s="2"/>
      <c r="H11" s="2">
        <f t="shared" si="0"/>
        <v>13.38679</v>
      </c>
      <c r="I11" s="2">
        <f t="shared" si="1"/>
        <v>3.874632</v>
      </c>
      <c r="J11" s="2"/>
      <c r="K11" s="2">
        <f t="shared" si="2"/>
        <v>17.261422</v>
      </c>
      <c r="L11" s="2"/>
      <c r="M11" s="2">
        <f t="shared" si="3"/>
        <v>2.15767775</v>
      </c>
      <c r="O11">
        <f t="shared" si="4"/>
        <v>1.67334875</v>
      </c>
      <c r="P11">
        <f t="shared" si="5"/>
        <v>0.484329</v>
      </c>
      <c r="R11">
        <f>AVERAGE(O11:O19)</f>
        <v>1.85170536111111</v>
      </c>
      <c r="S11">
        <f>AVERAGE(P11:P19)</f>
        <v>0.621525666666667</v>
      </c>
      <c r="T11">
        <f>AVERAGE(M11:M19)</f>
        <v>2.47323102777778</v>
      </c>
      <c r="W11" s="5"/>
      <c r="X11" s="5"/>
      <c r="Y11" s="1"/>
      <c r="Z11" s="1"/>
      <c r="AA11">
        <f>AVERAGE(Y11:Y20)</f>
        <v>5.00780126334225</v>
      </c>
      <c r="AB11" s="2">
        <f>AVERAGE(Z11:Z20)</f>
        <v>0.833328181303821</v>
      </c>
    </row>
    <row r="12" ht="14.25" spans="1:28">
      <c r="A12" s="2"/>
      <c r="B12" s="2"/>
      <c r="C12" s="2" t="s">
        <v>31</v>
      </c>
      <c r="D12" s="2">
        <v>1.4136</v>
      </c>
      <c r="E12" s="2">
        <v>0.6339</v>
      </c>
      <c r="F12" s="2">
        <v>1.4546</v>
      </c>
      <c r="G12" s="2"/>
      <c r="H12" s="2">
        <f t="shared" si="0"/>
        <v>15.358488</v>
      </c>
      <c r="I12" s="2">
        <f t="shared" si="1"/>
        <v>5.474592</v>
      </c>
      <c r="J12" s="2"/>
      <c r="K12" s="2">
        <f t="shared" si="2"/>
        <v>20.83308</v>
      </c>
      <c r="L12" s="2"/>
      <c r="M12" s="2">
        <f t="shared" si="3"/>
        <v>2.604135</v>
      </c>
      <c r="O12">
        <f t="shared" si="4"/>
        <v>1.919811</v>
      </c>
      <c r="P12">
        <f t="shared" si="5"/>
        <v>0.684324</v>
      </c>
      <c r="Q12" s="6" t="s">
        <v>21</v>
      </c>
      <c r="R12" s="6">
        <f>STDEVP(O11:O19)</f>
        <v>0.133135455322145</v>
      </c>
      <c r="S12" s="6">
        <f>STDEVP(P11:P19)</f>
        <v>0.0993925878803624</v>
      </c>
      <c r="T12" s="6">
        <f>STDEVP(M11:M19)</f>
        <v>0.231919996344089</v>
      </c>
      <c r="W12" s="5">
        <v>45</v>
      </c>
      <c r="X12" s="5">
        <v>289</v>
      </c>
      <c r="Y12" s="1">
        <f t="shared" si="6"/>
        <v>5.42222222222222</v>
      </c>
      <c r="Z12" s="1">
        <f t="shared" si="7"/>
        <v>0.844290657439446</v>
      </c>
      <c r="AA12" s="6">
        <f>STDEVP(Z11:Z20)</f>
        <v>0.00599586558344108</v>
      </c>
      <c r="AB12" s="6">
        <f>STDEVP(Z11:Z20)</f>
        <v>0.00599586558344108</v>
      </c>
    </row>
    <row r="13" ht="14.25" spans="1:26">
      <c r="A13" s="2"/>
      <c r="B13" s="2"/>
      <c r="C13" s="2" t="s">
        <v>32</v>
      </c>
      <c r="D13" s="2">
        <v>1.4134</v>
      </c>
      <c r="E13" s="4">
        <v>0.636</v>
      </c>
      <c r="F13" s="2">
        <v>1.4571</v>
      </c>
      <c r="G13" s="2"/>
      <c r="H13" s="2">
        <f t="shared" si="0"/>
        <v>15.34125</v>
      </c>
      <c r="I13" s="2">
        <f t="shared" si="1"/>
        <v>5.528472</v>
      </c>
      <c r="J13" s="2"/>
      <c r="K13" s="2">
        <f t="shared" si="2"/>
        <v>20.869722</v>
      </c>
      <c r="L13" s="2"/>
      <c r="M13" s="2">
        <f t="shared" si="3"/>
        <v>2.60871525</v>
      </c>
      <c r="O13">
        <f t="shared" si="4"/>
        <v>1.91765625</v>
      </c>
      <c r="P13">
        <f t="shared" si="5"/>
        <v>0.691059</v>
      </c>
      <c r="W13" s="5">
        <v>51</v>
      </c>
      <c r="X13" s="5">
        <v>306</v>
      </c>
      <c r="Y13" s="1">
        <f t="shared" si="6"/>
        <v>5</v>
      </c>
      <c r="Z13" s="1">
        <f t="shared" si="7"/>
        <v>0.833333333333333</v>
      </c>
    </row>
    <row r="14" ht="14.25" spans="1:26">
      <c r="A14" s="2"/>
      <c r="B14" s="2" t="s">
        <v>31</v>
      </c>
      <c r="C14" s="2" t="s">
        <v>33</v>
      </c>
      <c r="D14" s="2">
        <v>1.2107</v>
      </c>
      <c r="E14" s="2">
        <v>0.5106</v>
      </c>
      <c r="F14" s="2">
        <v>1.2596</v>
      </c>
      <c r="G14" s="2"/>
      <c r="H14" s="2">
        <f t="shared" si="0"/>
        <v>13.376337</v>
      </c>
      <c r="I14" s="2">
        <f t="shared" si="1"/>
        <v>3.882252</v>
      </c>
      <c r="J14" s="2"/>
      <c r="K14" s="2">
        <f t="shared" si="2"/>
        <v>17.258589</v>
      </c>
      <c r="L14" s="2"/>
      <c r="M14" s="2">
        <f t="shared" si="3"/>
        <v>2.157323625</v>
      </c>
      <c r="O14">
        <f t="shared" si="4"/>
        <v>1.672042125</v>
      </c>
      <c r="P14">
        <f t="shared" si="5"/>
        <v>0.4852815</v>
      </c>
      <c r="W14" s="5">
        <v>49</v>
      </c>
      <c r="X14" s="5">
        <v>287</v>
      </c>
      <c r="Y14" s="1">
        <f t="shared" si="6"/>
        <v>4.85714285714286</v>
      </c>
      <c r="Z14" s="1">
        <f t="shared" si="7"/>
        <v>0.829268292682927</v>
      </c>
    </row>
    <row r="15" ht="14.25" spans="1:26">
      <c r="A15" s="2"/>
      <c r="B15" s="2"/>
      <c r="C15" s="2" t="s">
        <v>34</v>
      </c>
      <c r="D15" s="2">
        <v>1.2126</v>
      </c>
      <c r="E15" s="2">
        <v>0.5105</v>
      </c>
      <c r="F15" s="2">
        <v>1.2595</v>
      </c>
      <c r="G15" s="2"/>
      <c r="H15" s="2">
        <f t="shared" si="0"/>
        <v>13.40353</v>
      </c>
      <c r="I15" s="2">
        <f t="shared" si="1"/>
        <v>3.865848</v>
      </c>
      <c r="J15" s="2"/>
      <c r="K15" s="2">
        <f t="shared" si="2"/>
        <v>17.269378</v>
      </c>
      <c r="L15" s="2"/>
      <c r="M15" s="2">
        <f t="shared" si="3"/>
        <v>2.15867225</v>
      </c>
      <c r="O15">
        <f t="shared" si="4"/>
        <v>1.67544125</v>
      </c>
      <c r="P15">
        <f t="shared" si="5"/>
        <v>0.483231</v>
      </c>
      <c r="W15" s="5">
        <v>43</v>
      </c>
      <c r="X15" s="5">
        <v>254</v>
      </c>
      <c r="Y15" s="1">
        <f t="shared" si="6"/>
        <v>4.90697674418605</v>
      </c>
      <c r="Z15" s="1">
        <f t="shared" si="7"/>
        <v>0.830708661417323</v>
      </c>
    </row>
    <row r="16" ht="14.25" spans="1:26">
      <c r="A16" s="2"/>
      <c r="B16" s="2"/>
      <c r="C16" s="2" t="s">
        <v>35</v>
      </c>
      <c r="D16" s="2">
        <v>1.4183</v>
      </c>
      <c r="E16" s="2">
        <v>0.6372</v>
      </c>
      <c r="F16" s="2">
        <v>1.4606</v>
      </c>
      <c r="G16" s="2"/>
      <c r="H16" s="2">
        <f t="shared" si="0"/>
        <v>15.401349</v>
      </c>
      <c r="I16" s="2">
        <f t="shared" si="1"/>
        <v>5.522556</v>
      </c>
      <c r="J16" s="2"/>
      <c r="K16" s="2">
        <f t="shared" si="2"/>
        <v>20.923905</v>
      </c>
      <c r="L16" s="2"/>
      <c r="M16" s="2">
        <f t="shared" si="3"/>
        <v>2.615488125</v>
      </c>
      <c r="O16">
        <f t="shared" si="4"/>
        <v>1.925168625</v>
      </c>
      <c r="P16">
        <f t="shared" si="5"/>
        <v>0.6903195</v>
      </c>
      <c r="W16" s="5">
        <v>44</v>
      </c>
      <c r="X16" s="5">
        <v>259</v>
      </c>
      <c r="Y16" s="1">
        <f t="shared" si="6"/>
        <v>4.88636363636364</v>
      </c>
      <c r="Z16" s="1">
        <f t="shared" si="7"/>
        <v>0.83011583011583</v>
      </c>
    </row>
    <row r="17" spans="1:26">
      <c r="A17" s="2"/>
      <c r="B17" s="2" t="s">
        <v>32</v>
      </c>
      <c r="C17" s="2" t="s">
        <v>36</v>
      </c>
      <c r="D17" s="2">
        <v>1.5166</v>
      </c>
      <c r="E17" s="2">
        <v>0.6827</v>
      </c>
      <c r="F17" s="2">
        <v>1.5516</v>
      </c>
      <c r="G17" s="2"/>
      <c r="H17" s="2">
        <f t="shared" si="0"/>
        <v>16.459594</v>
      </c>
      <c r="I17" s="2">
        <f t="shared" si="1"/>
        <v>5.93868</v>
      </c>
      <c r="J17" s="2"/>
      <c r="K17" s="2">
        <f t="shared" si="2"/>
        <v>22.398274</v>
      </c>
      <c r="L17" s="2"/>
      <c r="M17" s="2">
        <f t="shared" si="3"/>
        <v>2.79978425</v>
      </c>
      <c r="O17">
        <f t="shared" si="4"/>
        <v>2.05744925</v>
      </c>
      <c r="P17">
        <f t="shared" si="5"/>
        <v>0.742335</v>
      </c>
      <c r="W17">
        <v>47</v>
      </c>
      <c r="X17">
        <v>277</v>
      </c>
      <c r="Y17" s="1">
        <f t="shared" si="6"/>
        <v>4.8936170212766</v>
      </c>
      <c r="Z17" s="1">
        <f t="shared" si="7"/>
        <v>0.830324909747292</v>
      </c>
    </row>
    <row r="18" spans="1:26">
      <c r="A18" s="2"/>
      <c r="B18" s="2"/>
      <c r="C18" s="2" t="s">
        <v>37</v>
      </c>
      <c r="D18" s="2">
        <v>1.4159</v>
      </c>
      <c r="E18" s="2">
        <v>0.6325</v>
      </c>
      <c r="F18" s="2">
        <v>1.4482</v>
      </c>
      <c r="G18" s="2"/>
      <c r="H18" s="2">
        <f t="shared" si="0"/>
        <v>15.400205</v>
      </c>
      <c r="I18" s="2">
        <f t="shared" si="1"/>
        <v>5.422812</v>
      </c>
      <c r="J18" s="2"/>
      <c r="K18" s="2">
        <f t="shared" si="2"/>
        <v>20.823017</v>
      </c>
      <c r="L18" s="2"/>
      <c r="M18" s="2">
        <f t="shared" si="3"/>
        <v>2.602877125</v>
      </c>
      <c r="O18">
        <f t="shared" si="4"/>
        <v>1.925025625</v>
      </c>
      <c r="P18">
        <f t="shared" si="5"/>
        <v>0.6778515</v>
      </c>
      <c r="W18">
        <v>45</v>
      </c>
      <c r="X18">
        <v>286</v>
      </c>
      <c r="Y18" s="1">
        <f t="shared" si="6"/>
        <v>5.35555555555556</v>
      </c>
      <c r="Z18" s="1">
        <f t="shared" si="7"/>
        <v>0.842657342657343</v>
      </c>
    </row>
    <row r="19" spans="1:26">
      <c r="A19" s="2"/>
      <c r="B19" s="2"/>
      <c r="C19" s="2" t="s">
        <v>38</v>
      </c>
      <c r="D19" s="2">
        <v>1.3945</v>
      </c>
      <c r="E19" s="2">
        <v>0.6189</v>
      </c>
      <c r="F19" s="2">
        <v>1.4365</v>
      </c>
      <c r="G19" s="2"/>
      <c r="H19" s="2">
        <f t="shared" si="0"/>
        <v>15.195243</v>
      </c>
      <c r="I19" s="2">
        <f t="shared" si="1"/>
        <v>5.240004</v>
      </c>
      <c r="J19" s="2"/>
      <c r="K19" s="2">
        <f t="shared" si="2"/>
        <v>20.435247</v>
      </c>
      <c r="L19" s="2"/>
      <c r="M19" s="2">
        <f t="shared" si="3"/>
        <v>2.554405875</v>
      </c>
      <c r="O19">
        <f t="shared" si="4"/>
        <v>1.899405375</v>
      </c>
      <c r="P19">
        <f t="shared" si="5"/>
        <v>0.6550005</v>
      </c>
      <c r="W19">
        <v>50</v>
      </c>
      <c r="X19">
        <v>302</v>
      </c>
      <c r="Y19" s="1">
        <f t="shared" si="6"/>
        <v>5.04</v>
      </c>
      <c r="Z19" s="1">
        <f t="shared" si="7"/>
        <v>0.834437086092715</v>
      </c>
    </row>
    <row r="20" spans="23:26">
      <c r="W20">
        <v>48</v>
      </c>
      <c r="X20">
        <v>274</v>
      </c>
      <c r="Y20" s="1">
        <f t="shared" si="6"/>
        <v>4.70833333333333</v>
      </c>
      <c r="Z20" s="1">
        <f t="shared" si="7"/>
        <v>0.824817518248175</v>
      </c>
    </row>
    <row r="22" spans="1:1">
      <c r="A22" s="2"/>
    </row>
    <row r="23" spans="1:1">
      <c r="A23" s="2"/>
    </row>
  </sheetData>
  <mergeCells count="8">
    <mergeCell ref="A2:A10"/>
    <mergeCell ref="A11:A19"/>
    <mergeCell ref="B2:B4"/>
    <mergeCell ref="B5:B7"/>
    <mergeCell ref="B8:B10"/>
    <mergeCell ref="B11:B13"/>
    <mergeCell ref="B14:B16"/>
    <mergeCell ref="B17:B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MR.W</cp:lastModifiedBy>
  <dcterms:created xsi:type="dcterms:W3CDTF">2021-01-24T08:21:00Z</dcterms:created>
  <dcterms:modified xsi:type="dcterms:W3CDTF">2021-01-31T13:10:13Z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2052-11.1.0.10328</vt:lpwstr>
  </property>
  <property fmtid="{D5CDD505-2E9C-101B-9397-08002B2CF9AE}" pid="3" name="ICV">
    <vt:lpwstr>9B5D648DC68643D4920BF75667657BE5</vt:lpwstr>
  </property>
</Properties>
</file>