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i\OneDrive\Documents\Doc\Tercer JCR\answers to major revisions\"/>
    </mc:Choice>
  </mc:AlternateContent>
  <xr:revisionPtr revIDLastSave="0" documentId="13_ncr:1_{113999E1-9D43-4298-87ED-B51EA23F5388}" xr6:coauthVersionLast="47" xr6:coauthVersionMax="47" xr10:uidLastSave="{00000000-0000-0000-0000-000000000000}"/>
  <bookViews>
    <workbookView xWindow="-120" yWindow="-120" windowWidth="20730" windowHeight="11160" xr2:uid="{7EF1817B-6738-4C1B-A3EA-A30CD10C60E4}"/>
  </bookViews>
  <sheets>
    <sheet name="Hive" sheetId="1" r:id="rId1"/>
    <sheet name="Spark" sheetId="2" r:id="rId2"/>
    <sheet name="Different  XML file siz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19" i="2"/>
  <c r="C20" i="2"/>
  <c r="C19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2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4" i="1"/>
  <c r="E18" i="2" l="1"/>
  <c r="C18" i="2"/>
  <c r="K36" i="1"/>
  <c r="G36" i="1"/>
  <c r="K19" i="1"/>
  <c r="G19" i="1"/>
  <c r="L19" i="1" l="1"/>
  <c r="M4" i="1" s="1"/>
  <c r="H19" i="1"/>
  <c r="I4" i="1" s="1"/>
  <c r="H36" i="1"/>
  <c r="I21" i="1" s="1"/>
  <c r="L36" i="1"/>
  <c r="M21" i="1" s="1"/>
</calcChain>
</file>

<file path=xl/sharedStrings.xml><?xml version="1.0" encoding="utf-8"?>
<sst xmlns="http://schemas.openxmlformats.org/spreadsheetml/2006/main" count="185" uniqueCount="113">
  <si>
    <t>EXTERNAL TABLE</t>
  </si>
  <si>
    <t>INTERNAL TABLE</t>
  </si>
  <si>
    <t>Attributes and Values</t>
  </si>
  <si>
    <t>md[]</t>
  </si>
  <si>
    <t>mff{}</t>
  </si>
  <si>
    <t>mi{}gp#</t>
  </si>
  <si>
    <t>/mdc/md.index/mi.index/gp</t>
  </si>
  <si>
    <t>md[]mi{}mt[]</t>
  </si>
  <si>
    <t>mfh{}</t>
  </si>
  <si>
    <t>mi{}mts#</t>
  </si>
  <si>
    <t>/mdc/ md.index/mi.index/mts</t>
  </si>
  <si>
    <t>md[]mi{}mv[]</t>
  </si>
  <si>
    <t>md[]mi{}</t>
  </si>
  <si>
    <t>element{}moid#</t>
  </si>
  <si>
    <t>/mdc/md.index/mi.index/mv.index/moid</t>
  </si>
  <si>
    <t>md[]mi{}mv[]r[]</t>
  </si>
  <si>
    <t>mv[]element{}</t>
  </si>
  <si>
    <t>r[]element#</t>
  </si>
  <si>
    <t>/mdc/md.index/mi.index/mv.index/r.index/element</t>
  </si>
  <si>
    <t>md[]neid{}</t>
  </si>
  <si>
    <t>neid{}nedn#</t>
  </si>
  <si>
    <t>/mdc/md.index/neid/nedn</t>
  </si>
  <si>
    <t>neid{}nesw#</t>
  </si>
  <si>
    <t>/mdc/md.index/neid/nesw</t>
  </si>
  <si>
    <t>neid{}neun#</t>
  </si>
  <si>
    <t>/mdc/md.index/neid/neun</t>
  </si>
  <si>
    <t>mff{}ts#</t>
  </si>
  <si>
    <t>/mdc/mff/ts</t>
  </si>
  <si>
    <t>mfh{}cbt#</t>
  </si>
  <si>
    <t>/mdc/mfh/cbt</t>
  </si>
  <si>
    <t>mfh{}ffv#</t>
  </si>
  <si>
    <t>/mdc/mfh/ffv</t>
  </si>
  <si>
    <t>mfh{}sn#</t>
  </si>
  <si>
    <t>/mdc/mfh/sn</t>
  </si>
  <si>
    <t>mfh{}st#</t>
  </si>
  <si>
    <t>/mdc/mfh/st</t>
  </si>
  <si>
    <t>mfh{}vn#</t>
  </si>
  <si>
    <t>/mdc/mfh/vn</t>
  </si>
  <si>
    <t>mt[]element@</t>
  </si>
  <si>
    <t>/mdc/md.index/mi.index/mt.index/element</t>
  </si>
  <si>
    <t>select *</t>
  </si>
  <si>
    <t>measData{}measInfo[]</t>
  </si>
  <si>
    <t>fileFooter{}</t>
  </si>
  <si>
    <t>fileHeader{}fileFormatVersion#</t>
  </si>
  <si>
    <t>/measCollecFile/fileHeader/fileFormatVersion</t>
  </si>
  <si>
    <t>measInfo[]measValue[]</t>
  </si>
  <si>
    <t>fileFooter{}measCollec{}</t>
  </si>
  <si>
    <t>fileHeader{}vendorName#</t>
  </si>
  <si>
    <t>/measCollecFile/fileHeader/vendorName</t>
  </si>
  <si>
    <t>fileHeader{}</t>
  </si>
  <si>
    <t>measInfo[]measTypes#</t>
  </si>
  <si>
    <t>/measCollecFile/measData.index/measInfo.index/measTypes</t>
  </si>
  <si>
    <t>fileHeader{}fileSender{}</t>
  </si>
  <si>
    <t>measInfo[]__measInfoID#</t>
  </si>
  <si>
    <t xml:space="preserve">/measCollecFile/measData.index/measInfo.index/measInfoId  </t>
  </si>
  <si>
    <t>fileHeader{}measCollec{}</t>
  </si>
  <si>
    <t>measValue[]__measObjLdn#</t>
  </si>
  <si>
    <t>/measCollecFile/measData.index/measInfo.index/measValue.index/measObjLdn</t>
  </si>
  <si>
    <t>measData{}</t>
  </si>
  <si>
    <t>measValue[]measResults#</t>
  </si>
  <si>
    <t>/measCollecFile/measData.index/measInfo.index/measValue.index/measResults</t>
  </si>
  <si>
    <t>measData{}managedElement{}</t>
  </si>
  <si>
    <t>measValue[]suspect#</t>
  </si>
  <si>
    <t>/measCollecFile/measData.index/measInfo.index/measValue.index/suspect</t>
  </si>
  <si>
    <t>measInfo[]grandPeriod{}</t>
  </si>
  <si>
    <t>measCollec{}endTime@</t>
  </si>
  <si>
    <t>/measCollecFile/fileFooter/measCollec/endTime</t>
  </si>
  <si>
    <t>measInfo[]repPeriod{}</t>
  </si>
  <si>
    <t>measCollec{}beginTime@</t>
  </si>
  <si>
    <t>fileSender{}elementType@</t>
  </si>
  <si>
    <t>/measCollecFile/fileHeader/fileSender/elementType</t>
  </si>
  <si>
    <t>measData{}userLabel@</t>
  </si>
  <si>
    <t>/measCollecFile/measData.index/managedElement/userLabel</t>
  </si>
  <si>
    <t>grandPeriod{}duration@</t>
  </si>
  <si>
    <t>/measCollecFile/measData.index/measInfo.index/granPeriod/duration</t>
  </si>
  <si>
    <t>grandPeriod{}endTime@</t>
  </si>
  <si>
    <t>/measCollecFile/measData.index/measInfo.index/granPeriod/endTime</t>
  </si>
  <si>
    <t>repPeriod{}duration@</t>
  </si>
  <si>
    <t xml:space="preserve">/measCollecFile/measData.index/measInfo.index/repPeriod/duration </t>
  </si>
  <si>
    <t>Arrays</t>
  </si>
  <si>
    <t>Structures</t>
  </si>
  <si>
    <t>Xpaths</t>
  </si>
  <si>
    <t>Variance</t>
  </si>
  <si>
    <t>Vendor</t>
  </si>
  <si>
    <t>A</t>
  </si>
  <si>
    <t>B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</si>
  <si>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</si>
  <si>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</si>
  <si>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</si>
  <si>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</si>
  <si>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</si>
  <si>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</si>
  <si>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</si>
  <si>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</si>
  <si>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</si>
  <si>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</si>
  <si>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</si>
  <si>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</si>
  <si>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</si>
  <si>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</si>
  <si>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Question / Mobile Network Vendor</t>
  </si>
  <si>
    <t>A [ms]</t>
  </si>
  <si>
    <t>B [ms]</t>
  </si>
  <si>
    <t>Question</t>
  </si>
  <si>
    <t>Query time [ms]</t>
  </si>
  <si>
    <t>Standard Deviation [ms]</t>
  </si>
  <si>
    <t>time [ms]</t>
  </si>
  <si>
    <t>EXTERNAL TABLES</t>
  </si>
  <si>
    <t>INTERNAL  TABLES</t>
  </si>
  <si>
    <t>/measCollecFile/fileHeader/measCollec/beginTime</t>
  </si>
  <si>
    <t>Mean [ms]</t>
  </si>
  <si>
    <t xml:space="preserve">Variance </t>
  </si>
  <si>
    <t>Number of XML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</si>
</sst>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2" fontId="0" fillId="0" borderId="2" xfId="0" applyNumberFormat="1" applyBorder="1"/>
    <xf numFmtId="0" fontId="0" fillId="0" borderId="8" xfId="0" applyBorder="1"/>
    <xf numFmtId="0" fontId="0" fillId="0" borderId="9" xfId="0" applyBorder="1"/>
    <xf numFmtId="2" fontId="0" fillId="0" borderId="2" xfId="0" applyNumberFormat="1" applyFill="1" applyBorder="1"/>
    <xf numFmtId="0" fontId="0" fillId="0" borderId="2" xfId="0" applyFont="1" applyFill="1" applyBorder="1"/>
    <xf numFmtId="2" fontId="0" fillId="0" borderId="13" xfId="0" applyNumberFormat="1" applyFill="1" applyBorder="1"/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2" fontId="0" fillId="0" borderId="18" xfId="0" applyNumberFormat="1" applyFill="1" applyBorder="1"/>
    <xf numFmtId="0" fontId="1" fillId="0" borderId="19" xfId="0" applyFont="1" applyFill="1" applyBorder="1"/>
    <xf numFmtId="2" fontId="0" fillId="0" borderId="20" xfId="0" applyNumberForma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14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7" xfId="0" applyFont="1" applyFill="1" applyBorder="1"/>
    <xf numFmtId="0" fontId="1" fillId="0" borderId="31" xfId="0" applyFont="1" applyFill="1" applyBorder="1"/>
    <xf numFmtId="2" fontId="0" fillId="0" borderId="17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2" xfId="0" applyNumberFormat="1" applyFill="1" applyBorder="1"/>
    <xf numFmtId="0" fontId="0" fillId="0" borderId="13" xfId="0" applyFill="1" applyBorder="1"/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0" fillId="0" borderId="17" xfId="0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17" xfId="0" applyBorder="1"/>
    <xf numFmtId="0" fontId="0" fillId="0" borderId="1" xfId="0" applyBorder="1"/>
    <xf numFmtId="0" fontId="0" fillId="0" borderId="19" xfId="0" applyBorder="1"/>
    <xf numFmtId="0" fontId="0" fillId="0" borderId="21" xfId="0" applyBorder="1"/>
    <xf numFmtId="0" fontId="0" fillId="0" borderId="3" xfId="0" applyBorder="1"/>
    <xf numFmtId="0" fontId="1" fillId="0" borderId="33" xfId="0" applyFont="1" applyBorder="1" applyAlignment="1">
      <alignment horizontal="center"/>
    </xf>
    <xf numFmtId="0" fontId="0" fillId="0" borderId="35" xfId="0" applyFill="1" applyBorder="1"/>
    <xf numFmtId="0" fontId="1" fillId="0" borderId="26" xfId="0" applyFont="1" applyFill="1" applyBorder="1"/>
    <xf numFmtId="0" fontId="1" fillId="0" borderId="19" xfId="0" applyFont="1" applyBorder="1"/>
    <xf numFmtId="2" fontId="1" fillId="0" borderId="3" xfId="0" applyNumberFormat="1" applyFont="1" applyBorder="1"/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/>
    <xf numFmtId="2" fontId="1" fillId="0" borderId="3" xfId="0" applyNumberFormat="1" applyFont="1" applyFill="1" applyBorder="1"/>
    <xf numFmtId="2" fontId="0" fillId="0" borderId="1" xfId="0" applyNumberFormat="1" applyBorder="1"/>
    <xf numFmtId="0" fontId="0" fillId="0" borderId="35" xfId="0" applyBorder="1"/>
    <xf numFmtId="0" fontId="0" fillId="0" borderId="4" xfId="0" applyBorder="1"/>
    <xf numFmtId="0" fontId="0" fillId="0" borderId="5" xfId="0" applyBorder="1"/>
    <xf numFmtId="0" fontId="0" fillId="0" borderId="37" xfId="0" applyBorder="1"/>
    <xf numFmtId="0" fontId="0" fillId="0" borderId="38" xfId="0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0" fillId="0" borderId="39" xfId="0" applyBorder="1"/>
    <xf numFmtId="0" fontId="0" fillId="0" borderId="38" xfId="0" applyFill="1" applyBorder="1"/>
    <xf numFmtId="0" fontId="0" fillId="0" borderId="31" xfId="0" applyFill="1" applyBorder="1"/>
    <xf numFmtId="0" fontId="0" fillId="0" borderId="31" xfId="0" applyBorder="1"/>
    <xf numFmtId="0" fontId="0" fillId="0" borderId="4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581025</xdr:colOff>
      <xdr:row>8</xdr:row>
      <xdr:rowOff>147637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98D0E2F-DF92-42A5-8831-9304BF8B9508}"/>
            </a:ext>
          </a:extLst>
        </xdr:cNvPr>
        <xdr:cNvSpPr txBox="1"/>
      </xdr:nvSpPr>
      <xdr:spPr>
        <a:xfrm>
          <a:off x="5819775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D3622-A306-4708-8135-EBCA8A1E66F3}">
  <dimension ref="A1:M36"/>
  <sheetViews>
    <sheetView tabSelected="1" topLeftCell="A25" workbookViewId="0">
      <selection activeCell="J27" sqref="J27"/>
    </sheetView>
  </sheetViews>
  <sheetFormatPr baseColWidth="10" defaultRowHeight="15" x14ac:dyDescent="0.25"/>
  <cols>
    <col min="3" max="3" width="28.5703125" bestFit="1" customWidth="1"/>
    <col min="4" max="4" width="29.42578125" bestFit="1" customWidth="1"/>
    <col min="5" max="5" width="75.140625" bestFit="1" customWidth="1"/>
    <col min="7" max="7" width="15.140625" bestFit="1" customWidth="1"/>
    <col min="9" max="9" width="22.5703125" bestFit="1" customWidth="1"/>
    <col min="11" max="11" width="15.140625" bestFit="1" customWidth="1"/>
    <col min="13" max="13" width="22.5703125" bestFit="1" customWidth="1"/>
  </cols>
  <sheetData>
    <row r="1" spans="1:13" ht="15.75" thickBot="1" x14ac:dyDescent="0.3"/>
    <row r="2" spans="1:13" ht="15.75" thickBot="1" x14ac:dyDescent="0.3">
      <c r="F2" s="66" t="s">
        <v>0</v>
      </c>
      <c r="G2" s="67"/>
      <c r="H2" s="67"/>
      <c r="I2" s="68"/>
      <c r="J2" s="67" t="s">
        <v>1</v>
      </c>
      <c r="K2" s="67"/>
      <c r="L2" s="67"/>
      <c r="M2" s="68"/>
    </row>
    <row r="3" spans="1:13" ht="15.75" thickBot="1" x14ac:dyDescent="0.3">
      <c r="A3" s="33" t="s">
        <v>83</v>
      </c>
      <c r="B3" s="34" t="s">
        <v>79</v>
      </c>
      <c r="C3" s="35" t="s">
        <v>80</v>
      </c>
      <c r="D3" s="35" t="s">
        <v>2</v>
      </c>
      <c r="E3" s="46" t="s">
        <v>81</v>
      </c>
      <c r="F3" s="21" t="s">
        <v>103</v>
      </c>
      <c r="G3" s="35" t="s">
        <v>104</v>
      </c>
      <c r="H3" s="36" t="s">
        <v>82</v>
      </c>
      <c r="I3" s="37" t="s">
        <v>105</v>
      </c>
      <c r="J3" s="48" t="s">
        <v>103</v>
      </c>
      <c r="K3" s="35" t="s">
        <v>104</v>
      </c>
      <c r="L3" s="36" t="s">
        <v>82</v>
      </c>
      <c r="M3" s="37" t="s">
        <v>105</v>
      </c>
    </row>
    <row r="4" spans="1:13" x14ac:dyDescent="0.25">
      <c r="A4" s="75" t="s">
        <v>84</v>
      </c>
      <c r="B4" s="38" t="s">
        <v>3</v>
      </c>
      <c r="C4" s="2" t="s">
        <v>4</v>
      </c>
      <c r="D4" s="2" t="s">
        <v>5</v>
      </c>
      <c r="E4" s="47" t="s">
        <v>6</v>
      </c>
      <c r="F4" s="20" t="s">
        <v>86</v>
      </c>
      <c r="G4" s="32">
        <v>94</v>
      </c>
      <c r="H4" s="12">
        <f>POWER((100.5-G4),2)</f>
        <v>42.25</v>
      </c>
      <c r="I4" s="77">
        <f>SQRT(H19)</f>
        <v>8.3734929757768715</v>
      </c>
      <c r="J4" s="15" t="s">
        <v>86</v>
      </c>
      <c r="K4" s="2">
        <v>78</v>
      </c>
      <c r="L4" s="54">
        <f>POWER((77.07-K4),2)</f>
        <v>0.86490000000001266</v>
      </c>
      <c r="M4" s="63">
        <f>SQRT(L19)</f>
        <v>2.6736405603883715</v>
      </c>
    </row>
    <row r="5" spans="1:13" x14ac:dyDescent="0.25">
      <c r="A5" s="73"/>
      <c r="B5" s="39" t="s">
        <v>7</v>
      </c>
      <c r="C5" s="3" t="s">
        <v>8</v>
      </c>
      <c r="D5" s="3" t="s">
        <v>9</v>
      </c>
      <c r="E5" s="5" t="s">
        <v>10</v>
      </c>
      <c r="F5" s="17" t="s">
        <v>87</v>
      </c>
      <c r="G5" s="3">
        <v>105</v>
      </c>
      <c r="H5" s="10">
        <f t="shared" ref="H5:H17" si="0">POWER((100.5-G5),2)</f>
        <v>20.25</v>
      </c>
      <c r="I5" s="77"/>
      <c r="J5" s="17" t="s">
        <v>87</v>
      </c>
      <c r="K5" s="3">
        <v>81</v>
      </c>
      <c r="L5" s="7">
        <f t="shared" ref="L5:L17" si="1">POWER((77.07-K5),2)</f>
        <v>15.444900000000054</v>
      </c>
      <c r="M5" s="64"/>
    </row>
    <row r="6" spans="1:13" x14ac:dyDescent="0.25">
      <c r="A6" s="73"/>
      <c r="B6" s="39" t="s">
        <v>11</v>
      </c>
      <c r="C6" s="3" t="s">
        <v>12</v>
      </c>
      <c r="D6" s="3" t="s">
        <v>13</v>
      </c>
      <c r="E6" s="5" t="s">
        <v>14</v>
      </c>
      <c r="F6" s="17" t="s">
        <v>88</v>
      </c>
      <c r="G6" s="3">
        <v>122</v>
      </c>
      <c r="H6" s="10">
        <f t="shared" si="0"/>
        <v>462.25</v>
      </c>
      <c r="I6" s="77"/>
      <c r="J6" s="17" t="s">
        <v>88</v>
      </c>
      <c r="K6" s="3">
        <v>76</v>
      </c>
      <c r="L6" s="7">
        <f t="shared" si="1"/>
        <v>1.1448999999999854</v>
      </c>
      <c r="M6" s="64"/>
    </row>
    <row r="7" spans="1:13" x14ac:dyDescent="0.25">
      <c r="A7" s="73"/>
      <c r="B7" s="39" t="s">
        <v>15</v>
      </c>
      <c r="C7" s="3" t="s">
        <v>16</v>
      </c>
      <c r="D7" s="3" t="s">
        <v>17</v>
      </c>
      <c r="E7" s="5" t="s">
        <v>18</v>
      </c>
      <c r="F7" s="17" t="s">
        <v>89</v>
      </c>
      <c r="G7" s="3">
        <v>108</v>
      </c>
      <c r="H7" s="10">
        <f t="shared" si="0"/>
        <v>56.25</v>
      </c>
      <c r="I7" s="77"/>
      <c r="J7" s="17" t="s">
        <v>89</v>
      </c>
      <c r="K7" s="3">
        <v>82</v>
      </c>
      <c r="L7" s="7">
        <f t="shared" si="1"/>
        <v>24.304900000000067</v>
      </c>
      <c r="M7" s="64"/>
    </row>
    <row r="8" spans="1:13" x14ac:dyDescent="0.25">
      <c r="A8" s="73"/>
      <c r="B8" s="39"/>
      <c r="C8" s="3" t="s">
        <v>19</v>
      </c>
      <c r="D8" s="3" t="s">
        <v>20</v>
      </c>
      <c r="E8" s="5" t="s">
        <v>21</v>
      </c>
      <c r="F8" s="17" t="s">
        <v>90</v>
      </c>
      <c r="G8" s="3">
        <v>104</v>
      </c>
      <c r="H8" s="10">
        <f t="shared" si="0"/>
        <v>12.25</v>
      </c>
      <c r="I8" s="77"/>
      <c r="J8" s="17" t="s">
        <v>90</v>
      </c>
      <c r="K8" s="3">
        <v>78</v>
      </c>
      <c r="L8" s="7">
        <f t="shared" si="1"/>
        <v>0.86490000000001266</v>
      </c>
      <c r="M8" s="64"/>
    </row>
    <row r="9" spans="1:13" x14ac:dyDescent="0.25">
      <c r="A9" s="73"/>
      <c r="B9" s="39"/>
      <c r="C9" s="3"/>
      <c r="D9" s="3" t="s">
        <v>22</v>
      </c>
      <c r="E9" s="5" t="s">
        <v>23</v>
      </c>
      <c r="F9" s="17" t="s">
        <v>91</v>
      </c>
      <c r="G9" s="3">
        <v>94</v>
      </c>
      <c r="H9" s="10">
        <f t="shared" si="0"/>
        <v>42.25</v>
      </c>
      <c r="I9" s="77"/>
      <c r="J9" s="17" t="s">
        <v>91</v>
      </c>
      <c r="K9" s="3">
        <v>79</v>
      </c>
      <c r="L9" s="7">
        <f t="shared" si="1"/>
        <v>3.7249000000000265</v>
      </c>
      <c r="M9" s="64"/>
    </row>
    <row r="10" spans="1:13" x14ac:dyDescent="0.25">
      <c r="A10" s="73"/>
      <c r="B10" s="39"/>
      <c r="C10" s="3"/>
      <c r="D10" s="3" t="s">
        <v>24</v>
      </c>
      <c r="E10" s="5" t="s">
        <v>25</v>
      </c>
      <c r="F10" s="17" t="s">
        <v>92</v>
      </c>
      <c r="G10" s="3">
        <v>101</v>
      </c>
      <c r="H10" s="10">
        <f t="shared" si="0"/>
        <v>0.25</v>
      </c>
      <c r="I10" s="77"/>
      <c r="J10" s="17" t="s">
        <v>92</v>
      </c>
      <c r="K10" s="3">
        <v>79</v>
      </c>
      <c r="L10" s="7">
        <f t="shared" si="1"/>
        <v>3.7249000000000265</v>
      </c>
      <c r="M10" s="64"/>
    </row>
    <row r="11" spans="1:13" x14ac:dyDescent="0.25">
      <c r="A11" s="73"/>
      <c r="B11" s="39"/>
      <c r="C11" s="3"/>
      <c r="D11" s="3" t="s">
        <v>26</v>
      </c>
      <c r="E11" s="5" t="s">
        <v>27</v>
      </c>
      <c r="F11" s="17" t="s">
        <v>93</v>
      </c>
      <c r="G11" s="3">
        <v>95</v>
      </c>
      <c r="H11" s="10">
        <f t="shared" si="0"/>
        <v>30.25</v>
      </c>
      <c r="I11" s="77"/>
      <c r="J11" s="17" t="s">
        <v>93</v>
      </c>
      <c r="K11" s="3">
        <v>75</v>
      </c>
      <c r="L11" s="7">
        <f t="shared" si="1"/>
        <v>4.284899999999972</v>
      </c>
      <c r="M11" s="64"/>
    </row>
    <row r="12" spans="1:13" x14ac:dyDescent="0.25">
      <c r="A12" s="73"/>
      <c r="B12" s="39"/>
      <c r="C12" s="3"/>
      <c r="D12" s="3" t="s">
        <v>28</v>
      </c>
      <c r="E12" s="5" t="s">
        <v>29</v>
      </c>
      <c r="F12" s="17" t="s">
        <v>94</v>
      </c>
      <c r="G12" s="3">
        <v>89</v>
      </c>
      <c r="H12" s="10">
        <f t="shared" si="0"/>
        <v>132.25</v>
      </c>
      <c r="I12" s="77"/>
      <c r="J12" s="17" t="s">
        <v>94</v>
      </c>
      <c r="K12" s="3">
        <v>77</v>
      </c>
      <c r="L12" s="7">
        <f t="shared" si="1"/>
        <v>4.8999999999990449E-3</v>
      </c>
      <c r="M12" s="64"/>
    </row>
    <row r="13" spans="1:13" x14ac:dyDescent="0.25">
      <c r="A13" s="73"/>
      <c r="B13" s="39"/>
      <c r="C13" s="3"/>
      <c r="D13" s="3" t="s">
        <v>30</v>
      </c>
      <c r="E13" s="5" t="s">
        <v>31</v>
      </c>
      <c r="F13" s="17" t="s">
        <v>95</v>
      </c>
      <c r="G13" s="3">
        <v>103</v>
      </c>
      <c r="H13" s="10">
        <f t="shared" si="0"/>
        <v>6.25</v>
      </c>
      <c r="I13" s="77"/>
      <c r="J13" s="17" t="s">
        <v>95</v>
      </c>
      <c r="K13" s="3">
        <v>75</v>
      </c>
      <c r="L13" s="7">
        <f t="shared" si="1"/>
        <v>4.284899999999972</v>
      </c>
      <c r="M13" s="64"/>
    </row>
    <row r="14" spans="1:13" x14ac:dyDescent="0.25">
      <c r="A14" s="73"/>
      <c r="B14" s="39"/>
      <c r="C14" s="3"/>
      <c r="D14" s="3" t="s">
        <v>32</v>
      </c>
      <c r="E14" s="5" t="s">
        <v>33</v>
      </c>
      <c r="F14" s="17" t="s">
        <v>96</v>
      </c>
      <c r="G14" s="3">
        <v>105</v>
      </c>
      <c r="H14" s="10">
        <f t="shared" si="0"/>
        <v>20.25</v>
      </c>
      <c r="I14" s="77"/>
      <c r="J14" s="17" t="s">
        <v>96</v>
      </c>
      <c r="K14" s="3">
        <v>73</v>
      </c>
      <c r="L14" s="7">
        <f t="shared" si="1"/>
        <v>16.564899999999945</v>
      </c>
      <c r="M14" s="64"/>
    </row>
    <row r="15" spans="1:13" x14ac:dyDescent="0.25">
      <c r="A15" s="73"/>
      <c r="B15" s="39"/>
      <c r="C15" s="3"/>
      <c r="D15" s="3" t="s">
        <v>34</v>
      </c>
      <c r="E15" s="5" t="s">
        <v>35</v>
      </c>
      <c r="F15" s="17" t="s">
        <v>97</v>
      </c>
      <c r="G15" s="3">
        <v>99</v>
      </c>
      <c r="H15" s="10">
        <f t="shared" si="0"/>
        <v>2.25</v>
      </c>
      <c r="I15" s="77"/>
      <c r="J15" s="17" t="s">
        <v>97</v>
      </c>
      <c r="K15" s="3">
        <v>77</v>
      </c>
      <c r="L15" s="7">
        <f t="shared" si="1"/>
        <v>4.8999999999990449E-3</v>
      </c>
      <c r="M15" s="64"/>
    </row>
    <row r="16" spans="1:13" x14ac:dyDescent="0.25">
      <c r="A16" s="73"/>
      <c r="B16" s="39"/>
      <c r="C16" s="3"/>
      <c r="D16" s="3" t="s">
        <v>36</v>
      </c>
      <c r="E16" s="5" t="s">
        <v>37</v>
      </c>
      <c r="F16" s="17" t="s">
        <v>98</v>
      </c>
      <c r="G16" s="3">
        <v>94</v>
      </c>
      <c r="H16" s="10">
        <f t="shared" si="0"/>
        <v>42.25</v>
      </c>
      <c r="I16" s="77"/>
      <c r="J16" s="17" t="s">
        <v>98</v>
      </c>
      <c r="K16" s="3">
        <v>73</v>
      </c>
      <c r="L16" s="7">
        <f t="shared" si="1"/>
        <v>16.564899999999945</v>
      </c>
      <c r="M16" s="64"/>
    </row>
    <row r="17" spans="1:13" ht="15.75" thickBot="1" x14ac:dyDescent="0.3">
      <c r="A17" s="73"/>
      <c r="B17" s="40"/>
      <c r="C17" s="4"/>
      <c r="D17" s="4" t="s">
        <v>38</v>
      </c>
      <c r="E17" s="6" t="s">
        <v>39</v>
      </c>
      <c r="F17" s="17" t="s">
        <v>99</v>
      </c>
      <c r="G17" s="3">
        <v>94</v>
      </c>
      <c r="H17" s="10">
        <f t="shared" si="0"/>
        <v>42.25</v>
      </c>
      <c r="I17" s="77"/>
      <c r="J17" s="17" t="s">
        <v>99</v>
      </c>
      <c r="K17" s="3">
        <v>76</v>
      </c>
      <c r="L17" s="7">
        <f t="shared" si="1"/>
        <v>1.1448999999999854</v>
      </c>
      <c r="M17" s="64"/>
    </row>
    <row r="18" spans="1:13" x14ac:dyDescent="0.25">
      <c r="A18" s="73"/>
      <c r="F18" s="17" t="s">
        <v>40</v>
      </c>
      <c r="G18" s="51">
        <v>97</v>
      </c>
      <c r="H18" s="52"/>
      <c r="I18" s="77"/>
      <c r="J18" s="49" t="s">
        <v>40</v>
      </c>
      <c r="K18" s="11">
        <v>80</v>
      </c>
      <c r="L18" s="1"/>
      <c r="M18" s="64"/>
    </row>
    <row r="19" spans="1:13" ht="15.75" thickBot="1" x14ac:dyDescent="0.3">
      <c r="A19" s="76"/>
      <c r="F19" s="19" t="s">
        <v>110</v>
      </c>
      <c r="G19" s="53">
        <f>SUM(G4:G17)/14</f>
        <v>100.5</v>
      </c>
      <c r="H19" s="53">
        <f>SUM(H4:H17)/13</f>
        <v>70.115384615384613</v>
      </c>
      <c r="I19" s="78"/>
      <c r="J19" s="19" t="s">
        <v>110</v>
      </c>
      <c r="K19" s="50">
        <f>SUM(K4:K17)/14</f>
        <v>77.071428571428569</v>
      </c>
      <c r="L19" s="50">
        <f>SUM(L4:L17)/13</f>
        <v>7.1483538461538449</v>
      </c>
      <c r="M19" s="65"/>
    </row>
    <row r="20" spans="1:13" ht="15.75" thickBot="1" x14ac:dyDescent="0.3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1" spans="1:13" x14ac:dyDescent="0.25">
      <c r="A21" s="72" t="s">
        <v>85</v>
      </c>
      <c r="B21" s="41" t="s">
        <v>41</v>
      </c>
      <c r="C21" s="42" t="s">
        <v>42</v>
      </c>
      <c r="D21" s="42" t="s">
        <v>43</v>
      </c>
      <c r="E21" s="55" t="s">
        <v>44</v>
      </c>
      <c r="F21" s="15" t="s">
        <v>86</v>
      </c>
      <c r="G21" s="2">
        <v>77</v>
      </c>
      <c r="H21" s="54">
        <f>POWER((82.43-G21),2)</f>
        <v>29.484900000000074</v>
      </c>
      <c r="I21" s="63">
        <f>SQRT(H36)</f>
        <v>6.4654620871210744</v>
      </c>
      <c r="J21" s="15" t="s">
        <v>86</v>
      </c>
      <c r="K21" s="2">
        <v>77</v>
      </c>
      <c r="L21" s="54">
        <f>POWER((75.5-K21),2)</f>
        <v>2.25</v>
      </c>
      <c r="M21" s="63">
        <f>SQRT(L36)</f>
        <v>2.6238550616631602</v>
      </c>
    </row>
    <row r="22" spans="1:13" x14ac:dyDescent="0.25">
      <c r="A22" s="73"/>
      <c r="B22" s="43" t="s">
        <v>45</v>
      </c>
      <c r="C22" s="1" t="s">
        <v>46</v>
      </c>
      <c r="D22" s="1" t="s">
        <v>47</v>
      </c>
      <c r="E22" s="56" t="s">
        <v>48</v>
      </c>
      <c r="F22" s="17" t="s">
        <v>87</v>
      </c>
      <c r="G22" s="3">
        <v>94</v>
      </c>
      <c r="H22" s="7">
        <f t="shared" ref="H22:H34" si="2">POWER((82.43-G22),2)</f>
        <v>133.86489999999984</v>
      </c>
      <c r="I22" s="64"/>
      <c r="J22" s="17" t="s">
        <v>87</v>
      </c>
      <c r="K22" s="3">
        <v>74</v>
      </c>
      <c r="L22" s="7">
        <f t="shared" ref="L22:L34" si="3">POWER((75.5-K22),2)</f>
        <v>2.25</v>
      </c>
      <c r="M22" s="64"/>
    </row>
    <row r="23" spans="1:13" x14ac:dyDescent="0.25">
      <c r="A23" s="73"/>
      <c r="B23" s="43"/>
      <c r="C23" s="1" t="s">
        <v>49</v>
      </c>
      <c r="D23" s="1" t="s">
        <v>50</v>
      </c>
      <c r="E23" s="56" t="s">
        <v>51</v>
      </c>
      <c r="F23" s="17" t="s">
        <v>88</v>
      </c>
      <c r="G23" s="3">
        <v>80</v>
      </c>
      <c r="H23" s="7">
        <f t="shared" si="2"/>
        <v>5.9049000000000333</v>
      </c>
      <c r="I23" s="64"/>
      <c r="J23" s="17" t="s">
        <v>88</v>
      </c>
      <c r="K23" s="3">
        <v>74</v>
      </c>
      <c r="L23" s="7">
        <f t="shared" si="3"/>
        <v>2.25</v>
      </c>
      <c r="M23" s="64"/>
    </row>
    <row r="24" spans="1:13" x14ac:dyDescent="0.25">
      <c r="A24" s="73"/>
      <c r="B24" s="43"/>
      <c r="C24" s="1" t="s">
        <v>52</v>
      </c>
      <c r="D24" s="1" t="s">
        <v>53</v>
      </c>
      <c r="E24" s="56" t="s">
        <v>54</v>
      </c>
      <c r="F24" s="17" t="s">
        <v>89</v>
      </c>
      <c r="G24" s="3">
        <v>81</v>
      </c>
      <c r="H24" s="7">
        <f t="shared" si="2"/>
        <v>2.0449000000000197</v>
      </c>
      <c r="I24" s="64"/>
      <c r="J24" s="17" t="s">
        <v>89</v>
      </c>
      <c r="K24" s="3">
        <v>75</v>
      </c>
      <c r="L24" s="7">
        <f t="shared" si="3"/>
        <v>0.25</v>
      </c>
      <c r="M24" s="64"/>
    </row>
    <row r="25" spans="1:13" x14ac:dyDescent="0.25">
      <c r="A25" s="73"/>
      <c r="B25" s="43"/>
      <c r="C25" s="1" t="s">
        <v>55</v>
      </c>
      <c r="D25" s="1" t="s">
        <v>56</v>
      </c>
      <c r="E25" s="56" t="s">
        <v>57</v>
      </c>
      <c r="F25" s="17" t="s">
        <v>90</v>
      </c>
      <c r="G25" s="3">
        <v>85</v>
      </c>
      <c r="H25" s="7">
        <f t="shared" si="2"/>
        <v>6.6048999999999651</v>
      </c>
      <c r="I25" s="64"/>
      <c r="J25" s="17" t="s">
        <v>90</v>
      </c>
      <c r="K25" s="3">
        <v>75</v>
      </c>
      <c r="L25" s="7">
        <f t="shared" si="3"/>
        <v>0.25</v>
      </c>
      <c r="M25" s="64"/>
    </row>
    <row r="26" spans="1:13" x14ac:dyDescent="0.25">
      <c r="A26" s="73"/>
      <c r="B26" s="43"/>
      <c r="C26" s="1" t="s">
        <v>58</v>
      </c>
      <c r="D26" s="1" t="s">
        <v>59</v>
      </c>
      <c r="E26" s="56" t="s">
        <v>60</v>
      </c>
      <c r="F26" s="17" t="s">
        <v>91</v>
      </c>
      <c r="G26" s="3">
        <v>79</v>
      </c>
      <c r="H26" s="7">
        <f t="shared" si="2"/>
        <v>11.764900000000047</v>
      </c>
      <c r="I26" s="64"/>
      <c r="J26" s="17" t="s">
        <v>91</v>
      </c>
      <c r="K26" s="3">
        <v>80</v>
      </c>
      <c r="L26" s="7">
        <f t="shared" si="3"/>
        <v>20.25</v>
      </c>
      <c r="M26" s="64"/>
    </row>
    <row r="27" spans="1:13" x14ac:dyDescent="0.25">
      <c r="A27" s="73"/>
      <c r="B27" s="43"/>
      <c r="C27" s="1" t="s">
        <v>61</v>
      </c>
      <c r="D27" s="1" t="s">
        <v>62</v>
      </c>
      <c r="E27" s="56" t="s">
        <v>63</v>
      </c>
      <c r="F27" s="17" t="s">
        <v>92</v>
      </c>
      <c r="G27" s="3">
        <v>85</v>
      </c>
      <c r="H27" s="7">
        <f t="shared" si="2"/>
        <v>6.6048999999999651</v>
      </c>
      <c r="I27" s="64"/>
      <c r="J27" s="17" t="s">
        <v>92</v>
      </c>
      <c r="K27" s="3">
        <v>79</v>
      </c>
      <c r="L27" s="7">
        <f t="shared" si="3"/>
        <v>12.25</v>
      </c>
      <c r="M27" s="64"/>
    </row>
    <row r="28" spans="1:13" x14ac:dyDescent="0.25">
      <c r="A28" s="73"/>
      <c r="B28" s="43"/>
      <c r="C28" s="1" t="s">
        <v>64</v>
      </c>
      <c r="D28" s="1" t="s">
        <v>65</v>
      </c>
      <c r="E28" s="56" t="s">
        <v>66</v>
      </c>
      <c r="F28" s="17" t="s">
        <v>93</v>
      </c>
      <c r="G28" s="3">
        <v>80</v>
      </c>
      <c r="H28" s="7">
        <f t="shared" si="2"/>
        <v>5.9049000000000333</v>
      </c>
      <c r="I28" s="64"/>
      <c r="J28" s="17" t="s">
        <v>93</v>
      </c>
      <c r="K28" s="3">
        <v>75</v>
      </c>
      <c r="L28" s="7">
        <f t="shared" si="3"/>
        <v>0.25</v>
      </c>
      <c r="M28" s="64"/>
    </row>
    <row r="29" spans="1:13" x14ac:dyDescent="0.25">
      <c r="A29" s="73"/>
      <c r="B29" s="43"/>
      <c r="C29" s="1" t="s">
        <v>67</v>
      </c>
      <c r="D29" s="1" t="s">
        <v>68</v>
      </c>
      <c r="E29" s="56" t="s">
        <v>109</v>
      </c>
      <c r="F29" s="17" t="s">
        <v>94</v>
      </c>
      <c r="G29" s="3">
        <v>98</v>
      </c>
      <c r="H29" s="7">
        <f t="shared" si="2"/>
        <v>242.42489999999978</v>
      </c>
      <c r="I29" s="64"/>
      <c r="J29" s="17" t="s">
        <v>94</v>
      </c>
      <c r="K29" s="3">
        <v>76</v>
      </c>
      <c r="L29" s="7">
        <f t="shared" si="3"/>
        <v>0.25</v>
      </c>
      <c r="M29" s="64"/>
    </row>
    <row r="30" spans="1:13" x14ac:dyDescent="0.25">
      <c r="A30" s="73"/>
      <c r="B30" s="43"/>
      <c r="C30" s="1"/>
      <c r="D30" s="1" t="s">
        <v>69</v>
      </c>
      <c r="E30" s="56" t="s">
        <v>70</v>
      </c>
      <c r="F30" s="17" t="s">
        <v>95</v>
      </c>
      <c r="G30" s="3">
        <v>84</v>
      </c>
      <c r="H30" s="7">
        <f t="shared" si="2"/>
        <v>2.4648999999999788</v>
      </c>
      <c r="I30" s="64"/>
      <c r="J30" s="17" t="s">
        <v>95</v>
      </c>
      <c r="K30" s="3">
        <v>72</v>
      </c>
      <c r="L30" s="7">
        <f t="shared" si="3"/>
        <v>12.25</v>
      </c>
      <c r="M30" s="64"/>
    </row>
    <row r="31" spans="1:13" x14ac:dyDescent="0.25">
      <c r="A31" s="73"/>
      <c r="B31" s="43"/>
      <c r="C31" s="1"/>
      <c r="D31" s="1" t="s">
        <v>71</v>
      </c>
      <c r="E31" s="56" t="s">
        <v>72</v>
      </c>
      <c r="F31" s="17" t="s">
        <v>96</v>
      </c>
      <c r="G31" s="3">
        <v>77</v>
      </c>
      <c r="H31" s="7">
        <f t="shared" si="2"/>
        <v>29.484900000000074</v>
      </c>
      <c r="I31" s="64"/>
      <c r="J31" s="17" t="s">
        <v>96</v>
      </c>
      <c r="K31" s="3">
        <v>76</v>
      </c>
      <c r="L31" s="7">
        <f t="shared" si="3"/>
        <v>0.25</v>
      </c>
      <c r="M31" s="64"/>
    </row>
    <row r="32" spans="1:13" x14ac:dyDescent="0.25">
      <c r="A32" s="73"/>
      <c r="B32" s="43"/>
      <c r="C32" s="1"/>
      <c r="D32" s="1" t="s">
        <v>73</v>
      </c>
      <c r="E32" s="56" t="s">
        <v>74</v>
      </c>
      <c r="F32" s="17" t="s">
        <v>97</v>
      </c>
      <c r="G32" s="3">
        <v>80</v>
      </c>
      <c r="H32" s="7">
        <f t="shared" si="2"/>
        <v>5.9049000000000333</v>
      </c>
      <c r="I32" s="64"/>
      <c r="J32" s="17" t="s">
        <v>97</v>
      </c>
      <c r="K32" s="3">
        <v>76</v>
      </c>
      <c r="L32" s="7">
        <f t="shared" si="3"/>
        <v>0.25</v>
      </c>
      <c r="M32" s="64"/>
    </row>
    <row r="33" spans="1:13" x14ac:dyDescent="0.25">
      <c r="A33" s="73"/>
      <c r="B33" s="43"/>
      <c r="C33" s="1"/>
      <c r="D33" s="1" t="s">
        <v>75</v>
      </c>
      <c r="E33" s="56" t="s">
        <v>76</v>
      </c>
      <c r="F33" s="17" t="s">
        <v>98</v>
      </c>
      <c r="G33" s="3">
        <v>78</v>
      </c>
      <c r="H33" s="7">
        <f t="shared" si="2"/>
        <v>19.624900000000061</v>
      </c>
      <c r="I33" s="64"/>
      <c r="J33" s="17" t="s">
        <v>98</v>
      </c>
      <c r="K33" s="3">
        <v>78</v>
      </c>
      <c r="L33" s="7">
        <f t="shared" si="3"/>
        <v>6.25</v>
      </c>
      <c r="M33" s="64"/>
    </row>
    <row r="34" spans="1:13" ht="15.75" thickBot="1" x14ac:dyDescent="0.3">
      <c r="A34" s="73"/>
      <c r="B34" s="44"/>
      <c r="C34" s="45"/>
      <c r="D34" s="45" t="s">
        <v>77</v>
      </c>
      <c r="E34" s="57" t="s">
        <v>78</v>
      </c>
      <c r="F34" s="17" t="s">
        <v>99</v>
      </c>
      <c r="G34" s="3">
        <v>76</v>
      </c>
      <c r="H34" s="7">
        <f t="shared" si="2"/>
        <v>41.344900000000088</v>
      </c>
      <c r="I34" s="64"/>
      <c r="J34" s="17" t="s">
        <v>99</v>
      </c>
      <c r="K34" s="3">
        <v>70</v>
      </c>
      <c r="L34" s="7">
        <f t="shared" si="3"/>
        <v>30.25</v>
      </c>
      <c r="M34" s="64"/>
    </row>
    <row r="35" spans="1:13" x14ac:dyDescent="0.25">
      <c r="A35" s="73"/>
      <c r="F35" s="49" t="s">
        <v>40</v>
      </c>
      <c r="G35" s="11">
        <v>75</v>
      </c>
      <c r="H35" s="7"/>
      <c r="I35" s="64"/>
      <c r="J35" s="49" t="s">
        <v>40</v>
      </c>
      <c r="K35" s="11">
        <v>84</v>
      </c>
      <c r="L35" s="1"/>
      <c r="M35" s="64"/>
    </row>
    <row r="36" spans="1:13" ht="15.75" thickBot="1" x14ac:dyDescent="0.3">
      <c r="A36" s="74"/>
      <c r="F36" s="19" t="s">
        <v>110</v>
      </c>
      <c r="G36" s="50">
        <f>SUM(G21:G34)/14</f>
        <v>82.428571428571431</v>
      </c>
      <c r="H36" s="50">
        <f>SUM(H21:H34)/13</f>
        <v>41.802199999999999</v>
      </c>
      <c r="I36" s="65"/>
      <c r="J36" s="19" t="s">
        <v>110</v>
      </c>
      <c r="K36" s="50">
        <f>SUM(K21:K34)/14</f>
        <v>75.5</v>
      </c>
      <c r="L36" s="50">
        <f>SUM(L21:L34)/13</f>
        <v>6.884615384615385</v>
      </c>
      <c r="M36" s="65"/>
    </row>
  </sheetData>
  <mergeCells count="9">
    <mergeCell ref="M21:M36"/>
    <mergeCell ref="F2:I2"/>
    <mergeCell ref="A20:M20"/>
    <mergeCell ref="A21:A36"/>
    <mergeCell ref="A4:A19"/>
    <mergeCell ref="M4:M19"/>
    <mergeCell ref="I4:I19"/>
    <mergeCell ref="I21:I36"/>
    <mergeCell ref="J2:M2"/>
  </mergeCells>
  <phoneticPr fontId="2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F711-6AA3-4630-B011-57F76A460C30}">
  <dimension ref="B1:F20"/>
  <sheetViews>
    <sheetView workbookViewId="0">
      <selection activeCell="B19" sqref="B19"/>
    </sheetView>
  </sheetViews>
  <sheetFormatPr baseColWidth="10" defaultRowHeight="15" x14ac:dyDescent="0.25"/>
  <cols>
    <col min="2" max="2" width="32.85546875" bestFit="1" customWidth="1"/>
  </cols>
  <sheetData>
    <row r="1" spans="2:6" ht="15.75" thickBot="1" x14ac:dyDescent="0.3"/>
    <row r="2" spans="2:6" ht="15.75" thickBot="1" x14ac:dyDescent="0.3">
      <c r="B2" s="22" t="s">
        <v>100</v>
      </c>
      <c r="C2" s="13" t="s">
        <v>101</v>
      </c>
      <c r="D2" s="14" t="s">
        <v>82</v>
      </c>
      <c r="E2" s="13" t="s">
        <v>102</v>
      </c>
      <c r="F2" s="14" t="s">
        <v>82</v>
      </c>
    </row>
    <row r="3" spans="2:6" x14ac:dyDescent="0.25">
      <c r="B3" s="23" t="s">
        <v>86</v>
      </c>
      <c r="C3" s="28">
        <v>193</v>
      </c>
      <c r="D3" s="16">
        <f>POWER((163.86-C3),2)</f>
        <v>849.13959999999918</v>
      </c>
      <c r="E3" s="28">
        <v>243</v>
      </c>
      <c r="F3" s="16">
        <f>POWER((214.5-E3),2)</f>
        <v>812.25</v>
      </c>
    </row>
    <row r="4" spans="2:6" x14ac:dyDescent="0.25">
      <c r="B4" s="24" t="s">
        <v>87</v>
      </c>
      <c r="C4" s="29">
        <v>217</v>
      </c>
      <c r="D4" s="18">
        <f t="shared" ref="D4:D16" si="0">POWER((163.86-C4),2)</f>
        <v>2823.8595999999984</v>
      </c>
      <c r="E4" s="29">
        <v>168</v>
      </c>
      <c r="F4" s="18">
        <f t="shared" ref="F4:F16" si="1">POWER((214.5-E4),2)</f>
        <v>2162.25</v>
      </c>
    </row>
    <row r="5" spans="2:6" x14ac:dyDescent="0.25">
      <c r="B5" s="24" t="s">
        <v>88</v>
      </c>
      <c r="C5" s="29">
        <v>307</v>
      </c>
      <c r="D5" s="18">
        <f t="shared" si="0"/>
        <v>20489.059599999997</v>
      </c>
      <c r="E5" s="29">
        <v>423</v>
      </c>
      <c r="F5" s="18">
        <f t="shared" si="1"/>
        <v>43472.25</v>
      </c>
    </row>
    <row r="6" spans="2:6" x14ac:dyDescent="0.25">
      <c r="B6" s="24" t="s">
        <v>89</v>
      </c>
      <c r="C6" s="29">
        <v>219</v>
      </c>
      <c r="D6" s="18">
        <f t="shared" si="0"/>
        <v>3040.4195999999984</v>
      </c>
      <c r="E6" s="29">
        <v>253</v>
      </c>
      <c r="F6" s="18">
        <f t="shared" si="1"/>
        <v>1482.25</v>
      </c>
    </row>
    <row r="7" spans="2:6" x14ac:dyDescent="0.25">
      <c r="B7" s="24" t="s">
        <v>90</v>
      </c>
      <c r="C7" s="29">
        <v>143</v>
      </c>
      <c r="D7" s="18">
        <f t="shared" si="0"/>
        <v>435.13960000000054</v>
      </c>
      <c r="E7" s="29">
        <v>239</v>
      </c>
      <c r="F7" s="18">
        <f t="shared" si="1"/>
        <v>600.25</v>
      </c>
    </row>
    <row r="8" spans="2:6" x14ac:dyDescent="0.25">
      <c r="B8" s="24" t="s">
        <v>91</v>
      </c>
      <c r="C8" s="29">
        <v>158</v>
      </c>
      <c r="D8" s="18">
        <f t="shared" si="0"/>
        <v>34.339600000000161</v>
      </c>
      <c r="E8" s="29">
        <v>186</v>
      </c>
      <c r="F8" s="18">
        <f t="shared" si="1"/>
        <v>812.25</v>
      </c>
    </row>
    <row r="9" spans="2:6" x14ac:dyDescent="0.25">
      <c r="B9" s="24" t="s">
        <v>92</v>
      </c>
      <c r="C9" s="29">
        <v>118</v>
      </c>
      <c r="D9" s="18">
        <f t="shared" si="0"/>
        <v>2103.1396000000013</v>
      </c>
      <c r="E9" s="29">
        <v>249</v>
      </c>
      <c r="F9" s="18">
        <f t="shared" si="1"/>
        <v>1190.25</v>
      </c>
    </row>
    <row r="10" spans="2:6" x14ac:dyDescent="0.25">
      <c r="B10" s="24" t="s">
        <v>93</v>
      </c>
      <c r="C10" s="29">
        <v>193</v>
      </c>
      <c r="D10" s="18">
        <f t="shared" si="0"/>
        <v>849.13959999999918</v>
      </c>
      <c r="E10" s="29">
        <v>187</v>
      </c>
      <c r="F10" s="18">
        <f t="shared" si="1"/>
        <v>756.25</v>
      </c>
    </row>
    <row r="11" spans="2:6" x14ac:dyDescent="0.25">
      <c r="B11" s="24" t="s">
        <v>94</v>
      </c>
      <c r="C11" s="29">
        <v>166</v>
      </c>
      <c r="D11" s="18">
        <f t="shared" si="0"/>
        <v>4.5795999999999415</v>
      </c>
      <c r="E11" s="29">
        <v>133</v>
      </c>
      <c r="F11" s="18">
        <f t="shared" si="1"/>
        <v>6642.25</v>
      </c>
    </row>
    <row r="12" spans="2:6" x14ac:dyDescent="0.25">
      <c r="B12" s="24" t="s">
        <v>95</v>
      </c>
      <c r="C12" s="29">
        <v>86</v>
      </c>
      <c r="D12" s="18">
        <f t="shared" si="0"/>
        <v>6062.1796000000022</v>
      </c>
      <c r="E12" s="29">
        <v>139</v>
      </c>
      <c r="F12" s="18">
        <f t="shared" si="1"/>
        <v>5700.25</v>
      </c>
    </row>
    <row r="13" spans="2:6" x14ac:dyDescent="0.25">
      <c r="B13" s="24" t="s">
        <v>96</v>
      </c>
      <c r="C13" s="29">
        <v>106</v>
      </c>
      <c r="D13" s="18">
        <f t="shared" si="0"/>
        <v>3347.7796000000017</v>
      </c>
      <c r="E13" s="29">
        <v>206</v>
      </c>
      <c r="F13" s="18">
        <f t="shared" si="1"/>
        <v>72.25</v>
      </c>
    </row>
    <row r="14" spans="2:6" x14ac:dyDescent="0.25">
      <c r="B14" s="24" t="s">
        <v>97</v>
      </c>
      <c r="C14" s="29">
        <v>103</v>
      </c>
      <c r="D14" s="18">
        <f t="shared" si="0"/>
        <v>3703.9396000000015</v>
      </c>
      <c r="E14" s="29">
        <v>216</v>
      </c>
      <c r="F14" s="18">
        <f t="shared" si="1"/>
        <v>2.25</v>
      </c>
    </row>
    <row r="15" spans="2:6" x14ac:dyDescent="0.25">
      <c r="B15" s="24" t="s">
        <v>98</v>
      </c>
      <c r="C15" s="29">
        <v>108</v>
      </c>
      <c r="D15" s="18">
        <f t="shared" si="0"/>
        <v>3120.3396000000016</v>
      </c>
      <c r="E15" s="29">
        <v>157</v>
      </c>
      <c r="F15" s="18">
        <f t="shared" si="1"/>
        <v>3306.25</v>
      </c>
    </row>
    <row r="16" spans="2:6" ht="15.75" thickBot="1" x14ac:dyDescent="0.3">
      <c r="B16" s="25" t="s">
        <v>99</v>
      </c>
      <c r="C16" s="30">
        <v>177</v>
      </c>
      <c r="D16" s="31">
        <f t="shared" si="0"/>
        <v>172.65959999999964</v>
      </c>
      <c r="E16" s="30">
        <v>204</v>
      </c>
      <c r="F16" s="31">
        <f t="shared" si="1"/>
        <v>110.25</v>
      </c>
    </row>
    <row r="17" spans="2:6" ht="15.75" thickBot="1" x14ac:dyDescent="0.3">
      <c r="B17" s="26" t="s">
        <v>40</v>
      </c>
      <c r="C17" s="79">
        <v>937</v>
      </c>
      <c r="D17" s="80"/>
      <c r="E17" s="81">
        <v>396</v>
      </c>
      <c r="F17" s="80"/>
    </row>
    <row r="18" spans="2:6" ht="15.75" thickBot="1" x14ac:dyDescent="0.3">
      <c r="B18" s="26" t="s">
        <v>110</v>
      </c>
      <c r="C18" s="88">
        <f>SUM(C3:C16)/14</f>
        <v>163.85714285714286</v>
      </c>
      <c r="D18" s="89"/>
      <c r="E18" s="90">
        <f>SUM(E3:E16)/14</f>
        <v>214.5</v>
      </c>
      <c r="F18" s="89"/>
    </row>
    <row r="19" spans="2:6" ht="15.75" thickBot="1" x14ac:dyDescent="0.3">
      <c r="B19" s="26" t="s">
        <v>111</v>
      </c>
      <c r="C19" s="85">
        <f>SUM(D3:D16)/13</f>
        <v>3618.1318769230775</v>
      </c>
      <c r="D19" s="86"/>
      <c r="E19" s="87">
        <f>SUM(F3:F16)/13</f>
        <v>5163.1923076923076</v>
      </c>
      <c r="F19" s="86"/>
    </row>
    <row r="20" spans="2:6" ht="15.75" thickBot="1" x14ac:dyDescent="0.3">
      <c r="B20" s="27" t="s">
        <v>105</v>
      </c>
      <c r="C20" s="82">
        <f>SQRT(C19)</f>
        <v>60.15090919448415</v>
      </c>
      <c r="D20" s="83"/>
      <c r="E20" s="84">
        <f>SQRT(E19)</f>
        <v>71.855356847574754</v>
      </c>
      <c r="F20" s="83"/>
    </row>
  </sheetData>
  <mergeCells count="8">
    <mergeCell ref="C17:D17"/>
    <mergeCell ref="E17:F17"/>
    <mergeCell ref="C20:D20"/>
    <mergeCell ref="E20:F20"/>
    <mergeCell ref="C19:D19"/>
    <mergeCell ref="E19:F19"/>
    <mergeCell ref="C18:D18"/>
    <mergeCell ref="E18:F18"/>
  </mergeCells>
  <pageMargins left="0.7" right="0.7" top="0.75" bottom="0.75" header="0.3" footer="0.3"/>
  <ignoredErrors>
    <ignoredError sqref="E18 C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DF6C-5DD8-46F4-B4FC-CC248712D7D7}">
  <dimension ref="A1:C6"/>
  <sheetViews>
    <sheetView workbookViewId="0">
      <selection activeCell="B14" sqref="B14"/>
    </sheetView>
  </sheetViews>
  <sheetFormatPr baseColWidth="10" defaultRowHeight="15" x14ac:dyDescent="0.25"/>
  <cols>
    <col min="1" max="1" width="19.140625" bestFit="1" customWidth="1"/>
    <col min="2" max="2" width="16.7109375" bestFit="1" customWidth="1"/>
    <col min="3" max="3" width="17" bestFit="1" customWidth="1"/>
  </cols>
  <sheetData>
    <row r="1" spans="1:3" ht="15.75" thickBot="1" x14ac:dyDescent="0.3">
      <c r="B1" s="60" t="s">
        <v>107</v>
      </c>
      <c r="C1" s="61" t="s">
        <v>108</v>
      </c>
    </row>
    <row r="2" spans="1:3" ht="15.75" thickBot="1" x14ac:dyDescent="0.3">
      <c r="A2" s="60" t="s">
        <v>112</v>
      </c>
      <c r="B2" s="60" t="s">
        <v>106</v>
      </c>
      <c r="C2" s="62" t="s">
        <v>106</v>
      </c>
    </row>
    <row r="3" spans="1:3" x14ac:dyDescent="0.25">
      <c r="A3" s="91">
        <v>2823</v>
      </c>
      <c r="B3" s="58">
        <v>97</v>
      </c>
      <c r="C3" s="8">
        <v>82</v>
      </c>
    </row>
    <row r="4" spans="1:3" x14ac:dyDescent="0.25">
      <c r="A4" s="92">
        <v>28230</v>
      </c>
      <c r="B4" s="59">
        <v>92</v>
      </c>
      <c r="C4" s="9">
        <v>76</v>
      </c>
    </row>
    <row r="5" spans="1:3" x14ac:dyDescent="0.25">
      <c r="A5" s="92">
        <v>282300</v>
      </c>
      <c r="B5" s="59">
        <v>90</v>
      </c>
      <c r="C5" s="9">
        <v>81</v>
      </c>
    </row>
    <row r="6" spans="1:3" ht="15.75" thickBot="1" x14ac:dyDescent="0.3">
      <c r="A6" s="93">
        <v>2823000</v>
      </c>
      <c r="B6" s="94">
        <v>1855</v>
      </c>
      <c r="C6" s="95">
        <v>438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Hive</vt:lpstr>
      <vt:lpstr>Spark</vt:lpstr>
      <vt:lpstr>Different  XML file sizes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 Mosquera</dc:creator>
  <cp:lastModifiedBy>Diana Martinez Mosquera</cp:lastModifiedBy>
  <dcterms:created xsi:type="dcterms:W3CDTF">2021-04-17T23:23:53Z</dcterms:created>
  <dcterms:modified xsi:type="dcterms:W3CDTF">2021-06-19T16:24:16Z</dcterms:modified>
</cp:coreProperties>
</file>