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ddin\Desktop\Work\New Articles\TCP article\title\"/>
    </mc:Choice>
  </mc:AlternateContent>
  <xr:revisionPtr revIDLastSave="0" documentId="8_{E88D79DD-2B06-4259-A876-C52BADF4BF38}" xr6:coauthVersionLast="36" xr6:coauthVersionMax="36" xr10:uidLastSave="{00000000-0000-0000-0000-000000000000}"/>
  <bookViews>
    <workbookView xWindow="0" yWindow="0" windowWidth="20490" windowHeight="7545" activeTab="6" xr2:uid="{AB13A627-040B-43E4-9046-872B9FCE4819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6" l="1"/>
  <c r="B5" i="6"/>
  <c r="C4" i="6"/>
  <c r="B4" i="6"/>
  <c r="C3" i="6"/>
  <c r="B3" i="6"/>
  <c r="C49" i="5"/>
  <c r="C46" i="5"/>
  <c r="C51" i="5" s="1"/>
  <c r="C39" i="5"/>
  <c r="C36" i="5"/>
  <c r="C41" i="5" s="1"/>
  <c r="C29" i="5"/>
  <c r="C31" i="5" s="1"/>
  <c r="C26" i="5"/>
  <c r="D12" i="5"/>
  <c r="C12" i="5"/>
  <c r="B12" i="5"/>
  <c r="D8" i="5"/>
  <c r="D6" i="5"/>
  <c r="C6" i="5"/>
  <c r="B6" i="5"/>
  <c r="D1" i="5"/>
  <c r="D14" i="5" s="1"/>
  <c r="C1" i="5"/>
  <c r="C8" i="5" s="1"/>
  <c r="B1" i="5"/>
  <c r="B8" i="5" s="1"/>
  <c r="G10" i="3"/>
  <c r="D10" i="3"/>
  <c r="C10" i="3"/>
  <c r="B10" i="3"/>
  <c r="G9" i="3"/>
  <c r="D9" i="3"/>
  <c r="C9" i="3"/>
  <c r="B9" i="3"/>
  <c r="G8" i="3"/>
  <c r="D8" i="3"/>
  <c r="C8" i="3"/>
  <c r="B8" i="3"/>
  <c r="C5" i="3"/>
  <c r="C4" i="3"/>
  <c r="C3" i="3"/>
  <c r="C1" i="3"/>
  <c r="D53" i="2"/>
  <c r="C53" i="2"/>
  <c r="B53" i="2"/>
  <c r="D52" i="2"/>
  <c r="C52" i="2"/>
  <c r="B52" i="2"/>
  <c r="D42" i="2"/>
  <c r="C42" i="2"/>
  <c r="B42" i="2"/>
  <c r="D34" i="2"/>
  <c r="C34" i="2"/>
  <c r="B34" i="2"/>
  <c r="D33" i="2"/>
  <c r="C33" i="2"/>
  <c r="B33" i="2"/>
  <c r="D23" i="2"/>
  <c r="C23" i="2"/>
  <c r="B23" i="2"/>
  <c r="D22" i="2"/>
  <c r="C22" i="2"/>
  <c r="B22" i="2"/>
  <c r="D12" i="2"/>
  <c r="C12" i="2"/>
  <c r="B12" i="2"/>
  <c r="D11" i="2"/>
  <c r="C11" i="2"/>
  <c r="B11" i="2"/>
  <c r="B14" i="5" l="1"/>
  <c r="C14" i="5"/>
</calcChain>
</file>

<file path=xl/sharedStrings.xml><?xml version="1.0" encoding="utf-8"?>
<sst xmlns="http://schemas.openxmlformats.org/spreadsheetml/2006/main" count="149" uniqueCount="94">
  <si>
    <t>ping</t>
  </si>
  <si>
    <t>debit</t>
  </si>
  <si>
    <t>2 Mbit/s</t>
  </si>
  <si>
    <t>1 Mbit/s</t>
  </si>
  <si>
    <t>0.5 Mbit/s</t>
  </si>
  <si>
    <t>MTU = 500(472)</t>
  </si>
  <si>
    <t>Interval -i (s)</t>
  </si>
  <si>
    <t>1.47 / -f</t>
  </si>
  <si>
    <t>rtt (min/avg ms)</t>
  </si>
  <si>
    <t>2.918 / 3.36</t>
  </si>
  <si>
    <t>2.920 / 3.35</t>
  </si>
  <si>
    <t>2.928 / 3.35</t>
  </si>
  <si>
    <t>Cons. Enrg. (%)</t>
  </si>
  <si>
    <t>Temps</t>
  </si>
  <si>
    <t>Packet sent</t>
  </si>
  <si>
    <t>Packet recvd</t>
  </si>
  <si>
    <t>Temps / Cons. (s / 1%)</t>
  </si>
  <si>
    <t>Taille Totale (Mbyte)</t>
  </si>
  <si>
    <t>Max (Gbyte)</t>
  </si>
  <si>
    <t>~1.22G</t>
  </si>
  <si>
    <t>~1.20G</t>
  </si>
  <si>
    <t>~0.69G</t>
  </si>
  <si>
    <t>MTU = 1000 (972)</t>
  </si>
  <si>
    <t>3.03 / -f</t>
  </si>
  <si>
    <t>rtt min/avg (ms)</t>
  </si>
  <si>
    <t>4.444 / 5.00</t>
  </si>
  <si>
    <t>4.444 / 5.02</t>
  </si>
  <si>
    <t>4.436 / 4.90</t>
  </si>
  <si>
    <t>~1.65G</t>
  </si>
  <si>
    <t>~1.33G</t>
  </si>
  <si>
    <t>~0.59G</t>
  </si>
  <si>
    <t>MTU = 1500 (1472)</t>
  </si>
  <si>
    <t>4.59 / -f</t>
  </si>
  <si>
    <t>5.981 / 6.65</t>
  </si>
  <si>
    <t>5.967 / 6.70</t>
  </si>
  <si>
    <t>5.987 / 6.55</t>
  </si>
  <si>
    <t>~1.86G</t>
  </si>
  <si>
    <t>~0.56G</t>
  </si>
  <si>
    <t>ftp</t>
  </si>
  <si>
    <t>MTU (byte)</t>
  </si>
  <si>
    <t>Data sent</t>
  </si>
  <si>
    <t>1295M</t>
  </si>
  <si>
    <t>978M</t>
  </si>
  <si>
    <t>650M</t>
  </si>
  <si>
    <t>cons. Enrg. (%)</t>
  </si>
  <si>
    <t>Temps (s)</t>
  </si>
  <si>
    <t>speed (k/s)</t>
  </si>
  <si>
    <t>~ 4.2G</t>
  </si>
  <si>
    <t>~3.5G</t>
  </si>
  <si>
    <t>~2.5G</t>
  </si>
  <si>
    <t>Java</t>
  </si>
  <si>
    <t>1255M</t>
  </si>
  <si>
    <t>960M</t>
  </si>
  <si>
    <t>~4.9G</t>
  </si>
  <si>
    <t>~3.75G</t>
  </si>
  <si>
    <t>~2.54G</t>
  </si>
  <si>
    <t>bit rate</t>
  </si>
  <si>
    <t>11Mb/s</t>
  </si>
  <si>
    <t>d1</t>
  </si>
  <si>
    <t>2Mb/s</t>
  </si>
  <si>
    <t>d2</t>
  </si>
  <si>
    <t>1Mb/s</t>
  </si>
  <si>
    <t>d3</t>
  </si>
  <si>
    <t>512Kb/s</t>
  </si>
  <si>
    <t>size</t>
  </si>
  <si>
    <t>d1 : -i</t>
  </si>
  <si>
    <t>d2 : -i</t>
  </si>
  <si>
    <t>d3 : -i</t>
  </si>
  <si>
    <t>S (silent) (ubat/s)</t>
  </si>
  <si>
    <t xml:space="preserve">ftp </t>
  </si>
  <si>
    <t>MTU</t>
  </si>
  <si>
    <r>
      <t xml:space="preserve">quantité </t>
    </r>
    <r>
      <rPr>
        <sz val="12"/>
        <rFont val="Arial"/>
        <family val="2"/>
      </rPr>
      <t>(octets)</t>
    </r>
  </si>
  <si>
    <t>qf(m)</t>
  </si>
  <si>
    <r>
      <t xml:space="preserve">durée </t>
    </r>
    <r>
      <rPr>
        <sz val="12"/>
        <rFont val="Arial"/>
        <family val="2"/>
      </rPr>
      <t>(s)</t>
    </r>
  </si>
  <si>
    <t>df(m)</t>
  </si>
  <si>
    <r>
      <t>t(m)</t>
    </r>
    <r>
      <rPr>
        <sz val="12"/>
        <rFont val="Arial"/>
        <family val="2"/>
      </rPr>
      <t xml:space="preserve"> (ubat/octet)</t>
    </r>
  </si>
  <si>
    <t>qp(m)</t>
  </si>
  <si>
    <t>dp(m)</t>
  </si>
  <si>
    <r>
      <t>r(m)</t>
    </r>
    <r>
      <rPr>
        <sz val="12"/>
        <rFont val="Arial"/>
        <family val="2"/>
      </rPr>
      <t xml:space="preserve"> (ubat/octet)</t>
    </r>
  </si>
  <si>
    <t>mtu = 1500</t>
  </si>
  <si>
    <t>r(p)*p</t>
  </si>
  <si>
    <t>r(m)</t>
  </si>
  <si>
    <t>r(m)*r(p)*p</t>
  </si>
  <si>
    <t>t(p)*p</t>
  </si>
  <si>
    <t>t(m)</t>
  </si>
  <si>
    <t>t(m)*t(p)*p</t>
  </si>
  <si>
    <t>total (ubat)</t>
  </si>
  <si>
    <t>mtu = 1000</t>
  </si>
  <si>
    <t>mtu = 500</t>
  </si>
  <si>
    <t>mtu</t>
  </si>
  <si>
    <t>FTP</t>
  </si>
  <si>
    <t>JAVA</t>
  </si>
  <si>
    <t>PING</t>
  </si>
  <si>
    <t>silent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</si>
</sst>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00"/>
    <numFmt numFmtId="165" formatCode="0.0"/>
    <numFmt numFmtId="166" formatCode="0.00000"/>
    <numFmt numFmtId="167" formatCode="0.00000E+00"/>
    <numFmt numFmtId="168" formatCode="0.000000000000E+00"/>
  </numFmts>
  <fonts count="7" x14ac:knownFonts="1">
    <font>
      <sz val="11"/>
      <color theme="1"/>
      <name val="Calibri"/>
      <family val="2"/>
      <scheme val="minor"/>
    </font>
    <font>
      <i/>
      <sz val="16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1" xfId="0" applyFont="1" applyBorder="1"/>
    <xf numFmtId="0" fontId="1" fillId="0" borderId="2" xfId="0" applyFont="1" applyFill="1" applyBorder="1" applyAlignment="1">
      <alignment horizontal="left"/>
    </xf>
    <xf numFmtId="0" fontId="2" fillId="0" borderId="3" xfId="0" applyFont="1" applyBorder="1"/>
    <xf numFmtId="0" fontId="2" fillId="0" borderId="0" xfId="0" applyFont="1" applyBorder="1"/>
    <xf numFmtId="0" fontId="3" fillId="0" borderId="4" xfId="0" applyFont="1" applyFill="1" applyBorder="1" applyAlignment="1">
      <alignment horizontal="left"/>
    </xf>
    <xf numFmtId="164" fontId="0" fillId="0" borderId="0" xfId="0" applyNumberFormat="1"/>
    <xf numFmtId="0" fontId="4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right"/>
    </xf>
    <xf numFmtId="2" fontId="4" fillId="0" borderId="1" xfId="0" applyNumberFormat="1" applyFont="1" applyFill="1" applyBorder="1" applyAlignment="1">
      <alignment horizontal="left"/>
    </xf>
    <xf numFmtId="1" fontId="2" fillId="0" borderId="1" xfId="0" applyNumberFormat="1" applyFont="1" applyBorder="1"/>
    <xf numFmtId="1" fontId="2" fillId="0" borderId="1" xfId="0" applyNumberFormat="1" applyFont="1" applyBorder="1" applyAlignment="1">
      <alignment horizontal="right"/>
    </xf>
    <xf numFmtId="2" fontId="0" fillId="0" borderId="0" xfId="0" applyNumberFormat="1"/>
    <xf numFmtId="1" fontId="0" fillId="0" borderId="0" xfId="0" applyNumberFormat="1"/>
    <xf numFmtId="2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" fontId="5" fillId="0" borderId="0" xfId="0" applyNumberFormat="1" applyFont="1" applyBorder="1" applyAlignment="1">
      <alignment horizontal="right"/>
    </xf>
    <xf numFmtId="0" fontId="1" fillId="0" borderId="0" xfId="0" applyFont="1"/>
    <xf numFmtId="0" fontId="4" fillId="0" borderId="5" xfId="0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2" fillId="0" borderId="5" xfId="0" applyFont="1" applyBorder="1"/>
    <xf numFmtId="0" fontId="4" fillId="0" borderId="7" xfId="0" applyFont="1" applyFill="1" applyBorder="1" applyAlignment="1">
      <alignment horizontal="left"/>
    </xf>
    <xf numFmtId="2" fontId="5" fillId="0" borderId="5" xfId="0" applyNumberFormat="1" applyFont="1" applyBorder="1"/>
    <xf numFmtId="165" fontId="2" fillId="0" borderId="5" xfId="0" applyNumberFormat="1" applyFont="1" applyBorder="1"/>
    <xf numFmtId="0" fontId="0" fillId="0" borderId="5" xfId="0" applyFont="1" applyBorder="1"/>
    <xf numFmtId="166" fontId="0" fillId="0" borderId="5" xfId="0" applyNumberFormat="1" applyBorder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0" fillId="0" borderId="1" xfId="0" applyBorder="1"/>
    <xf numFmtId="0" fontId="5" fillId="0" borderId="1" xfId="0" applyFont="1" applyFill="1" applyBorder="1"/>
    <xf numFmtId="167" fontId="0" fillId="0" borderId="1" xfId="0" applyNumberFormat="1" applyBorder="1"/>
    <xf numFmtId="168" fontId="0" fillId="0" borderId="0" xfId="0" applyNumberFormat="1"/>
    <xf numFmtId="0" fontId="5" fillId="0" borderId="0" xfId="0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Transmission</a:t>
            </a:r>
          </a:p>
        </c:rich>
      </c:tx>
      <c:layout>
        <c:manualLayout>
          <c:xMode val="edge"/>
          <c:yMode val="edge"/>
          <c:x val="0.43840174978127733"/>
          <c:y val="1.957578759424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10876803551609"/>
          <c:y val="0.11745513866231648"/>
          <c:w val="0.83240843507214202"/>
          <c:h val="0.7618270799347471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38100">
                <a:solidFill>
                  <a:srgbClr val="0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CC-4516-A3AA-5E2FE981808C}"/>
              </c:ext>
            </c:extLst>
          </c:dPt>
          <c:dPt>
            <c:idx val="2"/>
            <c:bubble3D val="0"/>
            <c:spPr>
              <a:ln w="38100">
                <a:solidFill>
                  <a:srgbClr val="0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ECC-4516-A3AA-5E2FE981808C}"/>
              </c:ext>
            </c:extLst>
          </c:dPt>
          <c:trendline>
            <c:spPr>
              <a:ln w="3175">
                <a:solidFill>
                  <a:srgbClr val="000000"/>
                </a:solidFill>
                <a:prstDash val="lgDash"/>
              </a:ln>
            </c:spPr>
            <c:trendlineType val="linear"/>
            <c:dispRSqr val="0"/>
            <c:dispEq val="0"/>
          </c:trendline>
          <c:xVal>
            <c:numRef>
              <c:f>[1]Sheet3!$B$5:$D$5</c:f>
              <c:numCache>
                <c:formatCode>General</c:formatCode>
                <c:ptCount val="3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</c:numCache>
            </c:numRef>
          </c:xVal>
          <c:yVal>
            <c:numRef>
              <c:f>[1]Sheet3!$C$7:$D$7</c:f>
              <c:numCache>
                <c:formatCode>General</c:formatCode>
                <c:ptCount val="2"/>
                <c:pt idx="0">
                  <c:v>2217.13</c:v>
                </c:pt>
                <c:pt idx="1">
                  <c:v>2106.54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ECC-4516-A3AA-5E2FE9818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8147296"/>
        <c:axId val="1"/>
      </c:scatterChart>
      <c:valAx>
        <c:axId val="1848147296"/>
        <c:scaling>
          <c:orientation val="minMax"/>
          <c:max val="1600"/>
          <c:min val="40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MTU</a:t>
                </a:r>
              </a:p>
            </c:rich>
          </c:tx>
          <c:layout>
            <c:manualLayout>
              <c:xMode val="edge"/>
              <c:yMode val="edge"/>
              <c:x val="0.50055491396908713"/>
              <c:y val="0.929853170441387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0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bat  unit</a:t>
                </a:r>
              </a:p>
            </c:rich>
          </c:tx>
          <c:layout>
            <c:manualLayout>
              <c:xMode val="edge"/>
              <c:yMode val="edge"/>
              <c:x val="8.8789734616506275E-3"/>
              <c:y val="0.45187606015786286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814729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E(mtu)</a:t>
            </a:r>
          </a:p>
        </c:rich>
      </c:tx>
      <c:layout>
        <c:manualLayout>
          <c:xMode val="edge"/>
          <c:yMode val="edge"/>
          <c:x val="0.47052739311496211"/>
          <c:y val="2.03389872787564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422957600827302E-2"/>
          <c:y val="0.12542372881355932"/>
          <c:w val="0.8996897621509824"/>
          <c:h val="0.764406779661017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 val="-0.11948759919711938"/>
                  <c:y val="-0.10641438478139759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E(mtu) = (-6E-05) * mtu + 0.3248</a:t>
                    </a:r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[1]Sheet3!$A$56:$A$58</c:f>
              <c:numCache>
                <c:formatCode>General</c:formatCode>
                <c:ptCount val="3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</c:numCache>
            </c:numRef>
          </c:xVal>
          <c:yVal>
            <c:numRef>
              <c:f>[1]Sheet3!$B$56:$B$58</c:f>
              <c:numCache>
                <c:formatCode>General</c:formatCode>
                <c:ptCount val="3"/>
                <c:pt idx="0">
                  <c:v>0.30151248625371685</c:v>
                </c:pt>
                <c:pt idx="1">
                  <c:v>0.25440734378687774</c:v>
                </c:pt>
                <c:pt idx="2">
                  <c:v>0.24307441473263194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B0-4C4D-8E21-77EC1C707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8149792"/>
        <c:axId val="1"/>
      </c:scatterChart>
      <c:valAx>
        <c:axId val="1848149792"/>
        <c:scaling>
          <c:orientation val="minMax"/>
          <c:max val="1550"/>
          <c:min val="45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mtu</a:t>
                </a:r>
              </a:p>
            </c:rich>
          </c:tx>
          <c:layout>
            <c:manualLayout>
              <c:xMode val="edge"/>
              <c:yMode val="edge"/>
              <c:x val="0.5087900662132292"/>
              <c:y val="0.942372839680829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cons</a:t>
                </a:r>
              </a:p>
            </c:rich>
          </c:tx>
          <c:layout>
            <c:manualLayout>
              <c:xMode val="edge"/>
              <c:yMode val="edge"/>
              <c:x val="1.1375424514074032E-2"/>
              <c:y val="0.479661101809325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81497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14270941054809"/>
          <c:y val="3.3898305084745763E-2"/>
          <c:w val="0.74767321613236815"/>
          <c:h val="0.86101694915254234"/>
        </c:manualLayout>
      </c:layout>
      <c:scatterChart>
        <c:scatterStyle val="smoothMarker"/>
        <c:varyColors val="0"/>
        <c:ser>
          <c:idx val="0"/>
          <c:order val="0"/>
          <c:tx>
            <c:v>tm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[1]Sheet3!$B$19:$D$19</c:f>
              <c:numCache>
                <c:formatCode>General</c:formatCode>
                <c:ptCount val="3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</c:numCache>
            </c:numRef>
          </c:xVal>
          <c:yVal>
            <c:numRef>
              <c:f>[1]Sheet3!$B$20:$D$20</c:f>
              <c:numCache>
                <c:formatCode>General</c:formatCode>
                <c:ptCount val="3"/>
                <c:pt idx="0">
                  <c:v>1.2342826295567102E-8</c:v>
                </c:pt>
                <c:pt idx="1">
                  <c:v>8.8518088026558874E-9</c:v>
                </c:pt>
                <c:pt idx="2">
                  <c:v>7.1529715470191219E-9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F95-4F15-9194-F3B9D3CEB0FD}"/>
            </c:ext>
          </c:extLst>
        </c:ser>
        <c:ser>
          <c:idx val="1"/>
          <c:order val="1"/>
          <c:tx>
            <c:v>rm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[1]Sheet3!$B$19:$D$19</c:f>
              <c:numCache>
                <c:formatCode>General</c:formatCode>
                <c:ptCount val="3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</c:numCache>
            </c:numRef>
          </c:xVal>
          <c:yVal>
            <c:numRef>
              <c:f>[1]Sheet3!$B$21:$D$21</c:f>
              <c:numCache>
                <c:formatCode>General</c:formatCode>
                <c:ptCount val="3"/>
                <c:pt idx="0">
                  <c:v>1.1991943915932132E-8</c:v>
                </c:pt>
                <c:pt idx="1">
                  <c:v>1.0521887048556278E-8</c:v>
                </c:pt>
                <c:pt idx="2">
                  <c:v>1.0185579677881306E-8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F95-4F15-9194-F3B9D3CEB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8144800"/>
        <c:axId val="1"/>
      </c:scatterChart>
      <c:valAx>
        <c:axId val="1848144800"/>
        <c:scaling>
          <c:orientation val="minMax"/>
          <c:min val="400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MTU</a:t>
                </a:r>
              </a:p>
            </c:rich>
          </c:tx>
          <c:layout>
            <c:manualLayout>
              <c:xMode val="edge"/>
              <c:yMode val="edge"/>
              <c:x val="0.54291622264685058"/>
              <c:y val="0.947457610518058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ubat</a:t>
                </a:r>
              </a:p>
            </c:rich>
          </c:tx>
          <c:layout>
            <c:manualLayout>
              <c:xMode val="edge"/>
              <c:yMode val="edge"/>
              <c:x val="9.2037234379177532E-2"/>
              <c:y val="0.43728814162979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81448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1364536894885166E-3"/>
          <c:y val="0.42881353970316011"/>
          <c:w val="5.2740381572818504E-2"/>
          <c:h val="7.28813272584648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873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DF5C13-B6A5-4929-9AF8-14A6AA8B3A6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9942" cy="561242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29BC2A-4BD2-40E9-9D9E-00DB050F953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2239" cy="561548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EF413B-6D42-4417-9635-43A11F4C36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addin/Desktop/Work/New%20Articles/DEA/stage%2029-05-06/ping-java-ft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1"/>
      <sheetName val="Sheet1"/>
      <sheetName val="Sheet2"/>
      <sheetName val="Graph3"/>
      <sheetName val="Sheet3"/>
      <sheetName val="Sheet4"/>
      <sheetName val="Graph2"/>
    </sheetNames>
    <sheetDataSet>
      <sheetData sheetId="1">
        <row r="9">
          <cell r="B9">
            <v>701200</v>
          </cell>
        </row>
        <row r="20">
          <cell r="B20">
            <v>445000</v>
          </cell>
        </row>
        <row r="31">
          <cell r="B31">
            <v>341000</v>
          </cell>
        </row>
      </sheetData>
      <sheetData sheetId="2"/>
      <sheetData sheetId="4">
        <row r="5">
          <cell r="B5">
            <v>500</v>
          </cell>
          <cell r="C5">
            <v>1000</v>
          </cell>
          <cell r="D5">
            <v>1500</v>
          </cell>
        </row>
        <row r="7">
          <cell r="C7">
            <v>2217.13</v>
          </cell>
          <cell r="D7">
            <v>2106.54</v>
          </cell>
        </row>
        <row r="19">
          <cell r="B19">
            <v>500</v>
          </cell>
          <cell r="C19">
            <v>1000</v>
          </cell>
          <cell r="D19">
            <v>1500</v>
          </cell>
        </row>
        <row r="20">
          <cell r="B20">
            <v>1.2342826295567102E-8</v>
          </cell>
          <cell r="C20">
            <v>8.8518088026558874E-9</v>
          </cell>
          <cell r="D20">
            <v>7.1529715470191219E-9</v>
          </cell>
        </row>
        <row r="21">
          <cell r="B21">
            <v>1.1991943915932132E-8</v>
          </cell>
          <cell r="C21">
            <v>1.0521887048556278E-8</v>
          </cell>
          <cell r="D21">
            <v>1.0185579677881306E-8</v>
          </cell>
        </row>
        <row r="56">
          <cell r="A56">
            <v>500</v>
          </cell>
          <cell r="B56">
            <v>0.30151248625371685</v>
          </cell>
        </row>
        <row r="57">
          <cell r="A57">
            <v>1000</v>
          </cell>
          <cell r="B57">
            <v>0.25440734378687774</v>
          </cell>
        </row>
        <row r="58">
          <cell r="A58">
            <v>1500</v>
          </cell>
          <cell r="B58">
            <v>0.24307441473263194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97AC2-2097-4259-BC28-4C8BD79475B3}">
  <dimension ref="A1"/>
  <sheetViews>
    <sheetView topLeftCell="A19" workbookViewId="0">
      <selection activeCell="R10" sqref="R1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130BB-C2E9-47CD-92BF-4F016B8B6FDB}">
  <dimension ref="A1:H54"/>
  <sheetViews>
    <sheetView topLeftCell="A40" workbookViewId="0">
      <selection activeCell="C11" sqref="C11"/>
    </sheetView>
  </sheetViews>
  <sheetFormatPr defaultColWidth="13.7109375" defaultRowHeight="15" x14ac:dyDescent="0.25"/>
  <cols>
    <col min="1" max="1" width="30.85546875" customWidth="1"/>
    <col min="2" max="4" width="19.7109375" customWidth="1"/>
    <col min="6" max="6" width="23.140625" customWidth="1"/>
    <col min="257" max="257" width="30.85546875" customWidth="1"/>
    <col min="258" max="260" width="19.7109375" customWidth="1"/>
    <col min="262" max="262" width="23.140625" customWidth="1"/>
    <col min="513" max="513" width="30.85546875" customWidth="1"/>
    <col min="514" max="516" width="19.7109375" customWidth="1"/>
    <col min="518" max="518" width="23.140625" customWidth="1"/>
    <col min="769" max="769" width="30.85546875" customWidth="1"/>
    <col min="770" max="772" width="19.7109375" customWidth="1"/>
    <col min="774" max="774" width="23.140625" customWidth="1"/>
    <col min="1025" max="1025" width="30.85546875" customWidth="1"/>
    <col min="1026" max="1028" width="19.7109375" customWidth="1"/>
    <col min="1030" max="1030" width="23.140625" customWidth="1"/>
    <col min="1281" max="1281" width="30.85546875" customWidth="1"/>
    <col min="1282" max="1284" width="19.7109375" customWidth="1"/>
    <col min="1286" max="1286" width="23.140625" customWidth="1"/>
    <col min="1537" max="1537" width="30.85546875" customWidth="1"/>
    <col min="1538" max="1540" width="19.7109375" customWidth="1"/>
    <col min="1542" max="1542" width="23.140625" customWidth="1"/>
    <col min="1793" max="1793" width="30.85546875" customWidth="1"/>
    <col min="1794" max="1796" width="19.7109375" customWidth="1"/>
    <col min="1798" max="1798" width="23.140625" customWidth="1"/>
    <col min="2049" max="2049" width="30.85546875" customWidth="1"/>
    <col min="2050" max="2052" width="19.7109375" customWidth="1"/>
    <col min="2054" max="2054" width="23.140625" customWidth="1"/>
    <col min="2305" max="2305" width="30.85546875" customWidth="1"/>
    <col min="2306" max="2308" width="19.7109375" customWidth="1"/>
    <col min="2310" max="2310" width="23.140625" customWidth="1"/>
    <col min="2561" max="2561" width="30.85546875" customWidth="1"/>
    <col min="2562" max="2564" width="19.7109375" customWidth="1"/>
    <col min="2566" max="2566" width="23.140625" customWidth="1"/>
    <col min="2817" max="2817" width="30.85546875" customWidth="1"/>
    <col min="2818" max="2820" width="19.7109375" customWidth="1"/>
    <col min="2822" max="2822" width="23.140625" customWidth="1"/>
    <col min="3073" max="3073" width="30.85546875" customWidth="1"/>
    <col min="3074" max="3076" width="19.7109375" customWidth="1"/>
    <col min="3078" max="3078" width="23.140625" customWidth="1"/>
    <col min="3329" max="3329" width="30.85546875" customWidth="1"/>
    <col min="3330" max="3332" width="19.7109375" customWidth="1"/>
    <col min="3334" max="3334" width="23.140625" customWidth="1"/>
    <col min="3585" max="3585" width="30.85546875" customWidth="1"/>
    <col min="3586" max="3588" width="19.7109375" customWidth="1"/>
    <col min="3590" max="3590" width="23.140625" customWidth="1"/>
    <col min="3841" max="3841" width="30.85546875" customWidth="1"/>
    <col min="3842" max="3844" width="19.7109375" customWidth="1"/>
    <col min="3846" max="3846" width="23.140625" customWidth="1"/>
    <col min="4097" max="4097" width="30.85546875" customWidth="1"/>
    <col min="4098" max="4100" width="19.7109375" customWidth="1"/>
    <col min="4102" max="4102" width="23.140625" customWidth="1"/>
    <col min="4353" max="4353" width="30.85546875" customWidth="1"/>
    <col min="4354" max="4356" width="19.7109375" customWidth="1"/>
    <col min="4358" max="4358" width="23.140625" customWidth="1"/>
    <col min="4609" max="4609" width="30.85546875" customWidth="1"/>
    <col min="4610" max="4612" width="19.7109375" customWidth="1"/>
    <col min="4614" max="4614" width="23.140625" customWidth="1"/>
    <col min="4865" max="4865" width="30.85546875" customWidth="1"/>
    <col min="4866" max="4868" width="19.7109375" customWidth="1"/>
    <col min="4870" max="4870" width="23.140625" customWidth="1"/>
    <col min="5121" max="5121" width="30.85546875" customWidth="1"/>
    <col min="5122" max="5124" width="19.7109375" customWidth="1"/>
    <col min="5126" max="5126" width="23.140625" customWidth="1"/>
    <col min="5377" max="5377" width="30.85546875" customWidth="1"/>
    <col min="5378" max="5380" width="19.7109375" customWidth="1"/>
    <col min="5382" max="5382" width="23.140625" customWidth="1"/>
    <col min="5633" max="5633" width="30.85546875" customWidth="1"/>
    <col min="5634" max="5636" width="19.7109375" customWidth="1"/>
    <col min="5638" max="5638" width="23.140625" customWidth="1"/>
    <col min="5889" max="5889" width="30.85546875" customWidth="1"/>
    <col min="5890" max="5892" width="19.7109375" customWidth="1"/>
    <col min="5894" max="5894" width="23.140625" customWidth="1"/>
    <col min="6145" max="6145" width="30.85546875" customWidth="1"/>
    <col min="6146" max="6148" width="19.7109375" customWidth="1"/>
    <col min="6150" max="6150" width="23.140625" customWidth="1"/>
    <col min="6401" max="6401" width="30.85546875" customWidth="1"/>
    <col min="6402" max="6404" width="19.7109375" customWidth="1"/>
    <col min="6406" max="6406" width="23.140625" customWidth="1"/>
    <col min="6657" max="6657" width="30.85546875" customWidth="1"/>
    <col min="6658" max="6660" width="19.7109375" customWidth="1"/>
    <col min="6662" max="6662" width="23.140625" customWidth="1"/>
    <col min="6913" max="6913" width="30.85546875" customWidth="1"/>
    <col min="6914" max="6916" width="19.7109375" customWidth="1"/>
    <col min="6918" max="6918" width="23.140625" customWidth="1"/>
    <col min="7169" max="7169" width="30.85546875" customWidth="1"/>
    <col min="7170" max="7172" width="19.7109375" customWidth="1"/>
    <col min="7174" max="7174" width="23.140625" customWidth="1"/>
    <col min="7425" max="7425" width="30.85546875" customWidth="1"/>
    <col min="7426" max="7428" width="19.7109375" customWidth="1"/>
    <col min="7430" max="7430" width="23.140625" customWidth="1"/>
    <col min="7681" max="7681" width="30.85546875" customWidth="1"/>
    <col min="7682" max="7684" width="19.7109375" customWidth="1"/>
    <col min="7686" max="7686" width="23.140625" customWidth="1"/>
    <col min="7937" max="7937" width="30.85546875" customWidth="1"/>
    <col min="7938" max="7940" width="19.7109375" customWidth="1"/>
    <col min="7942" max="7942" width="23.140625" customWidth="1"/>
    <col min="8193" max="8193" width="30.85546875" customWidth="1"/>
    <col min="8194" max="8196" width="19.7109375" customWidth="1"/>
    <col min="8198" max="8198" width="23.140625" customWidth="1"/>
    <col min="8449" max="8449" width="30.85546875" customWidth="1"/>
    <col min="8450" max="8452" width="19.7109375" customWidth="1"/>
    <col min="8454" max="8454" width="23.140625" customWidth="1"/>
    <col min="8705" max="8705" width="30.85546875" customWidth="1"/>
    <col min="8706" max="8708" width="19.7109375" customWidth="1"/>
    <col min="8710" max="8710" width="23.140625" customWidth="1"/>
    <col min="8961" max="8961" width="30.85546875" customWidth="1"/>
    <col min="8962" max="8964" width="19.7109375" customWidth="1"/>
    <col min="8966" max="8966" width="23.140625" customWidth="1"/>
    <col min="9217" max="9217" width="30.85546875" customWidth="1"/>
    <col min="9218" max="9220" width="19.7109375" customWidth="1"/>
    <col min="9222" max="9222" width="23.140625" customWidth="1"/>
    <col min="9473" max="9473" width="30.85546875" customWidth="1"/>
    <col min="9474" max="9476" width="19.7109375" customWidth="1"/>
    <col min="9478" max="9478" width="23.140625" customWidth="1"/>
    <col min="9729" max="9729" width="30.85546875" customWidth="1"/>
    <col min="9730" max="9732" width="19.7109375" customWidth="1"/>
    <col min="9734" max="9734" width="23.140625" customWidth="1"/>
    <col min="9985" max="9985" width="30.85546875" customWidth="1"/>
    <col min="9986" max="9988" width="19.7109375" customWidth="1"/>
    <col min="9990" max="9990" width="23.140625" customWidth="1"/>
    <col min="10241" max="10241" width="30.85546875" customWidth="1"/>
    <col min="10242" max="10244" width="19.7109375" customWidth="1"/>
    <col min="10246" max="10246" width="23.140625" customWidth="1"/>
    <col min="10497" max="10497" width="30.85546875" customWidth="1"/>
    <col min="10498" max="10500" width="19.7109375" customWidth="1"/>
    <col min="10502" max="10502" width="23.140625" customWidth="1"/>
    <col min="10753" max="10753" width="30.85546875" customWidth="1"/>
    <col min="10754" max="10756" width="19.7109375" customWidth="1"/>
    <col min="10758" max="10758" width="23.140625" customWidth="1"/>
    <col min="11009" max="11009" width="30.85546875" customWidth="1"/>
    <col min="11010" max="11012" width="19.7109375" customWidth="1"/>
    <col min="11014" max="11014" width="23.140625" customWidth="1"/>
    <col min="11265" max="11265" width="30.85546875" customWidth="1"/>
    <col min="11266" max="11268" width="19.7109375" customWidth="1"/>
    <col min="11270" max="11270" width="23.140625" customWidth="1"/>
    <col min="11521" max="11521" width="30.85546875" customWidth="1"/>
    <col min="11522" max="11524" width="19.7109375" customWidth="1"/>
    <col min="11526" max="11526" width="23.140625" customWidth="1"/>
    <col min="11777" max="11777" width="30.85546875" customWidth="1"/>
    <col min="11778" max="11780" width="19.7109375" customWidth="1"/>
    <col min="11782" max="11782" width="23.140625" customWidth="1"/>
    <col min="12033" max="12033" width="30.85546875" customWidth="1"/>
    <col min="12034" max="12036" width="19.7109375" customWidth="1"/>
    <col min="12038" max="12038" width="23.140625" customWidth="1"/>
    <col min="12289" max="12289" width="30.85546875" customWidth="1"/>
    <col min="12290" max="12292" width="19.7109375" customWidth="1"/>
    <col min="12294" max="12294" width="23.140625" customWidth="1"/>
    <col min="12545" max="12545" width="30.85546875" customWidth="1"/>
    <col min="12546" max="12548" width="19.7109375" customWidth="1"/>
    <col min="12550" max="12550" width="23.140625" customWidth="1"/>
    <col min="12801" max="12801" width="30.85546875" customWidth="1"/>
    <col min="12802" max="12804" width="19.7109375" customWidth="1"/>
    <col min="12806" max="12806" width="23.140625" customWidth="1"/>
    <col min="13057" max="13057" width="30.85546875" customWidth="1"/>
    <col min="13058" max="13060" width="19.7109375" customWidth="1"/>
    <col min="13062" max="13062" width="23.140625" customWidth="1"/>
    <col min="13313" max="13313" width="30.85546875" customWidth="1"/>
    <col min="13314" max="13316" width="19.7109375" customWidth="1"/>
    <col min="13318" max="13318" width="23.140625" customWidth="1"/>
    <col min="13569" max="13569" width="30.85546875" customWidth="1"/>
    <col min="13570" max="13572" width="19.7109375" customWidth="1"/>
    <col min="13574" max="13574" width="23.140625" customWidth="1"/>
    <col min="13825" max="13825" width="30.85546875" customWidth="1"/>
    <col min="13826" max="13828" width="19.7109375" customWidth="1"/>
    <col min="13830" max="13830" width="23.140625" customWidth="1"/>
    <col min="14081" max="14081" width="30.85546875" customWidth="1"/>
    <col min="14082" max="14084" width="19.7109375" customWidth="1"/>
    <col min="14086" max="14086" width="23.140625" customWidth="1"/>
    <col min="14337" max="14337" width="30.85546875" customWidth="1"/>
    <col min="14338" max="14340" width="19.7109375" customWidth="1"/>
    <col min="14342" max="14342" width="23.140625" customWidth="1"/>
    <col min="14593" max="14593" width="30.85546875" customWidth="1"/>
    <col min="14594" max="14596" width="19.7109375" customWidth="1"/>
    <col min="14598" max="14598" width="23.140625" customWidth="1"/>
    <col min="14849" max="14849" width="30.85546875" customWidth="1"/>
    <col min="14850" max="14852" width="19.7109375" customWidth="1"/>
    <col min="14854" max="14854" width="23.140625" customWidth="1"/>
    <col min="15105" max="15105" width="30.85546875" customWidth="1"/>
    <col min="15106" max="15108" width="19.7109375" customWidth="1"/>
    <col min="15110" max="15110" width="23.140625" customWidth="1"/>
    <col min="15361" max="15361" width="30.85546875" customWidth="1"/>
    <col min="15362" max="15364" width="19.7109375" customWidth="1"/>
    <col min="15366" max="15366" width="23.140625" customWidth="1"/>
    <col min="15617" max="15617" width="30.85546875" customWidth="1"/>
    <col min="15618" max="15620" width="19.7109375" customWidth="1"/>
    <col min="15622" max="15622" width="23.140625" customWidth="1"/>
    <col min="15873" max="15873" width="30.85546875" customWidth="1"/>
    <col min="15874" max="15876" width="19.7109375" customWidth="1"/>
    <col min="15878" max="15878" width="23.140625" customWidth="1"/>
    <col min="16129" max="16129" width="30.85546875" customWidth="1"/>
    <col min="16130" max="16132" width="19.7109375" customWidth="1"/>
    <col min="16134" max="16134" width="23.140625" customWidth="1"/>
  </cols>
  <sheetData>
    <row r="1" spans="1:8" ht="20.25" x14ac:dyDescent="0.3">
      <c r="A1" s="1" t="s">
        <v>0</v>
      </c>
    </row>
    <row r="2" spans="1:8" ht="20.25" x14ac:dyDescent="0.3">
      <c r="A2" s="2" t="s">
        <v>1</v>
      </c>
      <c r="B2" s="3" t="s">
        <v>2</v>
      </c>
      <c r="C2" s="3" t="s">
        <v>3</v>
      </c>
      <c r="D2" s="3" t="s">
        <v>4</v>
      </c>
    </row>
    <row r="3" spans="1:8" ht="12.75" customHeight="1" x14ac:dyDescent="0.3">
      <c r="A3" s="4"/>
      <c r="B3" s="5"/>
      <c r="C3" s="6"/>
      <c r="D3" s="6"/>
    </row>
    <row r="4" spans="1:8" ht="18.75" x14ac:dyDescent="0.3">
      <c r="A4" s="7" t="s">
        <v>5</v>
      </c>
      <c r="F4" s="8"/>
      <c r="G4" s="8"/>
      <c r="H4" s="8"/>
    </row>
    <row r="5" spans="1:8" ht="18" x14ac:dyDescent="0.25">
      <c r="A5" s="9" t="s">
        <v>6</v>
      </c>
      <c r="B5" s="10" t="s">
        <v>7</v>
      </c>
      <c r="C5" s="3">
        <v>3.27</v>
      </c>
      <c r="D5" s="3">
        <v>6.87</v>
      </c>
    </row>
    <row r="6" spans="1:8" ht="18" x14ac:dyDescent="0.25">
      <c r="A6" s="9" t="s">
        <v>8</v>
      </c>
      <c r="B6" s="10" t="s">
        <v>9</v>
      </c>
      <c r="C6" s="10" t="s">
        <v>10</v>
      </c>
      <c r="D6" s="10" t="s">
        <v>11</v>
      </c>
    </row>
    <row r="7" spans="1:8" ht="18" x14ac:dyDescent="0.25">
      <c r="A7" s="9" t="s">
        <v>12</v>
      </c>
      <c r="B7" s="11">
        <v>25</v>
      </c>
      <c r="C7" s="11">
        <v>25</v>
      </c>
      <c r="D7" s="11">
        <v>25</v>
      </c>
    </row>
    <row r="8" spans="1:8" ht="18" x14ac:dyDescent="0.25">
      <c r="A8" s="9" t="s">
        <v>13</v>
      </c>
      <c r="B8" s="11">
        <v>2335.16</v>
      </c>
      <c r="C8" s="12">
        <v>2342.5</v>
      </c>
      <c r="D8" s="12">
        <v>2357.58</v>
      </c>
    </row>
    <row r="9" spans="1:8" s="16" customFormat="1" ht="18" x14ac:dyDescent="0.25">
      <c r="A9" s="13" t="s">
        <v>14</v>
      </c>
      <c r="B9" s="14">
        <v>701200</v>
      </c>
      <c r="C9" s="15">
        <v>680000</v>
      </c>
      <c r="D9" s="15">
        <v>390000</v>
      </c>
      <c r="F9" s="17"/>
      <c r="G9" s="8"/>
      <c r="H9" s="8"/>
    </row>
    <row r="10" spans="1:8" ht="18" x14ac:dyDescent="0.25">
      <c r="A10" s="9" t="s">
        <v>15</v>
      </c>
      <c r="B10" s="3">
        <v>701121</v>
      </c>
      <c r="C10" s="10">
        <v>679905</v>
      </c>
      <c r="D10" s="10">
        <v>389890</v>
      </c>
    </row>
    <row r="11" spans="1:8" ht="18" x14ac:dyDescent="0.25">
      <c r="A11" s="9" t="s">
        <v>16</v>
      </c>
      <c r="B11" s="18">
        <f>B8/B7</f>
        <v>93.406399999999991</v>
      </c>
      <c r="C11" s="18">
        <f>C8/C7</f>
        <v>93.7</v>
      </c>
      <c r="D11" s="18">
        <f>D8/D7</f>
        <v>94.303200000000004</v>
      </c>
    </row>
    <row r="12" spans="1:8" ht="18" x14ac:dyDescent="0.25">
      <c r="A12" s="9" t="s">
        <v>17</v>
      </c>
      <c r="B12" s="19">
        <f>B9*472/1024/1024</f>
        <v>315.6341552734375</v>
      </c>
      <c r="C12" s="19">
        <f>C9*472/1024/1024</f>
        <v>306.09130859375</v>
      </c>
      <c r="D12" s="19">
        <f>D9*472/1024/1024</f>
        <v>175.5523681640625</v>
      </c>
    </row>
    <row r="13" spans="1:8" ht="18" x14ac:dyDescent="0.25">
      <c r="A13" s="9" t="s">
        <v>18</v>
      </c>
      <c r="B13" s="18" t="s">
        <v>19</v>
      </c>
      <c r="C13" s="18" t="s">
        <v>20</v>
      </c>
      <c r="D13" s="18" t="s">
        <v>21</v>
      </c>
    </row>
    <row r="14" spans="1:8" ht="15.75" x14ac:dyDescent="0.25">
      <c r="A14" s="20"/>
      <c r="B14" s="21"/>
      <c r="C14" s="22"/>
      <c r="D14" s="22"/>
    </row>
    <row r="15" spans="1:8" ht="18.75" x14ac:dyDescent="0.3">
      <c r="A15" s="23" t="s">
        <v>22</v>
      </c>
      <c r="B15" s="21"/>
      <c r="C15" s="22"/>
      <c r="D15" s="22"/>
    </row>
    <row r="16" spans="1:8" ht="18" x14ac:dyDescent="0.25">
      <c r="A16" s="9" t="s">
        <v>6</v>
      </c>
      <c r="B16" s="10" t="s">
        <v>23</v>
      </c>
      <c r="C16" s="10">
        <v>6.74</v>
      </c>
      <c r="D16" s="10">
        <v>14.16</v>
      </c>
    </row>
    <row r="17" spans="1:4" ht="18" x14ac:dyDescent="0.25">
      <c r="A17" s="9" t="s">
        <v>24</v>
      </c>
      <c r="B17" s="10" t="s">
        <v>25</v>
      </c>
      <c r="C17" s="10" t="s">
        <v>26</v>
      </c>
      <c r="D17" s="10" t="s">
        <v>27</v>
      </c>
    </row>
    <row r="18" spans="1:4" ht="18" x14ac:dyDescent="0.25">
      <c r="A18" s="9" t="s">
        <v>12</v>
      </c>
      <c r="B18" s="11">
        <v>25</v>
      </c>
      <c r="C18" s="11">
        <v>25</v>
      </c>
      <c r="D18" s="11">
        <v>25</v>
      </c>
    </row>
    <row r="19" spans="1:4" ht="18" x14ac:dyDescent="0.25">
      <c r="A19" s="9" t="s">
        <v>13</v>
      </c>
      <c r="B19" s="11">
        <v>2290.25</v>
      </c>
      <c r="C19" s="11">
        <v>2299.5</v>
      </c>
      <c r="D19" s="11">
        <v>2310.5700000000002</v>
      </c>
    </row>
    <row r="20" spans="1:4" ht="18" x14ac:dyDescent="0.25">
      <c r="A20" s="13" t="s">
        <v>14</v>
      </c>
      <c r="B20" s="3">
        <v>445000</v>
      </c>
      <c r="C20" s="3">
        <v>366000</v>
      </c>
      <c r="D20" s="3">
        <v>164000</v>
      </c>
    </row>
    <row r="21" spans="1:4" ht="18" x14ac:dyDescent="0.25">
      <c r="A21" s="9" t="s">
        <v>15</v>
      </c>
      <c r="B21" s="3">
        <v>444953</v>
      </c>
      <c r="C21" s="3">
        <v>365944</v>
      </c>
      <c r="D21" s="3">
        <v>163904</v>
      </c>
    </row>
    <row r="22" spans="1:4" ht="18" x14ac:dyDescent="0.25">
      <c r="A22" s="9" t="s">
        <v>16</v>
      </c>
      <c r="B22" s="18">
        <f>B19/B18</f>
        <v>91.61</v>
      </c>
      <c r="C22" s="18">
        <f>C19/C18</f>
        <v>91.98</v>
      </c>
      <c r="D22" s="18">
        <f>D19/D18</f>
        <v>92.422800000000009</v>
      </c>
    </row>
    <row r="23" spans="1:4" ht="18" x14ac:dyDescent="0.25">
      <c r="A23" s="9" t="s">
        <v>17</v>
      </c>
      <c r="B23" s="19">
        <f>B20*972/1024/1024</f>
        <v>412.50228881835938</v>
      </c>
      <c r="C23" s="19">
        <f>C20*972/1024/1024</f>
        <v>339.27154541015625</v>
      </c>
      <c r="D23" s="19">
        <f>D20*972/1024/1024</f>
        <v>152.0233154296875</v>
      </c>
    </row>
    <row r="24" spans="1:4" ht="18" x14ac:dyDescent="0.25">
      <c r="A24" s="9" t="s">
        <v>18</v>
      </c>
      <c r="B24" s="18" t="s">
        <v>28</v>
      </c>
      <c r="C24" s="18" t="s">
        <v>29</v>
      </c>
      <c r="D24" s="18" t="s">
        <v>30</v>
      </c>
    </row>
    <row r="25" spans="1:4" ht="15" customHeight="1" x14ac:dyDescent="0.25"/>
    <row r="26" spans="1:4" ht="18.75" x14ac:dyDescent="0.3">
      <c r="A26" s="23" t="s">
        <v>31</v>
      </c>
    </row>
    <row r="27" spans="1:4" ht="18" x14ac:dyDescent="0.25">
      <c r="A27" s="9" t="s">
        <v>6</v>
      </c>
      <c r="B27" s="10" t="s">
        <v>32</v>
      </c>
      <c r="C27" s="3">
        <v>10.210000000000001</v>
      </c>
      <c r="D27" s="3">
        <v>21.44</v>
      </c>
    </row>
    <row r="28" spans="1:4" ht="18" x14ac:dyDescent="0.25">
      <c r="A28" s="9" t="s">
        <v>24</v>
      </c>
      <c r="B28" s="10" t="s">
        <v>33</v>
      </c>
      <c r="C28" s="10" t="s">
        <v>34</v>
      </c>
      <c r="D28" s="10" t="s">
        <v>35</v>
      </c>
    </row>
    <row r="29" spans="1:4" ht="18" x14ac:dyDescent="0.25">
      <c r="A29" s="9" t="s">
        <v>12</v>
      </c>
      <c r="B29" s="11">
        <v>25</v>
      </c>
      <c r="C29" s="11">
        <v>25</v>
      </c>
      <c r="D29" s="11">
        <v>25</v>
      </c>
    </row>
    <row r="30" spans="1:4" ht="18" x14ac:dyDescent="0.25">
      <c r="A30" s="9" t="s">
        <v>13</v>
      </c>
      <c r="B30" s="3">
        <v>2245.71</v>
      </c>
      <c r="C30" s="3">
        <v>2255.25</v>
      </c>
      <c r="D30" s="3">
        <v>2267.12</v>
      </c>
    </row>
    <row r="31" spans="1:4" ht="18" x14ac:dyDescent="0.25">
      <c r="A31" s="13" t="s">
        <v>14</v>
      </c>
      <c r="B31" s="3">
        <v>341000</v>
      </c>
      <c r="C31" s="3">
        <v>222000</v>
      </c>
      <c r="D31" s="3">
        <v>102000</v>
      </c>
    </row>
    <row r="32" spans="1:4" ht="18" x14ac:dyDescent="0.25">
      <c r="A32" s="9" t="s">
        <v>15</v>
      </c>
      <c r="B32" s="3">
        <v>340900</v>
      </c>
      <c r="C32" s="3">
        <v>221952</v>
      </c>
      <c r="D32" s="3">
        <v>101964</v>
      </c>
    </row>
    <row r="33" spans="1:4" ht="18" x14ac:dyDescent="0.25">
      <c r="A33" s="9" t="s">
        <v>16</v>
      </c>
      <c r="B33" s="18">
        <f>B30/B29</f>
        <v>89.828400000000002</v>
      </c>
      <c r="C33" s="18">
        <f>C30/C29</f>
        <v>90.21</v>
      </c>
      <c r="D33" s="18">
        <f>D30/D29</f>
        <v>90.684799999999996</v>
      </c>
    </row>
    <row r="34" spans="1:4" ht="18" x14ac:dyDescent="0.25">
      <c r="A34" s="9" t="s">
        <v>17</v>
      </c>
      <c r="B34" s="19">
        <f>B31*1472/1024/1024</f>
        <v>478.69873046875</v>
      </c>
      <c r="C34" s="19">
        <f>C31*1472/1024/1024</f>
        <v>311.6455078125</v>
      </c>
      <c r="D34" s="19">
        <f>D31*1472/1024/1024</f>
        <v>143.1884765625</v>
      </c>
    </row>
    <row r="35" spans="1:4" ht="18" x14ac:dyDescent="0.25">
      <c r="A35" s="9" t="s">
        <v>18</v>
      </c>
      <c r="B35" s="18" t="s">
        <v>36</v>
      </c>
      <c r="C35" s="18" t="s">
        <v>19</v>
      </c>
      <c r="D35" s="18" t="s">
        <v>37</v>
      </c>
    </row>
    <row r="36" spans="1:4" ht="18" x14ac:dyDescent="0.25">
      <c r="A36" s="24"/>
      <c r="B36" s="25"/>
      <c r="C36" s="25"/>
      <c r="D36" s="25"/>
    </row>
    <row r="37" spans="1:4" ht="20.25" x14ac:dyDescent="0.3">
      <c r="A37" s="26" t="s">
        <v>38</v>
      </c>
    </row>
    <row r="38" spans="1:4" ht="18" x14ac:dyDescent="0.25">
      <c r="A38" s="27" t="s">
        <v>39</v>
      </c>
      <c r="B38" s="27">
        <v>1500</v>
      </c>
      <c r="C38" s="27">
        <v>1000</v>
      </c>
      <c r="D38" s="27">
        <v>500</v>
      </c>
    </row>
    <row r="39" spans="1:4" ht="18" x14ac:dyDescent="0.25">
      <c r="A39" s="27" t="s">
        <v>40</v>
      </c>
      <c r="B39" s="28" t="s">
        <v>41</v>
      </c>
      <c r="C39" s="28" t="s">
        <v>42</v>
      </c>
      <c r="D39" s="28" t="s">
        <v>43</v>
      </c>
    </row>
    <row r="40" spans="1:4" ht="18" x14ac:dyDescent="0.25">
      <c r="A40" s="27" t="s">
        <v>44</v>
      </c>
      <c r="B40" s="29">
        <v>25</v>
      </c>
      <c r="C40" s="29">
        <v>25</v>
      </c>
      <c r="D40" s="29">
        <v>25</v>
      </c>
    </row>
    <row r="41" spans="1:4" ht="18" x14ac:dyDescent="0.25">
      <c r="A41" s="27" t="s">
        <v>45</v>
      </c>
      <c r="B41" s="30">
        <v>2106.54</v>
      </c>
      <c r="C41" s="30">
        <v>2217.13</v>
      </c>
      <c r="D41" s="30">
        <v>2281.75</v>
      </c>
    </row>
    <row r="42" spans="1:4" ht="18" x14ac:dyDescent="0.25">
      <c r="A42" s="9" t="s">
        <v>16</v>
      </c>
      <c r="B42" s="18">
        <f>B41/B40</f>
        <v>84.261600000000001</v>
      </c>
      <c r="C42" s="18">
        <f>C41/C40</f>
        <v>88.685200000000009</v>
      </c>
      <c r="D42" s="18">
        <f>D41/D40</f>
        <v>91.27</v>
      </c>
    </row>
    <row r="43" spans="1:4" ht="18" x14ac:dyDescent="0.25">
      <c r="A43" s="27" t="s">
        <v>46</v>
      </c>
      <c r="B43" s="30">
        <v>614.70000000000005</v>
      </c>
      <c r="C43" s="30">
        <v>451.7</v>
      </c>
      <c r="D43" s="29">
        <v>291.89999999999998</v>
      </c>
    </row>
    <row r="44" spans="1:4" ht="18" x14ac:dyDescent="0.25">
      <c r="A44" s="27" t="s">
        <v>18</v>
      </c>
      <c r="B44" s="28" t="s">
        <v>47</v>
      </c>
      <c r="C44" s="28" t="s">
        <v>48</v>
      </c>
      <c r="D44" s="28" t="s">
        <v>49</v>
      </c>
    </row>
    <row r="45" spans="1:4" ht="18" x14ac:dyDescent="0.25">
      <c r="A45" s="31"/>
      <c r="B45" s="32"/>
      <c r="C45" s="32"/>
      <c r="D45" s="32"/>
    </row>
    <row r="46" spans="1:4" x14ac:dyDescent="0.25">
      <c r="A46" s="20"/>
    </row>
    <row r="47" spans="1:4" ht="20.25" x14ac:dyDescent="0.3">
      <c r="A47" s="26" t="s">
        <v>50</v>
      </c>
    </row>
    <row r="48" spans="1:4" ht="18" x14ac:dyDescent="0.25">
      <c r="A48" s="33" t="s">
        <v>39</v>
      </c>
      <c r="B48" s="27">
        <v>1500</v>
      </c>
      <c r="C48" s="27">
        <v>1000</v>
      </c>
      <c r="D48" s="27">
        <v>500</v>
      </c>
    </row>
    <row r="49" spans="1:4" ht="18" x14ac:dyDescent="0.25">
      <c r="A49" s="33" t="s">
        <v>40</v>
      </c>
      <c r="B49" s="28" t="s">
        <v>51</v>
      </c>
      <c r="C49" s="28" t="s">
        <v>52</v>
      </c>
      <c r="D49" s="28" t="s">
        <v>43</v>
      </c>
    </row>
    <row r="50" spans="1:4" ht="18" x14ac:dyDescent="0.25">
      <c r="A50" s="33" t="s">
        <v>44</v>
      </c>
      <c r="B50" s="34">
        <v>25</v>
      </c>
      <c r="C50" s="34">
        <v>25</v>
      </c>
      <c r="D50" s="34">
        <v>25</v>
      </c>
    </row>
    <row r="51" spans="1:4" ht="18" x14ac:dyDescent="0.25">
      <c r="A51" s="33" t="s">
        <v>45</v>
      </c>
      <c r="B51" s="34">
        <v>2110.5100000000002</v>
      </c>
      <c r="C51" s="34">
        <v>2218.85</v>
      </c>
      <c r="D51" s="34">
        <v>2285.71</v>
      </c>
    </row>
    <row r="52" spans="1:4" ht="18" x14ac:dyDescent="0.25">
      <c r="A52" s="35" t="s">
        <v>16</v>
      </c>
      <c r="B52" s="36">
        <f>B51/B50</f>
        <v>84.420400000000015</v>
      </c>
      <c r="C52" s="36">
        <f>C51/C50</f>
        <v>88.753999999999991</v>
      </c>
      <c r="D52" s="36">
        <f>D51/D50</f>
        <v>91.428399999999996</v>
      </c>
    </row>
    <row r="53" spans="1:4" ht="18" x14ac:dyDescent="0.25">
      <c r="A53" s="33" t="s">
        <v>46</v>
      </c>
      <c r="B53" s="37">
        <f>1255*1024/B51</f>
        <v>608.91443300434491</v>
      </c>
      <c r="C53" s="37">
        <f>960*1024/C51</f>
        <v>443.04031367600334</v>
      </c>
      <c r="D53" s="37">
        <f>650*1024/D51</f>
        <v>291.20054600102372</v>
      </c>
    </row>
    <row r="54" spans="1:4" ht="18" x14ac:dyDescent="0.25">
      <c r="A54" s="33" t="s">
        <v>18</v>
      </c>
      <c r="B54" s="28" t="s">
        <v>53</v>
      </c>
      <c r="C54" s="28" t="s">
        <v>54</v>
      </c>
      <c r="D54" s="28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648AD-1817-45C4-822A-18400CB9E366}">
  <dimension ref="A1:G10"/>
  <sheetViews>
    <sheetView workbookViewId="0">
      <selection activeCell="C18" sqref="C18"/>
    </sheetView>
  </sheetViews>
  <sheetFormatPr defaultColWidth="13.7109375" defaultRowHeight="15" x14ac:dyDescent="0.25"/>
  <sheetData>
    <row r="1" spans="1:7" x14ac:dyDescent="0.25">
      <c r="A1" s="38" t="s">
        <v>56</v>
      </c>
      <c r="B1" s="38" t="s">
        <v>57</v>
      </c>
      <c r="C1" s="38">
        <f>11*1024*1024/8</f>
        <v>1441792</v>
      </c>
    </row>
    <row r="3" spans="1:7" x14ac:dyDescent="0.25">
      <c r="A3" s="38" t="s">
        <v>58</v>
      </c>
      <c r="B3" s="38" t="s">
        <v>59</v>
      </c>
      <c r="C3" s="38">
        <f>2*1024*1024/8</f>
        <v>262144</v>
      </c>
    </row>
    <row r="4" spans="1:7" x14ac:dyDescent="0.25">
      <c r="A4" s="38" t="s">
        <v>60</v>
      </c>
      <c r="B4" s="38" t="s">
        <v>61</v>
      </c>
      <c r="C4" s="38">
        <f>1024*1024/8</f>
        <v>131072</v>
      </c>
    </row>
    <row r="5" spans="1:7" x14ac:dyDescent="0.25">
      <c r="A5" s="38" t="s">
        <v>62</v>
      </c>
      <c r="B5" s="38" t="s">
        <v>63</v>
      </c>
      <c r="C5" s="38">
        <f>512*1024/8</f>
        <v>65536</v>
      </c>
    </row>
    <row r="7" spans="1:7" x14ac:dyDescent="0.25">
      <c r="A7" s="38" t="s">
        <v>64</v>
      </c>
      <c r="B7" s="38">
        <v>1472</v>
      </c>
      <c r="C7" s="38">
        <v>972</v>
      </c>
      <c r="D7" s="38">
        <v>472</v>
      </c>
    </row>
    <row r="8" spans="1:7" x14ac:dyDescent="0.25">
      <c r="A8" s="38" t="s">
        <v>65</v>
      </c>
      <c r="B8" s="39">
        <f>(B7/C3)-(B7/C1)</f>
        <v>4.5942826704545459E-3</v>
      </c>
      <c r="C8" s="39">
        <f>(C7/C3)-(C7/C1)</f>
        <v>3.033724698153409E-3</v>
      </c>
      <c r="D8" s="39">
        <f>(D7/C3)-(D7/C1)</f>
        <v>1.4731667258522727E-3</v>
      </c>
      <c r="F8" s="38" t="s">
        <v>59</v>
      </c>
      <c r="G8" s="38">
        <f>2*1024*1024/8</f>
        <v>262144</v>
      </c>
    </row>
    <row r="9" spans="1:7" x14ac:dyDescent="0.25">
      <c r="A9" s="38" t="s">
        <v>66</v>
      </c>
      <c r="B9" s="39">
        <f>(B7/C4)-(B7/C1)</f>
        <v>1.0209517045454546E-2</v>
      </c>
      <c r="C9" s="39">
        <f>(C7/C4)-(C7/C1)</f>
        <v>6.741610440340909E-3</v>
      </c>
      <c r="D9" s="39">
        <f>(D7/C4)-(D7/C1)</f>
        <v>3.273703835227273E-3</v>
      </c>
      <c r="F9" s="38" t="s">
        <v>61</v>
      </c>
      <c r="G9" s="38">
        <f>1024*1024/8</f>
        <v>131072</v>
      </c>
    </row>
    <row r="10" spans="1:7" x14ac:dyDescent="0.25">
      <c r="A10" s="38" t="s">
        <v>67</v>
      </c>
      <c r="B10" s="39">
        <f>(B7/C5)-(B7/C1)</f>
        <v>2.1439985795454544E-2</v>
      </c>
      <c r="C10" s="39">
        <f>(C7/C5)-(C7/C1)</f>
        <v>1.415738192471591E-2</v>
      </c>
      <c r="D10" s="39">
        <f>(D7/C5)-(D7/C1)</f>
        <v>6.874778053977273E-3</v>
      </c>
      <c r="F10" s="38" t="s">
        <v>63</v>
      </c>
      <c r="G10" s="38">
        <f>512*1024/8</f>
        <v>65536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6F737-76E4-4C40-AFB3-FC93A45572D2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0BA2E-ECD9-42AE-A0D6-8ABBEDCEAC46}">
  <dimension ref="A1:G58"/>
  <sheetViews>
    <sheetView topLeftCell="A22" workbookViewId="0">
      <selection activeCell="C36" sqref="C36"/>
    </sheetView>
  </sheetViews>
  <sheetFormatPr defaultColWidth="13.7109375" defaultRowHeight="15" x14ac:dyDescent="0.25"/>
  <cols>
    <col min="1" max="1" width="21.140625" customWidth="1"/>
    <col min="2" max="4" width="17.42578125" customWidth="1"/>
    <col min="5" max="5" width="5.85546875" customWidth="1"/>
    <col min="6" max="6" width="7.7109375" customWidth="1"/>
    <col min="7" max="7" width="32.42578125" customWidth="1"/>
    <col min="257" max="257" width="21.140625" customWidth="1"/>
    <col min="258" max="260" width="17.42578125" customWidth="1"/>
    <col min="261" max="261" width="5.85546875" customWidth="1"/>
    <col min="262" max="262" width="7.7109375" customWidth="1"/>
    <col min="263" max="263" width="32.42578125" customWidth="1"/>
    <col min="513" max="513" width="21.140625" customWidth="1"/>
    <col min="514" max="516" width="17.42578125" customWidth="1"/>
    <col min="517" max="517" width="5.85546875" customWidth="1"/>
    <col min="518" max="518" width="7.7109375" customWidth="1"/>
    <col min="519" max="519" width="32.42578125" customWidth="1"/>
    <col min="769" max="769" width="21.140625" customWidth="1"/>
    <col min="770" max="772" width="17.42578125" customWidth="1"/>
    <col min="773" max="773" width="5.85546875" customWidth="1"/>
    <col min="774" max="774" width="7.7109375" customWidth="1"/>
    <col min="775" max="775" width="32.42578125" customWidth="1"/>
    <col min="1025" max="1025" width="21.140625" customWidth="1"/>
    <col min="1026" max="1028" width="17.42578125" customWidth="1"/>
    <col min="1029" max="1029" width="5.85546875" customWidth="1"/>
    <col min="1030" max="1030" width="7.7109375" customWidth="1"/>
    <col min="1031" max="1031" width="32.42578125" customWidth="1"/>
    <col min="1281" max="1281" width="21.140625" customWidth="1"/>
    <col min="1282" max="1284" width="17.42578125" customWidth="1"/>
    <col min="1285" max="1285" width="5.85546875" customWidth="1"/>
    <col min="1286" max="1286" width="7.7109375" customWidth="1"/>
    <col min="1287" max="1287" width="32.42578125" customWidth="1"/>
    <col min="1537" max="1537" width="21.140625" customWidth="1"/>
    <col min="1538" max="1540" width="17.42578125" customWidth="1"/>
    <col min="1541" max="1541" width="5.85546875" customWidth="1"/>
    <col min="1542" max="1542" width="7.7109375" customWidth="1"/>
    <col min="1543" max="1543" width="32.42578125" customWidth="1"/>
    <col min="1793" max="1793" width="21.140625" customWidth="1"/>
    <col min="1794" max="1796" width="17.42578125" customWidth="1"/>
    <col min="1797" max="1797" width="5.85546875" customWidth="1"/>
    <col min="1798" max="1798" width="7.7109375" customWidth="1"/>
    <col min="1799" max="1799" width="32.42578125" customWidth="1"/>
    <col min="2049" max="2049" width="21.140625" customWidth="1"/>
    <col min="2050" max="2052" width="17.42578125" customWidth="1"/>
    <col min="2053" max="2053" width="5.85546875" customWidth="1"/>
    <col min="2054" max="2054" width="7.7109375" customWidth="1"/>
    <col min="2055" max="2055" width="32.42578125" customWidth="1"/>
    <col min="2305" max="2305" width="21.140625" customWidth="1"/>
    <col min="2306" max="2308" width="17.42578125" customWidth="1"/>
    <col min="2309" max="2309" width="5.85546875" customWidth="1"/>
    <col min="2310" max="2310" width="7.7109375" customWidth="1"/>
    <col min="2311" max="2311" width="32.42578125" customWidth="1"/>
    <col min="2561" max="2561" width="21.140625" customWidth="1"/>
    <col min="2562" max="2564" width="17.42578125" customWidth="1"/>
    <col min="2565" max="2565" width="5.85546875" customWidth="1"/>
    <col min="2566" max="2566" width="7.7109375" customWidth="1"/>
    <col min="2567" max="2567" width="32.42578125" customWidth="1"/>
    <col min="2817" max="2817" width="21.140625" customWidth="1"/>
    <col min="2818" max="2820" width="17.42578125" customWidth="1"/>
    <col min="2821" max="2821" width="5.85546875" customWidth="1"/>
    <col min="2822" max="2822" width="7.7109375" customWidth="1"/>
    <col min="2823" max="2823" width="32.42578125" customWidth="1"/>
    <col min="3073" max="3073" width="21.140625" customWidth="1"/>
    <col min="3074" max="3076" width="17.42578125" customWidth="1"/>
    <col min="3077" max="3077" width="5.85546875" customWidth="1"/>
    <col min="3078" max="3078" width="7.7109375" customWidth="1"/>
    <col min="3079" max="3079" width="32.42578125" customWidth="1"/>
    <col min="3329" max="3329" width="21.140625" customWidth="1"/>
    <col min="3330" max="3332" width="17.42578125" customWidth="1"/>
    <col min="3333" max="3333" width="5.85546875" customWidth="1"/>
    <col min="3334" max="3334" width="7.7109375" customWidth="1"/>
    <col min="3335" max="3335" width="32.42578125" customWidth="1"/>
    <col min="3585" max="3585" width="21.140625" customWidth="1"/>
    <col min="3586" max="3588" width="17.42578125" customWidth="1"/>
    <col min="3589" max="3589" width="5.85546875" customWidth="1"/>
    <col min="3590" max="3590" width="7.7109375" customWidth="1"/>
    <col min="3591" max="3591" width="32.42578125" customWidth="1"/>
    <col min="3841" max="3841" width="21.140625" customWidth="1"/>
    <col min="3842" max="3844" width="17.42578125" customWidth="1"/>
    <col min="3845" max="3845" width="5.85546875" customWidth="1"/>
    <col min="3846" max="3846" width="7.7109375" customWidth="1"/>
    <col min="3847" max="3847" width="32.42578125" customWidth="1"/>
    <col min="4097" max="4097" width="21.140625" customWidth="1"/>
    <col min="4098" max="4100" width="17.42578125" customWidth="1"/>
    <col min="4101" max="4101" width="5.85546875" customWidth="1"/>
    <col min="4102" max="4102" width="7.7109375" customWidth="1"/>
    <col min="4103" max="4103" width="32.42578125" customWidth="1"/>
    <col min="4353" max="4353" width="21.140625" customWidth="1"/>
    <col min="4354" max="4356" width="17.42578125" customWidth="1"/>
    <col min="4357" max="4357" width="5.85546875" customWidth="1"/>
    <col min="4358" max="4358" width="7.7109375" customWidth="1"/>
    <col min="4359" max="4359" width="32.42578125" customWidth="1"/>
    <col min="4609" max="4609" width="21.140625" customWidth="1"/>
    <col min="4610" max="4612" width="17.42578125" customWidth="1"/>
    <col min="4613" max="4613" width="5.85546875" customWidth="1"/>
    <col min="4614" max="4614" width="7.7109375" customWidth="1"/>
    <col min="4615" max="4615" width="32.42578125" customWidth="1"/>
    <col min="4865" max="4865" width="21.140625" customWidth="1"/>
    <col min="4866" max="4868" width="17.42578125" customWidth="1"/>
    <col min="4869" max="4869" width="5.85546875" customWidth="1"/>
    <col min="4870" max="4870" width="7.7109375" customWidth="1"/>
    <col min="4871" max="4871" width="32.42578125" customWidth="1"/>
    <col min="5121" max="5121" width="21.140625" customWidth="1"/>
    <col min="5122" max="5124" width="17.42578125" customWidth="1"/>
    <col min="5125" max="5125" width="5.85546875" customWidth="1"/>
    <col min="5126" max="5126" width="7.7109375" customWidth="1"/>
    <col min="5127" max="5127" width="32.42578125" customWidth="1"/>
    <col min="5377" max="5377" width="21.140625" customWidth="1"/>
    <col min="5378" max="5380" width="17.42578125" customWidth="1"/>
    <col min="5381" max="5381" width="5.85546875" customWidth="1"/>
    <col min="5382" max="5382" width="7.7109375" customWidth="1"/>
    <col min="5383" max="5383" width="32.42578125" customWidth="1"/>
    <col min="5633" max="5633" width="21.140625" customWidth="1"/>
    <col min="5634" max="5636" width="17.42578125" customWidth="1"/>
    <col min="5637" max="5637" width="5.85546875" customWidth="1"/>
    <col min="5638" max="5638" width="7.7109375" customWidth="1"/>
    <col min="5639" max="5639" width="32.42578125" customWidth="1"/>
    <col min="5889" max="5889" width="21.140625" customWidth="1"/>
    <col min="5890" max="5892" width="17.42578125" customWidth="1"/>
    <col min="5893" max="5893" width="5.85546875" customWidth="1"/>
    <col min="5894" max="5894" width="7.7109375" customWidth="1"/>
    <col min="5895" max="5895" width="32.42578125" customWidth="1"/>
    <col min="6145" max="6145" width="21.140625" customWidth="1"/>
    <col min="6146" max="6148" width="17.42578125" customWidth="1"/>
    <col min="6149" max="6149" width="5.85546875" customWidth="1"/>
    <col min="6150" max="6150" width="7.7109375" customWidth="1"/>
    <col min="6151" max="6151" width="32.42578125" customWidth="1"/>
    <col min="6401" max="6401" width="21.140625" customWidth="1"/>
    <col min="6402" max="6404" width="17.42578125" customWidth="1"/>
    <col min="6405" max="6405" width="5.85546875" customWidth="1"/>
    <col min="6406" max="6406" width="7.7109375" customWidth="1"/>
    <col min="6407" max="6407" width="32.42578125" customWidth="1"/>
    <col min="6657" max="6657" width="21.140625" customWidth="1"/>
    <col min="6658" max="6660" width="17.42578125" customWidth="1"/>
    <col min="6661" max="6661" width="5.85546875" customWidth="1"/>
    <col min="6662" max="6662" width="7.7109375" customWidth="1"/>
    <col min="6663" max="6663" width="32.42578125" customWidth="1"/>
    <col min="6913" max="6913" width="21.140625" customWidth="1"/>
    <col min="6914" max="6916" width="17.42578125" customWidth="1"/>
    <col min="6917" max="6917" width="5.85546875" customWidth="1"/>
    <col min="6918" max="6918" width="7.7109375" customWidth="1"/>
    <col min="6919" max="6919" width="32.42578125" customWidth="1"/>
    <col min="7169" max="7169" width="21.140625" customWidth="1"/>
    <col min="7170" max="7172" width="17.42578125" customWidth="1"/>
    <col min="7173" max="7173" width="5.85546875" customWidth="1"/>
    <col min="7174" max="7174" width="7.7109375" customWidth="1"/>
    <col min="7175" max="7175" width="32.42578125" customWidth="1"/>
    <col min="7425" max="7425" width="21.140625" customWidth="1"/>
    <col min="7426" max="7428" width="17.42578125" customWidth="1"/>
    <col min="7429" max="7429" width="5.85546875" customWidth="1"/>
    <col min="7430" max="7430" width="7.7109375" customWidth="1"/>
    <col min="7431" max="7431" width="32.42578125" customWidth="1"/>
    <col min="7681" max="7681" width="21.140625" customWidth="1"/>
    <col min="7682" max="7684" width="17.42578125" customWidth="1"/>
    <col min="7685" max="7685" width="5.85546875" customWidth="1"/>
    <col min="7686" max="7686" width="7.7109375" customWidth="1"/>
    <col min="7687" max="7687" width="32.42578125" customWidth="1"/>
    <col min="7937" max="7937" width="21.140625" customWidth="1"/>
    <col min="7938" max="7940" width="17.42578125" customWidth="1"/>
    <col min="7941" max="7941" width="5.85546875" customWidth="1"/>
    <col min="7942" max="7942" width="7.7109375" customWidth="1"/>
    <col min="7943" max="7943" width="32.42578125" customWidth="1"/>
    <col min="8193" max="8193" width="21.140625" customWidth="1"/>
    <col min="8194" max="8196" width="17.42578125" customWidth="1"/>
    <col min="8197" max="8197" width="5.85546875" customWidth="1"/>
    <col min="8198" max="8198" width="7.7109375" customWidth="1"/>
    <col min="8199" max="8199" width="32.42578125" customWidth="1"/>
    <col min="8449" max="8449" width="21.140625" customWidth="1"/>
    <col min="8450" max="8452" width="17.42578125" customWidth="1"/>
    <col min="8453" max="8453" width="5.85546875" customWidth="1"/>
    <col min="8454" max="8454" width="7.7109375" customWidth="1"/>
    <col min="8455" max="8455" width="32.42578125" customWidth="1"/>
    <col min="8705" max="8705" width="21.140625" customWidth="1"/>
    <col min="8706" max="8708" width="17.42578125" customWidth="1"/>
    <col min="8709" max="8709" width="5.85546875" customWidth="1"/>
    <col min="8710" max="8710" width="7.7109375" customWidth="1"/>
    <col min="8711" max="8711" width="32.42578125" customWidth="1"/>
    <col min="8961" max="8961" width="21.140625" customWidth="1"/>
    <col min="8962" max="8964" width="17.42578125" customWidth="1"/>
    <col min="8965" max="8965" width="5.85546875" customWidth="1"/>
    <col min="8966" max="8966" width="7.7109375" customWidth="1"/>
    <col min="8967" max="8967" width="32.42578125" customWidth="1"/>
    <col min="9217" max="9217" width="21.140625" customWidth="1"/>
    <col min="9218" max="9220" width="17.42578125" customWidth="1"/>
    <col min="9221" max="9221" width="5.85546875" customWidth="1"/>
    <col min="9222" max="9222" width="7.7109375" customWidth="1"/>
    <col min="9223" max="9223" width="32.42578125" customWidth="1"/>
    <col min="9473" max="9473" width="21.140625" customWidth="1"/>
    <col min="9474" max="9476" width="17.42578125" customWidth="1"/>
    <col min="9477" max="9477" width="5.85546875" customWidth="1"/>
    <col min="9478" max="9478" width="7.7109375" customWidth="1"/>
    <col min="9479" max="9479" width="32.42578125" customWidth="1"/>
    <col min="9729" max="9729" width="21.140625" customWidth="1"/>
    <col min="9730" max="9732" width="17.42578125" customWidth="1"/>
    <col min="9733" max="9733" width="5.85546875" customWidth="1"/>
    <col min="9734" max="9734" width="7.7109375" customWidth="1"/>
    <col min="9735" max="9735" width="32.42578125" customWidth="1"/>
    <col min="9985" max="9985" width="21.140625" customWidth="1"/>
    <col min="9986" max="9988" width="17.42578125" customWidth="1"/>
    <col min="9989" max="9989" width="5.85546875" customWidth="1"/>
    <col min="9990" max="9990" width="7.7109375" customWidth="1"/>
    <col min="9991" max="9991" width="32.42578125" customWidth="1"/>
    <col min="10241" max="10241" width="21.140625" customWidth="1"/>
    <col min="10242" max="10244" width="17.42578125" customWidth="1"/>
    <col min="10245" max="10245" width="5.85546875" customWidth="1"/>
    <col min="10246" max="10246" width="7.7109375" customWidth="1"/>
    <col min="10247" max="10247" width="32.42578125" customWidth="1"/>
    <col min="10497" max="10497" width="21.140625" customWidth="1"/>
    <col min="10498" max="10500" width="17.42578125" customWidth="1"/>
    <col min="10501" max="10501" width="5.85546875" customWidth="1"/>
    <col min="10502" max="10502" width="7.7109375" customWidth="1"/>
    <col min="10503" max="10503" width="32.42578125" customWidth="1"/>
    <col min="10753" max="10753" width="21.140625" customWidth="1"/>
    <col min="10754" max="10756" width="17.42578125" customWidth="1"/>
    <col min="10757" max="10757" width="5.85546875" customWidth="1"/>
    <col min="10758" max="10758" width="7.7109375" customWidth="1"/>
    <col min="10759" max="10759" width="32.42578125" customWidth="1"/>
    <col min="11009" max="11009" width="21.140625" customWidth="1"/>
    <col min="11010" max="11012" width="17.42578125" customWidth="1"/>
    <col min="11013" max="11013" width="5.85546875" customWidth="1"/>
    <col min="11014" max="11014" width="7.7109375" customWidth="1"/>
    <col min="11015" max="11015" width="32.42578125" customWidth="1"/>
    <col min="11265" max="11265" width="21.140625" customWidth="1"/>
    <col min="11266" max="11268" width="17.42578125" customWidth="1"/>
    <col min="11269" max="11269" width="5.85546875" customWidth="1"/>
    <col min="11270" max="11270" width="7.7109375" customWidth="1"/>
    <col min="11271" max="11271" width="32.42578125" customWidth="1"/>
    <col min="11521" max="11521" width="21.140625" customWidth="1"/>
    <col min="11522" max="11524" width="17.42578125" customWidth="1"/>
    <col min="11525" max="11525" width="5.85546875" customWidth="1"/>
    <col min="11526" max="11526" width="7.7109375" customWidth="1"/>
    <col min="11527" max="11527" width="32.42578125" customWidth="1"/>
    <col min="11777" max="11777" width="21.140625" customWidth="1"/>
    <col min="11778" max="11780" width="17.42578125" customWidth="1"/>
    <col min="11781" max="11781" width="5.85546875" customWidth="1"/>
    <col min="11782" max="11782" width="7.7109375" customWidth="1"/>
    <col min="11783" max="11783" width="32.42578125" customWidth="1"/>
    <col min="12033" max="12033" width="21.140625" customWidth="1"/>
    <col min="12034" max="12036" width="17.42578125" customWidth="1"/>
    <col min="12037" max="12037" width="5.85546875" customWidth="1"/>
    <col min="12038" max="12038" width="7.7109375" customWidth="1"/>
    <col min="12039" max="12039" width="32.42578125" customWidth="1"/>
    <col min="12289" max="12289" width="21.140625" customWidth="1"/>
    <col min="12290" max="12292" width="17.42578125" customWidth="1"/>
    <col min="12293" max="12293" width="5.85546875" customWidth="1"/>
    <col min="12294" max="12294" width="7.7109375" customWidth="1"/>
    <col min="12295" max="12295" width="32.42578125" customWidth="1"/>
    <col min="12545" max="12545" width="21.140625" customWidth="1"/>
    <col min="12546" max="12548" width="17.42578125" customWidth="1"/>
    <col min="12549" max="12549" width="5.85546875" customWidth="1"/>
    <col min="12550" max="12550" width="7.7109375" customWidth="1"/>
    <col min="12551" max="12551" width="32.42578125" customWidth="1"/>
    <col min="12801" max="12801" width="21.140625" customWidth="1"/>
    <col min="12802" max="12804" width="17.42578125" customWidth="1"/>
    <col min="12805" max="12805" width="5.85546875" customWidth="1"/>
    <col min="12806" max="12806" width="7.7109375" customWidth="1"/>
    <col min="12807" max="12807" width="32.42578125" customWidth="1"/>
    <col min="13057" max="13057" width="21.140625" customWidth="1"/>
    <col min="13058" max="13060" width="17.42578125" customWidth="1"/>
    <col min="13061" max="13061" width="5.85546875" customWidth="1"/>
    <col min="13062" max="13062" width="7.7109375" customWidth="1"/>
    <col min="13063" max="13063" width="32.42578125" customWidth="1"/>
    <col min="13313" max="13313" width="21.140625" customWidth="1"/>
    <col min="13314" max="13316" width="17.42578125" customWidth="1"/>
    <col min="13317" max="13317" width="5.85546875" customWidth="1"/>
    <col min="13318" max="13318" width="7.7109375" customWidth="1"/>
    <col min="13319" max="13319" width="32.42578125" customWidth="1"/>
    <col min="13569" max="13569" width="21.140625" customWidth="1"/>
    <col min="13570" max="13572" width="17.42578125" customWidth="1"/>
    <col min="13573" max="13573" width="5.85546875" customWidth="1"/>
    <col min="13574" max="13574" width="7.7109375" customWidth="1"/>
    <col min="13575" max="13575" width="32.42578125" customWidth="1"/>
    <col min="13825" max="13825" width="21.140625" customWidth="1"/>
    <col min="13826" max="13828" width="17.42578125" customWidth="1"/>
    <col min="13829" max="13829" width="5.85546875" customWidth="1"/>
    <col min="13830" max="13830" width="7.7109375" customWidth="1"/>
    <col min="13831" max="13831" width="32.42578125" customWidth="1"/>
    <col min="14081" max="14081" width="21.140625" customWidth="1"/>
    <col min="14082" max="14084" width="17.42578125" customWidth="1"/>
    <col min="14085" max="14085" width="5.85546875" customWidth="1"/>
    <col min="14086" max="14086" width="7.7109375" customWidth="1"/>
    <col min="14087" max="14087" width="32.42578125" customWidth="1"/>
    <col min="14337" max="14337" width="21.140625" customWidth="1"/>
    <col min="14338" max="14340" width="17.42578125" customWidth="1"/>
    <col min="14341" max="14341" width="5.85546875" customWidth="1"/>
    <col min="14342" max="14342" width="7.7109375" customWidth="1"/>
    <col min="14343" max="14343" width="32.42578125" customWidth="1"/>
    <col min="14593" max="14593" width="21.140625" customWidth="1"/>
    <col min="14594" max="14596" width="17.42578125" customWidth="1"/>
    <col min="14597" max="14597" width="5.85546875" customWidth="1"/>
    <col min="14598" max="14598" width="7.7109375" customWidth="1"/>
    <col min="14599" max="14599" width="32.42578125" customWidth="1"/>
    <col min="14849" max="14849" width="21.140625" customWidth="1"/>
    <col min="14850" max="14852" width="17.42578125" customWidth="1"/>
    <col min="14853" max="14853" width="5.85546875" customWidth="1"/>
    <col min="14854" max="14854" width="7.7109375" customWidth="1"/>
    <col min="14855" max="14855" width="32.42578125" customWidth="1"/>
    <col min="15105" max="15105" width="21.140625" customWidth="1"/>
    <col min="15106" max="15108" width="17.42578125" customWidth="1"/>
    <col min="15109" max="15109" width="5.85546875" customWidth="1"/>
    <col min="15110" max="15110" width="7.7109375" customWidth="1"/>
    <col min="15111" max="15111" width="32.42578125" customWidth="1"/>
    <col min="15361" max="15361" width="21.140625" customWidth="1"/>
    <col min="15362" max="15364" width="17.42578125" customWidth="1"/>
    <col min="15365" max="15365" width="5.85546875" customWidth="1"/>
    <col min="15366" max="15366" width="7.7109375" customWidth="1"/>
    <col min="15367" max="15367" width="32.42578125" customWidth="1"/>
    <col min="15617" max="15617" width="21.140625" customWidth="1"/>
    <col min="15618" max="15620" width="17.42578125" customWidth="1"/>
    <col min="15621" max="15621" width="5.85546875" customWidth="1"/>
    <col min="15622" max="15622" width="7.7109375" customWidth="1"/>
    <col min="15623" max="15623" width="32.42578125" customWidth="1"/>
    <col min="15873" max="15873" width="21.140625" customWidth="1"/>
    <col min="15874" max="15876" width="17.42578125" customWidth="1"/>
    <col min="15877" max="15877" width="5.85546875" customWidth="1"/>
    <col min="15878" max="15878" width="7.7109375" customWidth="1"/>
    <col min="15879" max="15879" width="32.42578125" customWidth="1"/>
    <col min="16129" max="16129" width="21.140625" customWidth="1"/>
    <col min="16130" max="16132" width="17.42578125" customWidth="1"/>
    <col min="16133" max="16133" width="5.85546875" customWidth="1"/>
    <col min="16134" max="16134" width="7.7109375" customWidth="1"/>
    <col min="16135" max="16135" width="32.42578125" customWidth="1"/>
  </cols>
  <sheetData>
    <row r="1" spans="1:7" s="41" customFormat="1" ht="15.75" x14ac:dyDescent="0.25">
      <c r="A1" s="40" t="s">
        <v>68</v>
      </c>
      <c r="B1" s="41">
        <f>25/3445</f>
        <v>7.2568940493468797E-3</v>
      </c>
      <c r="C1" s="41">
        <f>25/3445</f>
        <v>7.2568940493468797E-3</v>
      </c>
      <c r="D1" s="41">
        <f>25/3445</f>
        <v>7.2568940493468797E-3</v>
      </c>
    </row>
    <row r="2" spans="1:7" s="41" customFormat="1" ht="15.75" x14ac:dyDescent="0.25">
      <c r="A2" s="40"/>
    </row>
    <row r="4" spans="1:7" ht="15.75" x14ac:dyDescent="0.25">
      <c r="A4" s="40" t="s">
        <v>69</v>
      </c>
    </row>
    <row r="5" spans="1:7" ht="15.75" x14ac:dyDescent="0.25">
      <c r="A5" s="42" t="s">
        <v>70</v>
      </c>
      <c r="B5" s="43">
        <v>500</v>
      </c>
      <c r="C5" s="43">
        <v>1000</v>
      </c>
      <c r="D5" s="43">
        <v>1500</v>
      </c>
    </row>
    <row r="6" spans="1:7" ht="15.75" x14ac:dyDescent="0.25">
      <c r="A6" s="42" t="s">
        <v>71</v>
      </c>
      <c r="B6" s="43">
        <f>650*1024*1024</f>
        <v>681574400</v>
      </c>
      <c r="C6" s="43">
        <f>960*1024*1024</f>
        <v>1006632960</v>
      </c>
      <c r="D6" s="43">
        <f>1295*1024*1024</f>
        <v>1357905920</v>
      </c>
      <c r="F6" t="s">
        <v>72</v>
      </c>
    </row>
    <row r="7" spans="1:7" ht="15.75" x14ac:dyDescent="0.25">
      <c r="A7" s="44" t="s">
        <v>73</v>
      </c>
      <c r="B7" s="3">
        <v>2285.75</v>
      </c>
      <c r="C7" s="3">
        <v>2217.13</v>
      </c>
      <c r="D7" s="3">
        <v>2106.54</v>
      </c>
      <c r="F7" t="s">
        <v>74</v>
      </c>
    </row>
    <row r="8" spans="1:7" ht="15.75" x14ac:dyDescent="0.25">
      <c r="A8" s="42" t="s">
        <v>75</v>
      </c>
      <c r="B8" s="43">
        <f>(25-(B1*B7))/B6</f>
        <v>1.2342826295567102E-8</v>
      </c>
      <c r="C8" s="43">
        <f>(25-(C1*C7))/C6</f>
        <v>8.8518088026558874E-9</v>
      </c>
      <c r="D8" s="43">
        <f>(25-(D1*D7))/D6</f>
        <v>7.1529715470191219E-9</v>
      </c>
    </row>
    <row r="11" spans="1:7" ht="15.75" x14ac:dyDescent="0.25">
      <c r="A11" s="40" t="s">
        <v>0</v>
      </c>
    </row>
    <row r="12" spans="1:7" ht="15.75" x14ac:dyDescent="0.25">
      <c r="A12" s="42" t="s">
        <v>71</v>
      </c>
      <c r="B12" s="43">
        <f>[1]Sheet1!B9*472</f>
        <v>330966400</v>
      </c>
      <c r="C12" s="43">
        <f>[1]Sheet1!B20*972</f>
        <v>432540000</v>
      </c>
      <c r="D12" s="43">
        <f>[1]Sheet1!B31*1472</f>
        <v>501952000</v>
      </c>
      <c r="F12" t="s">
        <v>76</v>
      </c>
    </row>
    <row r="13" spans="1:7" ht="15.75" x14ac:dyDescent="0.25">
      <c r="A13" s="44" t="s">
        <v>73</v>
      </c>
      <c r="B13" s="11">
        <v>2335.16</v>
      </c>
      <c r="C13" s="11">
        <v>2290.25</v>
      </c>
      <c r="D13" s="3">
        <v>2245.71</v>
      </c>
      <c r="F13" t="s">
        <v>77</v>
      </c>
    </row>
    <row r="14" spans="1:7" ht="15.75" x14ac:dyDescent="0.25">
      <c r="A14" s="42" t="s">
        <v>78</v>
      </c>
      <c r="B14" s="43">
        <f>(25-B1*B13-B12*B8)/B12</f>
        <v>1.1991943915932132E-8</v>
      </c>
      <c r="C14" s="43">
        <f>(25-C1*C13-C12*C8)/C12</f>
        <v>1.0521887048556278E-8</v>
      </c>
      <c r="D14" s="45">
        <f>(25-D1*D13-D12*D8)/D12</f>
        <v>1.0185579677881306E-8</v>
      </c>
    </row>
    <row r="16" spans="1:7" x14ac:dyDescent="0.25">
      <c r="G16" s="46"/>
    </row>
    <row r="17" spans="1:4" ht="15.75" x14ac:dyDescent="0.25">
      <c r="A17" s="40"/>
    </row>
    <row r="19" spans="1:4" ht="15.75" x14ac:dyDescent="0.25">
      <c r="A19" s="42" t="s">
        <v>70</v>
      </c>
      <c r="B19" s="43">
        <v>500</v>
      </c>
      <c r="C19" s="43">
        <v>1000</v>
      </c>
      <c r="D19" s="43">
        <v>1500</v>
      </c>
    </row>
    <row r="20" spans="1:4" ht="15.75" x14ac:dyDescent="0.25">
      <c r="A20" s="42" t="s">
        <v>75</v>
      </c>
      <c r="B20" s="43">
        <v>1.2342826295567102E-8</v>
      </c>
      <c r="C20" s="43">
        <v>8.8518088026558874E-9</v>
      </c>
      <c r="D20" s="43">
        <v>7.1529715470191219E-9</v>
      </c>
    </row>
    <row r="21" spans="1:4" ht="15.75" x14ac:dyDescent="0.25">
      <c r="A21" s="42" t="s">
        <v>78</v>
      </c>
      <c r="B21" s="43">
        <v>1.1991943915932132E-8</v>
      </c>
      <c r="C21" s="43">
        <v>1.0521887048556278E-8</v>
      </c>
      <c r="D21" s="43">
        <v>1.0185579677881306E-8</v>
      </c>
    </row>
    <row r="22" spans="1:4" ht="15.75" x14ac:dyDescent="0.25">
      <c r="A22" s="47"/>
      <c r="D22" s="48"/>
    </row>
    <row r="23" spans="1:4" ht="15.75" x14ac:dyDescent="0.25">
      <c r="A23" s="47"/>
      <c r="D23" s="48"/>
    </row>
    <row r="24" spans="1:4" s="21" customFormat="1" ht="15.75" x14ac:dyDescent="0.25">
      <c r="A24" s="40" t="s">
        <v>79</v>
      </c>
    </row>
    <row r="25" spans="1:4" s="21" customFormat="1" x14ac:dyDescent="0.2">
      <c r="A25" s="3" t="s">
        <v>80</v>
      </c>
      <c r="B25" s="3" t="s">
        <v>81</v>
      </c>
      <c r="C25" s="3" t="s">
        <v>82</v>
      </c>
    </row>
    <row r="26" spans="1:4" s="21" customFormat="1" x14ac:dyDescent="0.2">
      <c r="A26" s="3">
        <v>22606449</v>
      </c>
      <c r="B26" s="3">
        <v>1.0185579677881306E-8</v>
      </c>
      <c r="C26" s="3">
        <f>A26*B26</f>
        <v>0.23025978752346016</v>
      </c>
    </row>
    <row r="27" spans="1:4" s="21" customFormat="1" x14ac:dyDescent="0.2"/>
    <row r="28" spans="1:4" s="21" customFormat="1" x14ac:dyDescent="0.2">
      <c r="A28" s="3" t="s">
        <v>83</v>
      </c>
      <c r="B28" s="3" t="s">
        <v>84</v>
      </c>
      <c r="C28" s="3" t="s">
        <v>85</v>
      </c>
    </row>
    <row r="29" spans="1:4" s="21" customFormat="1" x14ac:dyDescent="0.2">
      <c r="A29" s="3">
        <v>1791511</v>
      </c>
      <c r="B29" s="3">
        <v>7.1529715470191219E-9</v>
      </c>
      <c r="C29" s="3">
        <f>A29*B29</f>
        <v>1.2814627209171774E-2</v>
      </c>
    </row>
    <row r="30" spans="1:4" s="21" customFormat="1" x14ac:dyDescent="0.2"/>
    <row r="31" spans="1:4" s="21" customFormat="1" ht="15.75" x14ac:dyDescent="0.25">
      <c r="B31" s="42" t="s">
        <v>86</v>
      </c>
      <c r="C31" s="42">
        <f>C26+C29</f>
        <v>0.24307441473263194</v>
      </c>
    </row>
    <row r="34" spans="1:3" ht="15.75" x14ac:dyDescent="0.25">
      <c r="A34" s="40" t="s">
        <v>87</v>
      </c>
      <c r="B34" s="21"/>
      <c r="C34" s="21"/>
    </row>
    <row r="35" spans="1:3" ht="15.75" x14ac:dyDescent="0.25">
      <c r="A35" s="3" t="s">
        <v>80</v>
      </c>
      <c r="B35" s="3" t="s">
        <v>81</v>
      </c>
      <c r="C35" s="3" t="s">
        <v>82</v>
      </c>
    </row>
    <row r="36" spans="1:3" ht="15.75" x14ac:dyDescent="0.25">
      <c r="A36" s="3">
        <v>22741258</v>
      </c>
      <c r="B36" s="3">
        <v>1.0521887048556278E-8</v>
      </c>
      <c r="C36" s="3">
        <f>A36*B36</f>
        <v>0.23928094801807684</v>
      </c>
    </row>
    <row r="37" spans="1:3" ht="15.75" x14ac:dyDescent="0.25">
      <c r="A37" s="21"/>
      <c r="B37" s="21"/>
      <c r="C37" s="21"/>
    </row>
    <row r="38" spans="1:3" ht="15.75" x14ac:dyDescent="0.25">
      <c r="A38" s="3" t="s">
        <v>83</v>
      </c>
      <c r="B38" s="3" t="s">
        <v>84</v>
      </c>
      <c r="C38" s="3" t="s">
        <v>85</v>
      </c>
    </row>
    <row r="39" spans="1:3" ht="15.75" x14ac:dyDescent="0.25">
      <c r="A39" s="3">
        <v>1708848</v>
      </c>
      <c r="B39" s="3">
        <v>8.8518088026558874E-9</v>
      </c>
      <c r="C39" s="3">
        <f>A39*B39</f>
        <v>1.5126395768800907E-2</v>
      </c>
    </row>
    <row r="40" spans="1:3" ht="15.75" x14ac:dyDescent="0.25">
      <c r="A40" s="21"/>
      <c r="B40" s="21"/>
      <c r="C40" s="21"/>
    </row>
    <row r="41" spans="1:3" ht="15.75" x14ac:dyDescent="0.25">
      <c r="A41" s="21"/>
      <c r="B41" s="42" t="s">
        <v>86</v>
      </c>
      <c r="C41" s="42">
        <f>C36+C39</f>
        <v>0.25440734378687774</v>
      </c>
    </row>
    <row r="44" spans="1:3" ht="15.75" x14ac:dyDescent="0.25">
      <c r="A44" s="40" t="s">
        <v>88</v>
      </c>
      <c r="B44" s="21"/>
      <c r="C44" s="21"/>
    </row>
    <row r="45" spans="1:3" ht="15.75" x14ac:dyDescent="0.25">
      <c r="A45" s="3" t="s">
        <v>80</v>
      </c>
      <c r="B45" s="3" t="s">
        <v>81</v>
      </c>
      <c r="C45" s="3" t="s">
        <v>82</v>
      </c>
    </row>
    <row r="46" spans="1:3" ht="15.75" x14ac:dyDescent="0.25">
      <c r="A46" s="3">
        <v>23052520</v>
      </c>
      <c r="B46" s="3">
        <v>1.1991943915932132E-8</v>
      </c>
      <c r="C46" s="3">
        <f>A46*B46</f>
        <v>0.27644452696090377</v>
      </c>
    </row>
    <row r="47" spans="1:3" ht="15.75" x14ac:dyDescent="0.25">
      <c r="A47" s="21"/>
      <c r="B47" s="21"/>
      <c r="C47" s="21"/>
    </row>
    <row r="48" spans="1:3" ht="15.75" x14ac:dyDescent="0.25">
      <c r="A48" s="3" t="s">
        <v>83</v>
      </c>
      <c r="B48" s="3" t="s">
        <v>84</v>
      </c>
      <c r="C48" s="3" t="s">
        <v>85</v>
      </c>
    </row>
    <row r="49" spans="1:3" ht="15.75" x14ac:dyDescent="0.25">
      <c r="A49" s="3">
        <v>2030974</v>
      </c>
      <c r="B49" s="3">
        <v>1.2342826295567102E-8</v>
      </c>
      <c r="C49" s="3">
        <f>A49*B49</f>
        <v>2.5067959292813101E-2</v>
      </c>
    </row>
    <row r="50" spans="1:3" ht="15.75" x14ac:dyDescent="0.25">
      <c r="A50" s="21"/>
      <c r="B50" s="21"/>
      <c r="C50" s="21"/>
    </row>
    <row r="51" spans="1:3" ht="15.75" x14ac:dyDescent="0.25">
      <c r="A51" s="21"/>
      <c r="B51" s="42" t="s">
        <v>86</v>
      </c>
      <c r="C51" s="42">
        <f>C46+C49</f>
        <v>0.30151248625371685</v>
      </c>
    </row>
    <row r="56" spans="1:3" x14ac:dyDescent="0.25">
      <c r="A56">
        <v>500</v>
      </c>
      <c r="B56">
        <v>0.30151248625371685</v>
      </c>
    </row>
    <row r="57" spans="1:3" x14ac:dyDescent="0.25">
      <c r="A57">
        <v>1000</v>
      </c>
      <c r="B57">
        <v>0.25440734378687774</v>
      </c>
    </row>
    <row r="58" spans="1:3" x14ac:dyDescent="0.25">
      <c r="A58">
        <v>1500</v>
      </c>
      <c r="B58">
        <v>0.24307441473263194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07587-37AA-4525-920E-F4E6EB292218}">
  <dimension ref="A1:E12"/>
  <sheetViews>
    <sheetView workbookViewId="0">
      <selection sqref="A1:XFD1048576"/>
    </sheetView>
  </sheetViews>
  <sheetFormatPr defaultColWidth="11.42578125" defaultRowHeight="15" x14ac:dyDescent="0.25"/>
  <cols>
    <col min="1" max="1" width="15.5703125" customWidth="1"/>
    <col min="2" max="2" width="14.7109375" customWidth="1"/>
    <col min="3" max="3" width="15.28515625" customWidth="1"/>
    <col min="4" max="4" width="15.140625" customWidth="1"/>
    <col min="257" max="257" width="15.5703125" customWidth="1"/>
    <col min="258" max="258" width="14.7109375" customWidth="1"/>
    <col min="259" max="259" width="15.28515625" customWidth="1"/>
    <col min="260" max="260" width="15.140625" customWidth="1"/>
    <col min="513" max="513" width="15.5703125" customWidth="1"/>
    <col min="514" max="514" width="14.7109375" customWidth="1"/>
    <col min="515" max="515" width="15.28515625" customWidth="1"/>
    <col min="516" max="516" width="15.140625" customWidth="1"/>
    <col min="769" max="769" width="15.5703125" customWidth="1"/>
    <col min="770" max="770" width="14.7109375" customWidth="1"/>
    <col min="771" max="771" width="15.28515625" customWidth="1"/>
    <col min="772" max="772" width="15.140625" customWidth="1"/>
    <col min="1025" max="1025" width="15.5703125" customWidth="1"/>
    <col min="1026" max="1026" width="14.7109375" customWidth="1"/>
    <col min="1027" max="1027" width="15.28515625" customWidth="1"/>
    <col min="1028" max="1028" width="15.140625" customWidth="1"/>
    <col min="1281" max="1281" width="15.5703125" customWidth="1"/>
    <col min="1282" max="1282" width="14.7109375" customWidth="1"/>
    <col min="1283" max="1283" width="15.28515625" customWidth="1"/>
    <col min="1284" max="1284" width="15.140625" customWidth="1"/>
    <col min="1537" max="1537" width="15.5703125" customWidth="1"/>
    <col min="1538" max="1538" width="14.7109375" customWidth="1"/>
    <col min="1539" max="1539" width="15.28515625" customWidth="1"/>
    <col min="1540" max="1540" width="15.140625" customWidth="1"/>
    <col min="1793" max="1793" width="15.5703125" customWidth="1"/>
    <col min="1794" max="1794" width="14.7109375" customWidth="1"/>
    <col min="1795" max="1795" width="15.28515625" customWidth="1"/>
    <col min="1796" max="1796" width="15.140625" customWidth="1"/>
    <col min="2049" max="2049" width="15.5703125" customWidth="1"/>
    <col min="2050" max="2050" width="14.7109375" customWidth="1"/>
    <col min="2051" max="2051" width="15.28515625" customWidth="1"/>
    <col min="2052" max="2052" width="15.140625" customWidth="1"/>
    <col min="2305" max="2305" width="15.5703125" customWidth="1"/>
    <col min="2306" max="2306" width="14.7109375" customWidth="1"/>
    <col min="2307" max="2307" width="15.28515625" customWidth="1"/>
    <col min="2308" max="2308" width="15.140625" customWidth="1"/>
    <col min="2561" max="2561" width="15.5703125" customWidth="1"/>
    <col min="2562" max="2562" width="14.7109375" customWidth="1"/>
    <col min="2563" max="2563" width="15.28515625" customWidth="1"/>
    <col min="2564" max="2564" width="15.140625" customWidth="1"/>
    <col min="2817" max="2817" width="15.5703125" customWidth="1"/>
    <col min="2818" max="2818" width="14.7109375" customWidth="1"/>
    <col min="2819" max="2819" width="15.28515625" customWidth="1"/>
    <col min="2820" max="2820" width="15.140625" customWidth="1"/>
    <col min="3073" max="3073" width="15.5703125" customWidth="1"/>
    <col min="3074" max="3074" width="14.7109375" customWidth="1"/>
    <col min="3075" max="3075" width="15.28515625" customWidth="1"/>
    <col min="3076" max="3076" width="15.140625" customWidth="1"/>
    <col min="3329" max="3329" width="15.5703125" customWidth="1"/>
    <col min="3330" max="3330" width="14.7109375" customWidth="1"/>
    <col min="3331" max="3331" width="15.28515625" customWidth="1"/>
    <col min="3332" max="3332" width="15.140625" customWidth="1"/>
    <col min="3585" max="3585" width="15.5703125" customWidth="1"/>
    <col min="3586" max="3586" width="14.7109375" customWidth="1"/>
    <col min="3587" max="3587" width="15.28515625" customWidth="1"/>
    <col min="3588" max="3588" width="15.140625" customWidth="1"/>
    <col min="3841" max="3841" width="15.5703125" customWidth="1"/>
    <col min="3842" max="3842" width="14.7109375" customWidth="1"/>
    <col min="3843" max="3843" width="15.28515625" customWidth="1"/>
    <col min="3844" max="3844" width="15.140625" customWidth="1"/>
    <col min="4097" max="4097" width="15.5703125" customWidth="1"/>
    <col min="4098" max="4098" width="14.7109375" customWidth="1"/>
    <col min="4099" max="4099" width="15.28515625" customWidth="1"/>
    <col min="4100" max="4100" width="15.140625" customWidth="1"/>
    <col min="4353" max="4353" width="15.5703125" customWidth="1"/>
    <col min="4354" max="4354" width="14.7109375" customWidth="1"/>
    <col min="4355" max="4355" width="15.28515625" customWidth="1"/>
    <col min="4356" max="4356" width="15.140625" customWidth="1"/>
    <col min="4609" max="4609" width="15.5703125" customWidth="1"/>
    <col min="4610" max="4610" width="14.7109375" customWidth="1"/>
    <col min="4611" max="4611" width="15.28515625" customWidth="1"/>
    <col min="4612" max="4612" width="15.140625" customWidth="1"/>
    <col min="4865" max="4865" width="15.5703125" customWidth="1"/>
    <col min="4866" max="4866" width="14.7109375" customWidth="1"/>
    <col min="4867" max="4867" width="15.28515625" customWidth="1"/>
    <col min="4868" max="4868" width="15.140625" customWidth="1"/>
    <col min="5121" max="5121" width="15.5703125" customWidth="1"/>
    <col min="5122" max="5122" width="14.7109375" customWidth="1"/>
    <col min="5123" max="5123" width="15.28515625" customWidth="1"/>
    <col min="5124" max="5124" width="15.140625" customWidth="1"/>
    <col min="5377" max="5377" width="15.5703125" customWidth="1"/>
    <col min="5378" max="5378" width="14.7109375" customWidth="1"/>
    <col min="5379" max="5379" width="15.28515625" customWidth="1"/>
    <col min="5380" max="5380" width="15.140625" customWidth="1"/>
    <col min="5633" max="5633" width="15.5703125" customWidth="1"/>
    <col min="5634" max="5634" width="14.7109375" customWidth="1"/>
    <col min="5635" max="5635" width="15.28515625" customWidth="1"/>
    <col min="5636" max="5636" width="15.140625" customWidth="1"/>
    <col min="5889" max="5889" width="15.5703125" customWidth="1"/>
    <col min="5890" max="5890" width="14.7109375" customWidth="1"/>
    <col min="5891" max="5891" width="15.28515625" customWidth="1"/>
    <col min="5892" max="5892" width="15.140625" customWidth="1"/>
    <col min="6145" max="6145" width="15.5703125" customWidth="1"/>
    <col min="6146" max="6146" width="14.7109375" customWidth="1"/>
    <col min="6147" max="6147" width="15.28515625" customWidth="1"/>
    <col min="6148" max="6148" width="15.140625" customWidth="1"/>
    <col min="6401" max="6401" width="15.5703125" customWidth="1"/>
    <col min="6402" max="6402" width="14.7109375" customWidth="1"/>
    <col min="6403" max="6403" width="15.28515625" customWidth="1"/>
    <col min="6404" max="6404" width="15.140625" customWidth="1"/>
    <col min="6657" max="6657" width="15.5703125" customWidth="1"/>
    <col min="6658" max="6658" width="14.7109375" customWidth="1"/>
    <col min="6659" max="6659" width="15.28515625" customWidth="1"/>
    <col min="6660" max="6660" width="15.140625" customWidth="1"/>
    <col min="6913" max="6913" width="15.5703125" customWidth="1"/>
    <col min="6914" max="6914" width="14.7109375" customWidth="1"/>
    <col min="6915" max="6915" width="15.28515625" customWidth="1"/>
    <col min="6916" max="6916" width="15.140625" customWidth="1"/>
    <col min="7169" max="7169" width="15.5703125" customWidth="1"/>
    <col min="7170" max="7170" width="14.7109375" customWidth="1"/>
    <col min="7171" max="7171" width="15.28515625" customWidth="1"/>
    <col min="7172" max="7172" width="15.140625" customWidth="1"/>
    <col min="7425" max="7425" width="15.5703125" customWidth="1"/>
    <col min="7426" max="7426" width="14.7109375" customWidth="1"/>
    <col min="7427" max="7427" width="15.28515625" customWidth="1"/>
    <col min="7428" max="7428" width="15.140625" customWidth="1"/>
    <col min="7681" max="7681" width="15.5703125" customWidth="1"/>
    <col min="7682" max="7682" width="14.7109375" customWidth="1"/>
    <col min="7683" max="7683" width="15.28515625" customWidth="1"/>
    <col min="7684" max="7684" width="15.140625" customWidth="1"/>
    <col min="7937" max="7937" width="15.5703125" customWidth="1"/>
    <col min="7938" max="7938" width="14.7109375" customWidth="1"/>
    <col min="7939" max="7939" width="15.28515625" customWidth="1"/>
    <col min="7940" max="7940" width="15.140625" customWidth="1"/>
    <col min="8193" max="8193" width="15.5703125" customWidth="1"/>
    <col min="8194" max="8194" width="14.7109375" customWidth="1"/>
    <col min="8195" max="8195" width="15.28515625" customWidth="1"/>
    <col min="8196" max="8196" width="15.140625" customWidth="1"/>
    <col min="8449" max="8449" width="15.5703125" customWidth="1"/>
    <col min="8450" max="8450" width="14.7109375" customWidth="1"/>
    <col min="8451" max="8451" width="15.28515625" customWidth="1"/>
    <col min="8452" max="8452" width="15.140625" customWidth="1"/>
    <col min="8705" max="8705" width="15.5703125" customWidth="1"/>
    <col min="8706" max="8706" width="14.7109375" customWidth="1"/>
    <col min="8707" max="8707" width="15.28515625" customWidth="1"/>
    <col min="8708" max="8708" width="15.140625" customWidth="1"/>
    <col min="8961" max="8961" width="15.5703125" customWidth="1"/>
    <col min="8962" max="8962" width="14.7109375" customWidth="1"/>
    <col min="8963" max="8963" width="15.28515625" customWidth="1"/>
    <col min="8964" max="8964" width="15.140625" customWidth="1"/>
    <col min="9217" max="9217" width="15.5703125" customWidth="1"/>
    <col min="9218" max="9218" width="14.7109375" customWidth="1"/>
    <col min="9219" max="9219" width="15.28515625" customWidth="1"/>
    <col min="9220" max="9220" width="15.140625" customWidth="1"/>
    <col min="9473" max="9473" width="15.5703125" customWidth="1"/>
    <col min="9474" max="9474" width="14.7109375" customWidth="1"/>
    <col min="9475" max="9475" width="15.28515625" customWidth="1"/>
    <col min="9476" max="9476" width="15.140625" customWidth="1"/>
    <col min="9729" max="9729" width="15.5703125" customWidth="1"/>
    <col min="9730" max="9730" width="14.7109375" customWidth="1"/>
    <col min="9731" max="9731" width="15.28515625" customWidth="1"/>
    <col min="9732" max="9732" width="15.140625" customWidth="1"/>
    <col min="9985" max="9985" width="15.5703125" customWidth="1"/>
    <col min="9986" max="9986" width="14.7109375" customWidth="1"/>
    <col min="9987" max="9987" width="15.28515625" customWidth="1"/>
    <col min="9988" max="9988" width="15.140625" customWidth="1"/>
    <col min="10241" max="10241" width="15.5703125" customWidth="1"/>
    <col min="10242" max="10242" width="14.7109375" customWidth="1"/>
    <col min="10243" max="10243" width="15.28515625" customWidth="1"/>
    <col min="10244" max="10244" width="15.140625" customWidth="1"/>
    <col min="10497" max="10497" width="15.5703125" customWidth="1"/>
    <col min="10498" max="10498" width="14.7109375" customWidth="1"/>
    <col min="10499" max="10499" width="15.28515625" customWidth="1"/>
    <col min="10500" max="10500" width="15.140625" customWidth="1"/>
    <col min="10753" max="10753" width="15.5703125" customWidth="1"/>
    <col min="10754" max="10754" width="14.7109375" customWidth="1"/>
    <col min="10755" max="10755" width="15.28515625" customWidth="1"/>
    <col min="10756" max="10756" width="15.140625" customWidth="1"/>
    <col min="11009" max="11009" width="15.5703125" customWidth="1"/>
    <col min="11010" max="11010" width="14.7109375" customWidth="1"/>
    <col min="11011" max="11011" width="15.28515625" customWidth="1"/>
    <col min="11012" max="11012" width="15.140625" customWidth="1"/>
    <col min="11265" max="11265" width="15.5703125" customWidth="1"/>
    <col min="11266" max="11266" width="14.7109375" customWidth="1"/>
    <col min="11267" max="11267" width="15.28515625" customWidth="1"/>
    <col min="11268" max="11268" width="15.140625" customWidth="1"/>
    <col min="11521" max="11521" width="15.5703125" customWidth="1"/>
    <col min="11522" max="11522" width="14.7109375" customWidth="1"/>
    <col min="11523" max="11523" width="15.28515625" customWidth="1"/>
    <col min="11524" max="11524" width="15.140625" customWidth="1"/>
    <col min="11777" max="11777" width="15.5703125" customWidth="1"/>
    <col min="11778" max="11778" width="14.7109375" customWidth="1"/>
    <col min="11779" max="11779" width="15.28515625" customWidth="1"/>
    <col min="11780" max="11780" width="15.140625" customWidth="1"/>
    <col min="12033" max="12033" width="15.5703125" customWidth="1"/>
    <col min="12034" max="12034" width="14.7109375" customWidth="1"/>
    <col min="12035" max="12035" width="15.28515625" customWidth="1"/>
    <col min="12036" max="12036" width="15.140625" customWidth="1"/>
    <col min="12289" max="12289" width="15.5703125" customWidth="1"/>
    <col min="12290" max="12290" width="14.7109375" customWidth="1"/>
    <col min="12291" max="12291" width="15.28515625" customWidth="1"/>
    <col min="12292" max="12292" width="15.140625" customWidth="1"/>
    <col min="12545" max="12545" width="15.5703125" customWidth="1"/>
    <col min="12546" max="12546" width="14.7109375" customWidth="1"/>
    <col min="12547" max="12547" width="15.28515625" customWidth="1"/>
    <col min="12548" max="12548" width="15.140625" customWidth="1"/>
    <col min="12801" max="12801" width="15.5703125" customWidth="1"/>
    <col min="12802" max="12802" width="14.7109375" customWidth="1"/>
    <col min="12803" max="12803" width="15.28515625" customWidth="1"/>
    <col min="12804" max="12804" width="15.140625" customWidth="1"/>
    <col min="13057" max="13057" width="15.5703125" customWidth="1"/>
    <col min="13058" max="13058" width="14.7109375" customWidth="1"/>
    <col min="13059" max="13059" width="15.28515625" customWidth="1"/>
    <col min="13060" max="13060" width="15.140625" customWidth="1"/>
    <col min="13313" max="13313" width="15.5703125" customWidth="1"/>
    <col min="13314" max="13314" width="14.7109375" customWidth="1"/>
    <col min="13315" max="13315" width="15.28515625" customWidth="1"/>
    <col min="13316" max="13316" width="15.140625" customWidth="1"/>
    <col min="13569" max="13569" width="15.5703125" customWidth="1"/>
    <col min="13570" max="13570" width="14.7109375" customWidth="1"/>
    <col min="13571" max="13571" width="15.28515625" customWidth="1"/>
    <col min="13572" max="13572" width="15.140625" customWidth="1"/>
    <col min="13825" max="13825" width="15.5703125" customWidth="1"/>
    <col min="13826" max="13826" width="14.7109375" customWidth="1"/>
    <col min="13827" max="13827" width="15.28515625" customWidth="1"/>
    <col min="13828" max="13828" width="15.140625" customWidth="1"/>
    <col min="14081" max="14081" width="15.5703125" customWidth="1"/>
    <col min="14082" max="14082" width="14.7109375" customWidth="1"/>
    <col min="14083" max="14083" width="15.28515625" customWidth="1"/>
    <col min="14084" max="14084" width="15.140625" customWidth="1"/>
    <col min="14337" max="14337" width="15.5703125" customWidth="1"/>
    <col min="14338" max="14338" width="14.7109375" customWidth="1"/>
    <col min="14339" max="14339" width="15.28515625" customWidth="1"/>
    <col min="14340" max="14340" width="15.140625" customWidth="1"/>
    <col min="14593" max="14593" width="15.5703125" customWidth="1"/>
    <col min="14594" max="14594" width="14.7109375" customWidth="1"/>
    <col min="14595" max="14595" width="15.28515625" customWidth="1"/>
    <col min="14596" max="14596" width="15.140625" customWidth="1"/>
    <col min="14849" max="14849" width="15.5703125" customWidth="1"/>
    <col min="14850" max="14850" width="14.7109375" customWidth="1"/>
    <col min="14851" max="14851" width="15.28515625" customWidth="1"/>
    <col min="14852" max="14852" width="15.140625" customWidth="1"/>
    <col min="15105" max="15105" width="15.5703125" customWidth="1"/>
    <col min="15106" max="15106" width="14.7109375" customWidth="1"/>
    <col min="15107" max="15107" width="15.28515625" customWidth="1"/>
    <col min="15108" max="15108" width="15.140625" customWidth="1"/>
    <col min="15361" max="15361" width="15.5703125" customWidth="1"/>
    <col min="15362" max="15362" width="14.7109375" customWidth="1"/>
    <col min="15363" max="15363" width="15.28515625" customWidth="1"/>
    <col min="15364" max="15364" width="15.140625" customWidth="1"/>
    <col min="15617" max="15617" width="15.5703125" customWidth="1"/>
    <col min="15618" max="15618" width="14.7109375" customWidth="1"/>
    <col min="15619" max="15619" width="15.28515625" customWidth="1"/>
    <col min="15620" max="15620" width="15.140625" customWidth="1"/>
    <col min="15873" max="15873" width="15.5703125" customWidth="1"/>
    <col min="15874" max="15874" width="14.7109375" customWidth="1"/>
    <col min="15875" max="15875" width="15.28515625" customWidth="1"/>
    <col min="15876" max="15876" width="15.140625" customWidth="1"/>
    <col min="16129" max="16129" width="15.5703125" customWidth="1"/>
    <col min="16130" max="16130" width="14.7109375" customWidth="1"/>
    <col min="16131" max="16131" width="15.28515625" customWidth="1"/>
    <col min="16132" max="16132" width="15.140625" customWidth="1"/>
  </cols>
  <sheetData>
    <row r="1" spans="1:5" ht="15.75" x14ac:dyDescent="0.25">
      <c r="A1" s="3"/>
      <c r="B1" s="21"/>
      <c r="C1" s="21"/>
      <c r="D1" s="21"/>
      <c r="E1" s="21"/>
    </row>
    <row r="2" spans="1:5" ht="15.75" x14ac:dyDescent="0.25">
      <c r="A2" s="3" t="s">
        <v>89</v>
      </c>
      <c r="B2" s="3" t="s">
        <v>90</v>
      </c>
      <c r="C2" s="3" t="s">
        <v>91</v>
      </c>
      <c r="D2" s="3" t="s">
        <v>92</v>
      </c>
      <c r="E2" s="21"/>
    </row>
    <row r="3" spans="1:5" ht="15.75" x14ac:dyDescent="0.25">
      <c r="A3" s="3">
        <v>1500</v>
      </c>
      <c r="B3" s="3">
        <f>1295*1024*1024</f>
        <v>1357905920</v>
      </c>
      <c r="C3" s="3">
        <f>1255*1024*1024</f>
        <v>1315962880</v>
      </c>
      <c r="D3" s="3">
        <v>501952000</v>
      </c>
      <c r="E3" s="21"/>
    </row>
    <row r="4" spans="1:5" ht="15.75" x14ac:dyDescent="0.25">
      <c r="A4" s="3">
        <v>1000</v>
      </c>
      <c r="B4" s="3">
        <f>960*1024*1024</f>
        <v>1006632960</v>
      </c>
      <c r="C4" s="3">
        <f>960*1024*1024</f>
        <v>1006632960</v>
      </c>
      <c r="D4" s="3">
        <v>432540000</v>
      </c>
      <c r="E4" s="21"/>
    </row>
    <row r="5" spans="1:5" ht="15.75" x14ac:dyDescent="0.25">
      <c r="A5" s="3">
        <v>500</v>
      </c>
      <c r="B5" s="3">
        <f>650*1024*1024</f>
        <v>681574400</v>
      </c>
      <c r="C5" s="3">
        <f>650*1024*1024</f>
        <v>681574400</v>
      </c>
      <c r="D5" s="3">
        <v>330966400</v>
      </c>
      <c r="E5" s="21"/>
    </row>
    <row r="6" spans="1:5" ht="15.75" x14ac:dyDescent="0.25">
      <c r="A6" s="21"/>
      <c r="B6" s="6"/>
      <c r="C6" s="21"/>
      <c r="D6" s="6"/>
      <c r="E6" s="21"/>
    </row>
    <row r="7" spans="1:5" ht="15.75" x14ac:dyDescent="0.25">
      <c r="A7" s="21"/>
      <c r="B7" s="21"/>
      <c r="C7" s="21"/>
      <c r="D7" s="21"/>
      <c r="E7" s="21"/>
    </row>
    <row r="8" spans="1:5" ht="15.75" x14ac:dyDescent="0.25">
      <c r="A8" s="3"/>
      <c r="B8" s="21"/>
      <c r="C8" s="21"/>
      <c r="D8" s="21"/>
      <c r="E8" s="21"/>
    </row>
    <row r="9" spans="1:5" ht="15.75" x14ac:dyDescent="0.25">
      <c r="A9" s="3" t="s">
        <v>89</v>
      </c>
      <c r="B9" s="3" t="s">
        <v>90</v>
      </c>
      <c r="C9" s="3" t="s">
        <v>91</v>
      </c>
      <c r="D9" s="3" t="s">
        <v>92</v>
      </c>
      <c r="E9" s="3" t="s">
        <v>93</v>
      </c>
    </row>
    <row r="10" spans="1:5" ht="15.75" x14ac:dyDescent="0.25">
      <c r="A10" s="3">
        <v>1500</v>
      </c>
      <c r="B10" s="3">
        <v>2106.54</v>
      </c>
      <c r="C10" s="3">
        <v>2110.5100000000002</v>
      </c>
      <c r="D10" s="3">
        <v>2245.71</v>
      </c>
      <c r="E10" s="3">
        <v>3445</v>
      </c>
    </row>
    <row r="11" spans="1:5" ht="15.75" x14ac:dyDescent="0.25">
      <c r="A11" s="3">
        <v>1000</v>
      </c>
      <c r="B11" s="3">
        <v>2217.13</v>
      </c>
      <c r="C11" s="3">
        <v>2218.85</v>
      </c>
      <c r="D11" s="11">
        <v>2290.25</v>
      </c>
      <c r="E11" s="3">
        <v>3445</v>
      </c>
    </row>
    <row r="12" spans="1:5" ht="15.75" x14ac:dyDescent="0.25">
      <c r="A12" s="3">
        <v>500</v>
      </c>
      <c r="B12" s="3">
        <v>2285.75</v>
      </c>
      <c r="C12" s="3">
        <v>2285.71</v>
      </c>
      <c r="D12" s="11">
        <v>2335.16</v>
      </c>
      <c r="E12" s="3">
        <v>3445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CE8EC-E99F-45B0-87C2-A6C1E589A0EF}">
  <dimension ref="A1"/>
  <sheetViews>
    <sheetView tabSelected="1" workbookViewId="0">
      <selection activeCell="R11" sqref="R1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Sheet6</vt:lpstr>
      <vt:lpstr>Sheet7</vt:lpstr>
    </vt:vector>
  </TitlesOfParts>
  <Company>AnNajah National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Aladdin</dc:creator>
  <cp:lastModifiedBy>Aladdin</cp:lastModifiedBy>
  <dcterms:created xsi:type="dcterms:W3CDTF">2021-03-05T20:17:09Z</dcterms:created>
  <dcterms:modified xsi:type="dcterms:W3CDTF">2021-03-05T20:19:54Z</dcterms:modified>
</cp:coreProperties>
</file>